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ryan.canahuate\Downloads\"/>
    </mc:Choice>
  </mc:AlternateContent>
  <bookViews>
    <workbookView xWindow="0" yWindow="0" windowWidth="20490" windowHeight="7620" firstSheet="4" activeTab="7"/>
  </bookViews>
  <sheets>
    <sheet name="ENERO-2021" sheetId="2" r:id="rId1"/>
    <sheet name="FEBRERO-2021" sheetId="3" r:id="rId2"/>
    <sheet name="MARZO-2021 " sheetId="5" r:id="rId3"/>
    <sheet name="ABRIL-2021" sheetId="4" r:id="rId4"/>
    <sheet name="MAYO-2021" sheetId="6" r:id="rId5"/>
    <sheet name="JUNIO-2021  (2)" sheetId="10" r:id="rId6"/>
    <sheet name="JULIO-2021  (2)" sheetId="12" r:id="rId7"/>
    <sheet name="AGOSTO-2021  (2)" sheetId="13" r:id="rId8"/>
    <sheet name="SEPTIEMBRE-2021 " sheetId="9" r:id="rId9"/>
  </sheets>
  <definedNames>
    <definedName name="_xlnm._FilterDatabase" localSheetId="3" hidden="1">'ABRIL-2021'!$A$29:$F$29</definedName>
    <definedName name="_xlnm._FilterDatabase" localSheetId="7" hidden="1">'AGOSTO-2021  (2)'!$A$29:$BI$436</definedName>
    <definedName name="_xlnm._FilterDatabase" localSheetId="6" hidden="1">'JULIO-2021  (2)'!$A$27:$BI$670</definedName>
    <definedName name="_xlnm._FilterDatabase" localSheetId="2" hidden="1">'MARZO-2021 '!$A$31:$EM$486</definedName>
    <definedName name="_xlnm._FilterDatabase" localSheetId="8" hidden="1">'SEPTIEMBRE-2021 '!$A$22:$BI$429</definedName>
    <definedName name="_xlnm.Print_Area" localSheetId="6">'JULIO-2021  (2)'!$A$1:$BI$1159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33" i="9" l="1"/>
  <c r="F534" i="9" s="1"/>
  <c r="F524" i="9"/>
  <c r="F525" i="9" s="1"/>
  <c r="F526" i="9" s="1"/>
  <c r="F527" i="9" s="1"/>
  <c r="F528" i="9" s="1"/>
  <c r="F529" i="9" s="1"/>
  <c r="F530" i="9" s="1"/>
  <c r="F531" i="9" s="1"/>
  <c r="F532" i="9" s="1"/>
  <c r="F523" i="9"/>
  <c r="F518" i="9" l="1"/>
  <c r="F517" i="9"/>
  <c r="F519" i="9" s="1"/>
  <c r="F520" i="9" s="1"/>
  <c r="F521" i="9" s="1"/>
  <c r="F522" i="9" s="1"/>
  <c r="F14" i="13" l="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F50" i="13" s="1"/>
  <c r="F51" i="13" s="1"/>
  <c r="F52" i="13" s="1"/>
  <c r="F53" i="13" s="1"/>
  <c r="F54" i="13" s="1"/>
  <c r="F55" i="13" s="1"/>
  <c r="F56" i="13" s="1"/>
  <c r="F57" i="13" s="1"/>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6" i="13" s="1"/>
  <c r="F87" i="13" s="1"/>
  <c r="F88" i="13" s="1"/>
  <c r="F89" i="13" s="1"/>
  <c r="F90" i="13" s="1"/>
  <c r="F91" i="13" s="1"/>
  <c r="F92" i="13" s="1"/>
  <c r="F93" i="13" s="1"/>
  <c r="F94" i="13" s="1"/>
  <c r="F95" i="13" s="1"/>
  <c r="F96" i="13" s="1"/>
  <c r="F97" i="13" s="1"/>
  <c r="F98" i="13" s="1"/>
  <c r="F99" i="13" s="1"/>
  <c r="F100" i="13" s="1"/>
  <c r="F101" i="13" s="1"/>
  <c r="F102" i="13" s="1"/>
  <c r="F103" i="13" s="1"/>
  <c r="F104" i="13" s="1"/>
  <c r="F105" i="13" s="1"/>
  <c r="F106" i="13" s="1"/>
  <c r="F107" i="13" s="1"/>
  <c r="F108" i="13" s="1"/>
  <c r="F109" i="13" s="1"/>
  <c r="F110" i="13" s="1"/>
  <c r="F111" i="13" s="1"/>
  <c r="F112" i="13" s="1"/>
  <c r="F113" i="13" s="1"/>
  <c r="F114" i="13" s="1"/>
  <c r="F115" i="13" s="1"/>
  <c r="F116" i="13" s="1"/>
  <c r="F117" i="13" s="1"/>
  <c r="F118" i="13" s="1"/>
  <c r="F119" i="13" s="1"/>
  <c r="F120" i="13" s="1"/>
  <c r="F121" i="13" s="1"/>
  <c r="F122" i="13" s="1"/>
  <c r="F123" i="13" s="1"/>
  <c r="F124" i="13" s="1"/>
  <c r="F125" i="13" s="1"/>
  <c r="F126" i="13" s="1"/>
  <c r="F127" i="13" s="1"/>
  <c r="F128" i="13" s="1"/>
  <c r="F129" i="13" s="1"/>
  <c r="F130" i="13" s="1"/>
  <c r="F131" i="13" s="1"/>
  <c r="F132" i="13" s="1"/>
  <c r="F133" i="13" s="1"/>
  <c r="F134" i="13" s="1"/>
  <c r="F135" i="13" s="1"/>
  <c r="F136" i="13" s="1"/>
  <c r="F137" i="13" s="1"/>
  <c r="F138" i="13" s="1"/>
  <c r="F139" i="13" s="1"/>
  <c r="F140" i="13" s="1"/>
  <c r="F141" i="13" s="1"/>
  <c r="F142" i="13" s="1"/>
  <c r="F143" i="13" s="1"/>
  <c r="F144" i="13" s="1"/>
  <c r="F145" i="13" s="1"/>
  <c r="F146" i="13" s="1"/>
  <c r="F147" i="13" s="1"/>
  <c r="F148" i="13" s="1"/>
  <c r="F149" i="13" s="1"/>
  <c r="F150" i="13" s="1"/>
  <c r="F151" i="13" s="1"/>
  <c r="F152" i="13" s="1"/>
  <c r="F153" i="13" s="1"/>
  <c r="F154" i="13" s="1"/>
  <c r="F155" i="13" s="1"/>
  <c r="F156" i="13" s="1"/>
  <c r="F157" i="13" s="1"/>
  <c r="F158" i="13" s="1"/>
  <c r="F159" i="13" s="1"/>
  <c r="F160" i="13" s="1"/>
  <c r="F161" i="13" s="1"/>
  <c r="F162" i="13" s="1"/>
  <c r="F163" i="13" s="1"/>
  <c r="F164" i="13" s="1"/>
  <c r="F165" i="13" s="1"/>
  <c r="F166" i="13" s="1"/>
  <c r="F167" i="13" s="1"/>
  <c r="F168" i="13" s="1"/>
  <c r="F169" i="13" s="1"/>
  <c r="F170" i="13" s="1"/>
  <c r="F171" i="13" s="1"/>
  <c r="F172" i="13" s="1"/>
  <c r="F173" i="13" s="1"/>
  <c r="F174" i="13" s="1"/>
  <c r="F175" i="13" s="1"/>
  <c r="F176" i="13" s="1"/>
  <c r="F177" i="13" s="1"/>
  <c r="F178" i="13" s="1"/>
  <c r="F179" i="13" s="1"/>
  <c r="F180" i="13" s="1"/>
  <c r="F181" i="13" s="1"/>
  <c r="F182" i="13" s="1"/>
  <c r="F183" i="13" s="1"/>
  <c r="F184" i="13" s="1"/>
  <c r="F185" i="13" s="1"/>
  <c r="F186" i="13" s="1"/>
  <c r="F187" i="13" s="1"/>
  <c r="F188" i="13" s="1"/>
  <c r="F189" i="13" s="1"/>
  <c r="F190" i="13" s="1"/>
  <c r="F191" i="13" s="1"/>
  <c r="F192" i="13" s="1"/>
  <c r="F193" i="13" s="1"/>
  <c r="F194" i="13" s="1"/>
  <c r="F195" i="13" s="1"/>
  <c r="F196" i="13" s="1"/>
  <c r="F197" i="13" s="1"/>
  <c r="F198" i="13" s="1"/>
  <c r="F199" i="13" s="1"/>
  <c r="F200" i="13" s="1"/>
  <c r="F201" i="13" s="1"/>
  <c r="F202" i="13" s="1"/>
  <c r="F203" i="13" s="1"/>
  <c r="F204" i="13" s="1"/>
  <c r="F205" i="13" s="1"/>
  <c r="F206" i="13" s="1"/>
  <c r="F207" i="13" s="1"/>
  <c r="F208" i="13" s="1"/>
  <c r="F209" i="13" s="1"/>
  <c r="F210" i="13" s="1"/>
  <c r="F211" i="13" s="1"/>
  <c r="F212" i="13" s="1"/>
  <c r="F213" i="13" s="1"/>
  <c r="F214" i="13" s="1"/>
  <c r="F215" i="13" s="1"/>
  <c r="F216" i="13" s="1"/>
  <c r="F217" i="13" s="1"/>
  <c r="F218" i="13" s="1"/>
  <c r="F219" i="13" s="1"/>
  <c r="F220" i="13" s="1"/>
  <c r="F221" i="13" s="1"/>
  <c r="F222" i="13" s="1"/>
  <c r="F223" i="13" s="1"/>
  <c r="F224" i="13" s="1"/>
  <c r="F225" i="13" s="1"/>
  <c r="F226" i="13" s="1"/>
  <c r="F227" i="13" s="1"/>
  <c r="F228" i="13" s="1"/>
  <c r="F229" i="13" s="1"/>
  <c r="F230" i="13" s="1"/>
  <c r="F231" i="13" s="1"/>
  <c r="F232" i="13" s="1"/>
  <c r="F233" i="13" s="1"/>
  <c r="F234" i="13" s="1"/>
  <c r="F235" i="13" s="1"/>
  <c r="F236" i="13" s="1"/>
  <c r="F237" i="13" s="1"/>
  <c r="F238" i="13" s="1"/>
  <c r="F239" i="13" s="1"/>
  <c r="F240" i="13" s="1"/>
  <c r="F241" i="13" s="1"/>
  <c r="F242" i="13" s="1"/>
  <c r="F243" i="13" s="1"/>
  <c r="F244" i="13" s="1"/>
  <c r="F245" i="13" s="1"/>
  <c r="F246" i="13" s="1"/>
  <c r="F247" i="13" s="1"/>
  <c r="F248" i="13" s="1"/>
  <c r="F249" i="13" s="1"/>
  <c r="F250" i="13" s="1"/>
  <c r="F251" i="13" s="1"/>
  <c r="F252" i="13" s="1"/>
  <c r="F253" i="13" s="1"/>
  <c r="F254" i="13" s="1"/>
  <c r="F255" i="13" s="1"/>
  <c r="F256" i="13" s="1"/>
  <c r="F257" i="13" s="1"/>
  <c r="F258" i="13" s="1"/>
  <c r="F259" i="13" s="1"/>
  <c r="F260" i="13" s="1"/>
  <c r="F261" i="13" s="1"/>
  <c r="F262" i="13" s="1"/>
  <c r="F263" i="13" s="1"/>
  <c r="F264" i="13" s="1"/>
  <c r="F265" i="13" s="1"/>
  <c r="F266" i="13" s="1"/>
  <c r="F267" i="13" s="1"/>
  <c r="F268" i="13" s="1"/>
  <c r="F269" i="13" s="1"/>
  <c r="F270" i="13" s="1"/>
  <c r="F271" i="13" s="1"/>
  <c r="F272" i="13" s="1"/>
  <c r="F273" i="13" s="1"/>
  <c r="F274" i="13" s="1"/>
  <c r="F275" i="13" s="1"/>
  <c r="F276" i="13" s="1"/>
  <c r="F277" i="13" s="1"/>
  <c r="F278" i="13" s="1"/>
  <c r="F279" i="13" s="1"/>
  <c r="F280" i="13" s="1"/>
  <c r="F281" i="13" s="1"/>
  <c r="F282" i="13" s="1"/>
  <c r="F283" i="13" s="1"/>
  <c r="F284" i="13" s="1"/>
  <c r="F285" i="13" s="1"/>
  <c r="F286" i="13" s="1"/>
  <c r="F287" i="13" s="1"/>
  <c r="F288" i="13" s="1"/>
  <c r="F289" i="13" s="1"/>
  <c r="F290" i="13" s="1"/>
  <c r="F291" i="13" s="1"/>
  <c r="F292" i="13" s="1"/>
  <c r="F293" i="13" s="1"/>
  <c r="F294" i="13" s="1"/>
  <c r="F295" i="13" s="1"/>
  <c r="F296" i="13" s="1"/>
  <c r="F297" i="13" s="1"/>
  <c r="F298" i="13" s="1"/>
  <c r="F299" i="13" s="1"/>
  <c r="F300" i="13" s="1"/>
  <c r="F301" i="13" s="1"/>
  <c r="F302" i="13" s="1"/>
  <c r="F303" i="13" s="1"/>
  <c r="F304" i="13" s="1"/>
  <c r="F305" i="13" s="1"/>
  <c r="F306" i="13" s="1"/>
  <c r="F307" i="13" s="1"/>
  <c r="F308" i="13" s="1"/>
  <c r="F309" i="13" s="1"/>
  <c r="F310" i="13" s="1"/>
  <c r="F311" i="13" s="1"/>
  <c r="F312" i="13" s="1"/>
  <c r="F313" i="13" s="1"/>
  <c r="F314" i="13" s="1"/>
  <c r="F315" i="13" s="1"/>
  <c r="F316" i="13" s="1"/>
  <c r="F317" i="13" s="1"/>
  <c r="F318" i="13" s="1"/>
  <c r="F319" i="13" s="1"/>
  <c r="F320" i="13" s="1"/>
  <c r="F321" i="13" s="1"/>
  <c r="F322" i="13" s="1"/>
  <c r="F323" i="13" s="1"/>
  <c r="F324" i="13" s="1"/>
  <c r="F325" i="13" s="1"/>
  <c r="F326" i="13" s="1"/>
  <c r="F327" i="13" s="1"/>
  <c r="F328" i="13" s="1"/>
  <c r="F329" i="13" s="1"/>
  <c r="F330" i="13" s="1"/>
  <c r="F331" i="13" s="1"/>
  <c r="F332" i="13" s="1"/>
  <c r="F333" i="13" s="1"/>
  <c r="F334" i="13" s="1"/>
  <c r="F335" i="13" s="1"/>
  <c r="F336" i="13" s="1"/>
  <c r="F337" i="13" s="1"/>
  <c r="F338" i="13" s="1"/>
  <c r="F339" i="13" s="1"/>
  <c r="F340" i="13" s="1"/>
  <c r="F341" i="13" s="1"/>
  <c r="F342" i="13" s="1"/>
  <c r="F343" i="13" s="1"/>
  <c r="F344" i="13" s="1"/>
  <c r="F345" i="13" s="1"/>
  <c r="F346" i="13" s="1"/>
  <c r="F347" i="13" s="1"/>
  <c r="F348" i="13" s="1"/>
  <c r="F349" i="13" s="1"/>
  <c r="F350" i="13" s="1"/>
  <c r="F351" i="13" s="1"/>
  <c r="F352" i="13" s="1"/>
  <c r="F353" i="13" s="1"/>
  <c r="F354" i="13" s="1"/>
  <c r="F355" i="13" s="1"/>
  <c r="F356" i="13" s="1"/>
  <c r="F357" i="13" s="1"/>
  <c r="F358" i="13" s="1"/>
  <c r="F359" i="13" s="1"/>
  <c r="F360" i="13" s="1"/>
  <c r="F361" i="13" s="1"/>
  <c r="F362" i="13" s="1"/>
  <c r="F363" i="13" s="1"/>
  <c r="F364" i="13" s="1"/>
  <c r="F365" i="13" s="1"/>
  <c r="F366" i="13" s="1"/>
  <c r="F367" i="13" s="1"/>
  <c r="F368" i="13" s="1"/>
  <c r="F369" i="13" s="1"/>
  <c r="F370" i="13" s="1"/>
  <c r="F371" i="13" s="1"/>
  <c r="F372" i="13" s="1"/>
  <c r="F373" i="13" s="1"/>
  <c r="F374" i="13" s="1"/>
  <c r="F375" i="13" s="1"/>
  <c r="F376" i="13" s="1"/>
  <c r="F377" i="13" s="1"/>
  <c r="F378" i="13" s="1"/>
  <c r="F379" i="13" s="1"/>
  <c r="F380" i="13" s="1"/>
  <c r="F381" i="13" s="1"/>
  <c r="F382" i="13" s="1"/>
  <c r="F383" i="13" s="1"/>
  <c r="F384" i="13" s="1"/>
  <c r="F385" i="13" s="1"/>
  <c r="F386" i="13" s="1"/>
  <c r="F387" i="13" s="1"/>
  <c r="F388" i="13" s="1"/>
  <c r="F389" i="13" s="1"/>
  <c r="F390" i="13" s="1"/>
  <c r="F391" i="13" s="1"/>
  <c r="F392" i="13" s="1"/>
  <c r="F393" i="13" s="1"/>
  <c r="F394" i="13" s="1"/>
  <c r="F395" i="13" s="1"/>
  <c r="F396" i="13" s="1"/>
  <c r="F397" i="13" s="1"/>
  <c r="F398" i="13" s="1"/>
  <c r="F399" i="13" s="1"/>
  <c r="F400" i="13" s="1"/>
  <c r="F401" i="13" s="1"/>
  <c r="F402" i="13" s="1"/>
  <c r="F403" i="13" s="1"/>
  <c r="F404" i="13" s="1"/>
  <c r="F405" i="13" s="1"/>
  <c r="F406" i="13" s="1"/>
  <c r="F407" i="13" s="1"/>
  <c r="F408" i="13" s="1"/>
  <c r="F409" i="13" s="1"/>
  <c r="F410" i="13" s="1"/>
  <c r="F411" i="13" s="1"/>
  <c r="F412" i="13" s="1"/>
  <c r="F413" i="13" s="1"/>
  <c r="F414" i="13" s="1"/>
  <c r="F415" i="13" s="1"/>
  <c r="F416" i="13" s="1"/>
  <c r="F417" i="13" s="1"/>
  <c r="F418" i="13" s="1"/>
  <c r="F419" i="13" s="1"/>
  <c r="F420" i="13" s="1"/>
  <c r="F421" i="13" s="1"/>
  <c r="F422" i="13" s="1"/>
  <c r="F423" i="13" s="1"/>
  <c r="F424" i="13" s="1"/>
  <c r="F425" i="13" s="1"/>
  <c r="F426" i="13" s="1"/>
  <c r="F427" i="13" s="1"/>
  <c r="F428" i="13" s="1"/>
  <c r="F429" i="13" s="1"/>
  <c r="F430" i="13" s="1"/>
  <c r="F431" i="13" s="1"/>
  <c r="F432" i="13" s="1"/>
  <c r="F433" i="13" s="1"/>
  <c r="F434" i="13" s="1"/>
  <c r="F435" i="13" s="1"/>
  <c r="F436" i="13" s="1"/>
  <c r="F13" i="13"/>
  <c r="F12" i="13"/>
  <c r="F11" i="13"/>
  <c r="F10" i="13"/>
  <c r="F9" i="13"/>
  <c r="F859" i="13" l="1"/>
  <c r="F860" i="13" s="1"/>
  <c r="F861" i="13" s="1"/>
  <c r="F862" i="13" s="1"/>
  <c r="F795" i="13"/>
  <c r="F796" i="13" s="1"/>
  <c r="F797" i="13" s="1"/>
  <c r="F798" i="13" s="1"/>
  <c r="F799" i="13" s="1"/>
  <c r="F800" i="13" s="1"/>
  <c r="F801" i="13" s="1"/>
  <c r="F802" i="13" s="1"/>
  <c r="F803" i="13" s="1"/>
  <c r="F804" i="13" s="1"/>
  <c r="F805" i="13" s="1"/>
  <c r="F806" i="13" s="1"/>
  <c r="F807" i="13" s="1"/>
  <c r="F808" i="13" s="1"/>
  <c r="F809" i="13" s="1"/>
  <c r="F810" i="13" s="1"/>
  <c r="F811" i="13" s="1"/>
  <c r="F812" i="13" s="1"/>
  <c r="F813" i="13" s="1"/>
  <c r="F814" i="13" s="1"/>
  <c r="F815" i="13" s="1"/>
  <c r="F816" i="13" s="1"/>
  <c r="F817" i="13" s="1"/>
  <c r="F818" i="13" s="1"/>
  <c r="F819" i="13" s="1"/>
  <c r="F820" i="13" s="1"/>
  <c r="F821" i="13" s="1"/>
  <c r="F822" i="13" s="1"/>
  <c r="F823" i="13" s="1"/>
  <c r="F824" i="13" s="1"/>
  <c r="F825" i="13" s="1"/>
  <c r="F826" i="13" s="1"/>
  <c r="F827" i="13" s="1"/>
  <c r="F828" i="13" s="1"/>
  <c r="F829" i="13" s="1"/>
  <c r="F830" i="13" s="1"/>
  <c r="F831" i="13" s="1"/>
  <c r="F832" i="13" s="1"/>
  <c r="F833" i="13" s="1"/>
  <c r="F834" i="13" s="1"/>
  <c r="F835" i="13" s="1"/>
  <c r="F836" i="13" s="1"/>
  <c r="F837" i="13" s="1"/>
  <c r="F838" i="13" s="1"/>
  <c r="F785" i="13"/>
  <c r="F786" i="13" s="1"/>
  <c r="F787" i="13" s="1"/>
  <c r="F788" i="13" s="1"/>
  <c r="F789" i="13" s="1"/>
  <c r="F790" i="13" s="1"/>
  <c r="F791" i="13" s="1"/>
  <c r="F792" i="13" s="1"/>
  <c r="F793" i="13" s="1"/>
  <c r="F794" i="13" s="1"/>
  <c r="F784" i="13"/>
  <c r="C732" i="13"/>
  <c r="C731" i="13"/>
  <c r="C730" i="13"/>
  <c r="C729" i="13"/>
  <c r="C715" i="13"/>
  <c r="C712" i="13"/>
  <c r="C711" i="13"/>
  <c r="C710" i="13"/>
  <c r="C708" i="13"/>
  <c r="C707" i="13"/>
  <c r="C706" i="13"/>
  <c r="C705" i="13"/>
  <c r="C704" i="13"/>
  <c r="C703" i="13"/>
  <c r="C702" i="13"/>
  <c r="C701" i="13"/>
  <c r="C699" i="13"/>
  <c r="C698" i="13"/>
  <c r="C697" i="13"/>
  <c r="C696" i="13"/>
  <c r="C695" i="13"/>
  <c r="C693" i="13"/>
  <c r="C692" i="13"/>
  <c r="C691" i="13"/>
  <c r="F684" i="13"/>
  <c r="F685" i="13" s="1"/>
  <c r="F686" i="13" s="1"/>
  <c r="F687" i="13" s="1"/>
  <c r="F688" i="13" s="1"/>
  <c r="F689" i="13" s="1"/>
  <c r="F690" i="13" s="1"/>
  <c r="F691" i="13" s="1"/>
  <c r="F692" i="13" s="1"/>
  <c r="F693" i="13" s="1"/>
  <c r="F694" i="13" s="1"/>
  <c r="F695" i="13" s="1"/>
  <c r="F696" i="13" s="1"/>
  <c r="F697" i="13" s="1"/>
  <c r="F698" i="13" s="1"/>
  <c r="F699" i="13" s="1"/>
  <c r="F700" i="13" s="1"/>
  <c r="F701" i="13" s="1"/>
  <c r="F702" i="13" s="1"/>
  <c r="F703" i="13" s="1"/>
  <c r="F704" i="13" s="1"/>
  <c r="F705" i="13" s="1"/>
  <c r="F706" i="13" s="1"/>
  <c r="F707" i="13" s="1"/>
  <c r="F708" i="13" s="1"/>
  <c r="F709" i="13" s="1"/>
  <c r="F710" i="13" s="1"/>
  <c r="F711" i="13" s="1"/>
  <c r="F712" i="13" s="1"/>
  <c r="F713" i="13" s="1"/>
  <c r="F714" i="13" s="1"/>
  <c r="F715" i="13" s="1"/>
  <c r="F716" i="13" s="1"/>
  <c r="F717" i="13" s="1"/>
  <c r="F718" i="13" s="1"/>
  <c r="F719" i="13" s="1"/>
  <c r="F720" i="13" s="1"/>
  <c r="F721" i="13" s="1"/>
  <c r="F722" i="13" s="1"/>
  <c r="F723" i="13" s="1"/>
  <c r="F724" i="13" s="1"/>
  <c r="F725" i="13" s="1"/>
  <c r="F726" i="13" s="1"/>
  <c r="F727" i="13" s="1"/>
  <c r="F728" i="13" s="1"/>
  <c r="F729" i="13" s="1"/>
  <c r="F730" i="13" s="1"/>
  <c r="F731" i="13" s="1"/>
  <c r="F732" i="13" s="1"/>
  <c r="F683" i="13"/>
  <c r="F668" i="13"/>
  <c r="F669" i="13" s="1"/>
  <c r="F670" i="13" s="1"/>
  <c r="F648" i="13"/>
  <c r="F649" i="13" s="1"/>
  <c r="F650" i="13" s="1"/>
  <c r="F651" i="13" s="1"/>
  <c r="F634" i="13"/>
  <c r="F635" i="13" s="1"/>
  <c r="F636" i="13" s="1"/>
  <c r="F637" i="13" s="1"/>
  <c r="F629" i="13"/>
  <c r="F630" i="13" s="1"/>
  <c r="F631" i="13" s="1"/>
  <c r="F632" i="13" s="1"/>
  <c r="F628" i="13"/>
  <c r="F614" i="13"/>
  <c r="F613" i="13"/>
  <c r="F615" i="13" s="1"/>
  <c r="F616" i="13" s="1"/>
  <c r="F527" i="13"/>
  <c r="F528" i="13" s="1"/>
  <c r="F529" i="13" s="1"/>
  <c r="F530" i="13" s="1"/>
  <c r="F531" i="13" s="1"/>
  <c r="F532" i="13" s="1"/>
  <c r="F533" i="13" s="1"/>
  <c r="F534" i="13" s="1"/>
  <c r="F535" i="13" s="1"/>
  <c r="F536" i="13" s="1"/>
  <c r="F537" i="13" s="1"/>
  <c r="F538" i="13" s="1"/>
  <c r="F539" i="13" s="1"/>
  <c r="F540" i="13" s="1"/>
  <c r="F541" i="13" s="1"/>
  <c r="F542" i="13" s="1"/>
  <c r="F543" i="13" s="1"/>
  <c r="F544" i="13" s="1"/>
  <c r="F545" i="13" s="1"/>
  <c r="F546" i="13" s="1"/>
  <c r="F547" i="13" s="1"/>
  <c r="F548" i="13" s="1"/>
  <c r="F549" i="13" s="1"/>
  <c r="F550" i="13" s="1"/>
  <c r="F551" i="13" s="1"/>
  <c r="F552" i="13" s="1"/>
  <c r="F553" i="13" s="1"/>
  <c r="F554" i="13" s="1"/>
  <c r="F555" i="13" s="1"/>
  <c r="F556" i="13" s="1"/>
  <c r="F557" i="13" s="1"/>
  <c r="F558" i="13" s="1"/>
  <c r="F559" i="13" s="1"/>
  <c r="F560" i="13" s="1"/>
  <c r="F561" i="13" s="1"/>
  <c r="F562" i="13" s="1"/>
  <c r="F563" i="13" s="1"/>
  <c r="F564" i="13" s="1"/>
  <c r="F565" i="13" s="1"/>
  <c r="F566" i="13" s="1"/>
  <c r="F567" i="13" s="1"/>
  <c r="F568" i="13" s="1"/>
  <c r="F569" i="13" s="1"/>
  <c r="F570" i="13" s="1"/>
  <c r="F571" i="13" s="1"/>
  <c r="F572" i="13" s="1"/>
  <c r="F573" i="13" s="1"/>
  <c r="F574" i="13" s="1"/>
  <c r="F575" i="13" s="1"/>
  <c r="F576" i="13" s="1"/>
  <c r="F577" i="13" s="1"/>
  <c r="F578" i="13" s="1"/>
  <c r="F579" i="13" s="1"/>
  <c r="F580" i="13" s="1"/>
  <c r="F460" i="13"/>
  <c r="F461" i="13" s="1"/>
  <c r="F462" i="13" s="1"/>
  <c r="F463" i="13" s="1"/>
  <c r="F464" i="13" s="1"/>
  <c r="F465" i="13" s="1"/>
  <c r="F466" i="13" s="1"/>
  <c r="F467" i="13" s="1"/>
  <c r="F468" i="13" s="1"/>
  <c r="F469" i="13" s="1"/>
  <c r="F470" i="13" s="1"/>
  <c r="F471" i="13" s="1"/>
  <c r="F472" i="13" s="1"/>
  <c r="F473" i="13" s="1"/>
  <c r="F474" i="13" s="1"/>
  <c r="F475" i="13" s="1"/>
  <c r="F476" i="13" s="1"/>
  <c r="F477" i="13" s="1"/>
  <c r="F478" i="13" s="1"/>
  <c r="F479" i="13" s="1"/>
  <c r="F480" i="13" s="1"/>
  <c r="F481" i="13" s="1"/>
  <c r="F482" i="13" s="1"/>
  <c r="F483" i="13" s="1"/>
  <c r="F484" i="13" s="1"/>
  <c r="F485" i="13" s="1"/>
  <c r="F486" i="13" s="1"/>
  <c r="F487" i="13" s="1"/>
  <c r="F488" i="13" s="1"/>
  <c r="F489" i="13" s="1"/>
  <c r="F490" i="13" s="1"/>
  <c r="F491" i="13" s="1"/>
  <c r="F492" i="13" s="1"/>
  <c r="F493" i="13" s="1"/>
  <c r="F459" i="13"/>
  <c r="F598" i="9" l="1"/>
  <c r="F599" i="9" s="1"/>
  <c r="F600" i="9" l="1"/>
  <c r="F601" i="9" s="1"/>
  <c r="F613" i="9"/>
  <c r="F614" i="9" l="1"/>
  <c r="F615" i="9" l="1"/>
  <c r="F616" i="9" s="1"/>
  <c r="F617" i="9" s="1"/>
  <c r="F619" i="9" s="1"/>
  <c r="F620" i="9" s="1"/>
  <c r="F621" i="9" s="1"/>
  <c r="F668" i="9"/>
  <c r="F844" i="9" l="1"/>
  <c r="F845" i="9" s="1"/>
  <c r="F846" i="9" s="1"/>
  <c r="F9" i="9" l="1"/>
  <c r="F10" i="9" s="1"/>
  <c r="F11" i="9" s="1"/>
  <c r="F12" i="9" s="1"/>
  <c r="F13" i="9" s="1"/>
  <c r="F14" i="9" s="1"/>
  <c r="F769" i="9" l="1"/>
  <c r="F770" i="9" s="1"/>
  <c r="F771" i="9" s="1"/>
  <c r="F772" i="9" s="1"/>
  <c r="F773" i="9" s="1"/>
  <c r="F653" i="9" l="1"/>
  <c r="F654" i="9" s="1"/>
  <c r="F655" i="9" s="1"/>
  <c r="F514" i="9" l="1"/>
  <c r="F515" i="9" s="1"/>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F89" i="12" s="1"/>
  <c r="F90" i="12" s="1"/>
  <c r="F91" i="12" s="1"/>
  <c r="F92" i="12" s="1"/>
  <c r="F93" i="12" s="1"/>
  <c r="F94" i="12" s="1"/>
  <c r="F95" i="12" s="1"/>
  <c r="F96" i="12" s="1"/>
  <c r="F97" i="12" s="1"/>
  <c r="F98" i="12" s="1"/>
  <c r="F99" i="12" s="1"/>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4" i="12" s="1"/>
  <c r="F175" i="12" s="1"/>
  <c r="F176" i="12" s="1"/>
  <c r="F177" i="12" s="1"/>
  <c r="F178" i="12" s="1"/>
  <c r="F179" i="12" s="1"/>
  <c r="F180" i="12" s="1"/>
  <c r="F181" i="12" s="1"/>
  <c r="F182" i="12" s="1"/>
  <c r="F183" i="12" s="1"/>
  <c r="F184" i="12" s="1"/>
  <c r="F185" i="12" s="1"/>
  <c r="F186" i="12" s="1"/>
  <c r="F187" i="12" s="1"/>
  <c r="F188" i="12" s="1"/>
  <c r="F189" i="12" s="1"/>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539" i="12" s="1"/>
  <c r="F540" i="12" s="1"/>
  <c r="F541" i="12" s="1"/>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583" i="12" s="1"/>
  <c r="F584" i="12" s="1"/>
  <c r="F585" i="12" s="1"/>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649" i="12" s="1"/>
  <c r="F650" i="12" s="1"/>
  <c r="F651" i="12" s="1"/>
  <c r="F652" i="12" s="1"/>
  <c r="F653" i="12" s="1"/>
  <c r="F654" i="12" s="1"/>
  <c r="F655" i="12" s="1"/>
  <c r="F656" i="12" s="1"/>
  <c r="F657" i="12" s="1"/>
  <c r="F658" i="12" s="1"/>
  <c r="F659" i="12" s="1"/>
  <c r="F660" i="12" s="1"/>
  <c r="F661" i="12" s="1"/>
  <c r="F662" i="12" s="1"/>
  <c r="F663" i="12" s="1"/>
  <c r="F664" i="12" s="1"/>
  <c r="F665" i="12" s="1"/>
  <c r="F666" i="12" s="1"/>
  <c r="F667" i="12" s="1"/>
  <c r="F668" i="12" s="1"/>
  <c r="F669" i="12" s="1"/>
  <c r="F670" i="12" s="1"/>
  <c r="F973" i="12" l="1"/>
  <c r="F974" i="12" s="1"/>
  <c r="F975" i="12" s="1"/>
  <c r="F976" i="12" s="1"/>
  <c r="F977" i="12" s="1"/>
  <c r="F978" i="12" s="1"/>
  <c r="F979" i="12" s="1"/>
  <c r="F980" i="12" s="1"/>
  <c r="F981" i="12" s="1"/>
  <c r="F982" i="12" s="1"/>
  <c r="F983" i="12" s="1"/>
  <c r="F984" i="12" s="1"/>
  <c r="F985" i="12" s="1"/>
  <c r="F986" i="12" s="1"/>
  <c r="F987" i="12" s="1"/>
  <c r="F988" i="12" s="1"/>
  <c r="F989" i="12" s="1"/>
  <c r="F990" i="12" s="1"/>
  <c r="F991" i="12" s="1"/>
  <c r="F992" i="12" s="1"/>
  <c r="F669" i="9" l="1"/>
  <c r="F670" i="9" s="1"/>
  <c r="F671" i="9" l="1"/>
  <c r="F672" i="9" s="1"/>
  <c r="F633" i="9"/>
  <c r="F634" i="9" s="1"/>
  <c r="F635" i="9" s="1"/>
  <c r="F636" i="9" s="1"/>
  <c r="F673" i="9" l="1"/>
  <c r="F674" i="9" s="1"/>
  <c r="F675" i="9" s="1"/>
  <c r="F622" i="9"/>
  <c r="F516" i="9" l="1"/>
  <c r="F450" i="9"/>
  <c r="F451" i="9" s="1"/>
  <c r="F452" i="9" s="1"/>
  <c r="F453" i="9" s="1"/>
  <c r="F454" i="9" s="1"/>
  <c r="F455" i="9" s="1"/>
  <c r="F456" i="9" s="1"/>
  <c r="F457" i="9" s="1"/>
  <c r="F458" i="9" s="1"/>
  <c r="F459" i="9" s="1"/>
  <c r="F460" i="9" s="1"/>
  <c r="F461" i="9" s="1"/>
  <c r="F462" i="9" s="1"/>
  <c r="F463" i="9" s="1"/>
  <c r="F464" i="9" s="1"/>
  <c r="F465" i="9" s="1"/>
  <c r="F466" i="9" s="1"/>
  <c r="F467" i="9" s="1"/>
  <c r="F1010" i="12" l="1"/>
  <c r="F1011" i="12" s="1"/>
  <c r="F1074" i="12" l="1"/>
  <c r="F1075" i="12" s="1"/>
  <c r="F1076" i="12" s="1"/>
  <c r="F1077" i="12" s="1"/>
  <c r="F1078" i="12" s="1"/>
  <c r="F1079" i="12" s="1"/>
  <c r="F1080" i="12" s="1"/>
  <c r="F1081" i="12" s="1"/>
  <c r="F1082" i="12" s="1"/>
  <c r="F1083" i="12" s="1"/>
  <c r="F1084" i="12" s="1"/>
  <c r="F1085" i="12" s="1"/>
  <c r="F1086" i="12" s="1"/>
  <c r="F1087" i="12" s="1"/>
  <c r="F1088" i="12" s="1"/>
  <c r="F1089" i="12" s="1"/>
  <c r="F1090" i="12" s="1"/>
  <c r="F1091" i="12" s="1"/>
  <c r="F1092" i="12" s="1"/>
  <c r="F1093" i="12" s="1"/>
  <c r="F1094" i="12" s="1"/>
  <c r="F1095" i="12" s="1"/>
  <c r="F1096" i="12" s="1"/>
  <c r="F1097" i="12" s="1"/>
  <c r="F1098" i="12" s="1"/>
  <c r="F1099" i="12" s="1"/>
  <c r="F1100" i="12" s="1"/>
  <c r="F1101" i="12" s="1"/>
  <c r="F1102" i="12" s="1"/>
  <c r="F1103" i="12" s="1"/>
  <c r="F1104" i="12" s="1"/>
  <c r="F1105" i="12" s="1"/>
  <c r="F1106" i="12" s="1"/>
  <c r="F1107" i="12" s="1"/>
  <c r="F1108" i="12" s="1"/>
  <c r="F1109" i="12" s="1"/>
  <c r="F1110" i="12" s="1"/>
  <c r="F1111" i="12" s="1"/>
  <c r="F1112" i="12" s="1"/>
  <c r="F1113" i="12" s="1"/>
  <c r="F1114" i="12" s="1"/>
  <c r="F1115" i="12" s="1"/>
  <c r="F1116" i="12" s="1"/>
  <c r="F1117" i="12" s="1"/>
  <c r="F1118" i="12" s="1"/>
  <c r="F1119" i="12" s="1"/>
  <c r="F1120" i="12" s="1"/>
  <c r="F1121" i="12" s="1"/>
  <c r="F1122" i="12" s="1"/>
  <c r="F1123" i="12" s="1"/>
  <c r="F1124" i="12" s="1"/>
  <c r="F1125" i="12" s="1"/>
  <c r="F1126" i="12" s="1"/>
  <c r="F1127" i="12" s="1"/>
  <c r="F1128" i="12" s="1"/>
  <c r="F1129" i="12" s="1"/>
  <c r="F1130" i="12" s="1"/>
  <c r="F1131" i="12" s="1"/>
  <c r="F1132" i="12" s="1"/>
  <c r="F1133" i="12" s="1"/>
  <c r="F1134" i="12" s="1"/>
  <c r="F1135" i="12" s="1"/>
  <c r="F1136" i="12" s="1"/>
  <c r="F1137" i="12" s="1"/>
  <c r="F1138" i="12" s="1"/>
  <c r="F1139" i="12" s="1"/>
  <c r="F1140" i="12" s="1"/>
  <c r="F1141" i="12" s="1"/>
  <c r="F1142" i="12" s="1"/>
  <c r="F1143" i="12" s="1"/>
  <c r="F1144" i="12" s="1"/>
  <c r="F1145" i="12" s="1"/>
  <c r="F1025" i="12"/>
  <c r="F1012" i="12"/>
  <c r="F905" i="12"/>
  <c r="F906" i="12" s="1"/>
  <c r="F907" i="12" s="1"/>
  <c r="F908" i="12" s="1"/>
  <c r="F909" i="12" s="1"/>
  <c r="F910" i="12" s="1"/>
  <c r="F911" i="12" s="1"/>
  <c r="F912" i="12" s="1"/>
  <c r="F913" i="12" s="1"/>
  <c r="F914" i="12" s="1"/>
  <c r="F890" i="12"/>
  <c r="F891" i="12" s="1"/>
  <c r="F892" i="12" s="1"/>
  <c r="F893" i="12" s="1"/>
  <c r="F789" i="12"/>
  <c r="F790" i="12" s="1"/>
  <c r="F791" i="12" s="1"/>
  <c r="F792" i="12" s="1"/>
  <c r="F793" i="12" s="1"/>
  <c r="F794" i="12" s="1"/>
  <c r="F795" i="12" s="1"/>
  <c r="F796" i="12" s="1"/>
  <c r="F797" i="12" s="1"/>
  <c r="F798" i="12" s="1"/>
  <c r="F799" i="12" s="1"/>
  <c r="F800" i="12" s="1"/>
  <c r="F801" i="12" s="1"/>
  <c r="F802" i="12" s="1"/>
  <c r="F803" i="12" s="1"/>
  <c r="F804" i="12" s="1"/>
  <c r="F805" i="12" s="1"/>
  <c r="F806" i="12" s="1"/>
  <c r="F807" i="12" s="1"/>
  <c r="F808" i="12" s="1"/>
  <c r="F809" i="12" s="1"/>
  <c r="F810" i="12" s="1"/>
  <c r="F811" i="12" s="1"/>
  <c r="F812" i="12" s="1"/>
  <c r="F813" i="12" s="1"/>
  <c r="F814" i="12" s="1"/>
  <c r="F815" i="12" s="1"/>
  <c r="F816" i="12" s="1"/>
  <c r="F817" i="12" s="1"/>
  <c r="F818" i="12" s="1"/>
  <c r="F819" i="12" s="1"/>
  <c r="F820" i="12" s="1"/>
  <c r="F821" i="12" s="1"/>
  <c r="F822" i="12" s="1"/>
  <c r="F823" i="12" s="1"/>
  <c r="F824" i="12" s="1"/>
  <c r="F825" i="12" s="1"/>
  <c r="F826" i="12" s="1"/>
  <c r="F827" i="12" s="1"/>
  <c r="F828" i="12" s="1"/>
  <c r="F829" i="12" s="1"/>
  <c r="F830" i="12" s="1"/>
  <c r="F831" i="12" s="1"/>
  <c r="F832" i="12" s="1"/>
  <c r="F833" i="12" s="1"/>
  <c r="F834" i="12" s="1"/>
  <c r="F835" i="12" s="1"/>
  <c r="F836" i="12" s="1"/>
  <c r="F837" i="12" s="1"/>
  <c r="F717" i="12"/>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737" i="12" s="1"/>
  <c r="F738" i="12" s="1"/>
  <c r="F739" i="12" s="1"/>
  <c r="F740" i="12" s="1"/>
  <c r="F741" i="12" s="1"/>
  <c r="F742" i="12" s="1"/>
  <c r="F743" i="12" s="1"/>
  <c r="F744" i="12" s="1"/>
  <c r="F745" i="12" s="1"/>
  <c r="F746" i="12" s="1"/>
  <c r="F747" i="12" s="1"/>
  <c r="F748" i="12" s="1"/>
  <c r="F749" i="12" s="1"/>
  <c r="F750" i="12" s="1"/>
  <c r="F751" i="12" s="1"/>
  <c r="F752" i="12" s="1"/>
  <c r="F753" i="12" s="1"/>
  <c r="F754" i="12" s="1"/>
  <c r="F755" i="12" s="1"/>
  <c r="F756" i="12" s="1"/>
  <c r="F757" i="12" s="1"/>
  <c r="F758" i="12" s="1"/>
  <c r="F759" i="12" s="1"/>
  <c r="F760" i="12" s="1"/>
  <c r="F1027" i="12" l="1"/>
  <c r="F1028" i="12" s="1"/>
  <c r="F1029" i="12" s="1"/>
  <c r="F1030" i="12" s="1"/>
  <c r="F1031" i="12" s="1"/>
  <c r="F1032" i="12" s="1"/>
  <c r="F1033" i="12" s="1"/>
  <c r="F1034" i="12" s="1"/>
  <c r="F1035" i="12" s="1"/>
  <c r="F1036" i="12" s="1"/>
  <c r="F1037" i="12" s="1"/>
  <c r="F1038" i="12" s="1"/>
  <c r="F1039" i="12" s="1"/>
  <c r="F1040" i="12" s="1"/>
  <c r="F1041" i="12" s="1"/>
  <c r="F1042" i="12" s="1"/>
  <c r="F1043" i="12" s="1"/>
  <c r="F1044" i="12" s="1"/>
  <c r="F1045" i="12" s="1"/>
  <c r="F1046" i="12" s="1"/>
  <c r="F1047" i="12" s="1"/>
  <c r="F1048" i="12" s="1"/>
  <c r="F1049" i="12" s="1"/>
  <c r="F1050" i="12" s="1"/>
  <c r="F1051" i="12" s="1"/>
  <c r="F1052" i="12" s="1"/>
  <c r="F1053" i="12" s="1"/>
  <c r="F1054" i="12" s="1"/>
  <c r="F1055" i="12" s="1"/>
  <c r="F1056" i="12" s="1"/>
  <c r="F1057" i="12" s="1"/>
  <c r="F1058" i="12" s="1"/>
  <c r="F1059" i="12" s="1"/>
  <c r="F1060" i="12" s="1"/>
  <c r="F1026" i="12"/>
  <c r="F1119" i="10" l="1"/>
  <c r="F1118" i="10" l="1"/>
  <c r="F1120" i="10" s="1"/>
  <c r="F1121" i="10" s="1"/>
  <c r="F1122" i="10" s="1"/>
  <c r="F1123" i="10" s="1"/>
  <c r="F1124" i="10" s="1"/>
  <c r="F1125" i="10" s="1"/>
  <c r="F1126" i="10" s="1"/>
  <c r="F1127" i="10" s="1"/>
  <c r="F1128" i="10" s="1"/>
  <c r="F1129" i="10" s="1"/>
  <c r="F1130" i="10" s="1"/>
  <c r="F1131" i="10" s="1"/>
  <c r="F1132" i="10" s="1"/>
  <c r="F1133" i="10" s="1"/>
  <c r="F1134" i="10" s="1"/>
  <c r="F1135" i="10" s="1"/>
  <c r="F1136" i="10" s="1"/>
  <c r="F1137" i="10" s="1"/>
  <c r="F1138" i="10" s="1"/>
  <c r="F1139" i="10" s="1"/>
  <c r="F1140" i="10" s="1"/>
  <c r="F1141" i="10" s="1"/>
  <c r="F1142" i="10" s="1"/>
  <c r="F1143" i="10" s="1"/>
  <c r="F1144" i="10" s="1"/>
  <c r="F1145" i="10" s="1"/>
  <c r="F1146" i="10" s="1"/>
  <c r="F1147" i="10" s="1"/>
  <c r="F1148" i="10" s="1"/>
  <c r="F1149" i="10" s="1"/>
  <c r="F1150" i="10" s="1"/>
  <c r="F1151" i="10" s="1"/>
  <c r="F1152" i="10" s="1"/>
  <c r="F1153" i="10" s="1"/>
  <c r="F1154" i="10" s="1"/>
  <c r="F1155" i="10" s="1"/>
  <c r="F1156" i="10" s="1"/>
  <c r="F1157" i="10" s="1"/>
  <c r="F1158" i="10" s="1"/>
  <c r="F1159" i="10" s="1"/>
  <c r="F1160" i="10" s="1"/>
  <c r="F1161" i="10" s="1"/>
  <c r="F1162" i="10" s="1"/>
  <c r="F1163" i="10" s="1"/>
  <c r="F1164" i="10" s="1"/>
  <c r="F1165" i="10" s="1"/>
  <c r="F1166" i="10" s="1"/>
  <c r="F1167" i="10" s="1"/>
  <c r="F1168" i="10" s="1"/>
  <c r="F1169" i="10" s="1"/>
  <c r="F1170" i="10" s="1"/>
  <c r="F1171" i="10" s="1"/>
  <c r="F1172" i="10" s="1"/>
  <c r="F1173" i="10" s="1"/>
  <c r="F1174" i="10" s="1"/>
  <c r="F1175" i="10" s="1"/>
  <c r="F1176" i="10" s="1"/>
  <c r="F1177" i="10" s="1"/>
  <c r="F1178" i="10" s="1"/>
  <c r="F1179" i="10" s="1"/>
  <c r="F1031" i="10"/>
  <c r="F1032" i="10" s="1"/>
  <c r="F1033" i="10" s="1"/>
  <c r="F1034" i="10" s="1"/>
  <c r="F1035" i="10" s="1"/>
  <c r="F1036" i="10" s="1"/>
  <c r="F1037" i="10" s="1"/>
  <c r="F1038" i="10" s="1"/>
  <c r="F1039" i="10" s="1"/>
  <c r="F1040" i="10" s="1"/>
  <c r="F1041" i="10" s="1"/>
  <c r="F1042" i="10" s="1"/>
  <c r="F1043" i="10" s="1"/>
  <c r="F1044" i="10" s="1"/>
  <c r="F1045" i="10" s="1"/>
  <c r="F1046" i="10" s="1"/>
  <c r="F1047" i="10" s="1"/>
  <c r="F1048" i="10" s="1"/>
  <c r="F1049" i="10" s="1"/>
  <c r="F1050" i="10" s="1"/>
  <c r="F1051" i="10" s="1"/>
  <c r="F1052" i="10" s="1"/>
  <c r="F1053" i="10" s="1"/>
  <c r="F1054" i="10" s="1"/>
  <c r="F1055" i="10" s="1"/>
  <c r="F1056" i="10" s="1"/>
  <c r="F1057" i="10" s="1"/>
  <c r="F1058" i="10" s="1"/>
  <c r="F1059" i="10" s="1"/>
  <c r="F1060" i="10" s="1"/>
  <c r="F1061" i="10" s="1"/>
  <c r="F1062" i="10" s="1"/>
  <c r="F1063" i="10" s="1"/>
  <c r="F1064" i="10" s="1"/>
  <c r="F1016" i="10"/>
  <c r="F1017" i="10" s="1"/>
  <c r="F1018" i="10" s="1"/>
  <c r="F998" i="10"/>
  <c r="F999" i="10" s="1"/>
  <c r="F1000" i="10" s="1"/>
  <c r="F977" i="10"/>
  <c r="F978" i="10" s="1"/>
  <c r="F979" i="10" s="1"/>
  <c r="F980" i="10" s="1"/>
  <c r="F981" i="10" s="1"/>
  <c r="F982" i="10" s="1"/>
  <c r="F983" i="10" s="1"/>
  <c r="F984" i="10" s="1"/>
  <c r="F985" i="10" s="1"/>
  <c r="F986" i="10" s="1"/>
  <c r="F987" i="10" s="1"/>
  <c r="F962" i="10"/>
  <c r="F963" i="10" s="1"/>
  <c r="F964" i="10" s="1"/>
  <c r="F965" i="10" s="1"/>
  <c r="F908" i="10"/>
  <c r="F909" i="10" s="1"/>
  <c r="F910" i="10" s="1"/>
  <c r="F911" i="10" s="1"/>
  <c r="F912" i="10" s="1"/>
  <c r="F913" i="10" s="1"/>
  <c r="F914" i="10" s="1"/>
  <c r="F915" i="10" s="1"/>
  <c r="F916" i="10" s="1"/>
  <c r="F917" i="10" s="1"/>
  <c r="F918" i="10" s="1"/>
  <c r="F919" i="10" s="1"/>
  <c r="F920" i="10" s="1"/>
  <c r="F921" i="10" s="1"/>
  <c r="F922" i="10" s="1"/>
  <c r="F923" i="10" s="1"/>
  <c r="F924" i="10" s="1"/>
  <c r="F925" i="10" s="1"/>
  <c r="F926" i="10" s="1"/>
  <c r="F927" i="10" s="1"/>
  <c r="F928" i="10" s="1"/>
  <c r="F929" i="10" s="1"/>
  <c r="F930" i="10" s="1"/>
  <c r="F931" i="10" s="1"/>
  <c r="F932" i="10" s="1"/>
  <c r="F933" i="10" s="1"/>
  <c r="F934" i="10" s="1"/>
  <c r="F935" i="10" s="1"/>
  <c r="F936" i="10" s="1"/>
  <c r="F937" i="10" s="1"/>
  <c r="F938" i="10" s="1"/>
  <c r="F939" i="10" s="1"/>
  <c r="F940" i="10" s="1"/>
  <c r="F941" i="10" s="1"/>
  <c r="F942" i="10" s="1"/>
  <c r="F943" i="10" s="1"/>
  <c r="F944" i="10" s="1"/>
  <c r="F945" i="10" s="1"/>
  <c r="F946" i="10" s="1"/>
  <c r="F947" i="10" s="1"/>
  <c r="F948" i="10" s="1"/>
  <c r="F949" i="10" s="1"/>
  <c r="F950" i="10" s="1"/>
  <c r="F951" i="10" s="1"/>
  <c r="F839" i="10"/>
  <c r="F840" i="10" s="1"/>
  <c r="F841" i="10" s="1"/>
  <c r="F842" i="10" s="1"/>
  <c r="F843" i="10" s="1"/>
  <c r="F844" i="10" s="1"/>
  <c r="F845" i="10" s="1"/>
  <c r="F846" i="10" s="1"/>
  <c r="F847" i="10" s="1"/>
  <c r="F848" i="10" s="1"/>
  <c r="F849" i="10" s="1"/>
  <c r="F850" i="10" s="1"/>
  <c r="F851" i="10" s="1"/>
  <c r="F852" i="10" s="1"/>
  <c r="F853" i="10" s="1"/>
  <c r="F854" i="10" s="1"/>
  <c r="F855" i="10" s="1"/>
  <c r="F856" i="10" s="1"/>
  <c r="F857" i="10" s="1"/>
  <c r="F858" i="10" s="1"/>
  <c r="F859" i="10" s="1"/>
  <c r="F860" i="10" s="1"/>
  <c r="F861" i="10" s="1"/>
  <c r="F862" i="10" s="1"/>
  <c r="F863" i="10" s="1"/>
  <c r="F864" i="10" s="1"/>
  <c r="F865" i="10" s="1"/>
  <c r="F866" i="10" s="1"/>
  <c r="F867" i="10" s="1"/>
  <c r="F868" i="10" s="1"/>
  <c r="F869" i="10" s="1"/>
  <c r="F870" i="10" s="1"/>
  <c r="F871" i="10" s="1"/>
  <c r="F872" i="10" s="1"/>
  <c r="F873" i="10" s="1"/>
  <c r="F874" i="10" s="1"/>
  <c r="F875" i="10" s="1"/>
  <c r="F876" i="10" s="1"/>
  <c r="F877" i="10" s="1"/>
  <c r="F878" i="10" s="1"/>
  <c r="F9" i="10"/>
  <c r="F10" i="10" s="1"/>
  <c r="F11" i="10" s="1"/>
  <c r="F12" i="10" s="1"/>
  <c r="F13" i="10" s="1"/>
  <c r="F14" i="10" s="1"/>
  <c r="F15" i="10" s="1"/>
  <c r="F16" i="10" s="1"/>
  <c r="F17" i="10" s="1"/>
  <c r="F18" i="10" s="1"/>
  <c r="F19" i="10" s="1"/>
  <c r="F20" i="10" s="1"/>
  <c r="F21" i="10" s="1"/>
  <c r="F22" i="10" s="1"/>
  <c r="F23" i="10" s="1"/>
  <c r="F24" i="10" s="1"/>
  <c r="F25" i="10" s="1"/>
  <c r="F26" i="10" s="1"/>
  <c r="F27" i="10" s="1"/>
  <c r="F28" i="10" s="1"/>
  <c r="F29" i="10" s="1"/>
  <c r="F30" i="10" s="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F64" i="10" s="1"/>
  <c r="F65" i="10" s="1"/>
  <c r="F66" i="10" s="1"/>
  <c r="F67" i="10" s="1"/>
  <c r="F68" i="10" s="1"/>
  <c r="F69" i="10" s="1"/>
  <c r="F70" i="10" s="1"/>
  <c r="F71" i="10" s="1"/>
  <c r="F72" i="10" s="1"/>
  <c r="F73" i="10" s="1"/>
  <c r="F74" i="10" s="1"/>
  <c r="F75" i="10" s="1"/>
  <c r="F76" i="10" s="1"/>
  <c r="F77" i="10" s="1"/>
  <c r="F78" i="10" s="1"/>
  <c r="F79" i="10" s="1"/>
  <c r="F80" i="10" s="1"/>
  <c r="F81" i="10" s="1"/>
  <c r="F82" i="10" s="1"/>
  <c r="F83" i="10" s="1"/>
  <c r="F84" i="10" s="1"/>
  <c r="F85" i="10" s="1"/>
  <c r="F86" i="10" s="1"/>
  <c r="F87" i="10" s="1"/>
  <c r="F88" i="10" s="1"/>
  <c r="F89" i="10" s="1"/>
  <c r="F90" i="10" s="1"/>
  <c r="F91" i="10" s="1"/>
  <c r="F92" i="10" s="1"/>
  <c r="F93" i="10" s="1"/>
  <c r="F94" i="10" s="1"/>
  <c r="F95" i="10" s="1"/>
  <c r="F96" i="10" s="1"/>
  <c r="F97" i="10" s="1"/>
  <c r="F98" i="10" s="1"/>
  <c r="F99" i="10" s="1"/>
  <c r="F100" i="10" s="1"/>
  <c r="F101" i="10" s="1"/>
  <c r="F102" i="10" s="1"/>
  <c r="F103" i="10" s="1"/>
  <c r="F104" i="10" s="1"/>
  <c r="F105" i="10" s="1"/>
  <c r="F106" i="10" s="1"/>
  <c r="F107" i="10" s="1"/>
  <c r="F108" i="10" s="1"/>
  <c r="F109" i="10" s="1"/>
  <c r="F110" i="10" s="1"/>
  <c r="F111" i="10" s="1"/>
  <c r="F112" i="10" s="1"/>
  <c r="F113" i="10" s="1"/>
  <c r="F114" i="10" s="1"/>
  <c r="F115" i="10" s="1"/>
  <c r="F116" i="10" s="1"/>
  <c r="F117" i="10" s="1"/>
  <c r="F118" i="10" s="1"/>
  <c r="F119" i="10" s="1"/>
  <c r="F120" i="10" s="1"/>
  <c r="F121" i="10" s="1"/>
  <c r="F122" i="10" s="1"/>
  <c r="F123" i="10" s="1"/>
  <c r="F124" i="10" s="1"/>
  <c r="F125" i="10" s="1"/>
  <c r="F126" i="10" s="1"/>
  <c r="F127" i="10" s="1"/>
  <c r="F128" i="10" s="1"/>
  <c r="F129" i="10" s="1"/>
  <c r="F130" i="10" s="1"/>
  <c r="F131" i="10" s="1"/>
  <c r="F132" i="10" s="1"/>
  <c r="F133" i="10" s="1"/>
  <c r="F134" i="10" s="1"/>
  <c r="F135" i="10" s="1"/>
  <c r="F136" i="10" s="1"/>
  <c r="F137" i="10" s="1"/>
  <c r="F138" i="10" s="1"/>
  <c r="F139" i="10" s="1"/>
  <c r="F140" i="10" s="1"/>
  <c r="F141" i="10" s="1"/>
  <c r="F142" i="10" s="1"/>
  <c r="F143" i="10" s="1"/>
  <c r="F144" i="10" s="1"/>
  <c r="F145" i="10" s="1"/>
  <c r="F146" i="10" s="1"/>
  <c r="F147" i="10" s="1"/>
  <c r="F148" i="10" s="1"/>
  <c r="F149" i="10" s="1"/>
  <c r="F150" i="10" s="1"/>
  <c r="F151" i="10" s="1"/>
  <c r="F152" i="10" s="1"/>
  <c r="F153" i="10" s="1"/>
  <c r="F154" i="10" s="1"/>
  <c r="F155" i="10" s="1"/>
  <c r="F156" i="10" s="1"/>
  <c r="F157" i="10" s="1"/>
  <c r="F158" i="10" s="1"/>
  <c r="F159" i="10" s="1"/>
  <c r="F160" i="10" s="1"/>
  <c r="F161" i="10" s="1"/>
  <c r="F162" i="10" s="1"/>
  <c r="F163" i="10" s="1"/>
  <c r="F164" i="10" s="1"/>
  <c r="F165" i="10" s="1"/>
  <c r="F166" i="10" s="1"/>
  <c r="F167" i="10" s="1"/>
  <c r="F168" i="10" s="1"/>
  <c r="F169" i="10" s="1"/>
  <c r="F170" i="10" s="1"/>
  <c r="F171" i="10" s="1"/>
  <c r="F172" i="10" s="1"/>
  <c r="F173" i="10" s="1"/>
  <c r="F174" i="10" s="1"/>
  <c r="F175" i="10" s="1"/>
  <c r="F176" i="10" s="1"/>
  <c r="F177" i="10" s="1"/>
  <c r="F178" i="10" s="1"/>
  <c r="F179" i="10" s="1"/>
  <c r="F180" i="10" s="1"/>
  <c r="F181" i="10" s="1"/>
  <c r="F182" i="10" s="1"/>
  <c r="F183" i="10" s="1"/>
  <c r="F184" i="10" s="1"/>
  <c r="F185" i="10" s="1"/>
  <c r="F186" i="10" s="1"/>
  <c r="F187" i="10" s="1"/>
  <c r="F188" i="10" s="1"/>
  <c r="F189" i="10" s="1"/>
  <c r="F190" i="10" s="1"/>
  <c r="F191" i="10" s="1"/>
  <c r="F192" i="10" s="1"/>
  <c r="F193" i="10" s="1"/>
  <c r="F194" i="10" s="1"/>
  <c r="F195" i="10" s="1"/>
  <c r="F196" i="10" s="1"/>
  <c r="F197" i="10" s="1"/>
  <c r="F198" i="10" s="1"/>
  <c r="F199" i="10" s="1"/>
  <c r="F200" i="10" s="1"/>
  <c r="F201" i="10" s="1"/>
  <c r="F202" i="10" s="1"/>
  <c r="F203" i="10" s="1"/>
  <c r="F204" i="10" s="1"/>
  <c r="F205" i="10" s="1"/>
  <c r="F206" i="10" s="1"/>
  <c r="F207" i="10" s="1"/>
  <c r="F208" i="10" s="1"/>
  <c r="F209" i="10" s="1"/>
  <c r="F210" i="10" s="1"/>
  <c r="F211" i="10" s="1"/>
  <c r="F212" i="10" s="1"/>
  <c r="F213" i="10" s="1"/>
  <c r="F214" i="10" s="1"/>
  <c r="F215" i="10" s="1"/>
  <c r="F216" i="10" s="1"/>
  <c r="F217" i="10" s="1"/>
  <c r="F218" i="10" s="1"/>
  <c r="F219" i="10" s="1"/>
  <c r="F220" i="10" s="1"/>
  <c r="F221" i="10" s="1"/>
  <c r="F222" i="10" s="1"/>
  <c r="F223" i="10" s="1"/>
  <c r="F224" i="10" s="1"/>
  <c r="F225" i="10" s="1"/>
  <c r="F226" i="10" s="1"/>
  <c r="F227" i="10" s="1"/>
  <c r="F228" i="10" s="1"/>
  <c r="F229" i="10" s="1"/>
  <c r="F230" i="10" s="1"/>
  <c r="F231" i="10" s="1"/>
  <c r="F232" i="10" s="1"/>
  <c r="F233" i="10" s="1"/>
  <c r="F234" i="10" s="1"/>
  <c r="F235" i="10" s="1"/>
  <c r="F236" i="10" s="1"/>
  <c r="F237" i="10" s="1"/>
  <c r="F238" i="10" s="1"/>
  <c r="F239" i="10" s="1"/>
  <c r="F240" i="10" s="1"/>
  <c r="F241" i="10" s="1"/>
  <c r="F242" i="10" s="1"/>
  <c r="F243" i="10" s="1"/>
  <c r="F244" i="10" s="1"/>
  <c r="F245" i="10" s="1"/>
  <c r="F246" i="10" s="1"/>
  <c r="F247" i="10" s="1"/>
  <c r="F248" i="10" s="1"/>
  <c r="F249" i="10" s="1"/>
  <c r="F250" i="10" s="1"/>
  <c r="F251" i="10" s="1"/>
  <c r="F252" i="10" s="1"/>
  <c r="F253" i="10" s="1"/>
  <c r="F254" i="10" s="1"/>
  <c r="F255" i="10" s="1"/>
  <c r="F256" i="10" s="1"/>
  <c r="F257" i="10" s="1"/>
  <c r="F258" i="10" s="1"/>
  <c r="F259" i="10" s="1"/>
  <c r="F260" i="10" s="1"/>
  <c r="F261" i="10" s="1"/>
  <c r="F262" i="10" s="1"/>
  <c r="F263" i="10" s="1"/>
  <c r="F264" i="10" s="1"/>
  <c r="F265" i="10" s="1"/>
  <c r="F266" i="10" s="1"/>
  <c r="F267" i="10" s="1"/>
  <c r="F268" i="10" s="1"/>
  <c r="F269" i="10" s="1"/>
  <c r="F270" i="10" s="1"/>
  <c r="F271" i="10" s="1"/>
  <c r="F272" i="10" s="1"/>
  <c r="F273" i="10" s="1"/>
  <c r="F274" i="10" s="1"/>
  <c r="F275" i="10" s="1"/>
  <c r="F276" i="10" s="1"/>
  <c r="F277" i="10" s="1"/>
  <c r="F278" i="10" s="1"/>
  <c r="F279" i="10" s="1"/>
  <c r="F280" i="10" s="1"/>
  <c r="F281" i="10" s="1"/>
  <c r="F282" i="10" s="1"/>
  <c r="F283" i="10" s="1"/>
  <c r="F284" i="10" s="1"/>
  <c r="F285" i="10" s="1"/>
  <c r="F286" i="10" s="1"/>
  <c r="F287" i="10" s="1"/>
  <c r="F288" i="10" s="1"/>
  <c r="F289" i="10" s="1"/>
  <c r="F290" i="10" s="1"/>
  <c r="F291" i="10" s="1"/>
  <c r="F292" i="10" s="1"/>
  <c r="F293" i="10" s="1"/>
  <c r="F294" i="10" s="1"/>
  <c r="F295" i="10" s="1"/>
  <c r="F296" i="10" s="1"/>
  <c r="F297" i="10" s="1"/>
  <c r="F298" i="10" s="1"/>
  <c r="F299" i="10" s="1"/>
  <c r="F300" i="10" s="1"/>
  <c r="F301" i="10" s="1"/>
  <c r="F302" i="10" s="1"/>
  <c r="F303" i="10" s="1"/>
  <c r="F304" i="10" s="1"/>
  <c r="F305" i="10" s="1"/>
  <c r="F306" i="10" s="1"/>
  <c r="F307" i="10" s="1"/>
  <c r="F308" i="10" s="1"/>
  <c r="F309" i="10" s="1"/>
  <c r="F310" i="10" s="1"/>
  <c r="F311" i="10" s="1"/>
  <c r="F312" i="10" s="1"/>
  <c r="F313" i="10" s="1"/>
  <c r="F314" i="10" s="1"/>
  <c r="F315" i="10" s="1"/>
  <c r="F316" i="10" s="1"/>
  <c r="F317" i="10" s="1"/>
  <c r="F318" i="10" s="1"/>
  <c r="F319" i="10" s="1"/>
  <c r="F320" i="10" s="1"/>
  <c r="F321" i="10" s="1"/>
  <c r="F322" i="10" s="1"/>
  <c r="F323" i="10" s="1"/>
  <c r="F324" i="10" s="1"/>
  <c r="F325" i="10" s="1"/>
  <c r="F326" i="10" s="1"/>
  <c r="F327" i="10" s="1"/>
  <c r="F328" i="10" s="1"/>
  <c r="F329" i="10" s="1"/>
  <c r="F330" i="10" s="1"/>
  <c r="F331" i="10" s="1"/>
  <c r="F332" i="10" s="1"/>
  <c r="F333" i="10" s="1"/>
  <c r="F334" i="10" s="1"/>
  <c r="F335" i="10" s="1"/>
  <c r="F336" i="10" s="1"/>
  <c r="F337" i="10" s="1"/>
  <c r="F338" i="10" s="1"/>
  <c r="F339" i="10" s="1"/>
  <c r="F340" i="10" s="1"/>
  <c r="F341" i="10" s="1"/>
  <c r="F342" i="10" s="1"/>
  <c r="F343" i="10" s="1"/>
  <c r="F344" i="10" s="1"/>
  <c r="F345" i="10" s="1"/>
  <c r="F346" i="10" s="1"/>
  <c r="F347" i="10" s="1"/>
  <c r="F348" i="10" s="1"/>
  <c r="F349" i="10" s="1"/>
  <c r="F350" i="10" s="1"/>
  <c r="F351" i="10" s="1"/>
  <c r="F352" i="10" s="1"/>
  <c r="F353" i="10" s="1"/>
  <c r="F354" i="10" s="1"/>
  <c r="F355" i="10" s="1"/>
  <c r="F356" i="10" s="1"/>
  <c r="F357" i="10" s="1"/>
  <c r="F358" i="10" s="1"/>
  <c r="F359" i="10" s="1"/>
  <c r="F360" i="10" s="1"/>
  <c r="F361" i="10" s="1"/>
  <c r="F362" i="10" s="1"/>
  <c r="F363" i="10" s="1"/>
  <c r="F364" i="10" s="1"/>
  <c r="F365" i="10" s="1"/>
  <c r="F366" i="10" s="1"/>
  <c r="F367" i="10" s="1"/>
  <c r="F368" i="10" s="1"/>
  <c r="F369" i="10" s="1"/>
  <c r="F370" i="10" s="1"/>
  <c r="F371" i="10" s="1"/>
  <c r="F372" i="10" s="1"/>
  <c r="F373" i="10" s="1"/>
  <c r="F374" i="10" s="1"/>
  <c r="F375" i="10" s="1"/>
  <c r="F376" i="10" s="1"/>
  <c r="F377" i="10" s="1"/>
  <c r="F378" i="10" s="1"/>
  <c r="F379" i="10" s="1"/>
  <c r="F380" i="10" s="1"/>
  <c r="F381" i="10" s="1"/>
  <c r="F382" i="10" s="1"/>
  <c r="F383" i="10" s="1"/>
  <c r="F384" i="10" s="1"/>
  <c r="F385" i="10" s="1"/>
  <c r="F386" i="10" s="1"/>
  <c r="F387" i="10" s="1"/>
  <c r="F388" i="10" s="1"/>
  <c r="F389" i="10" s="1"/>
  <c r="F390" i="10" s="1"/>
  <c r="F391" i="10" s="1"/>
  <c r="F392" i="10" s="1"/>
  <c r="F393" i="10" s="1"/>
  <c r="F394" i="10" s="1"/>
  <c r="F395" i="10" s="1"/>
  <c r="F396" i="10" s="1"/>
  <c r="F397" i="10" s="1"/>
  <c r="F398" i="10" s="1"/>
  <c r="F399" i="10" s="1"/>
  <c r="F400" i="10" s="1"/>
  <c r="F401" i="10" s="1"/>
  <c r="F402" i="10" s="1"/>
  <c r="F403" i="10" s="1"/>
  <c r="F404" i="10" s="1"/>
  <c r="F405" i="10" s="1"/>
  <c r="F406" i="10" s="1"/>
  <c r="F407" i="10" s="1"/>
  <c r="F408" i="10" s="1"/>
  <c r="F409" i="10" s="1"/>
  <c r="F410" i="10" s="1"/>
  <c r="F411" i="10" s="1"/>
  <c r="F412" i="10" s="1"/>
  <c r="F413" i="10" s="1"/>
  <c r="F414" i="10" s="1"/>
  <c r="F415" i="10" s="1"/>
  <c r="F416" i="10" s="1"/>
  <c r="F417" i="10" s="1"/>
  <c r="F418" i="10" s="1"/>
  <c r="F419" i="10" s="1"/>
  <c r="F420" i="10" s="1"/>
  <c r="F421" i="10" s="1"/>
  <c r="F422" i="10" s="1"/>
  <c r="F423" i="10" s="1"/>
  <c r="F424" i="10" s="1"/>
  <c r="F425" i="10" s="1"/>
  <c r="F426" i="10" s="1"/>
  <c r="F427" i="10" s="1"/>
  <c r="F428" i="10" s="1"/>
  <c r="F429" i="10" s="1"/>
  <c r="F430" i="10" s="1"/>
  <c r="F431" i="10" s="1"/>
  <c r="F432" i="10" s="1"/>
  <c r="F433" i="10" s="1"/>
  <c r="F434" i="10" s="1"/>
  <c r="F435" i="10" s="1"/>
  <c r="F436" i="10" s="1"/>
  <c r="F437" i="10" s="1"/>
  <c r="F438" i="10" s="1"/>
  <c r="F439" i="10" s="1"/>
  <c r="F440" i="10" s="1"/>
  <c r="F441" i="10" s="1"/>
  <c r="F442" i="10" s="1"/>
  <c r="F443" i="10" s="1"/>
  <c r="F444" i="10" s="1"/>
  <c r="F445" i="10" s="1"/>
  <c r="F446" i="10" s="1"/>
  <c r="F447" i="10" s="1"/>
  <c r="F448" i="10" s="1"/>
  <c r="F449" i="10" s="1"/>
  <c r="F450" i="10" s="1"/>
  <c r="F451" i="10" s="1"/>
  <c r="F452" i="10" s="1"/>
  <c r="F453" i="10" s="1"/>
  <c r="F454" i="10" s="1"/>
  <c r="F455" i="10" s="1"/>
  <c r="F456" i="10" s="1"/>
  <c r="F457" i="10" s="1"/>
  <c r="F458" i="10" s="1"/>
  <c r="F459" i="10" s="1"/>
  <c r="F460" i="10" s="1"/>
  <c r="F461" i="10" s="1"/>
  <c r="F462" i="10" s="1"/>
  <c r="F463" i="10" s="1"/>
  <c r="F464" i="10" s="1"/>
  <c r="F465" i="10" s="1"/>
  <c r="F466" i="10" s="1"/>
  <c r="F467" i="10" s="1"/>
  <c r="F468" i="10" s="1"/>
  <c r="F469" i="10" s="1"/>
  <c r="F470" i="10" s="1"/>
  <c r="F471" i="10" s="1"/>
  <c r="F472" i="10" s="1"/>
  <c r="F473" i="10" s="1"/>
  <c r="F474" i="10" s="1"/>
  <c r="F475" i="10" s="1"/>
  <c r="F476" i="10" s="1"/>
  <c r="F477" i="10" s="1"/>
  <c r="F478" i="10" s="1"/>
  <c r="F479" i="10" s="1"/>
  <c r="F480" i="10" s="1"/>
  <c r="F481" i="10" s="1"/>
  <c r="F482" i="10" s="1"/>
  <c r="F483" i="10" s="1"/>
  <c r="F484" i="10" s="1"/>
  <c r="F485" i="10" s="1"/>
  <c r="F486" i="10" s="1"/>
  <c r="F487" i="10" s="1"/>
  <c r="F488" i="10" s="1"/>
  <c r="F489" i="10" s="1"/>
  <c r="F490" i="10" s="1"/>
  <c r="F491" i="10" s="1"/>
  <c r="F492" i="10" s="1"/>
  <c r="F493" i="10" s="1"/>
  <c r="F494" i="10" s="1"/>
  <c r="F495" i="10" s="1"/>
  <c r="F496" i="10" s="1"/>
  <c r="F497" i="10" s="1"/>
  <c r="F498" i="10" s="1"/>
  <c r="F499" i="10" s="1"/>
  <c r="F500" i="10" s="1"/>
  <c r="F501" i="10" s="1"/>
  <c r="F502" i="10" s="1"/>
  <c r="F503" i="10" s="1"/>
  <c r="F504" i="10" s="1"/>
  <c r="F505" i="10" s="1"/>
  <c r="F506" i="10" s="1"/>
  <c r="F507" i="10" s="1"/>
  <c r="F508" i="10" s="1"/>
  <c r="F509" i="10" s="1"/>
  <c r="F510" i="10" s="1"/>
  <c r="F511" i="10" s="1"/>
  <c r="F512" i="10" s="1"/>
  <c r="F513" i="10" s="1"/>
  <c r="F514" i="10" s="1"/>
  <c r="F515" i="10" s="1"/>
  <c r="F516" i="10" s="1"/>
  <c r="F517" i="10" s="1"/>
  <c r="F518" i="10" s="1"/>
  <c r="F519" i="10" s="1"/>
  <c r="F520" i="10" s="1"/>
  <c r="F521" i="10" s="1"/>
  <c r="F522" i="10" s="1"/>
  <c r="F523" i="10" s="1"/>
  <c r="F524" i="10" s="1"/>
  <c r="F525" i="10" s="1"/>
  <c r="F526" i="10" s="1"/>
  <c r="F527" i="10" s="1"/>
  <c r="F528" i="10" s="1"/>
  <c r="F529" i="10" s="1"/>
  <c r="F530" i="10" s="1"/>
  <c r="F531" i="10" s="1"/>
  <c r="F532" i="10" s="1"/>
  <c r="F533" i="10" s="1"/>
  <c r="F534" i="10" s="1"/>
  <c r="F535" i="10" s="1"/>
  <c r="F536" i="10" s="1"/>
  <c r="F537" i="10" s="1"/>
  <c r="F538" i="10" s="1"/>
  <c r="F539" i="10" s="1"/>
  <c r="F540" i="10" s="1"/>
  <c r="F541" i="10" s="1"/>
  <c r="F542" i="10" s="1"/>
  <c r="F543" i="10" s="1"/>
  <c r="F544" i="10" s="1"/>
  <c r="F545" i="10" s="1"/>
  <c r="F546" i="10" s="1"/>
  <c r="F547" i="10" s="1"/>
  <c r="F548" i="10" s="1"/>
  <c r="F549" i="10" s="1"/>
  <c r="F550" i="10" s="1"/>
  <c r="F551" i="10" s="1"/>
  <c r="F552" i="10" s="1"/>
  <c r="F553" i="10" s="1"/>
  <c r="F554" i="10" s="1"/>
  <c r="F555" i="10" s="1"/>
  <c r="F556" i="10" s="1"/>
  <c r="F557" i="10" s="1"/>
  <c r="F558" i="10" s="1"/>
  <c r="F559" i="10" s="1"/>
  <c r="F560" i="10" s="1"/>
  <c r="F561" i="10" s="1"/>
  <c r="F562" i="10" s="1"/>
  <c r="F563" i="10" s="1"/>
  <c r="F564" i="10" s="1"/>
  <c r="F565" i="10" s="1"/>
  <c r="F566" i="10" s="1"/>
  <c r="F567" i="10" s="1"/>
  <c r="F568" i="10" s="1"/>
  <c r="F569" i="10" s="1"/>
  <c r="F570" i="10" s="1"/>
  <c r="F571" i="10" s="1"/>
  <c r="F572" i="10" s="1"/>
  <c r="F573" i="10" s="1"/>
  <c r="F574" i="10" s="1"/>
  <c r="F575" i="10" s="1"/>
  <c r="F576" i="10" s="1"/>
  <c r="F577" i="10" s="1"/>
  <c r="F578" i="10" s="1"/>
  <c r="F579" i="10" s="1"/>
  <c r="F580" i="10" s="1"/>
  <c r="F581" i="10" s="1"/>
  <c r="F582" i="10" s="1"/>
  <c r="F583" i="10" s="1"/>
  <c r="F584" i="10" s="1"/>
  <c r="F585" i="10" s="1"/>
  <c r="F586" i="10" s="1"/>
  <c r="F587" i="10" s="1"/>
  <c r="F588" i="10" s="1"/>
  <c r="F589" i="10" s="1"/>
  <c r="F590" i="10" s="1"/>
  <c r="F591" i="10" s="1"/>
  <c r="F592" i="10" s="1"/>
  <c r="F593" i="10" s="1"/>
  <c r="F594" i="10" s="1"/>
  <c r="F595" i="10" s="1"/>
  <c r="F596" i="10" s="1"/>
  <c r="F597" i="10" s="1"/>
  <c r="F598" i="10" s="1"/>
  <c r="F599" i="10" s="1"/>
  <c r="F600" i="10" s="1"/>
  <c r="F601" i="10" s="1"/>
  <c r="F602" i="10" s="1"/>
  <c r="F603" i="10" s="1"/>
  <c r="F604" i="10" s="1"/>
  <c r="F605" i="10" s="1"/>
  <c r="F606" i="10" s="1"/>
  <c r="F607" i="10" s="1"/>
  <c r="F608" i="10" s="1"/>
  <c r="F609" i="10" s="1"/>
  <c r="F610" i="10" s="1"/>
  <c r="F611" i="10" s="1"/>
  <c r="F612" i="10" s="1"/>
  <c r="F613" i="10" s="1"/>
  <c r="F614" i="10" s="1"/>
  <c r="F615" i="10" s="1"/>
  <c r="F616" i="10" s="1"/>
  <c r="F617" i="10" s="1"/>
  <c r="F618" i="10" s="1"/>
  <c r="F619" i="10" s="1"/>
  <c r="F620" i="10" s="1"/>
  <c r="F621" i="10" s="1"/>
  <c r="F622" i="10" s="1"/>
  <c r="F623" i="10" s="1"/>
  <c r="F624" i="10" s="1"/>
  <c r="F625" i="10" s="1"/>
  <c r="F626" i="10" s="1"/>
  <c r="F627" i="10" s="1"/>
  <c r="F628" i="10" s="1"/>
  <c r="F629" i="10" s="1"/>
  <c r="F630" i="10" s="1"/>
  <c r="F631" i="10" s="1"/>
  <c r="F632" i="10" s="1"/>
  <c r="F633" i="10" s="1"/>
  <c r="F634" i="10" s="1"/>
  <c r="F635" i="10" s="1"/>
  <c r="F636" i="10" s="1"/>
  <c r="F637" i="10" s="1"/>
  <c r="F638" i="10" s="1"/>
  <c r="F639" i="10" s="1"/>
  <c r="F640" i="10" s="1"/>
  <c r="F641" i="10" s="1"/>
  <c r="F642" i="10" s="1"/>
  <c r="F643" i="10" s="1"/>
  <c r="F644" i="10" s="1"/>
  <c r="F645" i="10" s="1"/>
  <c r="F646" i="10" s="1"/>
  <c r="F647" i="10" s="1"/>
  <c r="F648" i="10" s="1"/>
  <c r="F649" i="10" s="1"/>
  <c r="F650" i="10" s="1"/>
  <c r="F651" i="10" s="1"/>
  <c r="F652" i="10" s="1"/>
  <c r="F653" i="10" s="1"/>
  <c r="F654" i="10" s="1"/>
  <c r="F655" i="10" s="1"/>
  <c r="F656" i="10" s="1"/>
  <c r="F657" i="10" s="1"/>
  <c r="F658" i="10" s="1"/>
  <c r="F659" i="10" s="1"/>
  <c r="F660" i="10" s="1"/>
  <c r="F661" i="10" s="1"/>
  <c r="F662" i="10" s="1"/>
  <c r="F663" i="10" s="1"/>
  <c r="F664" i="10" s="1"/>
  <c r="F665" i="10" s="1"/>
  <c r="F666" i="10" s="1"/>
  <c r="F667" i="10" s="1"/>
  <c r="F668" i="10" s="1"/>
  <c r="F669" i="10" s="1"/>
  <c r="F670" i="10" s="1"/>
  <c r="F671" i="10" s="1"/>
  <c r="F672" i="10" s="1"/>
  <c r="F673" i="10" s="1"/>
  <c r="F674" i="10" s="1"/>
  <c r="F675" i="10" s="1"/>
  <c r="F676" i="10" s="1"/>
  <c r="F677" i="10" s="1"/>
  <c r="F678" i="10" s="1"/>
  <c r="F679" i="10" s="1"/>
  <c r="F680" i="10" s="1"/>
  <c r="F681" i="10" s="1"/>
  <c r="F682" i="10" s="1"/>
  <c r="F683" i="10" s="1"/>
  <c r="F684" i="10" s="1"/>
  <c r="F685" i="10" s="1"/>
  <c r="F686" i="10" s="1"/>
  <c r="F687" i="10" s="1"/>
  <c r="F688" i="10" s="1"/>
  <c r="F689" i="10" s="1"/>
  <c r="F690" i="10" s="1"/>
  <c r="F691" i="10" s="1"/>
  <c r="F692" i="10" s="1"/>
  <c r="F693" i="10" s="1"/>
  <c r="F694" i="10" s="1"/>
  <c r="F695" i="10" s="1"/>
  <c r="F696" i="10" s="1"/>
  <c r="F697" i="10" s="1"/>
  <c r="F698" i="10" s="1"/>
  <c r="F699" i="10" s="1"/>
  <c r="F700" i="10" s="1"/>
  <c r="F701" i="10" s="1"/>
  <c r="F702" i="10" s="1"/>
  <c r="F703" i="10" s="1"/>
  <c r="F704" i="10" s="1"/>
  <c r="F705" i="10" s="1"/>
  <c r="F706" i="10" s="1"/>
  <c r="F707" i="10" s="1"/>
  <c r="F708" i="10" s="1"/>
  <c r="F709" i="10" s="1"/>
  <c r="F710" i="10" s="1"/>
  <c r="F711" i="10" s="1"/>
  <c r="F712" i="10" s="1"/>
  <c r="F713" i="10" s="1"/>
  <c r="F714" i="10" s="1"/>
  <c r="F715" i="10" s="1"/>
  <c r="F716" i="10" s="1"/>
  <c r="F717" i="10" s="1"/>
  <c r="F718" i="10" s="1"/>
  <c r="F719" i="10" s="1"/>
  <c r="F720" i="10" s="1"/>
  <c r="F721" i="10" s="1"/>
  <c r="F722" i="10" s="1"/>
  <c r="F723" i="10" s="1"/>
  <c r="F724" i="10" s="1"/>
  <c r="F725" i="10" s="1"/>
  <c r="F726" i="10" s="1"/>
  <c r="F727" i="10" s="1"/>
  <c r="F728" i="10" s="1"/>
  <c r="F729" i="10" s="1"/>
  <c r="F730" i="10" s="1"/>
  <c r="F731" i="10" s="1"/>
  <c r="F732" i="10" s="1"/>
  <c r="F733" i="10" s="1"/>
  <c r="F734" i="10" s="1"/>
  <c r="F735" i="10" s="1"/>
  <c r="F736" i="10" s="1"/>
  <c r="F737" i="10" s="1"/>
  <c r="F738" i="10" s="1"/>
  <c r="F739" i="10" s="1"/>
  <c r="F740" i="10" s="1"/>
  <c r="F741" i="10" s="1"/>
  <c r="F742" i="10" s="1"/>
  <c r="F743" i="10" s="1"/>
  <c r="F744" i="10" s="1"/>
  <c r="F745" i="10" s="1"/>
  <c r="F746" i="10" s="1"/>
  <c r="F747" i="10" s="1"/>
  <c r="F748" i="10" s="1"/>
  <c r="F749" i="10" s="1"/>
  <c r="F750" i="10" s="1"/>
  <c r="F751" i="10" s="1"/>
  <c r="F752" i="10" s="1"/>
  <c r="F753" i="10" s="1"/>
  <c r="F754" i="10" s="1"/>
  <c r="F755" i="10" s="1"/>
  <c r="F756" i="10" s="1"/>
  <c r="F757" i="10" s="1"/>
  <c r="F758" i="10" s="1"/>
  <c r="F759" i="10" s="1"/>
  <c r="F760" i="10" s="1"/>
  <c r="F761" i="10" s="1"/>
  <c r="F762" i="10" s="1"/>
  <c r="F763" i="10" s="1"/>
  <c r="F764" i="10" s="1"/>
  <c r="F765" i="10" s="1"/>
  <c r="F766" i="10" s="1"/>
  <c r="F767" i="10" s="1"/>
  <c r="F768" i="10" s="1"/>
  <c r="F769" i="10" s="1"/>
  <c r="F770" i="10" s="1"/>
  <c r="F771" i="10" s="1"/>
  <c r="F772" i="10" s="1"/>
  <c r="F773" i="10" s="1"/>
  <c r="F774" i="10" s="1"/>
  <c r="F775" i="10" s="1"/>
  <c r="F776" i="10" s="1"/>
  <c r="F777" i="10" s="1"/>
  <c r="F778" i="10" s="1"/>
  <c r="F779" i="10" s="1"/>
  <c r="F780" i="10" s="1"/>
  <c r="F781" i="10" s="1"/>
  <c r="F782" i="10" s="1"/>
  <c r="F783" i="10" s="1"/>
  <c r="F784" i="10" s="1"/>
  <c r="F785" i="10" s="1"/>
  <c r="F786" i="10" s="1"/>
  <c r="F787" i="10" s="1"/>
  <c r="F788" i="10" s="1"/>
  <c r="F789" i="10" s="1"/>
  <c r="F790" i="10" s="1"/>
  <c r="F791" i="10" s="1"/>
  <c r="F792" i="10" s="1"/>
  <c r="F793" i="10" s="1"/>
  <c r="F794" i="10" s="1"/>
  <c r="F795" i="10" s="1"/>
  <c r="F796" i="10" s="1"/>
  <c r="F797" i="10" s="1"/>
  <c r="F798" i="10" s="1"/>
  <c r="F799" i="10" s="1"/>
  <c r="F800" i="10" s="1"/>
  <c r="F801" i="10" s="1"/>
  <c r="F802" i="10" s="1"/>
  <c r="F803" i="10" s="1"/>
  <c r="F804" i="10" s="1"/>
  <c r="F805" i="10" s="1"/>
  <c r="F806" i="10" s="1"/>
  <c r="F807" i="10" s="1"/>
  <c r="F808" i="10" s="1"/>
  <c r="F809" i="10" s="1"/>
  <c r="F810" i="10" s="1"/>
  <c r="F811" i="10" s="1"/>
  <c r="F812" i="10" s="1"/>
  <c r="F813" i="10" s="1"/>
  <c r="F814" i="10" s="1"/>
  <c r="F16" i="6" l="1"/>
  <c r="F17" i="6" s="1"/>
  <c r="F18" i="6" s="1"/>
  <c r="F19" i="6" s="1"/>
  <c r="F20" i="6" s="1"/>
  <c r="F21" i="6" s="1"/>
  <c r="F22" i="6" s="1"/>
  <c r="F23" i="6" s="1"/>
  <c r="F24" i="6" s="1"/>
  <c r="F25" i="6" s="1"/>
  <c r="F26" i="6" s="1"/>
  <c r="F27" i="6" s="1"/>
  <c r="F28" i="6" s="1"/>
  <c r="F29" i="6" s="1"/>
  <c r="F30" i="6" s="1"/>
  <c r="F31" i="6" s="1"/>
  <c r="F32" i="6" s="1"/>
  <c r="F33" i="6" s="1"/>
  <c r="F34" i="6" s="1"/>
  <c r="F35" i="6" s="1"/>
  <c r="F36" i="6" s="1"/>
  <c r="F37" i="6" s="1"/>
  <c r="F38" i="6" s="1"/>
  <c r="F39" i="6" s="1"/>
  <c r="F40" i="6" s="1"/>
  <c r="F41" i="6" s="1"/>
  <c r="F42" i="6" s="1"/>
  <c r="F43" i="6" s="1"/>
  <c r="F44" i="6" s="1"/>
  <c r="F45" i="6" s="1"/>
  <c r="F46" i="6" s="1"/>
  <c r="F47" i="6" s="1"/>
  <c r="F48" i="6" s="1"/>
  <c r="F49" i="6" s="1"/>
  <c r="F50" i="6" s="1"/>
  <c r="F51" i="6" s="1"/>
  <c r="F52" i="6" s="1"/>
  <c r="F53" i="6" s="1"/>
  <c r="F54" i="6" s="1"/>
  <c r="F55" i="6" s="1"/>
  <c r="F56" i="6" s="1"/>
  <c r="F57" i="6" s="1"/>
  <c r="F58" i="6" s="1"/>
  <c r="F59" i="6" s="1"/>
  <c r="F60" i="6" s="1"/>
  <c r="F61" i="6" s="1"/>
  <c r="F62" i="6" s="1"/>
  <c r="F63" i="6" s="1"/>
  <c r="F64" i="6" s="1"/>
  <c r="F65" i="6" s="1"/>
  <c r="F66" i="6" s="1"/>
  <c r="F67" i="6" s="1"/>
  <c r="F68" i="6" s="1"/>
  <c r="F69" i="6" s="1"/>
  <c r="F70" i="6" s="1"/>
  <c r="F71" i="6" s="1"/>
  <c r="F72" i="6" s="1"/>
  <c r="F73" i="6" s="1"/>
  <c r="F74" i="6" s="1"/>
  <c r="F75" i="6" s="1"/>
  <c r="F76" i="6" s="1"/>
  <c r="F77" i="6" s="1"/>
  <c r="F78" i="6" s="1"/>
  <c r="F79" i="6" s="1"/>
  <c r="F80" i="6" s="1"/>
  <c r="F81" i="6" s="1"/>
  <c r="F82" i="6" s="1"/>
  <c r="F83" i="6" s="1"/>
  <c r="F84" i="6" s="1"/>
  <c r="F85" i="6" s="1"/>
  <c r="F86" i="6" s="1"/>
  <c r="F87" i="6" s="1"/>
  <c r="F88" i="6" s="1"/>
  <c r="F89" i="6" s="1"/>
  <c r="F90" i="6" s="1"/>
  <c r="F91" i="6" s="1"/>
  <c r="F92" i="6" s="1"/>
  <c r="F93" i="6" s="1"/>
  <c r="F94" i="6" s="1"/>
  <c r="F95" i="6" s="1"/>
  <c r="F96" i="6" s="1"/>
  <c r="F97" i="6" s="1"/>
  <c r="F98" i="6" s="1"/>
  <c r="F99" i="6" s="1"/>
  <c r="F100" i="6" s="1"/>
  <c r="F101" i="6" s="1"/>
  <c r="F102" i="6" s="1"/>
  <c r="F103" i="6" s="1"/>
  <c r="F104" i="6" s="1"/>
  <c r="F105" i="6" s="1"/>
  <c r="F106" i="6" s="1"/>
  <c r="F107" i="6" s="1"/>
  <c r="F108" i="6" s="1"/>
  <c r="F109" i="6" s="1"/>
  <c r="F110" i="6" s="1"/>
  <c r="F111" i="6" s="1"/>
  <c r="F112" i="6" s="1"/>
  <c r="F113" i="6" s="1"/>
  <c r="F114" i="6" s="1"/>
  <c r="F115" i="6" s="1"/>
  <c r="F116" i="6" s="1"/>
  <c r="F117" i="6" s="1"/>
  <c r="F118" i="6" s="1"/>
  <c r="F119" i="6" s="1"/>
  <c r="F120" i="6" s="1"/>
  <c r="F121" i="6" s="1"/>
  <c r="F122" i="6" s="1"/>
  <c r="F123" i="6" s="1"/>
  <c r="F124" i="6" s="1"/>
  <c r="F125" i="6" s="1"/>
  <c r="F126" i="6" s="1"/>
  <c r="F127" i="6" s="1"/>
  <c r="F128" i="6" s="1"/>
  <c r="F129" i="6" s="1"/>
  <c r="F130" i="6" s="1"/>
  <c r="F131" i="6" s="1"/>
  <c r="F132" i="6" s="1"/>
  <c r="F133" i="6" s="1"/>
  <c r="F134" i="6" s="1"/>
  <c r="F135" i="6" s="1"/>
  <c r="F136" i="6" s="1"/>
  <c r="F137" i="6" s="1"/>
  <c r="F138" i="6" s="1"/>
  <c r="F139" i="6" s="1"/>
  <c r="F140" i="6" s="1"/>
  <c r="F141" i="6" s="1"/>
  <c r="F142" i="6" s="1"/>
  <c r="F143" i="6" s="1"/>
  <c r="F144" i="6" s="1"/>
  <c r="F145" i="6" s="1"/>
  <c r="F146" i="6" s="1"/>
  <c r="F147" i="6" s="1"/>
  <c r="F148" i="6" s="1"/>
  <c r="F149" i="6" s="1"/>
  <c r="F150" i="6" s="1"/>
  <c r="F151" i="6" s="1"/>
  <c r="F152" i="6" s="1"/>
  <c r="F153" i="6" s="1"/>
  <c r="F154" i="6" s="1"/>
  <c r="F155" i="6" s="1"/>
  <c r="F156" i="6" s="1"/>
  <c r="F157" i="6" s="1"/>
  <c r="F158" i="6" s="1"/>
  <c r="F159" i="6" s="1"/>
  <c r="F160" i="6" s="1"/>
  <c r="F161" i="6" s="1"/>
  <c r="F162" i="6" s="1"/>
  <c r="F163" i="6" s="1"/>
  <c r="F164" i="6" s="1"/>
  <c r="F165" i="6" s="1"/>
  <c r="F166" i="6" s="1"/>
  <c r="F167" i="6" s="1"/>
  <c r="F168" i="6" s="1"/>
  <c r="F169" i="6" s="1"/>
  <c r="F170" i="6" s="1"/>
  <c r="F171" i="6" s="1"/>
  <c r="F172" i="6" s="1"/>
  <c r="F173" i="6" s="1"/>
  <c r="F174" i="6" s="1"/>
  <c r="F175" i="6" s="1"/>
  <c r="F176" i="6" s="1"/>
  <c r="F177" i="6" s="1"/>
  <c r="F178" i="6" s="1"/>
  <c r="F179" i="6" s="1"/>
  <c r="F180" i="6" s="1"/>
  <c r="F181" i="6" s="1"/>
  <c r="F182" i="6" s="1"/>
  <c r="F183" i="6" s="1"/>
  <c r="F184" i="6" s="1"/>
  <c r="F185" i="6" s="1"/>
  <c r="F186" i="6" s="1"/>
  <c r="F187" i="6" s="1"/>
  <c r="F188" i="6" s="1"/>
  <c r="F189" i="6" s="1"/>
  <c r="F190" i="6" s="1"/>
  <c r="F191" i="6" s="1"/>
  <c r="F192" i="6" s="1"/>
  <c r="F193" i="6" s="1"/>
  <c r="F194" i="6" s="1"/>
  <c r="F195" i="6" s="1"/>
  <c r="F196" i="6" s="1"/>
  <c r="F197" i="6" s="1"/>
  <c r="F198" i="6" s="1"/>
  <c r="F199" i="6" s="1"/>
  <c r="F200" i="6" s="1"/>
  <c r="F201" i="6" s="1"/>
  <c r="F202" i="6" s="1"/>
  <c r="F203" i="6" s="1"/>
  <c r="F204" i="6" s="1"/>
  <c r="F205" i="6" s="1"/>
  <c r="F206" i="6" s="1"/>
  <c r="F207" i="6" s="1"/>
  <c r="F208" i="6" s="1"/>
  <c r="F209" i="6" s="1"/>
  <c r="F210" i="6" s="1"/>
  <c r="F211" i="6" s="1"/>
  <c r="F212" i="6" s="1"/>
  <c r="F213" i="6" s="1"/>
  <c r="F214" i="6" s="1"/>
  <c r="F215" i="6" s="1"/>
  <c r="F216" i="6" s="1"/>
  <c r="F217" i="6" s="1"/>
  <c r="F218" i="6" s="1"/>
  <c r="F219" i="6" s="1"/>
  <c r="F220" i="6" s="1"/>
  <c r="F221" i="6" s="1"/>
  <c r="F222" i="6" s="1"/>
  <c r="F223" i="6" s="1"/>
  <c r="F224" i="6" s="1"/>
  <c r="F225" i="6" s="1"/>
  <c r="F226" i="6" s="1"/>
  <c r="F227" i="6" s="1"/>
  <c r="F228" i="6" s="1"/>
  <c r="F229" i="6" s="1"/>
  <c r="F230" i="6" s="1"/>
  <c r="F231" i="6" s="1"/>
  <c r="F232" i="6" s="1"/>
  <c r="F233" i="6" s="1"/>
  <c r="F234" i="6" s="1"/>
  <c r="F235" i="6" s="1"/>
  <c r="F236" i="6" s="1"/>
  <c r="F237" i="6" s="1"/>
  <c r="F238" i="6" s="1"/>
  <c r="F239" i="6" s="1"/>
  <c r="F240" i="6" s="1"/>
  <c r="F241" i="6" s="1"/>
  <c r="F242" i="6" s="1"/>
  <c r="F243" i="6" s="1"/>
  <c r="F244" i="6" s="1"/>
  <c r="F245" i="6" s="1"/>
  <c r="F246" i="6" s="1"/>
  <c r="F247" i="6" s="1"/>
  <c r="F248" i="6" s="1"/>
  <c r="F249" i="6" s="1"/>
  <c r="F250" i="6" s="1"/>
  <c r="F251" i="6" s="1"/>
  <c r="F252" i="6" s="1"/>
  <c r="F253" i="6" s="1"/>
  <c r="F254" i="6" s="1"/>
  <c r="F255" i="6" s="1"/>
  <c r="F256" i="6" s="1"/>
  <c r="F257" i="6" s="1"/>
  <c r="F258" i="6" s="1"/>
  <c r="F259" i="6" s="1"/>
  <c r="F260" i="6" s="1"/>
  <c r="F261" i="6" s="1"/>
  <c r="F262" i="6" s="1"/>
  <c r="F263" i="6" s="1"/>
  <c r="F264" i="6" s="1"/>
  <c r="F265" i="6" s="1"/>
  <c r="F266" i="6" s="1"/>
  <c r="F267" i="6" s="1"/>
  <c r="F268" i="6" s="1"/>
  <c r="F269" i="6" s="1"/>
  <c r="F270" i="6" s="1"/>
  <c r="F271" i="6" s="1"/>
  <c r="F272" i="6" s="1"/>
  <c r="F273" i="6" s="1"/>
  <c r="F274" i="6" s="1"/>
  <c r="F275" i="6" s="1"/>
  <c r="F276" i="6" s="1"/>
  <c r="F277" i="6" s="1"/>
  <c r="F278" i="6" s="1"/>
  <c r="F279" i="6" s="1"/>
  <c r="F280" i="6" s="1"/>
  <c r="F281" i="6" s="1"/>
  <c r="F282" i="6" s="1"/>
  <c r="F283" i="6" s="1"/>
  <c r="F284" i="6" s="1"/>
  <c r="F285" i="6" s="1"/>
  <c r="F286" i="6" s="1"/>
  <c r="F287" i="6" s="1"/>
  <c r="F288" i="6" s="1"/>
  <c r="F289" i="6" s="1"/>
  <c r="F290" i="6" s="1"/>
  <c r="F291" i="6" s="1"/>
  <c r="F292" i="6" s="1"/>
  <c r="F293" i="6" s="1"/>
  <c r="F294" i="6" s="1"/>
  <c r="F295" i="6" s="1"/>
  <c r="F296" i="6" s="1"/>
  <c r="F297" i="6" s="1"/>
  <c r="F298" i="6" s="1"/>
  <c r="F299" i="6" s="1"/>
  <c r="F300" i="6" s="1"/>
  <c r="F301" i="6" s="1"/>
  <c r="F302" i="6" s="1"/>
  <c r="F303" i="6" s="1"/>
  <c r="F304" i="6" s="1"/>
  <c r="F305" i="6" s="1"/>
  <c r="F306" i="6" s="1"/>
  <c r="F307" i="6" s="1"/>
  <c r="F308" i="6" s="1"/>
  <c r="F309" i="6" s="1"/>
  <c r="F310" i="6" s="1"/>
  <c r="F311" i="6" s="1"/>
  <c r="F312" i="6" s="1"/>
  <c r="F313" i="6" s="1"/>
  <c r="F314" i="6" s="1"/>
  <c r="F315" i="6" s="1"/>
  <c r="F316" i="6" s="1"/>
  <c r="F317" i="6" s="1"/>
  <c r="F318" i="6" s="1"/>
  <c r="F319" i="6" s="1"/>
  <c r="F320" i="6" s="1"/>
  <c r="F321" i="6" s="1"/>
  <c r="F322" i="6" s="1"/>
  <c r="F323" i="6" s="1"/>
  <c r="F324" i="6" s="1"/>
  <c r="F325" i="6" s="1"/>
  <c r="F326" i="6" s="1"/>
  <c r="F327" i="6" s="1"/>
  <c r="F328" i="6" s="1"/>
  <c r="F329" i="6" s="1"/>
  <c r="F330" i="6" s="1"/>
  <c r="F331" i="6" s="1"/>
  <c r="F332" i="6" s="1"/>
  <c r="F333" i="6" s="1"/>
  <c r="F334" i="6" s="1"/>
  <c r="F335" i="6" s="1"/>
  <c r="F336" i="6" s="1"/>
  <c r="F337" i="6" s="1"/>
  <c r="F338" i="6" s="1"/>
  <c r="F339" i="6" s="1"/>
  <c r="F340" i="6" s="1"/>
  <c r="F341" i="6" s="1"/>
  <c r="F342" i="6" s="1"/>
  <c r="F343" i="6" s="1"/>
  <c r="F344" i="6" s="1"/>
  <c r="F345" i="6" s="1"/>
  <c r="F346" i="6" s="1"/>
  <c r="F347" i="6" s="1"/>
  <c r="F348" i="6" s="1"/>
  <c r="F349" i="6" s="1"/>
  <c r="F350" i="6" s="1"/>
  <c r="F351" i="6" s="1"/>
  <c r="F352" i="6" s="1"/>
  <c r="F353" i="6" s="1"/>
  <c r="F354" i="6" s="1"/>
  <c r="F355" i="6" s="1"/>
  <c r="F356" i="6" s="1"/>
  <c r="F357" i="6" s="1"/>
  <c r="F358" i="6" s="1"/>
  <c r="F359" i="6" s="1"/>
  <c r="F360" i="6" s="1"/>
  <c r="F361" i="6" s="1"/>
  <c r="F362" i="6" s="1"/>
  <c r="F363" i="6" s="1"/>
  <c r="F364" i="6" s="1"/>
  <c r="F365" i="6" s="1"/>
  <c r="F366" i="6" s="1"/>
  <c r="F367" i="6" s="1"/>
  <c r="F368" i="6" s="1"/>
  <c r="F369" i="6" s="1"/>
  <c r="F370" i="6" s="1"/>
  <c r="F371" i="6" s="1"/>
  <c r="F372" i="6" s="1"/>
  <c r="F373" i="6" s="1"/>
  <c r="F374" i="6" s="1"/>
  <c r="F375" i="6" s="1"/>
  <c r="F376" i="6" s="1"/>
  <c r="F377" i="6" s="1"/>
  <c r="F378" i="6" s="1"/>
  <c r="F379" i="6" s="1"/>
  <c r="F380" i="6" s="1"/>
  <c r="F381" i="6" s="1"/>
  <c r="F382" i="6" s="1"/>
  <c r="F383" i="6" s="1"/>
  <c r="F384" i="6" s="1"/>
  <c r="F385" i="6" s="1"/>
  <c r="F386" i="6" s="1"/>
  <c r="F387" i="6" s="1"/>
  <c r="F388" i="6" s="1"/>
  <c r="F389" i="6" s="1"/>
  <c r="F390" i="6" s="1"/>
  <c r="F391" i="6" s="1"/>
  <c r="F392" i="6" s="1"/>
  <c r="F393" i="6" s="1"/>
  <c r="F394" i="6" s="1"/>
  <c r="F395" i="6" s="1"/>
  <c r="F396" i="6" s="1"/>
  <c r="F397" i="6" s="1"/>
  <c r="F398" i="6" s="1"/>
  <c r="F399" i="6" s="1"/>
  <c r="F400" i="6" s="1"/>
  <c r="F401" i="6" s="1"/>
  <c r="F402" i="6" s="1"/>
  <c r="F403" i="6" s="1"/>
  <c r="F404" i="6" s="1"/>
  <c r="F405" i="6" s="1"/>
  <c r="F406" i="6" s="1"/>
  <c r="F407" i="6" s="1"/>
  <c r="F408" i="6" s="1"/>
  <c r="F409" i="6" s="1"/>
  <c r="F410" i="6" s="1"/>
  <c r="F411" i="6" s="1"/>
  <c r="F412" i="6" s="1"/>
  <c r="F413" i="6" s="1"/>
  <c r="F414" i="6" s="1"/>
  <c r="F415" i="6" s="1"/>
  <c r="F416" i="6" s="1"/>
  <c r="F417" i="6" s="1"/>
  <c r="F418" i="6" s="1"/>
  <c r="F419" i="6" s="1"/>
  <c r="F420" i="6" s="1"/>
  <c r="F421" i="6" s="1"/>
  <c r="F422" i="6" s="1"/>
  <c r="F423" i="6" s="1"/>
  <c r="F424" i="6" s="1"/>
  <c r="F425" i="6" s="1"/>
  <c r="F426" i="6" s="1"/>
  <c r="F427" i="6" s="1"/>
  <c r="F428" i="6" s="1"/>
  <c r="F429" i="6" s="1"/>
  <c r="F430" i="6" s="1"/>
  <c r="F431" i="6" s="1"/>
  <c r="F432" i="6" s="1"/>
  <c r="F433" i="6" s="1"/>
  <c r="F434" i="6" s="1"/>
  <c r="F435" i="6" s="1"/>
  <c r="F436" i="6" s="1"/>
  <c r="F437" i="6" s="1"/>
  <c r="F438" i="6" s="1"/>
  <c r="F439" i="6" s="1"/>
  <c r="F440" i="6" s="1"/>
  <c r="F441" i="6" s="1"/>
  <c r="F442" i="6" s="1"/>
  <c r="F443" i="6" s="1"/>
  <c r="F444" i="6" s="1"/>
  <c r="F445" i="6" s="1"/>
  <c r="F446" i="6" s="1"/>
  <c r="F447" i="6" s="1"/>
  <c r="F448" i="6" s="1"/>
  <c r="F449" i="6" s="1"/>
  <c r="F450" i="6" s="1"/>
  <c r="F451" i="6" s="1"/>
  <c r="F452" i="6" s="1"/>
  <c r="F453" i="6" s="1"/>
  <c r="F454" i="6" s="1"/>
  <c r="F455" i="6" s="1"/>
  <c r="F456" i="6" s="1"/>
  <c r="F457" i="6" s="1"/>
  <c r="F458" i="6" s="1"/>
  <c r="F459" i="6" s="1"/>
  <c r="F460" i="6" s="1"/>
  <c r="F461" i="6" s="1"/>
  <c r="F462" i="6" s="1"/>
  <c r="F463" i="6" s="1"/>
  <c r="F464" i="6" s="1"/>
  <c r="F465" i="6" s="1"/>
  <c r="F466" i="6" s="1"/>
  <c r="F467" i="6" s="1"/>
  <c r="F468" i="6" s="1"/>
  <c r="F469" i="6" s="1"/>
  <c r="F470" i="6" s="1"/>
  <c r="F471" i="6" s="1"/>
  <c r="F472" i="6" s="1"/>
  <c r="F473" i="6" s="1"/>
  <c r="F474" i="6" s="1"/>
  <c r="F475" i="6" s="1"/>
  <c r="F476" i="6" s="1"/>
  <c r="F477" i="6" s="1"/>
  <c r="F478" i="6" s="1"/>
  <c r="F479" i="6" s="1"/>
  <c r="F480" i="6" s="1"/>
  <c r="F481" i="6" s="1"/>
  <c r="F482" i="6" s="1"/>
  <c r="F483" i="6" s="1"/>
  <c r="F484" i="6" s="1"/>
  <c r="F485" i="6" s="1"/>
  <c r="F486" i="6" s="1"/>
  <c r="F487" i="6" s="1"/>
  <c r="F488" i="6" s="1"/>
  <c r="F489" i="6" s="1"/>
  <c r="F490" i="6" s="1"/>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F804" i="6" s="1"/>
  <c r="F805" i="6" s="1"/>
  <c r="F806" i="6" s="1"/>
  <c r="F807" i="6" s="1"/>
  <c r="F808" i="6" s="1"/>
  <c r="F809" i="6" s="1"/>
  <c r="F810" i="6" s="1"/>
  <c r="F811" i="6" s="1"/>
  <c r="F812" i="6" s="1"/>
  <c r="F813" i="6" s="1"/>
  <c r="F814" i="6" s="1"/>
  <c r="F815" i="6" s="1"/>
  <c r="F816" i="6" s="1"/>
  <c r="F817" i="6" s="1"/>
  <c r="F818" i="6" s="1"/>
  <c r="F819" i="6" s="1"/>
  <c r="F820" i="6" s="1"/>
  <c r="F821" i="6" s="1"/>
  <c r="F822" i="6" s="1"/>
  <c r="F823" i="6" s="1"/>
  <c r="F824" i="6" s="1"/>
  <c r="F825" i="6" s="1"/>
  <c r="F826" i="6" s="1"/>
  <c r="F827" i="6" s="1"/>
  <c r="F828" i="6" s="1"/>
  <c r="F829" i="6" s="1"/>
  <c r="F830" i="6" s="1"/>
  <c r="F831" i="6" s="1"/>
  <c r="F832" i="6" s="1"/>
  <c r="F833" i="6" s="1"/>
  <c r="F834" i="6" s="1"/>
  <c r="F835" i="6" s="1"/>
  <c r="F836" i="6" s="1"/>
  <c r="F837" i="6" s="1"/>
  <c r="F838" i="6" s="1"/>
  <c r="F839" i="6" s="1"/>
  <c r="F840" i="6" s="1"/>
  <c r="F841" i="6" s="1"/>
  <c r="F842" i="6" s="1"/>
  <c r="F843" i="6" s="1"/>
  <c r="F844" i="6" s="1"/>
  <c r="F845" i="6" s="1"/>
  <c r="F846" i="6" s="1"/>
  <c r="F847" i="6" s="1"/>
  <c r="F848" i="6" s="1"/>
  <c r="F849" i="6" s="1"/>
  <c r="F850" i="6" s="1"/>
  <c r="F851" i="6" s="1"/>
  <c r="F852" i="6" s="1"/>
  <c r="F853" i="6" s="1"/>
  <c r="F854" i="6" s="1"/>
  <c r="F855" i="6" s="1"/>
  <c r="F856" i="6" s="1"/>
  <c r="F857" i="6" s="1"/>
  <c r="F858" i="6" s="1"/>
  <c r="F859" i="6" s="1"/>
  <c r="F860" i="6" s="1"/>
  <c r="F861" i="6" s="1"/>
  <c r="F862" i="6" s="1"/>
  <c r="F863" i="6" s="1"/>
  <c r="F864" i="6" s="1"/>
  <c r="F865" i="6" s="1"/>
  <c r="F866" i="6" s="1"/>
  <c r="F867" i="6" s="1"/>
  <c r="F868" i="6" s="1"/>
  <c r="F15" i="6" l="1"/>
  <c r="F14" i="6"/>
  <c r="F13" i="6"/>
  <c r="F1175" i="6" l="1"/>
  <c r="F1176" i="6" s="1"/>
  <c r="F1177" i="6" s="1"/>
  <c r="F1178" i="6" s="1"/>
  <c r="F1179" i="6" s="1"/>
  <c r="F1180" i="6" s="1"/>
  <c r="F1181" i="6" s="1"/>
  <c r="F1182" i="6" s="1"/>
  <c r="F1183" i="6" s="1"/>
  <c r="F1184" i="6" s="1"/>
  <c r="F1185" i="6" s="1"/>
  <c r="F1186" i="6" s="1"/>
  <c r="F1187" i="6" s="1"/>
  <c r="F1188" i="6" s="1"/>
  <c r="F1189" i="6" s="1"/>
  <c r="F1190" i="6" s="1"/>
  <c r="F1191" i="6" s="1"/>
  <c r="F1192" i="6" s="1"/>
  <c r="F1193" i="6" s="1"/>
  <c r="F1194" i="6" s="1"/>
  <c r="F1195" i="6" s="1"/>
  <c r="F1196" i="6" s="1"/>
  <c r="F1197" i="6" s="1"/>
  <c r="F1198" i="6" s="1"/>
  <c r="F1199" i="6" s="1"/>
  <c r="F1200" i="6" s="1"/>
  <c r="F1201" i="6" s="1"/>
  <c r="F1202" i="6" s="1"/>
  <c r="F1203" i="6" s="1"/>
  <c r="F1099" i="6" l="1"/>
  <c r="F1100" i="6" s="1"/>
  <c r="F1101" i="6" s="1"/>
  <c r="F1102" i="6" s="1"/>
  <c r="F1103" i="6" s="1"/>
  <c r="F1104" i="6" s="1"/>
  <c r="F1105" i="6" s="1"/>
  <c r="F1106" i="6" s="1"/>
  <c r="F1107" i="6" s="1"/>
  <c r="F1108" i="6" s="1"/>
  <c r="F1109" i="6" s="1"/>
  <c r="F1110" i="6" s="1"/>
  <c r="F1111" i="6" s="1"/>
  <c r="F1112" i="6" s="1"/>
  <c r="F1113" i="6" s="1"/>
  <c r="F1114" i="6" s="1"/>
  <c r="F1115" i="6" s="1"/>
  <c r="F1116" i="6" s="1"/>
  <c r="F1117" i="6" s="1"/>
  <c r="F1118" i="6" s="1"/>
  <c r="F1119" i="6" s="1"/>
  <c r="F1120" i="6" s="1"/>
  <c r="F1121" i="6" s="1"/>
  <c r="F1122" i="6" s="1"/>
  <c r="F1123" i="6" s="1"/>
  <c r="F1124" i="6" s="1"/>
  <c r="F1125" i="6" s="1"/>
  <c r="F1126" i="6" s="1"/>
  <c r="F1127" i="6" s="1"/>
  <c r="F1128" i="6" s="1"/>
  <c r="F1030" i="6" l="1"/>
  <c r="F1031" i="6" s="1"/>
  <c r="F1032" i="6" s="1"/>
  <c r="F1033" i="6" s="1"/>
  <c r="F1034" i="6" s="1"/>
  <c r="F1035" i="6" s="1"/>
  <c r="F1036" i="6" s="1"/>
  <c r="F1037" i="6" s="1"/>
  <c r="F1038" i="6" s="1"/>
  <c r="F883" i="6" l="1"/>
  <c r="F884" i="6" s="1"/>
  <c r="F885" i="6" s="1"/>
  <c r="F886" i="6" s="1"/>
  <c r="F887" i="6" s="1"/>
  <c r="F888" i="6" s="1"/>
  <c r="F889" i="6" s="1"/>
  <c r="F890" i="6" s="1"/>
  <c r="F891" i="6" s="1"/>
  <c r="F892" i="6" s="1"/>
  <c r="F893" i="6" s="1"/>
  <c r="F894" i="6" s="1"/>
  <c r="F895" i="6" s="1"/>
  <c r="F896" i="6" s="1"/>
  <c r="F897" i="6" s="1"/>
  <c r="F898" i="6" s="1"/>
  <c r="F899" i="6" s="1"/>
  <c r="F900" i="6" s="1"/>
  <c r="F901" i="6" s="1"/>
  <c r="F1009" i="6" l="1"/>
  <c r="F902" i="6" l="1"/>
  <c r="F903" i="6" s="1"/>
  <c r="F904" i="6" s="1"/>
  <c r="F905" i="6" s="1"/>
  <c r="F906" i="6" s="1"/>
  <c r="F907" i="6" s="1"/>
  <c r="F908" i="6" s="1"/>
  <c r="F909" i="6" s="1"/>
  <c r="F910" i="6" s="1"/>
  <c r="F911" i="6" s="1"/>
  <c r="F912" i="6" s="1"/>
  <c r="F913" i="6" s="1"/>
  <c r="F914" i="6" s="1"/>
  <c r="F915" i="6" s="1"/>
  <c r="F916" i="6" s="1"/>
  <c r="F917" i="6" s="1"/>
  <c r="F918" i="6" s="1"/>
  <c r="F919" i="6" s="1"/>
  <c r="F920" i="6" s="1"/>
  <c r="F921" i="6" s="1"/>
  <c r="F922" i="6" s="1"/>
  <c r="F923" i="6" s="1"/>
  <c r="F924" i="6" s="1"/>
  <c r="F925" i="6" s="1"/>
  <c r="F926" i="6" s="1"/>
  <c r="F927" i="6" s="1"/>
  <c r="F928" i="6" s="1"/>
  <c r="F929" i="6" s="1"/>
  <c r="F930" i="6" s="1"/>
  <c r="F1148" i="6" l="1"/>
  <c r="F1095" i="6"/>
  <c r="F1077" i="6"/>
  <c r="F1078" i="6" s="1"/>
  <c r="F1079" i="6" s="1"/>
  <c r="F1057" i="6"/>
  <c r="F1058" i="6" s="1"/>
  <c r="F1059" i="6" s="1"/>
  <c r="F1010" i="6"/>
  <c r="F1011" i="6" s="1"/>
  <c r="F1012" i="6" s="1"/>
  <c r="F948" i="6"/>
  <c r="F949" i="6" s="1"/>
  <c r="F950" i="6" s="1"/>
  <c r="F951" i="6" s="1"/>
  <c r="F952" i="6" s="1"/>
  <c r="F953" i="6" s="1"/>
  <c r="F954" i="6" s="1"/>
  <c r="F955" i="6" s="1"/>
  <c r="F956" i="6" s="1"/>
  <c r="F957" i="6" s="1"/>
  <c r="F958" i="6" s="1"/>
  <c r="F959" i="6" s="1"/>
  <c r="F960" i="6" s="1"/>
  <c r="F961" i="6" s="1"/>
  <c r="F962" i="6" s="1"/>
  <c r="F963" i="6" s="1"/>
  <c r="F964" i="6" s="1"/>
  <c r="F965" i="6" s="1"/>
  <c r="F966" i="6" s="1"/>
  <c r="F967" i="6" s="1"/>
  <c r="F968" i="6" s="1"/>
  <c r="F969" i="6" s="1"/>
  <c r="F970" i="6" s="1"/>
  <c r="F971" i="6" s="1"/>
  <c r="F972" i="6" s="1"/>
  <c r="F973" i="6" s="1"/>
  <c r="F974" i="6" s="1"/>
  <c r="F975" i="6" s="1"/>
  <c r="F976" i="6" s="1"/>
  <c r="F977" i="6" s="1"/>
  <c r="F978" i="6" s="1"/>
  <c r="F979" i="6" s="1"/>
  <c r="F980" i="6" s="1"/>
  <c r="F981" i="6" s="1"/>
  <c r="F982" i="6" s="1"/>
  <c r="F983" i="6" s="1"/>
  <c r="F984" i="6" s="1"/>
  <c r="F985" i="6" s="1"/>
  <c r="F986" i="6" s="1"/>
  <c r="F987" i="6" s="1"/>
  <c r="F988" i="6" s="1"/>
  <c r="F989" i="6" s="1"/>
  <c r="F990" i="6" s="1"/>
  <c r="F991" i="6" s="1"/>
  <c r="F992" i="6" s="1"/>
  <c r="F993" i="6" s="1"/>
  <c r="F1149" i="6" l="1"/>
  <c r="F1150" i="6" s="1"/>
  <c r="F1151" i="6" s="1"/>
  <c r="F1152" i="6" s="1"/>
  <c r="F1153" i="6" s="1"/>
  <c r="F1154" i="6" s="1"/>
  <c r="F1155" i="6" s="1"/>
  <c r="F1156" i="6" s="1"/>
  <c r="F1157" i="6" s="1"/>
  <c r="F1158" i="6" s="1"/>
  <c r="F1159" i="6" s="1"/>
  <c r="F1160" i="6" s="1"/>
  <c r="F1161" i="6" s="1"/>
  <c r="F1162" i="6" s="1"/>
  <c r="F1163" i="6" s="1"/>
  <c r="F1164" i="6" s="1"/>
  <c r="F1165" i="6" s="1"/>
  <c r="F1166" i="6" s="1"/>
  <c r="F1167" i="6" s="1"/>
  <c r="F1168" i="6" s="1"/>
  <c r="F1169" i="6" s="1"/>
  <c r="F1170" i="6" s="1"/>
  <c r="F1171" i="6" s="1"/>
  <c r="F1172" i="6" s="1"/>
  <c r="F1173" i="6" s="1"/>
  <c r="F1174" i="6" s="1"/>
  <c r="F1096" i="6"/>
  <c r="F403" i="4"/>
  <c r="F404" i="4" s="1"/>
  <c r="F405" i="4" s="1"/>
  <c r="F406" i="4" s="1"/>
  <c r="F407" i="4" s="1"/>
  <c r="F408" i="4" s="1"/>
  <c r="F409" i="4" s="1"/>
  <c r="F410" i="4" s="1"/>
  <c r="F411" i="4" s="1"/>
  <c r="F412" i="4" s="1"/>
  <c r="F413" i="4" s="1"/>
  <c r="F414" i="4" s="1"/>
  <c r="F415" i="4" s="1"/>
  <c r="F416" i="4" s="1"/>
  <c r="F417" i="4" s="1"/>
  <c r="F418" i="4" s="1"/>
  <c r="F419" i="4" s="1"/>
  <c r="F420" i="4" s="1"/>
  <c r="F421" i="4" s="1"/>
  <c r="F422" i="4" s="1"/>
  <c r="F423" i="4" s="1"/>
  <c r="F424" i="4" s="1"/>
  <c r="F425" i="4" s="1"/>
  <c r="F426" i="4" s="1"/>
  <c r="F427" i="4" s="1"/>
  <c r="F428" i="4" s="1"/>
  <c r="F429" i="4" s="1"/>
  <c r="F430" i="4" s="1"/>
  <c r="F431" i="4" s="1"/>
  <c r="F432" i="4" s="1"/>
  <c r="F433" i="4" s="1"/>
  <c r="F434" i="4" s="1"/>
  <c r="F435" i="4" s="1"/>
  <c r="F436" i="4" s="1"/>
  <c r="F437" i="4" s="1"/>
  <c r="F438" i="4" s="1"/>
  <c r="F439" i="4" s="1"/>
  <c r="F440" i="4" s="1"/>
  <c r="F441" i="4" s="1"/>
  <c r="F442" i="4" s="1"/>
  <c r="F443" i="4" s="1"/>
  <c r="F444" i="4" s="1"/>
  <c r="F445" i="4" s="1"/>
  <c r="F446" i="4" s="1"/>
  <c r="F447" i="4" s="1"/>
  <c r="F448" i="4" s="1"/>
  <c r="F449" i="4" s="1"/>
  <c r="F450" i="4" s="1"/>
  <c r="F451" i="4" s="1"/>
  <c r="F452" i="4" s="1"/>
  <c r="F453" i="4" s="1"/>
  <c r="F454" i="4" s="1"/>
  <c r="F455" i="4" s="1"/>
  <c r="F456" i="4" s="1"/>
  <c r="F402" i="4"/>
  <c r="F401" i="4"/>
  <c r="F400" i="4"/>
  <c r="F399" i="4"/>
  <c r="F398" i="4"/>
  <c r="F1097" i="6" l="1"/>
  <c r="F475" i="4"/>
  <c r="F476" i="4" s="1"/>
  <c r="F477" i="4" s="1"/>
  <c r="F478" i="4" s="1"/>
  <c r="F479" i="4" s="1"/>
  <c r="F480" i="4" s="1"/>
  <c r="F481" i="4" s="1"/>
  <c r="F482" i="4" s="1"/>
  <c r="F483" i="4" s="1"/>
  <c r="F484" i="4" s="1"/>
  <c r="F485" i="4" s="1"/>
  <c r="F486" i="4" s="1"/>
  <c r="F487" i="4" s="1"/>
  <c r="F488" i="4" s="1"/>
  <c r="F489" i="4" s="1"/>
  <c r="F490" i="4" s="1"/>
  <c r="F491" i="4" s="1"/>
  <c r="F492" i="4" s="1"/>
  <c r="F493" i="4" s="1"/>
  <c r="F494" i="4" s="1"/>
  <c r="F495" i="4" s="1"/>
  <c r="F496" i="4" s="1"/>
  <c r="F497" i="4" s="1"/>
  <c r="F498" i="4" s="1"/>
  <c r="F499" i="4" s="1"/>
  <c r="F500" i="4" s="1"/>
  <c r="F501" i="4" s="1"/>
  <c r="F502" i="4" s="1"/>
  <c r="F503" i="4" s="1"/>
  <c r="F504" i="4" s="1"/>
  <c r="F505" i="4" s="1"/>
  <c r="F506" i="4" s="1"/>
  <c r="F507" i="4" s="1"/>
  <c r="F508" i="4" s="1"/>
  <c r="F509" i="4" s="1"/>
  <c r="F510" i="4" s="1"/>
  <c r="F511" i="4" s="1"/>
  <c r="F512" i="4" s="1"/>
  <c r="F513" i="4" s="1"/>
  <c r="F514" i="4" s="1"/>
  <c r="F515" i="4" s="1"/>
  <c r="F516" i="4" s="1"/>
  <c r="F517" i="4" s="1"/>
  <c r="F518" i="4" s="1"/>
  <c r="F519" i="4" s="1"/>
  <c r="F520" i="4" s="1"/>
  <c r="F1098" i="6" l="1"/>
  <c r="F608" i="4"/>
  <c r="F609" i="4" s="1"/>
  <c r="F610" i="4" s="1"/>
  <c r="F588" i="4"/>
  <c r="F589" i="4" s="1"/>
  <c r="F590" i="4" s="1"/>
  <c r="F13" i="4" l="1"/>
  <c r="F14" i="4" s="1"/>
  <c r="F15" i="4" s="1"/>
  <c r="F16" i="4" s="1"/>
  <c r="F17" i="4" s="1"/>
  <c r="F18" i="4" s="1"/>
  <c r="F19" i="4" s="1"/>
  <c r="F20" i="4" s="1"/>
  <c r="F21" i="4" s="1"/>
  <c r="F22" i="4" s="1"/>
  <c r="F23" i="4" s="1"/>
  <c r="F24" i="4" s="1"/>
  <c r="F25" i="4" s="1"/>
  <c r="F26" i="4" s="1"/>
  <c r="F27" i="4" s="1"/>
  <c r="F28" i="4" s="1"/>
  <c r="F29" i="4" s="1"/>
  <c r="F30" i="4" s="1"/>
  <c r="F31" i="4" s="1"/>
  <c r="F32" i="4" s="1"/>
  <c r="F33" i="4" s="1"/>
  <c r="F34" i="4" s="1"/>
  <c r="F35" i="4" s="1"/>
  <c r="F36" i="4" s="1"/>
  <c r="F37" i="4" s="1"/>
  <c r="F38" i="4" s="1"/>
  <c r="F39" i="4" s="1"/>
  <c r="F40" i="4" s="1"/>
  <c r="F41" i="4" s="1"/>
  <c r="F42" i="4" s="1"/>
  <c r="F43" i="4" s="1"/>
  <c r="F44" i="4" s="1"/>
  <c r="F45" i="4" s="1"/>
  <c r="F46" i="4" s="1"/>
  <c r="F47" i="4" s="1"/>
  <c r="F48" i="4" s="1"/>
  <c r="F49" i="4" s="1"/>
  <c r="F50" i="4" s="1"/>
  <c r="F51" i="4" s="1"/>
  <c r="F52" i="4" s="1"/>
  <c r="F53" i="4" s="1"/>
  <c r="F54" i="4" s="1"/>
  <c r="F55" i="4" s="1"/>
  <c r="F56" i="4" s="1"/>
  <c r="F57" i="4" s="1"/>
  <c r="F58" i="4" s="1"/>
  <c r="F59" i="4" s="1"/>
  <c r="F60" i="4" s="1"/>
  <c r="F61" i="4" s="1"/>
  <c r="F62" i="4" s="1"/>
  <c r="F63" i="4" s="1"/>
  <c r="F64" i="4" s="1"/>
  <c r="F65" i="4" s="1"/>
  <c r="F66" i="4" s="1"/>
  <c r="F67" i="4" s="1"/>
  <c r="F68" i="4" s="1"/>
  <c r="F69" i="4" s="1"/>
  <c r="F70" i="4" s="1"/>
  <c r="F71" i="4" s="1"/>
  <c r="F72" i="4" s="1"/>
  <c r="F73" i="4" s="1"/>
  <c r="F74" i="4" s="1"/>
  <c r="F75" i="4" s="1"/>
  <c r="F76" i="4" s="1"/>
  <c r="F77" i="4" s="1"/>
  <c r="F78" i="4" s="1"/>
  <c r="F79" i="4" s="1"/>
  <c r="F80" i="4" s="1"/>
  <c r="F81" i="4" s="1"/>
  <c r="F82" i="4" s="1"/>
  <c r="F83" i="4" s="1"/>
  <c r="F84" i="4" s="1"/>
  <c r="F85" i="4" s="1"/>
  <c r="F86" i="4" s="1"/>
  <c r="F87" i="4" s="1"/>
  <c r="F88" i="4" s="1"/>
  <c r="F89" i="4" s="1"/>
  <c r="F90" i="4" s="1"/>
  <c r="F91" i="4" s="1"/>
  <c r="F92" i="4" s="1"/>
  <c r="F93" i="4" s="1"/>
  <c r="F94" i="4" s="1"/>
  <c r="F95" i="4" s="1"/>
  <c r="F96" i="4" s="1"/>
  <c r="F97" i="4" s="1"/>
  <c r="F98" i="4" s="1"/>
  <c r="F99" i="4" s="1"/>
  <c r="F100" i="4" s="1"/>
  <c r="F101" i="4" s="1"/>
  <c r="F102" i="4" s="1"/>
  <c r="F103" i="4" s="1"/>
  <c r="F104" i="4" s="1"/>
  <c r="F105" i="4" s="1"/>
  <c r="F106" i="4" s="1"/>
  <c r="F107" i="4" s="1"/>
  <c r="F108" i="4" s="1"/>
  <c r="F109" i="4" s="1"/>
  <c r="F110" i="4" s="1"/>
  <c r="F111" i="4" s="1"/>
  <c r="F112" i="4" s="1"/>
  <c r="F113" i="4" s="1"/>
  <c r="F114" i="4" s="1"/>
  <c r="F115" i="4" s="1"/>
  <c r="F116" i="4" s="1"/>
  <c r="F117" i="4" s="1"/>
  <c r="F118" i="4" s="1"/>
  <c r="F119" i="4" s="1"/>
  <c r="F120" i="4" s="1"/>
  <c r="F121" i="4" s="1"/>
  <c r="F122" i="4" s="1"/>
  <c r="F123" i="4" s="1"/>
  <c r="F124" i="4" s="1"/>
  <c r="F125" i="4" s="1"/>
  <c r="F126" i="4" s="1"/>
  <c r="F127" i="4" s="1"/>
  <c r="F128" i="4" s="1"/>
  <c r="F129" i="4" s="1"/>
  <c r="F130" i="4" s="1"/>
  <c r="F131" i="4" s="1"/>
  <c r="F132" i="4" s="1"/>
  <c r="F133" i="4" s="1"/>
  <c r="F134" i="4" s="1"/>
  <c r="F135" i="4" s="1"/>
  <c r="F136" i="4" s="1"/>
  <c r="F137" i="4" s="1"/>
  <c r="F138" i="4" s="1"/>
  <c r="F139" i="4" s="1"/>
  <c r="F140" i="4" s="1"/>
  <c r="F141" i="4" s="1"/>
  <c r="F142" i="4" s="1"/>
  <c r="F143" i="4" s="1"/>
  <c r="F144" i="4" s="1"/>
  <c r="F145" i="4" s="1"/>
  <c r="F146" i="4" s="1"/>
  <c r="F147" i="4" s="1"/>
  <c r="F148" i="4" s="1"/>
  <c r="F149" i="4" s="1"/>
  <c r="F150" i="4" s="1"/>
  <c r="F151" i="4" s="1"/>
  <c r="F152" i="4" s="1"/>
  <c r="F153" i="4" s="1"/>
  <c r="F154" i="4" s="1"/>
  <c r="F155" i="4" s="1"/>
  <c r="F156" i="4" s="1"/>
  <c r="F157" i="4" s="1"/>
  <c r="F158" i="4" s="1"/>
  <c r="F159" i="4" s="1"/>
  <c r="F160" i="4" s="1"/>
  <c r="F161" i="4" s="1"/>
  <c r="F162" i="4" s="1"/>
  <c r="F163" i="4" s="1"/>
  <c r="F164" i="4" s="1"/>
  <c r="F165" i="4" s="1"/>
  <c r="F166" i="4" s="1"/>
  <c r="F167" i="4" s="1"/>
  <c r="F168" i="4" s="1"/>
  <c r="F169" i="4" s="1"/>
  <c r="F170" i="4" s="1"/>
  <c r="F171" i="4" s="1"/>
  <c r="F172" i="4" s="1"/>
  <c r="F173" i="4" s="1"/>
  <c r="F174" i="4" s="1"/>
  <c r="F175" i="4" s="1"/>
  <c r="F176" i="4" s="1"/>
  <c r="F177" i="4" s="1"/>
  <c r="F178" i="4" s="1"/>
  <c r="F179" i="4" s="1"/>
  <c r="F180" i="4" s="1"/>
  <c r="F181" i="4" s="1"/>
  <c r="F182" i="4" s="1"/>
  <c r="F183" i="4" s="1"/>
  <c r="F184" i="4" s="1"/>
  <c r="F185" i="4" s="1"/>
  <c r="F186" i="4" s="1"/>
  <c r="F187" i="4" s="1"/>
  <c r="F188" i="4" s="1"/>
  <c r="F189" i="4" s="1"/>
  <c r="F190" i="4" s="1"/>
  <c r="F191" i="4" s="1"/>
  <c r="F192" i="4" s="1"/>
  <c r="F193" i="4" s="1"/>
  <c r="F194" i="4" s="1"/>
  <c r="F195" i="4" s="1"/>
  <c r="F196" i="4" s="1"/>
  <c r="F197" i="4" s="1"/>
  <c r="F198" i="4" s="1"/>
  <c r="F199" i="4" s="1"/>
  <c r="F200" i="4" s="1"/>
  <c r="F201" i="4" s="1"/>
  <c r="F202" i="4" s="1"/>
  <c r="F203" i="4" s="1"/>
  <c r="F204" i="4" s="1"/>
  <c r="F205" i="4" s="1"/>
  <c r="F206" i="4" s="1"/>
  <c r="F207" i="4" s="1"/>
  <c r="F208" i="4" s="1"/>
  <c r="F209" i="4" s="1"/>
  <c r="F210" i="4" s="1"/>
  <c r="F211" i="4" s="1"/>
  <c r="F212" i="4" s="1"/>
  <c r="F213" i="4" s="1"/>
  <c r="F214" i="4" s="1"/>
  <c r="F215" i="4" s="1"/>
  <c r="F216" i="4" s="1"/>
  <c r="F217" i="4" s="1"/>
  <c r="F218" i="4" s="1"/>
  <c r="F219" i="4" s="1"/>
  <c r="F220" i="4" s="1"/>
  <c r="F221" i="4" s="1"/>
  <c r="F222" i="4" s="1"/>
  <c r="F223" i="4" s="1"/>
  <c r="F224" i="4" s="1"/>
  <c r="F225" i="4" s="1"/>
  <c r="F226" i="4" s="1"/>
  <c r="F227" i="4" s="1"/>
  <c r="F228" i="4" s="1"/>
  <c r="F229" i="4" s="1"/>
  <c r="F230" i="4" s="1"/>
  <c r="F231" i="4" s="1"/>
  <c r="F232" i="4" s="1"/>
  <c r="F233" i="4" s="1"/>
  <c r="F234" i="4" s="1"/>
  <c r="F235" i="4" s="1"/>
  <c r="F236" i="4" s="1"/>
  <c r="F237" i="4" s="1"/>
  <c r="F238" i="4" s="1"/>
  <c r="F239" i="4" s="1"/>
  <c r="F240" i="4" s="1"/>
  <c r="F241" i="4" s="1"/>
  <c r="F242" i="4" s="1"/>
  <c r="F243" i="4" s="1"/>
  <c r="F244" i="4" s="1"/>
  <c r="F245" i="4" s="1"/>
  <c r="F246" i="4" s="1"/>
  <c r="F247" i="4" s="1"/>
  <c r="F248" i="4" s="1"/>
  <c r="F249" i="4" s="1"/>
  <c r="F250" i="4" s="1"/>
  <c r="F251" i="4" s="1"/>
  <c r="F252" i="4" s="1"/>
  <c r="F253" i="4" s="1"/>
  <c r="F254" i="4" s="1"/>
  <c r="F255" i="4" s="1"/>
  <c r="F256" i="4" s="1"/>
  <c r="F257" i="4" s="1"/>
  <c r="F258" i="4" s="1"/>
  <c r="F259" i="4" s="1"/>
  <c r="F260" i="4" s="1"/>
  <c r="F261" i="4" s="1"/>
  <c r="F262" i="4" s="1"/>
  <c r="F263" i="4" s="1"/>
  <c r="F264" i="4" s="1"/>
  <c r="F265" i="4" s="1"/>
  <c r="F266" i="4" s="1"/>
  <c r="F267" i="4" s="1"/>
  <c r="F268" i="4" s="1"/>
  <c r="F269" i="4" s="1"/>
  <c r="F270" i="4" s="1"/>
  <c r="F271" i="4" s="1"/>
  <c r="F272" i="4" s="1"/>
  <c r="F273" i="4" s="1"/>
  <c r="F274" i="4" s="1"/>
  <c r="F275" i="4" s="1"/>
  <c r="F276" i="4" s="1"/>
  <c r="F277" i="4" s="1"/>
  <c r="F278" i="4" s="1"/>
  <c r="F279" i="4" s="1"/>
  <c r="F280" i="4" s="1"/>
  <c r="F281" i="4" s="1"/>
  <c r="F282" i="4" s="1"/>
  <c r="F283" i="4" s="1"/>
  <c r="F284" i="4" s="1"/>
  <c r="F285" i="4" s="1"/>
  <c r="F286" i="4" s="1"/>
  <c r="F287" i="4" s="1"/>
  <c r="F288" i="4" s="1"/>
  <c r="F289" i="4" s="1"/>
  <c r="F290" i="4" s="1"/>
  <c r="F291" i="4" s="1"/>
  <c r="F292" i="4" s="1"/>
  <c r="F293" i="4" s="1"/>
  <c r="F294" i="4" s="1"/>
  <c r="F295" i="4" s="1"/>
  <c r="F296" i="4" s="1"/>
  <c r="F297" i="4" s="1"/>
  <c r="F298" i="4" s="1"/>
  <c r="F299" i="4" s="1"/>
  <c r="F300" i="4" s="1"/>
  <c r="F301" i="4" s="1"/>
  <c r="F302" i="4" s="1"/>
  <c r="F303" i="4" s="1"/>
  <c r="F304" i="4" s="1"/>
  <c r="F305" i="4" s="1"/>
  <c r="F306" i="4" s="1"/>
  <c r="F307" i="4" s="1"/>
  <c r="F308" i="4" s="1"/>
  <c r="F309" i="4" s="1"/>
  <c r="F310" i="4" s="1"/>
  <c r="F311" i="4" s="1"/>
  <c r="F312" i="4" s="1"/>
  <c r="F313" i="4" s="1"/>
  <c r="F314" i="4" s="1"/>
  <c r="F315" i="4" s="1"/>
  <c r="F316" i="4" s="1"/>
  <c r="F317" i="4" s="1"/>
  <c r="F318" i="4" s="1"/>
  <c r="F319" i="4" s="1"/>
  <c r="F320" i="4" s="1"/>
  <c r="F321" i="4" s="1"/>
  <c r="F322" i="4" s="1"/>
  <c r="F323" i="4" s="1"/>
  <c r="F324" i="4" s="1"/>
  <c r="F325" i="4" s="1"/>
  <c r="F326" i="4" s="1"/>
  <c r="F327" i="4" s="1"/>
  <c r="F328" i="4" s="1"/>
  <c r="F329" i="4" s="1"/>
  <c r="F330" i="4" s="1"/>
  <c r="F331" i="4" s="1"/>
  <c r="F332" i="4" s="1"/>
  <c r="F333" i="4" s="1"/>
  <c r="F334" i="4" s="1"/>
  <c r="F335" i="4" s="1"/>
  <c r="F336" i="4" s="1"/>
  <c r="F337" i="4" s="1"/>
  <c r="F338" i="4" s="1"/>
  <c r="F339" i="4" s="1"/>
  <c r="F340" i="4" s="1"/>
  <c r="F341" i="4" s="1"/>
  <c r="F342" i="4" s="1"/>
  <c r="F343" i="4" s="1"/>
  <c r="F344" i="4" s="1"/>
  <c r="F345" i="4" s="1"/>
  <c r="F346" i="4" s="1"/>
  <c r="F347" i="4" s="1"/>
  <c r="F348" i="4" s="1"/>
  <c r="F349" i="4" s="1"/>
  <c r="F350" i="4" s="1"/>
  <c r="F351" i="4" s="1"/>
  <c r="F352" i="4" s="1"/>
  <c r="F353" i="4" s="1"/>
  <c r="F354" i="4" s="1"/>
  <c r="F355" i="4" s="1"/>
  <c r="F356" i="4" s="1"/>
  <c r="F357" i="4" s="1"/>
  <c r="F358" i="4" s="1"/>
  <c r="F359" i="4" s="1"/>
  <c r="F360" i="4" s="1"/>
  <c r="F361" i="4" s="1"/>
  <c r="F362" i="4" s="1"/>
  <c r="F363" i="4" s="1"/>
  <c r="F364" i="4" s="1"/>
  <c r="F365" i="4" s="1"/>
  <c r="F366" i="4" s="1"/>
  <c r="F367" i="4" s="1"/>
  <c r="F368" i="4" s="1"/>
  <c r="F369" i="4" s="1"/>
  <c r="F370" i="4" s="1"/>
  <c r="F371" i="4" s="1"/>
  <c r="F372" i="4" s="1"/>
  <c r="F373" i="4" s="1"/>
  <c r="F374" i="4" s="1"/>
  <c r="F375" i="4" s="1"/>
  <c r="F376" i="4" s="1"/>
  <c r="F377" i="4" s="1"/>
  <c r="F378" i="4" s="1"/>
  <c r="F379" i="4" s="1"/>
  <c r="F380" i="4" s="1"/>
  <c r="F381" i="4" s="1"/>
  <c r="F382" i="4" s="1"/>
  <c r="F383" i="4" s="1"/>
  <c r="F665" i="4" l="1"/>
  <c r="F666" i="4" s="1"/>
  <c r="F667" i="4" s="1"/>
  <c r="F668" i="4" s="1"/>
  <c r="F669" i="4" s="1"/>
  <c r="F670" i="4" s="1"/>
  <c r="F671" i="4" s="1"/>
  <c r="F672" i="4" s="1"/>
  <c r="F673" i="4" s="1"/>
  <c r="F674" i="4" s="1"/>
  <c r="F675" i="4" s="1"/>
  <c r="F676" i="4" s="1"/>
  <c r="F677" i="4" s="1"/>
  <c r="F678" i="4" s="1"/>
  <c r="F679" i="4" s="1"/>
  <c r="F680" i="4" s="1"/>
  <c r="F681" i="4" s="1"/>
  <c r="F682" i="4" s="1"/>
  <c r="F683" i="4" s="1"/>
  <c r="F684" i="4" s="1"/>
  <c r="F685" i="4" s="1"/>
  <c r="F686" i="4" s="1"/>
  <c r="F687" i="4" s="1"/>
  <c r="F688" i="4" s="1"/>
  <c r="F689" i="4" s="1"/>
  <c r="F690" i="4" s="1"/>
  <c r="F691" i="4" s="1"/>
  <c r="F692" i="4" s="1"/>
  <c r="F693" i="4" s="1"/>
  <c r="F694" i="4" s="1"/>
  <c r="F626" i="4" l="1"/>
  <c r="F627" i="4" s="1"/>
  <c r="F628" i="4" s="1"/>
  <c r="F629" i="4" s="1"/>
  <c r="F630" i="4" s="1"/>
  <c r="F631" i="4" s="1"/>
  <c r="F632" i="4" s="1"/>
  <c r="F633" i="4" s="1"/>
  <c r="F634" i="4" s="1"/>
  <c r="F635" i="4" s="1"/>
  <c r="F636" i="4" s="1"/>
  <c r="F637" i="4" s="1"/>
  <c r="F638" i="4" s="1"/>
  <c r="F639" i="4" s="1"/>
  <c r="F640" i="4" s="1"/>
  <c r="F641" i="4" s="1"/>
  <c r="F642" i="4" s="1"/>
  <c r="F643" i="4" s="1"/>
  <c r="F644" i="4" s="1"/>
  <c r="F645" i="4" s="1"/>
  <c r="F646" i="4" s="1"/>
  <c r="F647" i="4" s="1"/>
  <c r="F16" i="5" l="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F223" i="5" s="1"/>
  <c r="F224" i="5" s="1"/>
  <c r="F225" i="5" s="1"/>
  <c r="F226" i="5" s="1"/>
  <c r="F227" i="5" s="1"/>
  <c r="F228" i="5" s="1"/>
  <c r="F229" i="5" s="1"/>
  <c r="F230" i="5" s="1"/>
  <c r="F231" i="5" s="1"/>
  <c r="F232" i="5" s="1"/>
  <c r="F233" i="5" s="1"/>
  <c r="F234" i="5" s="1"/>
  <c r="F235" i="5" s="1"/>
  <c r="F236" i="5" s="1"/>
  <c r="F237" i="5" s="1"/>
  <c r="F238" i="5" s="1"/>
  <c r="F239" i="5" s="1"/>
  <c r="F240" i="5" s="1"/>
  <c r="F241" i="5" s="1"/>
  <c r="F242" i="5" s="1"/>
  <c r="F243" i="5" s="1"/>
  <c r="F244" i="5" s="1"/>
  <c r="F245" i="5" s="1"/>
  <c r="F246" i="5" s="1"/>
  <c r="F247" i="5" s="1"/>
  <c r="F248" i="5" s="1"/>
  <c r="F249" i="5" s="1"/>
  <c r="F250" i="5" s="1"/>
  <c r="F251" i="5" s="1"/>
  <c r="F252" i="5" s="1"/>
  <c r="F253" i="5" s="1"/>
  <c r="F254" i="5" s="1"/>
  <c r="F255" i="5" s="1"/>
  <c r="F256" i="5" s="1"/>
  <c r="F257" i="5" s="1"/>
  <c r="F258" i="5" s="1"/>
  <c r="F259" i="5" s="1"/>
  <c r="F260" i="5" s="1"/>
  <c r="F261" i="5" s="1"/>
  <c r="F262" i="5" s="1"/>
  <c r="F263" i="5" s="1"/>
  <c r="F264" i="5" s="1"/>
  <c r="F265" i="5" s="1"/>
  <c r="F266" i="5" s="1"/>
  <c r="F267" i="5" s="1"/>
  <c r="F268" i="5" s="1"/>
  <c r="F269" i="5" s="1"/>
  <c r="F270" i="5" s="1"/>
  <c r="F271" i="5" s="1"/>
  <c r="F272" i="5" s="1"/>
  <c r="F273" i="5" s="1"/>
  <c r="F274" i="5" s="1"/>
  <c r="F275" i="5" s="1"/>
  <c r="F276" i="5" s="1"/>
  <c r="F277" i="5" s="1"/>
  <c r="F278" i="5" s="1"/>
  <c r="F279" i="5" s="1"/>
  <c r="F280" i="5" s="1"/>
  <c r="F281" i="5" s="1"/>
  <c r="F282" i="5" s="1"/>
  <c r="F283" i="5" s="1"/>
  <c r="F284" i="5" s="1"/>
  <c r="F285" i="5" s="1"/>
  <c r="F286" i="5" s="1"/>
  <c r="F287" i="5" s="1"/>
  <c r="F288" i="5" s="1"/>
  <c r="F289" i="5" s="1"/>
  <c r="F290" i="5" s="1"/>
  <c r="F291" i="5" s="1"/>
  <c r="F292" i="5" s="1"/>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317" i="5" s="1"/>
  <c r="F318" i="5" s="1"/>
  <c r="F319" i="5" s="1"/>
  <c r="F320" i="5" s="1"/>
  <c r="F321" i="5" s="1"/>
  <c r="F322" i="5" s="1"/>
  <c r="F323" i="5" s="1"/>
  <c r="F324" i="5" s="1"/>
  <c r="F325" i="5" s="1"/>
  <c r="F326" i="5" s="1"/>
  <c r="F327" i="5" s="1"/>
  <c r="F328" i="5" s="1"/>
  <c r="F329" i="5" s="1"/>
  <c r="F330" i="5" s="1"/>
  <c r="F331" i="5" s="1"/>
  <c r="F332" i="5" s="1"/>
  <c r="F333" i="5" s="1"/>
  <c r="F334" i="5" s="1"/>
  <c r="F335" i="5" s="1"/>
  <c r="F336" i="5" s="1"/>
  <c r="F337" i="5" s="1"/>
  <c r="F338" i="5" s="1"/>
  <c r="F339" i="5" s="1"/>
  <c r="F340" i="5" s="1"/>
  <c r="F341" i="5" s="1"/>
  <c r="F342" i="5" s="1"/>
  <c r="F343" i="5" s="1"/>
  <c r="F344" i="5" s="1"/>
  <c r="F345" i="5" s="1"/>
  <c r="F346" i="5" s="1"/>
  <c r="F347" i="5" s="1"/>
  <c r="F348" i="5" s="1"/>
  <c r="F349" i="5" s="1"/>
  <c r="F350" i="5" s="1"/>
  <c r="F351" i="5" s="1"/>
  <c r="F352" i="5" s="1"/>
  <c r="F353" i="5" s="1"/>
  <c r="F354" i="5" s="1"/>
  <c r="F355" i="5" s="1"/>
  <c r="F356" i="5" s="1"/>
  <c r="F357" i="5" s="1"/>
  <c r="F358" i="5" s="1"/>
  <c r="F359" i="5" s="1"/>
  <c r="F360" i="5" s="1"/>
  <c r="F361" i="5" s="1"/>
  <c r="F362" i="5" s="1"/>
  <c r="F363" i="5" s="1"/>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s="1"/>
  <c r="F452" i="5" s="1"/>
  <c r="F453" i="5" s="1"/>
  <c r="F454" i="5" s="1"/>
  <c r="F455" i="5" s="1"/>
  <c r="F456" i="5" s="1"/>
  <c r="F457" i="5" s="1"/>
  <c r="F458" i="5" s="1"/>
  <c r="F459" i="5" s="1"/>
  <c r="F460" i="5" s="1"/>
  <c r="F461" i="5" s="1"/>
  <c r="F462" i="5" s="1"/>
  <c r="F463" i="5" s="1"/>
  <c r="F464" i="5" s="1"/>
  <c r="F465" i="5" s="1"/>
  <c r="F466" i="5" s="1"/>
  <c r="F467" i="5" s="1"/>
  <c r="F468" i="5" s="1"/>
  <c r="F469" i="5" s="1"/>
  <c r="F470" i="5" s="1"/>
  <c r="F471" i="5" s="1"/>
  <c r="F472" i="5" s="1"/>
  <c r="F473" i="5" s="1"/>
  <c r="F474" i="5" s="1"/>
  <c r="F475" i="5" s="1"/>
  <c r="F476" i="5" s="1"/>
  <c r="F477" i="5" s="1"/>
  <c r="F478" i="5" s="1"/>
  <c r="F479" i="5" s="1"/>
  <c r="F480" i="5" s="1"/>
  <c r="F481" i="5" s="1"/>
  <c r="F482" i="5" s="1"/>
  <c r="F483" i="5" s="1"/>
  <c r="F484" i="5" s="1"/>
  <c r="F485" i="5" s="1"/>
  <c r="F486" i="5" s="1"/>
  <c r="F15" i="5"/>
  <c r="F14" i="5"/>
  <c r="F568" i="5" l="1"/>
  <c r="F569" i="5" l="1"/>
  <c r="F570" i="5" s="1"/>
  <c r="F571" i="5" s="1"/>
  <c r="F572" i="5" s="1"/>
  <c r="F573" i="5" s="1"/>
  <c r="F574" i="5" s="1"/>
  <c r="F575" i="5" s="1"/>
  <c r="F576" i="5" s="1"/>
  <c r="F577" i="5" s="1"/>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D16" i="3" l="1"/>
  <c r="F717" i="5" l="1"/>
  <c r="F799" i="5" l="1"/>
  <c r="F800" i="5" s="1"/>
  <c r="F801" i="5" s="1"/>
  <c r="F802" i="5" s="1"/>
  <c r="F803" i="5" s="1"/>
  <c r="F804" i="5" s="1"/>
  <c r="F805" i="5" s="1"/>
  <c r="F806" i="5" s="1"/>
  <c r="F807" i="5" s="1"/>
  <c r="F808" i="5" s="1"/>
  <c r="F809" i="5" s="1"/>
  <c r="F810" i="5" s="1"/>
  <c r="F811" i="5" s="1"/>
  <c r="F812" i="5" s="1"/>
  <c r="F813" i="5" s="1"/>
  <c r="F814" i="5" s="1"/>
  <c r="F815" i="5" s="1"/>
  <c r="F816" i="5" s="1"/>
  <c r="F817" i="5" s="1"/>
  <c r="F818" i="5" s="1"/>
  <c r="F819" i="5" s="1"/>
  <c r="F820" i="5" s="1"/>
  <c r="F821" i="5" s="1"/>
  <c r="F822" i="5" s="1"/>
  <c r="F823" i="5" s="1"/>
  <c r="F824" i="5" s="1"/>
  <c r="F825" i="5" s="1"/>
  <c r="F826" i="5" s="1"/>
  <c r="F827" i="5" s="1"/>
  <c r="F828" i="5" s="1"/>
  <c r="F829" i="5" s="1"/>
  <c r="F830" i="5" s="1"/>
  <c r="F831" i="5" s="1"/>
  <c r="F832" i="5" s="1"/>
  <c r="F833" i="5" s="1"/>
  <c r="F834" i="5" s="1"/>
  <c r="F835" i="5" s="1"/>
  <c r="F836" i="5" s="1"/>
  <c r="F735" i="5"/>
  <c r="F736" i="5" s="1"/>
  <c r="F737" i="5" s="1"/>
  <c r="F738" i="5" s="1"/>
  <c r="F739" i="5" s="1"/>
  <c r="F740" i="5" s="1"/>
  <c r="F741" i="5" s="1"/>
  <c r="F742" i="5" s="1"/>
  <c r="F743" i="5" s="1"/>
  <c r="F744" i="5" s="1"/>
  <c r="F745" i="5" s="1"/>
  <c r="F746" i="5" s="1"/>
  <c r="F747" i="5" s="1"/>
  <c r="F748" i="5" s="1"/>
  <c r="F749" i="5" s="1"/>
  <c r="F750" i="5" s="1"/>
  <c r="F751" i="5" s="1"/>
  <c r="F752" i="5" s="1"/>
  <c r="F753" i="5" s="1"/>
  <c r="F754" i="5" s="1"/>
  <c r="F755" i="5" s="1"/>
  <c r="F756" i="5" s="1"/>
  <c r="F757" i="5" s="1"/>
  <c r="F758" i="5" s="1"/>
  <c r="F759" i="5" s="1"/>
  <c r="F760" i="5" s="1"/>
  <c r="F761" i="5" s="1"/>
  <c r="F762" i="5" s="1"/>
  <c r="F763" i="5" s="1"/>
  <c r="F764" i="5" s="1"/>
  <c r="F765" i="5" s="1"/>
  <c r="F766" i="5" s="1"/>
  <c r="F767" i="5" s="1"/>
  <c r="F768" i="5" s="1"/>
  <c r="F769" i="5" s="1"/>
  <c r="F770" i="5" s="1"/>
  <c r="F771" i="5" s="1"/>
  <c r="F772" i="5" s="1"/>
  <c r="F773" i="5" s="1"/>
  <c r="F774" i="5" s="1"/>
  <c r="F775" i="5" s="1"/>
  <c r="F776" i="5" s="1"/>
  <c r="F777" i="5" s="1"/>
  <c r="F778" i="5" s="1"/>
  <c r="F779" i="5" s="1"/>
  <c r="F780" i="5" s="1"/>
  <c r="F781" i="5" s="1"/>
  <c r="F694" i="5"/>
  <c r="F695" i="5" s="1"/>
  <c r="F696" i="5" s="1"/>
  <c r="F665" i="5"/>
  <c r="F666" i="5" s="1"/>
  <c r="F667" i="5" s="1"/>
  <c r="F668" i="5" s="1"/>
  <c r="F669" i="5" s="1"/>
  <c r="F670" i="5" s="1"/>
  <c r="F671" i="5" s="1"/>
  <c r="F672" i="5" s="1"/>
  <c r="F673" i="5" s="1"/>
  <c r="F643" i="5"/>
  <c r="F644" i="5" s="1"/>
  <c r="F645" i="5" s="1"/>
  <c r="F646" i="5" s="1"/>
  <c r="F565" i="5"/>
  <c r="F501" i="5"/>
  <c r="F502" i="5" s="1"/>
  <c r="F503" i="5" s="1"/>
  <c r="F504" i="5" s="1"/>
  <c r="F505" i="5" s="1"/>
  <c r="F506" i="5" s="1"/>
  <c r="F507" i="5" s="1"/>
  <c r="F508" i="5" s="1"/>
  <c r="F509" i="5" s="1"/>
  <c r="F510" i="5" s="1"/>
  <c r="F511" i="5" s="1"/>
  <c r="F512" i="5" s="1"/>
  <c r="F513" i="5" s="1"/>
  <c r="F514" i="5" s="1"/>
  <c r="F515" i="5" s="1"/>
  <c r="F516" i="5" s="1"/>
  <c r="F517" i="5" s="1"/>
  <c r="F518" i="5" s="1"/>
  <c r="F519" i="5" s="1"/>
  <c r="F520" i="5" s="1"/>
  <c r="F521" i="5" s="1"/>
  <c r="F522" i="5" s="1"/>
  <c r="F523" i="5" s="1"/>
  <c r="F524" i="5" s="1"/>
  <c r="F525" i="5" s="1"/>
  <c r="F526" i="5" s="1"/>
  <c r="F527" i="5" s="1"/>
  <c r="F528" i="5" s="1"/>
  <c r="F529" i="5" s="1"/>
  <c r="F530" i="5" s="1"/>
  <c r="F531" i="5" s="1"/>
  <c r="F532" i="5" s="1"/>
  <c r="F533" i="5" s="1"/>
  <c r="F534" i="5" s="1"/>
  <c r="F535" i="5" s="1"/>
  <c r="F536" i="5" s="1"/>
  <c r="F537" i="5" s="1"/>
  <c r="F538" i="5" s="1"/>
  <c r="F539" i="5" s="1"/>
  <c r="F540" i="5" s="1"/>
  <c r="F541" i="5" s="1"/>
  <c r="F542" i="5" s="1"/>
  <c r="F543" i="5" s="1"/>
  <c r="F544" i="5" s="1"/>
  <c r="F566" i="5" l="1"/>
  <c r="F567" i="5" s="1"/>
  <c r="F560" i="4"/>
  <c r="F561" i="4" s="1"/>
  <c r="F562" i="4" s="1"/>
  <c r="F563" i="4" s="1"/>
  <c r="F564" i="4" s="1"/>
  <c r="F565" i="4" s="1"/>
  <c r="F566" i="4" s="1"/>
  <c r="F567" i="4" s="1"/>
  <c r="F568" i="4" s="1"/>
  <c r="F569" i="4" l="1"/>
  <c r="F570" i="4" s="1"/>
  <c r="E27" i="3"/>
  <c r="F679" i="3" l="1"/>
  <c r="F680" i="3" s="1"/>
  <c r="F681" i="3" s="1"/>
  <c r="F682" i="3" s="1"/>
  <c r="F683" i="3" s="1"/>
  <c r="F684" i="3" s="1"/>
  <c r="F685" i="3" s="1"/>
  <c r="F686" i="3" s="1"/>
  <c r="F687" i="3" s="1"/>
  <c r="F688" i="3" s="1"/>
  <c r="F689" i="3" s="1"/>
  <c r="F690" i="3" s="1"/>
  <c r="F691" i="3" s="1"/>
  <c r="F692" i="3" s="1"/>
  <c r="F693" i="3" s="1"/>
  <c r="F694" i="3" s="1"/>
  <c r="F695" i="3" s="1"/>
  <c r="F696" i="3" s="1"/>
  <c r="F697" i="3" s="1"/>
  <c r="F698" i="3" s="1"/>
  <c r="F539" i="4" l="1"/>
  <c r="F540" i="4" s="1"/>
  <c r="F541" i="4" s="1"/>
  <c r="F542" i="4" s="1"/>
  <c r="F717" i="3" l="1"/>
  <c r="F718" i="3" s="1"/>
  <c r="F719" i="3" s="1"/>
  <c r="F720" i="3" s="1"/>
  <c r="F14" i="3" l="1"/>
  <c r="F15" i="3" s="1"/>
  <c r="F16" i="3" s="1"/>
  <c r="F17" i="3" s="1"/>
  <c r="F543" i="3" l="1"/>
  <c r="F544" i="3" s="1"/>
  <c r="F545" i="3" s="1"/>
  <c r="F546" i="3" s="1"/>
  <c r="F547" i="3" s="1"/>
  <c r="E611" i="3" l="1"/>
  <c r="E614" i="3"/>
  <c r="E548" i="3"/>
  <c r="F548" i="3" s="1"/>
  <c r="F549" i="3" s="1"/>
  <c r="F550" i="3" s="1"/>
  <c r="F551" i="3" s="1"/>
  <c r="F552" i="3" s="1"/>
  <c r="F553" i="3" s="1"/>
  <c r="F554" i="3" s="1"/>
  <c r="F555" i="3" s="1"/>
  <c r="F556" i="3" s="1"/>
  <c r="F557" i="3" s="1"/>
  <c r="F558" i="3" s="1"/>
  <c r="F559" i="3" s="1"/>
  <c r="F560" i="3" s="1"/>
  <c r="F561" i="3" s="1"/>
  <c r="F562" i="3" s="1"/>
  <c r="F563" i="3" s="1"/>
  <c r="F564" i="3" s="1"/>
  <c r="F565" i="3" s="1"/>
  <c r="F566" i="3" s="1"/>
  <c r="F567" i="3" s="1"/>
  <c r="F568" i="3" s="1"/>
  <c r="F569" i="3" s="1"/>
  <c r="E487" i="3"/>
  <c r="E486" i="3"/>
  <c r="E22" i="3"/>
  <c r="F609" i="3" l="1"/>
  <c r="F721" i="3" l="1"/>
  <c r="F722" i="3" s="1"/>
  <c r="F723" i="3" s="1"/>
  <c r="F724" i="3" s="1"/>
  <c r="F725" i="3" s="1"/>
  <c r="F726" i="3" s="1"/>
  <c r="F727" i="3" s="1"/>
  <c r="F728" i="3" s="1"/>
  <c r="F729" i="3" s="1"/>
  <c r="F730" i="3" s="1"/>
  <c r="F731" i="3" s="1"/>
  <c r="F732" i="3" s="1"/>
  <c r="F733" i="3" s="1"/>
  <c r="F734" i="3" s="1"/>
  <c r="F735" i="3" s="1"/>
  <c r="F736" i="3" s="1"/>
  <c r="F737" i="3" s="1"/>
  <c r="F738" i="3" s="1"/>
  <c r="F739" i="3" s="1"/>
  <c r="F740" i="3" s="1"/>
  <c r="F741" i="3" s="1"/>
  <c r="F742" i="3" s="1"/>
  <c r="F743" i="3" s="1"/>
  <c r="F744" i="3" s="1"/>
  <c r="F745" i="3" s="1"/>
  <c r="F746" i="3" s="1"/>
  <c r="F747" i="3" s="1"/>
  <c r="F748" i="3" s="1"/>
  <c r="F749" i="3" s="1"/>
  <c r="F750" i="3" s="1"/>
  <c r="F751" i="3" s="1"/>
  <c r="F752" i="3" s="1"/>
  <c r="F753" i="3" s="1"/>
  <c r="F754" i="3" s="1"/>
  <c r="F755" i="3" s="1"/>
  <c r="F756" i="3" s="1"/>
  <c r="F757" i="3" s="1"/>
  <c r="F758" i="3" s="1"/>
  <c r="E18" i="3" l="1"/>
  <c r="F18" i="3" s="1"/>
  <c r="F19" i="3" s="1"/>
  <c r="F20" i="3" s="1"/>
  <c r="F21" i="3" s="1"/>
  <c r="F22" i="3" s="1"/>
  <c r="F23" i="3" s="1"/>
  <c r="F24" i="3" s="1"/>
  <c r="F25" i="3" s="1"/>
  <c r="F26" i="3" s="1"/>
  <c r="F27" i="3" s="1"/>
  <c r="F28" i="3" l="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F84" i="3" s="1"/>
  <c r="F85" i="3" s="1"/>
  <c r="F86" i="3" s="1"/>
  <c r="F87" i="3" s="1"/>
  <c r="F88" i="3" s="1"/>
  <c r="F89" i="3" s="1"/>
  <c r="F90" i="3" s="1"/>
  <c r="F91" i="3" s="1"/>
  <c r="F92" i="3" s="1"/>
  <c r="F93" i="3" s="1"/>
  <c r="F94" i="3" s="1"/>
  <c r="F95" i="3" s="1"/>
  <c r="F96" i="3" s="1"/>
  <c r="F97" i="3" s="1"/>
  <c r="F98" i="3" s="1"/>
  <c r="F99" i="3" s="1"/>
  <c r="F100" i="3" s="1"/>
  <c r="F101" i="3" s="1"/>
  <c r="F102" i="3" s="1"/>
  <c r="F103" i="3" s="1"/>
  <c r="F104" i="3" s="1"/>
  <c r="F105" i="3" s="1"/>
  <c r="F106" i="3" s="1"/>
  <c r="F107" i="3" s="1"/>
  <c r="F108" i="3" s="1"/>
  <c r="F109" i="3" s="1"/>
  <c r="F110" i="3" s="1"/>
  <c r="F111" i="3" s="1"/>
  <c r="F112" i="3" s="1"/>
  <c r="F113" i="3" s="1"/>
  <c r="F114" i="3" s="1"/>
  <c r="F115" i="3" s="1"/>
  <c r="F116" i="3" s="1"/>
  <c r="F117" i="3" s="1"/>
  <c r="F118" i="3" s="1"/>
  <c r="F119" i="3" s="1"/>
  <c r="F120" i="3" s="1"/>
  <c r="F121" i="3" s="1"/>
  <c r="F122" i="3" s="1"/>
  <c r="F123" i="3" s="1"/>
  <c r="F124" i="3" s="1"/>
  <c r="F125" i="3" s="1"/>
  <c r="F126" i="3" s="1"/>
  <c r="F127" i="3" s="1"/>
  <c r="F128" i="3" s="1"/>
  <c r="F129" i="3" s="1"/>
  <c r="F130" i="3" s="1"/>
  <c r="F131" i="3" s="1"/>
  <c r="F132" i="3" s="1"/>
  <c r="F133" i="3" s="1"/>
  <c r="F134" i="3" s="1"/>
  <c r="F135" i="3" s="1"/>
  <c r="F136" i="3" s="1"/>
  <c r="F137" i="3" s="1"/>
  <c r="F138" i="3" s="1"/>
  <c r="F139" i="3" s="1"/>
  <c r="F140" i="3" s="1"/>
  <c r="F141" i="3" s="1"/>
  <c r="F142" i="3" s="1"/>
  <c r="F143" i="3" s="1"/>
  <c r="F144" i="3" s="1"/>
  <c r="F145" i="3" s="1"/>
  <c r="F146" i="3" s="1"/>
  <c r="F147" i="3" s="1"/>
  <c r="F148" i="3" s="1"/>
  <c r="F149" i="3" s="1"/>
  <c r="F150" i="3" s="1"/>
  <c r="F151" i="3" s="1"/>
  <c r="F152" i="3" s="1"/>
  <c r="F153" i="3" s="1"/>
  <c r="F154" i="3" s="1"/>
  <c r="F155" i="3" s="1"/>
  <c r="F156" i="3" s="1"/>
  <c r="F157" i="3" s="1"/>
  <c r="F158" i="3" s="1"/>
  <c r="F159" i="3" s="1"/>
  <c r="F160" i="3" s="1"/>
  <c r="F161" i="3" s="1"/>
  <c r="F162" i="3" s="1"/>
  <c r="F163" i="3" s="1"/>
  <c r="F164" i="3" s="1"/>
  <c r="F165" i="3" s="1"/>
  <c r="F166" i="3" s="1"/>
  <c r="F167" i="3" s="1"/>
  <c r="F168" i="3" s="1"/>
  <c r="F169" i="3" s="1"/>
  <c r="F170" i="3" s="1"/>
  <c r="F171" i="3" s="1"/>
  <c r="F172" i="3" s="1"/>
  <c r="F173" i="3" s="1"/>
  <c r="F174" i="3" s="1"/>
  <c r="F175" i="3" s="1"/>
  <c r="F176" i="3" s="1"/>
  <c r="F177" i="3" s="1"/>
  <c r="F178" i="3" s="1"/>
  <c r="F179" i="3" s="1"/>
  <c r="F180" i="3" s="1"/>
  <c r="F181" i="3" s="1"/>
  <c r="F182" i="3" s="1"/>
  <c r="F183" i="3" s="1"/>
  <c r="F184" i="3" s="1"/>
  <c r="F185" i="3" s="1"/>
  <c r="F186" i="3" s="1"/>
  <c r="F187" i="3" s="1"/>
  <c r="F188" i="3" s="1"/>
  <c r="F189" i="3" s="1"/>
  <c r="F190" i="3" s="1"/>
  <c r="F191" i="3" s="1"/>
  <c r="F192" i="3" s="1"/>
  <c r="F193" i="3" s="1"/>
  <c r="F194" i="3" s="1"/>
  <c r="F195" i="3" s="1"/>
  <c r="F196" i="3" s="1"/>
  <c r="F197" i="3" s="1"/>
  <c r="F198" i="3" s="1"/>
  <c r="F199" i="3" s="1"/>
  <c r="F200" i="3" s="1"/>
  <c r="F201" i="3" s="1"/>
  <c r="F202" i="3" s="1"/>
  <c r="F203" i="3" s="1"/>
  <c r="F204" i="3" s="1"/>
  <c r="F205" i="3" s="1"/>
  <c r="F206" i="3" s="1"/>
  <c r="F207" i="3" s="1"/>
  <c r="F208" i="3" s="1"/>
  <c r="F209" i="3" s="1"/>
  <c r="F210" i="3" s="1"/>
  <c r="F211" i="3" s="1"/>
  <c r="F212" i="3" s="1"/>
  <c r="F213" i="3" s="1"/>
  <c r="F214" i="3" s="1"/>
  <c r="F215" i="3" s="1"/>
  <c r="F216" i="3" s="1"/>
  <c r="F217" i="3" s="1"/>
  <c r="F218" i="3" s="1"/>
  <c r="F219" i="3" s="1"/>
  <c r="F220" i="3" s="1"/>
  <c r="F221" i="3" s="1"/>
  <c r="F222" i="3" s="1"/>
  <c r="F223" i="3" s="1"/>
  <c r="F224" i="3" s="1"/>
  <c r="F225" i="3" s="1"/>
  <c r="F226" i="3" s="1"/>
  <c r="F227" i="3" s="1"/>
  <c r="F228" i="3" s="1"/>
  <c r="F229" i="3" s="1"/>
  <c r="F230" i="3" s="1"/>
  <c r="F231" i="3" s="1"/>
  <c r="F232" i="3" s="1"/>
  <c r="F233" i="3" s="1"/>
  <c r="F234" i="3" s="1"/>
  <c r="F235" i="3" s="1"/>
  <c r="F236" i="3" s="1"/>
  <c r="F237" i="3" s="1"/>
  <c r="F238" i="3" s="1"/>
  <c r="F239" i="3" s="1"/>
  <c r="F240" i="3" s="1"/>
  <c r="F241" i="3" s="1"/>
  <c r="F242" i="3" s="1"/>
  <c r="F243" i="3" s="1"/>
  <c r="F244" i="3" s="1"/>
  <c r="F245" i="3" s="1"/>
  <c r="F246" i="3" s="1"/>
  <c r="F247" i="3" s="1"/>
  <c r="F248" i="3" s="1"/>
  <c r="F249" i="3" s="1"/>
  <c r="F250" i="3" s="1"/>
  <c r="F251" i="3" s="1"/>
  <c r="F252" i="3" s="1"/>
  <c r="F253" i="3" s="1"/>
  <c r="F254" i="3" s="1"/>
  <c r="F255" i="3" s="1"/>
  <c r="F256" i="3" s="1"/>
  <c r="F257" i="3" s="1"/>
  <c r="F258" i="3" s="1"/>
  <c r="F259" i="3" s="1"/>
  <c r="F260" i="3" s="1"/>
  <c r="F261" i="3" s="1"/>
  <c r="F262" i="3" s="1"/>
  <c r="F263" i="3" s="1"/>
  <c r="F264" i="3" s="1"/>
  <c r="F265" i="3" s="1"/>
  <c r="F266" i="3" s="1"/>
  <c r="F267" i="3" s="1"/>
  <c r="F268" i="3" s="1"/>
  <c r="F269" i="3" s="1"/>
  <c r="F270" i="3" s="1"/>
  <c r="F271" i="3" s="1"/>
  <c r="F272" i="3" s="1"/>
  <c r="F273" i="3" s="1"/>
  <c r="F274" i="3" s="1"/>
  <c r="F275" i="3" s="1"/>
  <c r="F276" i="3" s="1"/>
  <c r="F277" i="3" s="1"/>
  <c r="F278" i="3" s="1"/>
  <c r="F279" i="3" s="1"/>
  <c r="F280" i="3" s="1"/>
  <c r="F281" i="3" s="1"/>
  <c r="F282" i="3" s="1"/>
  <c r="F283" i="3" s="1"/>
  <c r="F284" i="3" s="1"/>
  <c r="F285" i="3" s="1"/>
  <c r="F286" i="3" s="1"/>
  <c r="F287" i="3" s="1"/>
  <c r="F288" i="3" s="1"/>
  <c r="F289" i="3" s="1"/>
  <c r="F290" i="3" s="1"/>
  <c r="F291" i="3" s="1"/>
  <c r="F292" i="3" s="1"/>
  <c r="F293" i="3" s="1"/>
  <c r="F294" i="3" s="1"/>
  <c r="F295" i="3" s="1"/>
  <c r="F296" i="3" s="1"/>
  <c r="F297" i="3" s="1"/>
  <c r="F298" i="3" s="1"/>
  <c r="F299" i="3" s="1"/>
  <c r="F300" i="3" s="1"/>
  <c r="F301" i="3" s="1"/>
  <c r="F302" i="3" s="1"/>
  <c r="F303" i="3" s="1"/>
  <c r="F304" i="3" s="1"/>
  <c r="F305" i="3" s="1"/>
  <c r="F306" i="3" s="1"/>
  <c r="F307" i="3" s="1"/>
  <c r="F308" i="3" s="1"/>
  <c r="F309" i="3" s="1"/>
  <c r="F310" i="3" s="1"/>
  <c r="F311" i="3" s="1"/>
  <c r="F312" i="3" s="1"/>
  <c r="F313" i="3" s="1"/>
  <c r="F314" i="3" s="1"/>
  <c r="F315" i="3" s="1"/>
  <c r="F316" i="3" s="1"/>
  <c r="F317" i="3" s="1"/>
  <c r="F318" i="3" s="1"/>
  <c r="F319" i="3" s="1"/>
  <c r="F320" i="3" s="1"/>
  <c r="F321" i="3" s="1"/>
  <c r="F322" i="3" s="1"/>
  <c r="F323" i="3" s="1"/>
  <c r="F324" i="3" s="1"/>
  <c r="F325" i="3" s="1"/>
  <c r="F326" i="3" s="1"/>
  <c r="F327" i="3" s="1"/>
  <c r="F328" i="3" s="1"/>
  <c r="F329" i="3" s="1"/>
  <c r="F330" i="3" s="1"/>
  <c r="F331" i="3" s="1"/>
  <c r="F332" i="3" s="1"/>
  <c r="F333" i="3" s="1"/>
  <c r="F334" i="3" s="1"/>
  <c r="F335" i="3" s="1"/>
  <c r="F336" i="3" s="1"/>
  <c r="F337" i="3" s="1"/>
  <c r="F338" i="3" s="1"/>
  <c r="F339" i="3" s="1"/>
  <c r="F340" i="3" s="1"/>
  <c r="F341" i="3" s="1"/>
  <c r="F342" i="3" s="1"/>
  <c r="F343" i="3" s="1"/>
  <c r="F344" i="3" s="1"/>
  <c r="F345" i="3" s="1"/>
  <c r="F346" i="3" s="1"/>
  <c r="F347" i="3" s="1"/>
  <c r="F348" i="3" s="1"/>
  <c r="F349" i="3" s="1"/>
  <c r="F350" i="3" s="1"/>
  <c r="F351" i="3" s="1"/>
  <c r="F352" i="3" s="1"/>
  <c r="F353" i="3" s="1"/>
  <c r="F354" i="3" s="1"/>
  <c r="F355" i="3" s="1"/>
  <c r="F356" i="3" s="1"/>
  <c r="F357" i="3" s="1"/>
  <c r="F358" i="3" s="1"/>
  <c r="F359" i="3" s="1"/>
  <c r="F360" i="3" s="1"/>
  <c r="F361" i="3" s="1"/>
  <c r="F362" i="3" s="1"/>
  <c r="F363" i="3" s="1"/>
  <c r="F364" i="3" s="1"/>
  <c r="F365" i="3" s="1"/>
  <c r="F366" i="3" s="1"/>
  <c r="F367" i="3" s="1"/>
  <c r="F368" i="3" s="1"/>
  <c r="F369" i="3" s="1"/>
  <c r="F370" i="3" s="1"/>
  <c r="F371" i="3" s="1"/>
  <c r="F372" i="3" s="1"/>
  <c r="F373" i="3" s="1"/>
  <c r="F374" i="3" s="1"/>
  <c r="F375" i="3" s="1"/>
  <c r="F376" i="3" s="1"/>
  <c r="F377" i="3" s="1"/>
  <c r="F378" i="3" s="1"/>
  <c r="F379" i="3" s="1"/>
  <c r="F380" i="3" s="1"/>
  <c r="F381" i="3" s="1"/>
  <c r="F382" i="3" s="1"/>
  <c r="F383" i="3" s="1"/>
  <c r="F384" i="3" s="1"/>
  <c r="F385" i="3" s="1"/>
  <c r="F386" i="3" s="1"/>
  <c r="F387" i="3" s="1"/>
  <c r="F388" i="3" s="1"/>
  <c r="F389" i="3" s="1"/>
  <c r="F390" i="3" s="1"/>
  <c r="F391" i="3" s="1"/>
  <c r="F392" i="3" s="1"/>
  <c r="F393" i="3" s="1"/>
  <c r="F394" i="3" s="1"/>
  <c r="F395" i="3" s="1"/>
  <c r="F396" i="3" s="1"/>
  <c r="F397" i="3" s="1"/>
  <c r="F398" i="3" s="1"/>
  <c r="F399" i="3" s="1"/>
  <c r="F400" i="3" s="1"/>
  <c r="F401" i="3" s="1"/>
  <c r="F402" i="3" s="1"/>
  <c r="F403" i="3" s="1"/>
  <c r="F404" i="3" s="1"/>
  <c r="F405" i="3" s="1"/>
  <c r="F406" i="3" s="1"/>
  <c r="F407" i="3" s="1"/>
  <c r="F408" i="3" s="1"/>
  <c r="F409" i="3" s="1"/>
  <c r="F410" i="3" s="1"/>
  <c r="F411" i="3" s="1"/>
  <c r="F412" i="3" s="1"/>
  <c r="F413" i="3" s="1"/>
  <c r="F414" i="3" s="1"/>
  <c r="F415" i="3" s="1"/>
  <c r="F416" i="3" s="1"/>
  <c r="F417" i="3" s="1"/>
  <c r="F418" i="3" s="1"/>
  <c r="F419" i="3" s="1"/>
  <c r="F420" i="3" s="1"/>
  <c r="F421" i="3" s="1"/>
  <c r="F422" i="3" s="1"/>
  <c r="F423" i="3" s="1"/>
  <c r="F424" i="3" s="1"/>
  <c r="F425" i="3" s="1"/>
  <c r="F426" i="3" s="1"/>
  <c r="F427" i="3" s="1"/>
  <c r="F428" i="3" s="1"/>
  <c r="F429" i="3" s="1"/>
  <c r="F430" i="3" s="1"/>
  <c r="F431" i="3" s="1"/>
  <c r="F432" i="3" s="1"/>
  <c r="F433" i="3" s="1"/>
  <c r="F434" i="3" s="1"/>
  <c r="F435" i="3" s="1"/>
  <c r="F436" i="3" s="1"/>
  <c r="F437" i="3" s="1"/>
  <c r="F438" i="3" s="1"/>
  <c r="F439" i="3" s="1"/>
  <c r="F440" i="3" s="1"/>
  <c r="F441" i="3" s="1"/>
  <c r="F442" i="3" s="1"/>
  <c r="F443" i="3" s="1"/>
  <c r="F444" i="3" s="1"/>
  <c r="F445" i="3" s="1"/>
  <c r="F446" i="3" s="1"/>
  <c r="F447" i="3" s="1"/>
  <c r="F448" i="3" s="1"/>
  <c r="F449" i="3" s="1"/>
  <c r="F450" i="3" s="1"/>
  <c r="F451" i="3" s="1"/>
  <c r="F452" i="3" s="1"/>
  <c r="F453" i="3" s="1"/>
  <c r="F454" i="3" s="1"/>
  <c r="F455" i="3" s="1"/>
  <c r="F456" i="3" s="1"/>
  <c r="F457" i="3" s="1"/>
  <c r="F458" i="3" s="1"/>
  <c r="F459" i="3" s="1"/>
  <c r="F460" i="3" s="1"/>
  <c r="F461" i="3" s="1"/>
  <c r="F462" i="3" s="1"/>
  <c r="F463" i="3" s="1"/>
  <c r="F464" i="3" s="1"/>
  <c r="E588" i="3"/>
  <c r="E483" i="3" l="1"/>
  <c r="F483" i="3" s="1"/>
  <c r="F14" i="2" l="1"/>
  <c r="F659" i="3" l="1"/>
  <c r="F660" i="3" s="1"/>
  <c r="F661" i="3" s="1"/>
  <c r="F636" i="3"/>
  <c r="F637" i="3" s="1"/>
  <c r="F638" i="3" s="1"/>
  <c r="F610" i="3"/>
  <c r="F611" i="3" s="1"/>
  <c r="F612" i="3" s="1"/>
  <c r="F613" i="3" s="1"/>
  <c r="F614" i="3" s="1"/>
  <c r="F615" i="3" s="1"/>
  <c r="F587" i="3"/>
  <c r="F588" i="3" s="1"/>
  <c r="F589" i="3" s="1"/>
  <c r="F590" i="3" s="1"/>
  <c r="F484" i="3" l="1"/>
  <c r="F485" i="3" s="1"/>
  <c r="F486" i="3" s="1"/>
  <c r="F487" i="3" s="1"/>
  <c r="F488" i="3" s="1"/>
  <c r="F489" i="3" s="1"/>
  <c r="F490" i="3" s="1"/>
  <c r="F491" i="3" s="1"/>
  <c r="F492" i="3" s="1"/>
  <c r="F493" i="3" s="1"/>
  <c r="F494" i="3" s="1"/>
  <c r="F495" i="3" s="1"/>
  <c r="F496" i="3" s="1"/>
  <c r="F497" i="3" s="1"/>
  <c r="F498" i="3" s="1"/>
  <c r="F499" i="3" s="1"/>
  <c r="F500" i="3" s="1"/>
  <c r="F501" i="3" s="1"/>
  <c r="F502" i="3" s="1"/>
  <c r="F503" i="3" s="1"/>
  <c r="F504" i="3" s="1"/>
  <c r="F505" i="3" s="1"/>
  <c r="F506" i="3" s="1"/>
  <c r="F507" i="3" s="1"/>
  <c r="F508" i="3" s="1"/>
  <c r="F509" i="3" s="1"/>
  <c r="F510" i="3" s="1"/>
  <c r="F511" i="3" s="1"/>
  <c r="F512" i="3" s="1"/>
  <c r="F513" i="3" s="1"/>
  <c r="F514" i="3" s="1"/>
  <c r="F515" i="3" s="1"/>
  <c r="F516" i="3" s="1"/>
  <c r="F517" i="3" s="1"/>
  <c r="F518" i="3" s="1"/>
  <c r="F519" i="3" s="1"/>
  <c r="F520" i="3" s="1"/>
  <c r="F521" i="3" s="1"/>
  <c r="F522" i="3" s="1"/>
  <c r="F523" i="3" s="1"/>
  <c r="E492" i="2"/>
  <c r="D491" i="2"/>
  <c r="F491" i="2" s="1"/>
  <c r="F492" i="2" l="1"/>
  <c r="F493" i="2" s="1"/>
  <c r="F494" i="2" s="1"/>
  <c r="F495" i="2" s="1"/>
  <c r="F496" i="2" s="1"/>
  <c r="F497" i="2" s="1"/>
  <c r="F498" i="2" s="1"/>
  <c r="F499" i="2" s="1"/>
  <c r="F500" i="2" s="1"/>
  <c r="F501" i="2" s="1"/>
  <c r="F502" i="2" s="1"/>
  <c r="F503" i="2" s="1"/>
  <c r="F504" i="2" s="1"/>
  <c r="F505" i="2" s="1"/>
  <c r="F506" i="2" s="1"/>
  <c r="F507" i="2" s="1"/>
  <c r="F526" i="2"/>
  <c r="F527" i="2" s="1"/>
  <c r="F528" i="2" s="1"/>
  <c r="E18" i="2" l="1"/>
  <c r="D15" i="2"/>
  <c r="F15" i="2" s="1"/>
  <c r="F16" i="2" s="1"/>
  <c r="F17" i="2" s="1"/>
  <c r="F18" i="2" s="1"/>
  <c r="F19" i="2" s="1"/>
  <c r="F548" i="2" l="1"/>
  <c r="F434" i="2" l="1"/>
  <c r="F435" i="2" s="1"/>
  <c r="F436" i="2" s="1"/>
  <c r="F437" i="2" s="1"/>
  <c r="F438" i="2" s="1"/>
  <c r="F439" i="2" s="1"/>
  <c r="F440" i="2" s="1"/>
  <c r="F441" i="2" s="1"/>
  <c r="F442" i="2" s="1"/>
  <c r="F443" i="2" s="1"/>
  <c r="F444" i="2" s="1"/>
  <c r="F445" i="2" s="1"/>
  <c r="F446" i="2" s="1"/>
  <c r="F447" i="2" s="1"/>
  <c r="F448" i="2" s="1"/>
  <c r="F449" i="2" s="1"/>
  <c r="F450" i="2" s="1"/>
  <c r="F451" i="2" s="1"/>
  <c r="F452" i="2" s="1"/>
  <c r="F453" i="2" s="1"/>
  <c r="F454" i="2" s="1"/>
  <c r="F455" i="2" s="1"/>
  <c r="F456" i="2" s="1"/>
  <c r="F457" i="2" s="1"/>
  <c r="F458" i="2" s="1"/>
  <c r="F459" i="2" s="1"/>
  <c r="F460" i="2" s="1"/>
  <c r="F461" i="2" s="1"/>
  <c r="F462" i="2" s="1"/>
  <c r="F463" i="2" s="1"/>
  <c r="F464" i="2" s="1"/>
  <c r="F465" i="2" s="1"/>
  <c r="F466" i="2" s="1"/>
  <c r="F467" i="2" s="1"/>
  <c r="F644" i="2" l="1"/>
  <c r="F645" i="2" s="1"/>
  <c r="F646" i="2" s="1"/>
  <c r="F647" i="2" s="1"/>
  <c r="F648" i="2" s="1"/>
  <c r="F649" i="2" s="1"/>
  <c r="F650" i="2" s="1"/>
  <c r="F651" i="2" s="1"/>
  <c r="F652" i="2" s="1"/>
  <c r="F653" i="2" s="1"/>
  <c r="F654" i="2" s="1"/>
  <c r="F655" i="2" s="1"/>
  <c r="F656" i="2" s="1"/>
  <c r="F657" i="2" s="1"/>
  <c r="F658" i="2" s="1"/>
  <c r="F659" i="2" s="1"/>
  <c r="F660" i="2" s="1"/>
  <c r="F661" i="2" s="1"/>
  <c r="F662" i="2" s="1"/>
  <c r="F663" i="2" s="1"/>
  <c r="F664" i="2" s="1"/>
  <c r="F665" i="2" s="1"/>
  <c r="F666" i="2" s="1"/>
  <c r="F667" i="2" s="1"/>
  <c r="F668" i="2" s="1"/>
  <c r="F669" i="2" s="1"/>
  <c r="F670" i="2" s="1"/>
  <c r="F671" i="2" s="1"/>
  <c r="F672" i="2" s="1"/>
  <c r="F673" i="2" s="1"/>
  <c r="F674" i="2" s="1"/>
  <c r="F675" i="2" s="1"/>
  <c r="F676" i="2" s="1"/>
  <c r="F677" i="2" s="1"/>
  <c r="F678" i="2" s="1"/>
  <c r="F679" i="2" s="1"/>
  <c r="F680" i="2" s="1"/>
  <c r="F681" i="2" s="1"/>
  <c r="F682" i="2" s="1"/>
  <c r="F683" i="2" s="1"/>
  <c r="F684" i="2" s="1"/>
  <c r="F614" i="2"/>
  <c r="F615" i="2" s="1"/>
  <c r="F616" i="2" s="1"/>
  <c r="F617" i="2" s="1"/>
  <c r="F618" i="2" s="1"/>
  <c r="F619" i="2" s="1"/>
  <c r="F620" i="2" s="1"/>
  <c r="F621" i="2" s="1"/>
  <c r="F622" i="2" s="1"/>
  <c r="F623" i="2" s="1"/>
  <c r="F624" i="2" s="1"/>
  <c r="F625" i="2" s="1"/>
  <c r="F626" i="2" s="1"/>
  <c r="F627" i="2" s="1"/>
  <c r="F596" i="2"/>
  <c r="F597" i="2" s="1"/>
  <c r="F573" i="2"/>
  <c r="F574" i="2" s="1"/>
  <c r="F549" i="2"/>
  <c r="F550" i="2" s="1"/>
  <c r="F20" i="2"/>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F66" i="2" s="1"/>
  <c r="F67" i="2" s="1"/>
  <c r="F68" i="2" s="1"/>
  <c r="F69" i="2" s="1"/>
  <c r="F70" i="2" s="1"/>
  <c r="F71" i="2" s="1"/>
  <c r="F72" i="2" s="1"/>
  <c r="F73" i="2" s="1"/>
  <c r="F74" i="2" s="1"/>
  <c r="F75" i="2" s="1"/>
  <c r="F76" i="2" s="1"/>
  <c r="F77" i="2" s="1"/>
  <c r="F78" i="2" s="1"/>
  <c r="F79" i="2" s="1"/>
  <c r="F80" i="2" s="1"/>
  <c r="F81" i="2" s="1"/>
  <c r="F82" i="2" s="1"/>
  <c r="F83" i="2" s="1"/>
  <c r="F84" i="2" s="1"/>
  <c r="F85" i="2" s="1"/>
  <c r="F86" i="2" s="1"/>
  <c r="F87" i="2" s="1"/>
  <c r="F88" i="2" s="1"/>
  <c r="F89" i="2" s="1"/>
  <c r="F90" i="2" s="1"/>
  <c r="F91" i="2" s="1"/>
  <c r="F92" i="2" s="1"/>
  <c r="F93" i="2" s="1"/>
  <c r="F94" i="2" s="1"/>
  <c r="F95" i="2" s="1"/>
  <c r="F96" i="2" s="1"/>
  <c r="F97" i="2" s="1"/>
  <c r="F98" i="2" s="1"/>
  <c r="F99" i="2" s="1"/>
  <c r="F100" i="2" s="1"/>
  <c r="F101" i="2" s="1"/>
  <c r="F102" i="2" s="1"/>
  <c r="F103" i="2" s="1"/>
  <c r="F104" i="2" s="1"/>
  <c r="F105" i="2" s="1"/>
  <c r="F106" i="2" s="1"/>
  <c r="F107" i="2" s="1"/>
  <c r="F108" i="2" s="1"/>
  <c r="F109" i="2" s="1"/>
  <c r="F110" i="2" s="1"/>
  <c r="F111" i="2" s="1"/>
  <c r="F112" i="2" s="1"/>
  <c r="F113" i="2" s="1"/>
  <c r="F114" i="2" s="1"/>
  <c r="F115" i="2" s="1"/>
  <c r="F116" i="2" s="1"/>
  <c r="F117" i="2" s="1"/>
  <c r="F118" i="2" s="1"/>
  <c r="F119" i="2" s="1"/>
  <c r="F120" i="2" s="1"/>
  <c r="F121" i="2" s="1"/>
  <c r="F122" i="2" s="1"/>
  <c r="F123" i="2" s="1"/>
  <c r="F124" i="2" s="1"/>
  <c r="F125" i="2" s="1"/>
  <c r="F126" i="2" s="1"/>
  <c r="F127" i="2" s="1"/>
  <c r="F128" i="2" s="1"/>
  <c r="F129" i="2" s="1"/>
  <c r="F130" i="2" s="1"/>
  <c r="F131" i="2" s="1"/>
  <c r="F132" i="2" s="1"/>
  <c r="F133" i="2" s="1"/>
  <c r="F134" i="2" s="1"/>
  <c r="F135" i="2" s="1"/>
  <c r="F136" i="2" s="1"/>
  <c r="F137" i="2" s="1"/>
  <c r="F138" i="2" s="1"/>
  <c r="F139" i="2" s="1"/>
  <c r="F140" i="2" s="1"/>
  <c r="F141" i="2" s="1"/>
  <c r="F142" i="2" s="1"/>
  <c r="F143" i="2" s="1"/>
  <c r="F144" i="2" s="1"/>
  <c r="F145" i="2" s="1"/>
  <c r="F146" i="2" s="1"/>
  <c r="F147" i="2" s="1"/>
  <c r="F148" i="2" s="1"/>
  <c r="F149" i="2" s="1"/>
  <c r="F150" i="2" s="1"/>
  <c r="F151" i="2" s="1"/>
  <c r="F152" i="2" s="1"/>
  <c r="F153" i="2" s="1"/>
  <c r="F154" i="2" s="1"/>
  <c r="F155" i="2" s="1"/>
  <c r="F156" i="2" s="1"/>
  <c r="F157" i="2" s="1"/>
  <c r="F158" i="2" s="1"/>
  <c r="F159" i="2" s="1"/>
  <c r="F160" i="2" s="1"/>
  <c r="F161" i="2" s="1"/>
  <c r="F162" i="2" s="1"/>
  <c r="F163" i="2" s="1"/>
  <c r="F164" i="2" s="1"/>
  <c r="F165" i="2" s="1"/>
  <c r="F166" i="2" s="1"/>
  <c r="F167" i="2" s="1"/>
  <c r="F168" i="2" s="1"/>
  <c r="F169" i="2" s="1"/>
  <c r="F170" i="2" s="1"/>
  <c r="F171" i="2" s="1"/>
  <c r="F172" i="2" s="1"/>
  <c r="F173" i="2" s="1"/>
  <c r="F174" i="2" s="1"/>
  <c r="F175" i="2" s="1"/>
  <c r="F176" i="2" s="1"/>
  <c r="F177" i="2" s="1"/>
  <c r="F178" i="2" s="1"/>
  <c r="F179" i="2" s="1"/>
  <c r="F180" i="2" s="1"/>
  <c r="F181" i="2" s="1"/>
  <c r="F182" i="2" s="1"/>
  <c r="F183" i="2" s="1"/>
  <c r="F184" i="2" s="1"/>
  <c r="F185" i="2" s="1"/>
  <c r="F186" i="2" s="1"/>
  <c r="F187" i="2" s="1"/>
  <c r="F188" i="2" s="1"/>
  <c r="F189" i="2" s="1"/>
  <c r="F190" i="2" s="1"/>
  <c r="F191" i="2" s="1"/>
  <c r="F192" i="2" s="1"/>
  <c r="F193" i="2" s="1"/>
  <c r="F194" i="2" s="1"/>
  <c r="F195" i="2" s="1"/>
  <c r="F196" i="2" s="1"/>
  <c r="F197" i="2" s="1"/>
  <c r="F198" i="2" s="1"/>
  <c r="F199" i="2" s="1"/>
  <c r="F200" i="2" s="1"/>
  <c r="F201" i="2" s="1"/>
  <c r="F202" i="2" s="1"/>
  <c r="F203" i="2" s="1"/>
  <c r="F204" i="2" s="1"/>
  <c r="F205" i="2" s="1"/>
  <c r="F206" i="2" s="1"/>
  <c r="F207" i="2" s="1"/>
  <c r="F208" i="2" s="1"/>
  <c r="F209" i="2" s="1"/>
  <c r="F210" i="2" s="1"/>
  <c r="F211" i="2" s="1"/>
  <c r="F212" i="2" s="1"/>
  <c r="F213" i="2" s="1"/>
  <c r="F214" i="2" s="1"/>
  <c r="F215" i="2" s="1"/>
  <c r="F216" i="2" s="1"/>
  <c r="F217" i="2" s="1"/>
  <c r="F218" i="2" s="1"/>
  <c r="F219" i="2" s="1"/>
  <c r="F220" i="2" s="1"/>
  <c r="F221" i="2" s="1"/>
  <c r="F222" i="2" s="1"/>
  <c r="F223" i="2" s="1"/>
  <c r="F224" i="2" s="1"/>
  <c r="F225" i="2" s="1"/>
  <c r="F226" i="2" s="1"/>
  <c r="F227" i="2" s="1"/>
  <c r="F228" i="2" s="1"/>
  <c r="F229" i="2" s="1"/>
  <c r="F230" i="2" s="1"/>
  <c r="F231" i="2" s="1"/>
  <c r="F232" i="2" s="1"/>
  <c r="F233" i="2" s="1"/>
  <c r="F234" i="2" s="1"/>
  <c r="F235" i="2" s="1"/>
  <c r="F236" i="2" s="1"/>
  <c r="F237" i="2" s="1"/>
  <c r="F238" i="2" s="1"/>
  <c r="F239" i="2" s="1"/>
  <c r="F240" i="2" s="1"/>
  <c r="F241" i="2" s="1"/>
  <c r="F242" i="2" s="1"/>
  <c r="F243" i="2" s="1"/>
  <c r="F244" i="2" s="1"/>
  <c r="F245" i="2" s="1"/>
  <c r="F246" i="2" s="1"/>
  <c r="F247" i="2" s="1"/>
  <c r="F248" i="2" s="1"/>
  <c r="F249" i="2" s="1"/>
  <c r="F250" i="2" s="1"/>
  <c r="F251" i="2" s="1"/>
  <c r="F252" i="2" s="1"/>
  <c r="F253" i="2" s="1"/>
  <c r="F254" i="2" s="1"/>
  <c r="F255" i="2" s="1"/>
  <c r="F256" i="2" s="1"/>
  <c r="F257" i="2" s="1"/>
  <c r="F258" i="2" s="1"/>
  <c r="F259" i="2" s="1"/>
  <c r="F260" i="2" s="1"/>
  <c r="F261" i="2" s="1"/>
  <c r="F262" i="2" s="1"/>
  <c r="F263" i="2" s="1"/>
  <c r="F264" i="2" s="1"/>
  <c r="F265" i="2" s="1"/>
  <c r="F266" i="2" s="1"/>
  <c r="F267" i="2" s="1"/>
  <c r="F268" i="2" s="1"/>
  <c r="F269" i="2" s="1"/>
  <c r="F270" i="2" s="1"/>
  <c r="F271" i="2" s="1"/>
  <c r="F272" i="2" s="1"/>
  <c r="F273" i="2" s="1"/>
  <c r="F274" i="2" s="1"/>
  <c r="F275" i="2" s="1"/>
  <c r="F276" i="2" s="1"/>
  <c r="F277" i="2" s="1"/>
  <c r="F278" i="2" s="1"/>
  <c r="F279" i="2" s="1"/>
  <c r="F280" i="2" s="1"/>
  <c r="F281" i="2" s="1"/>
  <c r="F282" i="2" s="1"/>
  <c r="F283" i="2" s="1"/>
  <c r="F284" i="2" s="1"/>
  <c r="F285" i="2" s="1"/>
  <c r="F286" i="2" s="1"/>
  <c r="F287" i="2" s="1"/>
  <c r="F288" i="2" s="1"/>
  <c r="F289" i="2" s="1"/>
  <c r="F290" i="2" s="1"/>
  <c r="F291" i="2" s="1"/>
  <c r="F292" i="2" s="1"/>
  <c r="F293" i="2" s="1"/>
  <c r="F294" i="2" s="1"/>
  <c r="F295" i="2" s="1"/>
  <c r="F296" i="2" s="1"/>
  <c r="F297" i="2" s="1"/>
  <c r="F298" i="2" s="1"/>
  <c r="F299" i="2" s="1"/>
  <c r="F300" i="2" s="1"/>
  <c r="F301" i="2" s="1"/>
  <c r="F302" i="2" s="1"/>
  <c r="F303" i="2" s="1"/>
  <c r="F304" i="2" s="1"/>
  <c r="F305" i="2" s="1"/>
  <c r="F306" i="2" s="1"/>
  <c r="F307" i="2" s="1"/>
  <c r="F308" i="2" s="1"/>
  <c r="F309" i="2" s="1"/>
  <c r="F310" i="2" s="1"/>
  <c r="F311" i="2" s="1"/>
  <c r="F312" i="2" s="1"/>
  <c r="F313" i="2" s="1"/>
  <c r="F314" i="2" s="1"/>
  <c r="F315" i="2" s="1"/>
  <c r="F316" i="2" s="1"/>
  <c r="F317" i="2" s="1"/>
  <c r="F318" i="2" s="1"/>
  <c r="F319" i="2" s="1"/>
  <c r="F320" i="2" s="1"/>
  <c r="F321" i="2" s="1"/>
  <c r="F322" i="2" s="1"/>
  <c r="F323" i="2" s="1"/>
  <c r="F324" i="2" s="1"/>
  <c r="F325" i="2" s="1"/>
  <c r="F326" i="2" s="1"/>
  <c r="F327" i="2" s="1"/>
  <c r="F328" i="2" s="1"/>
  <c r="F329" i="2" s="1"/>
  <c r="F330" i="2" s="1"/>
  <c r="F331" i="2" s="1"/>
  <c r="F332" i="2" s="1"/>
  <c r="F333" i="2" s="1"/>
  <c r="F334" i="2" s="1"/>
  <c r="F335" i="2" s="1"/>
  <c r="F336" i="2" s="1"/>
  <c r="F337" i="2" s="1"/>
  <c r="F338" i="2" s="1"/>
  <c r="F339" i="2" s="1"/>
  <c r="F340" i="2" s="1"/>
  <c r="F341" i="2" s="1"/>
  <c r="F342" i="2" s="1"/>
  <c r="F343" i="2" s="1"/>
  <c r="F344" i="2" s="1"/>
  <c r="F345" i="2" s="1"/>
  <c r="F346" i="2" s="1"/>
  <c r="F347" i="2" s="1"/>
  <c r="F348" i="2" s="1"/>
  <c r="F349" i="2" s="1"/>
  <c r="F350" i="2" s="1"/>
  <c r="F351" i="2" s="1"/>
  <c r="F352" i="2" s="1"/>
  <c r="F353" i="2" s="1"/>
  <c r="F354" i="2" s="1"/>
  <c r="F355" i="2" s="1"/>
  <c r="F356" i="2" s="1"/>
  <c r="F357" i="2" s="1"/>
  <c r="F358" i="2" s="1"/>
  <c r="F359" i="2" s="1"/>
  <c r="F360" i="2" s="1"/>
  <c r="F361" i="2" s="1"/>
  <c r="F362" i="2" s="1"/>
  <c r="F363" i="2" s="1"/>
  <c r="F364" i="2" s="1"/>
  <c r="F365" i="2" s="1"/>
  <c r="F366" i="2" s="1"/>
  <c r="F367" i="2" s="1"/>
  <c r="F368" i="2" s="1"/>
  <c r="F369" i="2" s="1"/>
  <c r="F370" i="2" s="1"/>
  <c r="F371" i="2" s="1"/>
  <c r="F372" i="2" s="1"/>
  <c r="F373" i="2" s="1"/>
  <c r="F374" i="2" s="1"/>
  <c r="F375" i="2" s="1"/>
  <c r="F376" i="2" s="1"/>
  <c r="F377" i="2" s="1"/>
  <c r="F378" i="2" s="1"/>
  <c r="F379" i="2" s="1"/>
  <c r="F380" i="2" s="1"/>
  <c r="F381" i="2" s="1"/>
  <c r="F382" i="2" s="1"/>
  <c r="F383" i="2" s="1"/>
  <c r="F384" i="2" s="1"/>
  <c r="F385" i="2" s="1"/>
  <c r="F386" i="2" s="1"/>
  <c r="F387" i="2" s="1"/>
  <c r="F388" i="2" s="1"/>
  <c r="F389" i="2" s="1"/>
  <c r="F390" i="2" s="1"/>
  <c r="F391" i="2" s="1"/>
  <c r="F392" i="2" s="1"/>
  <c r="F393" i="2" s="1"/>
  <c r="F394" i="2" s="1"/>
  <c r="F395" i="2" s="1"/>
  <c r="F396" i="2" s="1"/>
  <c r="F397" i="2" s="1"/>
  <c r="F398" i="2" s="1"/>
  <c r="F399" i="2" s="1"/>
  <c r="F400" i="2" s="1"/>
  <c r="F401" i="2" s="1"/>
  <c r="F402" i="2" s="1"/>
  <c r="F403" i="2" s="1"/>
  <c r="F404" i="2" s="1"/>
  <c r="F405" i="2" s="1"/>
  <c r="F406" i="2" s="1"/>
  <c r="F407" i="2" s="1"/>
  <c r="F408" i="2" s="1"/>
  <c r="F409" i="2" s="1"/>
  <c r="F410" i="2" s="1"/>
  <c r="F411" i="2" s="1"/>
  <c r="F412" i="2" s="1"/>
  <c r="F413" i="2" s="1"/>
  <c r="F414" i="2" s="1"/>
</calcChain>
</file>

<file path=xl/sharedStrings.xml><?xml version="1.0" encoding="utf-8"?>
<sst xmlns="http://schemas.openxmlformats.org/spreadsheetml/2006/main" count="10642" uniqueCount="8752">
  <si>
    <t>INSTITUTO NACIONAL DE AGUAS POTABLES Y ALCANTARILLADOS (INAPA)</t>
  </si>
  <si>
    <t xml:space="preserve">Resumen de Ingresos y Egresos </t>
  </si>
  <si>
    <t>(VALORES EN RD$)</t>
  </si>
  <si>
    <t>Cuenta Bancaria 030-500017-9</t>
  </si>
  <si>
    <t>Balance Inicial:</t>
  </si>
  <si>
    <t xml:space="preserve">Fecha </t>
  </si>
  <si>
    <t>No.ck/transf</t>
  </si>
  <si>
    <t xml:space="preserve">                Descripcion</t>
  </si>
  <si>
    <t>Debito</t>
  </si>
  <si>
    <t xml:space="preserve">Credito </t>
  </si>
  <si>
    <t xml:space="preserve">Banlance </t>
  </si>
  <si>
    <t>DEPOSITOS</t>
  </si>
  <si>
    <t xml:space="preserve">TRANSFERENCIAS INTERNAS </t>
  </si>
  <si>
    <t>ASIGNACIONES PRESUPUESTARIAS</t>
  </si>
  <si>
    <t>AVISO DE DEBITO</t>
  </si>
  <si>
    <t>Cuenta Bancaria 160-50003-2</t>
  </si>
  <si>
    <t>TRANSFERENCIAS INTERNAS</t>
  </si>
  <si>
    <t>Cuenta Bancaria 020-500003-7</t>
  </si>
  <si>
    <t xml:space="preserve">                       Descripcion</t>
  </si>
  <si>
    <t>TRANSFERECIAS INTERNAS</t>
  </si>
  <si>
    <t xml:space="preserve"> REINTEGROS </t>
  </si>
  <si>
    <t>Cuenta Bancaria 030-204893-6</t>
  </si>
  <si>
    <t>Descripcion</t>
  </si>
  <si>
    <t>No.ck/transf.</t>
  </si>
  <si>
    <t xml:space="preserve">AVISO DE DEBITO </t>
  </si>
  <si>
    <t>Cuenta Bancaria 100-203197-1</t>
  </si>
  <si>
    <t>Cuenta Bancaria 240-013939-8</t>
  </si>
  <si>
    <t>TRANSFERENCIA</t>
  </si>
  <si>
    <t>AVISO DEBITO</t>
  </si>
  <si>
    <t>Cuenta Bancaria 080-500021-6</t>
  </si>
  <si>
    <t>Cuenta Bancaria 040-0003580-4</t>
  </si>
  <si>
    <t>REINTEGROS</t>
  </si>
  <si>
    <t xml:space="preserve">TRANSFERENCIAS </t>
  </si>
  <si>
    <t>¨Año de la Consolidación de la Seguridad Alimentaria¨</t>
  </si>
  <si>
    <t>REINTEGRO</t>
  </si>
  <si>
    <t>S.J.</t>
  </si>
  <si>
    <t>S.P.M.</t>
  </si>
  <si>
    <t xml:space="preserve"> </t>
  </si>
  <si>
    <t>Cuenta Bancaria 720689421</t>
  </si>
  <si>
    <t>REPOSICION FONDO CAJA CHICA DE LA PROV. SANTIAGO RODRIGUEZ CORRESP.AL PERIODO DEL 27-10 AL 04-12-2020.</t>
  </si>
  <si>
    <t>REPOSICION FONDO CAJA CHICA DE LA PROV.MARIA TRINIDAD SANCHEZ CORRESP. AL PERIODO DEL 15-10 AL 02-12-2020.</t>
  </si>
  <si>
    <t>NULO</t>
  </si>
  <si>
    <t>REPOSICION FONDO CAJA CHICA DE LA ESTAFETA DE COBROS DE LAS TERRENAS  CORRESP.AL PERIODO DEL 01-08 AL 12-08-2020.</t>
  </si>
  <si>
    <t>REPOSICION FONDO CAJA CHICA DE LA ESTAFETA DE COBROS DE RIO SAN JUAN  CORRESP. AL PERIODO DEL 23-09 AL 11-11-2020,.</t>
  </si>
  <si>
    <t xml:space="preserve">EFT-5688 </t>
  </si>
  <si>
    <t>APORTE PATRONALES DE LA INSTITUCION AL SISTEMA DE SEGURIDAD SOCIAL, CORRESP. A  DICIEMBRE/2020 Y NOVEDADES ATRASADAS CORRESP.  OCTUBRE Y NOVIEMBRE/2020, REPORTADA EN EL PRESENTE MES.</t>
  </si>
  <si>
    <t>PAGO FACT. NO. B1500000017/19-11-2020, O/S NO. OS2020-0593, DISTRIB. DE AGUA EN DIFTES SECTORES Y COMUN. DE LA PROV.MONTE PLATA., CORRESP. A 27 DIAS DE OCTUBRE/2020.</t>
  </si>
  <si>
    <t>PAGO VACACIONES (20 DIAS CORRESP. AL  2019 Y 19 DEL 2020), QUIEN DESEMPEÑO EL CARGO DE TECNICO ADMTIVO.</t>
  </si>
  <si>
    <t>PAGO VACACIONES (10 DIAS CORRESP. AL 2019 Y 13 DEL 2020), QUIEN DESEMPEÑO EL CARGO DE AUXILIAR DE INGENIERIA EN EL DEPTO. TECNICO.</t>
  </si>
  <si>
    <t xml:space="preserve">EFT-5695 </t>
  </si>
  <si>
    <t xml:space="preserve">EFT-5696 </t>
  </si>
  <si>
    <t xml:space="preserve">EFT-5697 </t>
  </si>
  <si>
    <t xml:space="preserve">EFT-5698 </t>
  </si>
  <si>
    <t xml:space="preserve">EFT-5699 </t>
  </si>
  <si>
    <t xml:space="preserve">EFT-5700 </t>
  </si>
  <si>
    <t xml:space="preserve">EFT-5701 </t>
  </si>
  <si>
    <t xml:space="preserve">EFT-5702 </t>
  </si>
  <si>
    <t xml:space="preserve">PAGO FACT.NO.B1500085920 (771256670)/28-12-2020, SERV. DE LINEA TELEFONICA TIPO CELULAR FIJO, INSTALADA EN LA PLANTA DE TRAT. DE HIGUEY, CORRESP. A  DICIEMBRE/2020. </t>
  </si>
  <si>
    <t>PAGO FACTS. NOS.B1500000035/05-11, 36/30-11-2020, O/S  NO.OS2020-0587, DISTRIB. DE AGUA EN DIFTES COMUN. DE LA PROV. SAN CRISTOBAL ,CORRESP. A 30 DIAS  DE OCTUBRE Y 10  DE NOV/2020.</t>
  </si>
  <si>
    <t>PAGO VIATICOS DE LA DIRECCION DE LA  CALIDAD DEL AGUA, CORRESP. A OCTUBRE/2020, ELAB. EN DICIEMBRE/2020.</t>
  </si>
  <si>
    <t>PAGO VIATICOS DE LA DIRECCION DESARROLLO PROVINCIAL, CORRESP. A OCTUBRE/2020, ELAB. EN DICIEMBRE/2020.</t>
  </si>
  <si>
    <t>PAGO VIATICOS DE LA DIRECCION DE TRATAMIENTO DE AGUA, CORRESP. A OCTUBRE/2020, ELAB. EN DICIEMBRE/2020.</t>
  </si>
  <si>
    <t>PAGO VIATICOS DEL DEPTO. DE REVISION Y CONTROL, CORRESP. A OCTUBRE/2020, ELAB. EN DICIEMBRE/2020.</t>
  </si>
  <si>
    <t>PAGO FACTS. NOS. B1500000027/04-11, 28/03-12-2020, O/S NO. OS2020-0738, SERV. DE DISTRIB. DE AGUA CON CAMION CIST. EN DIFTES SECTORES Y COMUN. DE LA PROV. SAN CRISTOBAL CORRESP. A 30 DIAS  DE OCTUBRE Y 30 DIAS  DE NOV./2020.</t>
  </si>
  <si>
    <t>PAGO FACT.NO. B1500000019/30-11-2020, O/S  NO. OS2020-0714, DISTRIB. DE AGUA CON CAMION CIST. EN DIFTES SECTORES Y COMUN. DE LA PROV. MONTECRISTI  CORRESP. A 17 DIAS  DE SEPT/2020 .</t>
  </si>
  <si>
    <t xml:space="preserve">PAGO  (02) MESES DE DEPOSITOS DE ALQ. DE LOCAL PARA LA INSTALACION DE LA OFICINA COMERCIAL EN EL DISTRITO MUNICIPAL PALMAR DE OCOA, MUN. AZUA, PROV. AZUA, </t>
  </si>
  <si>
    <t>PAGO DE VACACIONES (20 DIAS CORRESP. AL  2019  Y 20 DIAS DEL AÑO 2020) , QUIEN DESEMPEÑO EL CARGO DE ANALISTA LEGAL EN LA PROV. SANTIAGO .</t>
  </si>
  <si>
    <t>PAGO VACACIONES (20 DIAS CORRESP.AL  2019 Y 20 DIAS DEL 2020), QUIEN DESEMPEÑO EL CARGO DE ANALISTA LEGAL EN LA PROV. SANTIAGO.</t>
  </si>
  <si>
    <t>PAGO DE INDEMNIZACION Y VACACIONES CORRESP. A 20 DIAS  2019 Y 19 DIAS AL 2020. DESEMPEÑO EL CARGO DE AUXILIAR DE ALMACEN Y SUMINISTRO EN LA DIV.ADMTIVA PROV. SAN JUAN DE LA MAGUANA.</t>
  </si>
  <si>
    <t xml:space="preserve">PAGO DE INDEMNIZACION Y VACACIONES CORRESP. A 15 DIAS DEL AÑO 2020 EL CUAL  DESEMPEÑO LA FUNCION DE DIGITADOR EN LA DIRECCION COMERCIAL. </t>
  </si>
  <si>
    <t xml:space="preserve">PAGO DE INDEMNIZACION Y VACACIONES CORRESP. A 15 DIAS AL  2019 Y 13 DIAS AL 2020. DESEMPEÑANDO EL CARGO DE AUXILIAR DE ATENCION AL CIUDADANO DEPTO. COMERCIALIZACION Y MARKETING, DIV. DE ATENCION CLIENTE. </t>
  </si>
  <si>
    <t>PAGO AVANCE  20%  DEL  CONTRATO 44/2020, O/C OC2020-0304, ADQ. DE UN (01) SERVIDOR PARA SOLUCION DE INFRAESTRUCTURA HIPERCONVERGENTE (HIC) .</t>
  </si>
  <si>
    <t>REPOSICION FONDO CAJA CHICA DE LA UNIDAD ADMTIVA DE ESPERANZA CORRESP. AL PERIODO DEL 16-03 AL 12-10-2020.</t>
  </si>
  <si>
    <t>PAGO VACACIONES (5 DIAS CORRESP. AL  2019 Y 10 DEL 2020),  QUIEN DESEMPEÑO EL CARGO DE CODIFICADOR EN EL DEPTO. CATASTRO DE USUARIOS CARTOGRAFIA .</t>
  </si>
  <si>
    <t>PAGO VACACIONES (15 DIAS CORRESP. AL  2019 Y 15 DEL 2020), QUIEN DESEMPEÑO EL CARGO DE ENC. DEPTO. PROVINCIAL HATO MAYOR.</t>
  </si>
  <si>
    <t>PAGO FACTS. NOS.B1500000103/03-11, 104/13-11-2020, O/S  NO. OS2020-0454, SERV. DISTRIB. DE AGUA CON CAMION CIST. EN DIFTES COMUN. DE LA PROV. SAN CRISTOBAL, CORRESP. A 30 DIAS  DE OCTUBRE Y 8 DIAS   DE NOV/2020.</t>
  </si>
  <si>
    <t xml:space="preserve">PAGO FACT. NO. B1500000013/16-11-2020, O/S NO. OS2020-0628 DISTRIB. DE AGUA CON CAMION CIST.EN DIFTES SECTORES Y COMUN. DE LA PROV. BARAHONA,CORRESP. A 20 DIAS  DE OCTUBRE/2020.  </t>
  </si>
  <si>
    <t>PAGO FACT. NO. B1500000107/16-09-2020,O/S  NO. OS2020-0310, DISTRIB. DE AGUA EN DIFTES SECTORES Y COMUN. DE LA PROV. BAHORUCO, CORRESP. A 23 DIAS DE AGOSTO/2020.</t>
  </si>
  <si>
    <t>PAGO FACTS. NOS. B1500000117/03-11, 118/24-11-2020, O/S  NO. OS2020-0607, ABAST. DE AGUA EN DIFTES SECTORES Y COMUN. DE LA PROV. SAN CRISTOBAL.   CORRESP. A 30 DIAS DE OCTUBRE Y 08 DIAS DE NOV/2020 .</t>
  </si>
  <si>
    <t xml:space="preserve">PAGO FACT. NO. B1500000037/18-11-2020,O/S NO. OS2020-0549, DISTRIB. DE AGUA EN DIFTES SECTORES Y COMUN. DE LA PROV. ,SAN CRISTOBAL ,CORRESP. A 30 DIAS DE OCTUBRE/2020. </t>
  </si>
  <si>
    <t>PAGO DE INDEMNIZACION Y VACACIONES CORRESP. A 15 DIAS DE VACACIONES DEL  2019 Y 10 DIAS AL 2020.   DESEMPEÑO EL CARGO DE AUXILIAR DE ATENCION AL CIUDADANO EN LA DIV. COMERCIAL PROV.PERAVIA .</t>
  </si>
  <si>
    <t xml:space="preserve">PAGO FACT. NO.B1500000030/22-12-2020, ALQ. LOCAL COMERCIAL EN EL MUN. Y PROV. EL SEIBO, CORRESP. A LOS MESES DE SEPT, OCTUBRE Y NOV./2020. </t>
  </si>
  <si>
    <t>PAGO VACACIONES (20 DIAS CORRESP. AL AÑO 2019 Y 20 DEL 2020), QUIEN DESEMPEÑO EL CARGO DE FOTOGRAFO EN EL DEPTO. DE COMUNICACIONES.</t>
  </si>
  <si>
    <t xml:space="preserve">PAGO DE INDEMNIZACION Y VACACIONES CORRESP. A 15 DIAS DEL AÑO 2020.  DESEMPEÑO EL CARGO DE RECOLECTOR DE MUESTRA EN EL DPTO. PROVINCIAL EL SEIBO. </t>
  </si>
  <si>
    <t>PAGO FACT. NO. B1500000013/30-11-2020, O/S  NO. OS2020-0715, DISTRIB. DE AGUA CON CAMION CIST. EN DIFTES SECTORES Y COMUN. DE LA PROV. MONTECRISTI,CORRESP. A 17 DIAS  DE SEPTIEMBRE/2020 .</t>
  </si>
  <si>
    <t xml:space="preserve">PAGO FACT. NO. B1500000017/12-11-2020, O/S NO.OS2020-0741, DISTRIB.DE AGUA EN DIFTES  COMUN. Y BARRIOS  DE    PROV.DUARTE,  CORRESP. A 31 DIAS DE OCTUBRE/2020. </t>
  </si>
  <si>
    <t>PAGO FACT.NO. B1500000030/13-11-2020, O/S  NO. OS2020-0554, ABAST. DE AGUA EN DIFTES SECTORES Y COMUN. DEL MUN. VILLA ALTAGRACIA, PROV. SAN CRISTOBAL, CORRESP.A 31 DIAS  DE OCTUBRE/2020.</t>
  </si>
  <si>
    <t>REPOSICION FONDO CAJA CHICA DE LA DIRECCION DE OPERACIONES DESTINADO PARA CUBRIR GASTOS DE URGENCIA CORRESP.AL PERIODO DEL 30-11 AL 21-12-2020.</t>
  </si>
  <si>
    <t>PAGO VACACIONES (5 DIAS CORRESP.AL  2019 Y 15 DEL 2020), QUIEN DESEMPEÑO EL CARGO DE SOPORTE COMERCIAL, EN EL DEPTO. CATASTRO DE USUARIOS CARTOGRAFIA.</t>
  </si>
  <si>
    <t>DEVOLUCION POR PAGO REALIZADO EN EXCESO, POR ERROR DEL CLIENTE DE INAPA  Y HACEMOS LA DEVOLUCION  DEL EXCEDENTE DEL DEPOSITO.</t>
  </si>
  <si>
    <t>REPOSICION FONDO CAJA CHICA DE LA DIRECCION EJECUTIVA CORRESP. AL PERIODO DEL 03-12 AL 21-12-2020.</t>
  </si>
  <si>
    <t>PAGO  (02) MESES DE DEPOSITOS DE ALQ. DE LOCAL PARA LA INSTALACION DE LA OFICINA COMERCIAL EN EL MUN. HATILLO, PROV. SAN CRISTOBAL.</t>
  </si>
  <si>
    <t xml:space="preserve">PAGO FACT. NO. B1500000017/12-11-2020, O/S  NO. OS2020-0752, DISTRIB. DE AGUA EN DIFTES SECTORES Y COMUN. DE COTUI,  PROV. SANCHEZ RAMIREZ, CORRESP. A 28 DIAS DEL MES DE OCTUBRE/2020. </t>
  </si>
  <si>
    <t>REPOSICION FONDO CAJA CHICA DE LA UNIDAD ADMTIVA DE BAYAGUANA  CORRESP. AL PERIODO DEL 30-09 AL 02-12-2020 .</t>
  </si>
  <si>
    <t>REPOSICION FONDO CAJA CHICA DE LA PROV.SAN JUAN CORRESP. AL PERIODO DEL 28-08 AL 10-12-2020.</t>
  </si>
  <si>
    <t>PAGO VACACIONES (20 DIAS CORRESP. AL  2019 Y 19 DIAS DEL 2020), QUIEN DESEMPEÑO EL CARGO DE SUB-DIRECTOR EN LA DIRECCION EJECUTIVA SUBDIRECTORES, .</t>
  </si>
  <si>
    <t>PAGO FACT. NO. B1500000021/18-11-2020,O/S NO. OS2020-0687,  ABAST. DE AGUA EN DIFTES SECTORES Y COMUN. DE LA PROV. MONTE CRISTI, CORRESP. A  20 DIAS DE OCTUBRE/2020.</t>
  </si>
  <si>
    <t>PAGO FACT. NO. B1500000014/16-11-2020, O/S NO. OS2020-0612, DISTRIB. DE AGUA EN DIFTES SECTORES Y COMUN. DE LA PROV ,AZUA, CORRESP. A 27 DIAS  DE OCTUBRE/2020.</t>
  </si>
  <si>
    <t>PAGO FACT. NO. B1500000034/13-11-2020, O/S NO. OS2020-0799, DISTRIB. DE AGUA EN DIFTES SECTORES Y COMUN. DEL MUN. VILLA ALTAGRACIA,  PROV. SAN CRISTOBAL,CORRESP.  A 31 DIAS DE OCTUBRE/2020.</t>
  </si>
  <si>
    <t>REPOSICION FONDO CAJA CHICA DE LA UNIDAD ADMTIVA DE SABANA GRANDE DE BOYA   CORRESP. AL PERIODO DEL 05-10 AL 03-12-2020.</t>
  </si>
  <si>
    <t>AYUDA ECONOMICA QUE SERA DESTINADA A COSTEAR GASTOS FUNEBRES.</t>
  </si>
  <si>
    <t xml:space="preserve">EFT-2177 </t>
  </si>
  <si>
    <t>EFT-2178</t>
  </si>
  <si>
    <t>EFT-2179</t>
  </si>
  <si>
    <t>PAGO FACT. NO.B1500000062/24-11-2020 (CUB. NO.05) PARA LOS TRAB. CONSTR. OBRA DE TOMA Y LINEA DE ADUCCION ACU. DE NEYBA, PROV. BAHORUCO</t>
  </si>
  <si>
    <t>PAGO FACT. NO. B1500000022/04-12-2020 (CUB. NO.2) DE LOS CONST. LINEA DE IMPULSION ACU. MULTIPLE LOS PATOS- ENRIQUILLO- OVIEDO, PROV. BARAHONA - PEDERNALES</t>
  </si>
  <si>
    <t xml:space="preserve">EFT-5703 </t>
  </si>
  <si>
    <t xml:space="preserve">EFT-5704 </t>
  </si>
  <si>
    <t xml:space="preserve">EFT-5705 </t>
  </si>
  <si>
    <t xml:space="preserve">EFT-5706 </t>
  </si>
  <si>
    <t xml:space="preserve">EFT-5707 </t>
  </si>
  <si>
    <t xml:space="preserve">EFT-5708 </t>
  </si>
  <si>
    <t xml:space="preserve">EFT-5709 </t>
  </si>
  <si>
    <t xml:space="preserve">EFT-5710 </t>
  </si>
  <si>
    <t xml:space="preserve">PAGO FACTS. NOS. B1500000036/04-11, 37/13-11-2020, O/S. NO. OS2020-0617, DISTRIB. DE AGUA EN DIFTES SECTORES Y COMUN. DE LA PROV. SAN CRISTOBAL.CORRESP. A 30 DIAS DE OCTUBRE Y 8 DIAS DE NOVIEMBRE/2020. </t>
  </si>
  <si>
    <t>PAGO FACTS. NOS. B1500000894 SERV.ENERGETICO A NUESTRAS INSTALACIONES EN BAYAHIBE, PROV. LA ROMANA, CORRESP. A  NOVIEMBRE/2020.</t>
  </si>
  <si>
    <t>REPOSICION FONDO CAJA CHICA DE LA DIV. DE TRANSPORTACION DESTINADO PARA CUBRIR GASTOS DE REPARACIONES, COMPRAS DE REPUESTOS Y PAGO DE PEAJES DE LA FLOTILLA DE VEH.DE LA INSTITUCION. CORRESP. AL PERIODO DEL 12-09 AL 10-10-2020.</t>
  </si>
  <si>
    <t>PAGO DE VACACIONES, CORRESP. A (20 DIAS DEL 2019 Y 18 DEL 2020 ), QUIEN  DESEMPEÑO EL CARGO DE ENC. EN LA DIV. DE OPERACIONES PROV. SAN JUAN DE LA MAGUANA.</t>
  </si>
  <si>
    <t>REPOSICION FONDO CAJA CHICA DE LA PROV. HERMANAS MIRABAL CORRESP. AL PERIODO DEL 12-10 AL 14-12-2020.</t>
  </si>
  <si>
    <t xml:space="preserve">PAGO FACT. NO. B1500000024/18-11-2020, O/S NO. OS2020-0581, DISTRIB. DE AGUA EN DIFTES SECTORES Y COMUN. DE LA  PROV. SAN CRISTOBAL,CORRESP. A 31 DIAS DE OCTUBRE/2020. </t>
  </si>
  <si>
    <t>REPOSICION FONDO CAJA CHICA DE LA UNIDAD ADMTIVA DE SABANA IGLESIA  CORRESP. AL PERIODO DEL 05-10 AL 18-12-2020.</t>
  </si>
  <si>
    <t>REPOSICION FONDO CAJA CHICA CIERRE AÑO FISCAL 2020 DE LA DIRECCION DE OPERACIONES DESTINADO PARA CUBRIR GASTOS DE URGENCIA CORRESP.AL PERIODO DEL 21-12 AL 30-12-2020.</t>
  </si>
  <si>
    <t>REPOSICION FONDO CAJA CHICA GASTO DE CIERRE AÑO FISCAL DE  SANTIAGO CORRESP. AL PERIODO DEL 01 AL 22-12-2020.</t>
  </si>
  <si>
    <t>REPOSICION FONDO CAJA CHICA DE LA PROV.SANCHEZ RAMIREZ CORRESP. AL PERIODO DEL 14-11 AL 18-12-2020.</t>
  </si>
  <si>
    <t>PAGO DE INDEMNIZACION Y VACACIONES CORRESP. A 25 DIAS DEL  2019 Y 29 AL 2020 DESEMPEÑO EL CARGO DE PLOMERO EN LA PROV.SANTIAGO SABANA IGLESIA. .</t>
  </si>
  <si>
    <t>PAGO FACTS. NOS.B1500000230, 235/21-12, 239/01-12-2020, ALQ. LOCAL COMERCIAL EN LA PROV. DE AZUA, CORRESP. A LOS MESES DE OCTUBRE, NOVIEMBRE Y DICIEMBRE/2020.</t>
  </si>
  <si>
    <t xml:space="preserve">PAGO DE VIATICOS DIRECCION DE INGENIERIA, CORRESP. A  OCTUBRE/2020, ELAB. EN DICIEMBRE/2020 </t>
  </si>
  <si>
    <t>PAGO FACT. NO. B1500000036/28-10-2020,O/S  NO. OS2020-0779, DISTRIB. DE AGUA EN DIFTES SECTORES Y COMUN. DE LA PROV. SAN CRISTOBAL, CORRESP. A 25 DIAS DE AGOSTO/2020.</t>
  </si>
  <si>
    <t>PAGO FACT. NO. B1500000030/29-10-2020, O/S NO. OS2020-0402, SERV. DE DISTRIB. DE AGUA EN DIFTES SECTORES Y COMUN. DE LA PROV. VALVERDE,CORRESP.A 9 DIAS  DE SEPTIEMBRE/2020.</t>
  </si>
  <si>
    <t>PAGO FACT. NO. B1500085917(754010781)/28-12-2020, SERV. DE INTERNET BANDA (S) ANCHA (S) DEL  AC. DE SAN PEDRO DE MACORIS, CORRESP. A  DICIEMBRE/2020.</t>
  </si>
  <si>
    <t>PAGO FACT. NO. B1500027150/05-01-2021, CTA. NO.86115926, POR SERV. DE TELECABLE E INTERNET, CORRESP. AL PERIODO DEL 01-12 AL 31-12-2020.</t>
  </si>
  <si>
    <t>PAGO FACT. NO. B1500000596/26-10-2020, O/C NO. OC2020-0267, COMPRA DE ALMUERZOS LOS CUALES ESTARAN REALIZANDO EVALUACION AL LABORATORIO NACIONAL DE REFERENCIA ING. MARCO RODRIGUEZ, EL CUAL ESTARA SOMETIDO AUDITORIA CON FINES DE ACREDITACION.</t>
  </si>
  <si>
    <t xml:space="preserve">EFT-5711 </t>
  </si>
  <si>
    <t xml:space="preserve">EFT-5712 </t>
  </si>
  <si>
    <t xml:space="preserve">EFT-5713 </t>
  </si>
  <si>
    <t xml:space="preserve">EFT-5714 </t>
  </si>
  <si>
    <t xml:space="preserve">EFT-5715 </t>
  </si>
  <si>
    <t xml:space="preserve">EFT-5716 </t>
  </si>
  <si>
    <t xml:space="preserve">EFT-5717 </t>
  </si>
  <si>
    <t xml:space="preserve">EFT-5718 </t>
  </si>
  <si>
    <t xml:space="preserve">EFT-5719 </t>
  </si>
  <si>
    <t xml:space="preserve">EFT-5720 </t>
  </si>
  <si>
    <t>PAGO FACTS. NOS. B1500000914, 915, 916,  919, 917/15-12-2020, CONSUMO ENERG. DE LAS LOCALIDADES ARROYO SULDIDO, LAS COLONIAS, RANCHO ESP, AGUA SABROSA, LA COLONIA RANCHO ESPAÑOL, LA BARBACOA,  PROV. SAMANA CORRESP. A  DICIEMBRE/2020 .</t>
  </si>
  <si>
    <t>PAGO DE INDEMNIZACION Y VACACIONES CORRESP. A (15 DIAS DEL 2020) DESEMPEÑO EL CARGO DE MENSAJERO INTERNO EN LA DIV. DE SISTEMA DE COMUN. Y RADIO.</t>
  </si>
  <si>
    <t>PAGO VACACIONES (15 DIAS CORRESP. AL  2019 Y 20 DEL 2020), QUIEN DESEMPEÑO EL CARGO DE CONTADOR EN EL DEPTO. DE CONTABILIDAD.</t>
  </si>
  <si>
    <t>REPOSICION FONDO CAJA CHICA DE LA DIRECCION DE CALIDAD DE AGUA CORRESP. AL PERIODO DEL 16-11 AL 14-12-2020.</t>
  </si>
  <si>
    <t>REPOSICION FONDO CAJA CHICA GASTO DE CIERRE AÑO FISCAL 2020 DE LA PROV.SANCHEZ RAMIREZ CORRESP. AL PERIODO DEL 21-12 AL 29-12-2020.</t>
  </si>
  <si>
    <t>PAGO FACT. NO. B1500000019/07-12-2020, O/S NO. OS2020-0315, DISTRIB. DE AGUA EN DIFTES SECTORES Y COMUN. DE LA PROV. , MARIA TRINIDAD SANCHEZ, CORRESP. A 24 DIAS DE AGOSTO/2020.</t>
  </si>
  <si>
    <t>PAGO FACT. NO. B1500006475/25-11-2020, O/S NO. OS2019-1149, RENOVACION DE LICENCIAS MICROSOFT .</t>
  </si>
  <si>
    <t>PAGO DE INDEMNIZACION Y VACACIONES CORRESP. A 20 DIAS AL  2019 Y 16 AL 2020.DESEMPEÑO LA FUNCION DE AUXILIAR ADMTIVO EN EL DEPTO. FINANCIERO.</t>
  </si>
  <si>
    <t>PAGO FACT. NO. B1500000008/13-11-2020, O/S NO. OS2020-0616 DISTRIB. DE AGUA CON CAMION CIST.EN DIFTES SECTORES Y COMUN. DE LA PROV. SAN CRISTOBAL  CORRESP. A 31 DIAS DE OCTUBRE /2020.</t>
  </si>
  <si>
    <t>PAGO DE VACACIONES CORRESP.A 15 DIAS DEL 2020. DESEMPEÑO  LA FUNCION  DE ANALISTA COMERCIAL EN LA PROV. MARIA TRINIDAD SANCHEZ.</t>
  </si>
  <si>
    <t>PAGO DE  VACACIONES CORRESP. A 15 DIAS DEL  2019 Y 09 DIAS AL 2020. DESEMPEÑO EL CARGO DE ANALISTA LEGAL EN EL DEPTO. REGIONAL ALINO.</t>
  </si>
  <si>
    <t>PAGO FACT. NO.B1500000012/03-11-2020, O/S  NO.OS2020-0684,DISTRIB. DE AGUA EN DIFTES SECTORES Y COMUN. DE LA PROV. MARIA TRINIDAD SANCHEZ, CORRESP. A 31 DIAS DE OCTUBRE/2020.</t>
  </si>
  <si>
    <t>PAGO FACT. NO. B1500000021/18-11-2020,O/S NO. OS2020-0512, DISTRIB. DE AGUA EN DIFTES SECTORES Y COMUN. DE LA PROV. MONTE PLATA, CORRESP. A 22 DIAS DE OCTUBRE/2020.</t>
  </si>
  <si>
    <t>PAGO FACT.NO.B1500000055/02-12-2020, PRESTACION DE SERV. EN SOPORTE ADMINISTRACION BASE DE DATOS, CORRESP. A   NOVIEMBRE/2020.</t>
  </si>
  <si>
    <t>PAGO FACT.NO.B0200266879/05-09-2020, DESCONTADO DE LAS VACACIONES DE LA SRA. DAHIANA CAPELLAN FLORENTINO, QUIEN DESEMPEÑO EL CARGO DE TECNICO EN COMPRAS EN EL DEPTO. DE COMPRAS Y CONTRATACIONES.</t>
  </si>
  <si>
    <t>PAGO FACTS. NOS. B1500000032/03-11, 33/13-11-2020, O/S. OS2020-0562 DISTRIB. DE AGUA CON CAMION CIST. EN DIFTES SECTORES Y COMUN. DE LA PROV. SAN CRISTOBAL,  CORRESP. A 30 DIAS  DE  OCTUBRE Y 8 DIAS DE NOV./2020.</t>
  </si>
  <si>
    <t xml:space="preserve">PAGO FACTS. NOS.B1500049077/21, 49086/24-08, 53155/16, 53239/29, 53211/29, 53226/30-09, 53275/05, 53293/05, 53282/06, 53296/09, 53304/08, 53334/18, 53358,53355, 53356, 53357/20/10,  53378/22-10, 48938/24-07, 53409/29. 53422/30, 53427/30-10, 53442/04, 53443/04, 53468/11, 53486/16-11, 55702/04-12-2020. O/C 2020-0191 ADQ. DE GASOIL REGULAR  PARA SER UTILIZADO EN LA FLOTILLA DE VEH. GENERADORES ELECTRICO, Y EQUIPO DE BOMBEO DEL INAPA. </t>
  </si>
  <si>
    <t>PAGO FACT.NO.B1500085140/28-12-2020 (721621338) SERV. DE LAS FLOTAS SISMOPA, CORRESP. A  DICIEMBRE/2020.</t>
  </si>
  <si>
    <t>PAGO FACTS .NO.B0200246844/03-07, 256901/03-08-2020, DESCONTADO DE LA INDEMNIZACION Y VACACIONES , QUIEN DESEMPEÑO EL CARGO DE AUXILIAR ADMTIVO. EN LA DIV. DE ARCHIVO Y CORRESPONDENCIA.</t>
  </si>
  <si>
    <t>PAGO FACTS. NOS.B1500085914 (CTA .NO.738889197), 85915 (740684071), 85916 (744281798), 85918 (761266193), 85919 (765558092), 85922 (776535838), 85923 (776767703)/28-12-2020, SERV. DE INTERNET BANDA (S) ANCHA DE LA DIRECCION EJECUTIVA (2); DIRECCION DE TRATAMIENTO. (4), DIRECCION DE R.H. (1), DEPTO. COMUN. (9); TRANSPORT. (1) ; SISMOPA (1); DIRECCION ADMTIVA (1), TOPOGRAFIA (2), UEPE (1), BANDA ANCHAS DE IPAD (16) Y DISPONIBLE (7), CORRESP. A DICIEMBRE/2020.</t>
  </si>
  <si>
    <t>PAGO VACACIONES (06 DIAS CORRESP. AL  2019 Y 14 DIAS DEL 2020), QUIEN DESEMPEÑO EL CARGO DE ENC. EN LA DIV. DE CUENTAS POR PAGAR.</t>
  </si>
  <si>
    <t>PAGO FACT. NO. B1500000010/12-11-2020, O/S NO. OS2020-0749, SERV. DE DISTRIB.DE AGUA CON CAMION CIST. EN DIFTES SECTORES Y COMUN. DE LA PROV. SANCHEZ RAMIREZ CORRESP. A 28 DIAS DE OCTUBRE/2020.</t>
  </si>
  <si>
    <t>PAGO VACACIONES (20 DIAS CORRESP. AL  2019 Y 20 DEL 2020), QUIEN DESEMPEÑO EL CARGO DE TECNICO ADMTIVO.</t>
  </si>
  <si>
    <t>PAGO VACACIONES (20 DIAS CORRESP. AL  2019 Y 18 DIAS DEL 2020), QUIEN DESEMPEÑO EL CARGO DE ANALISTA LEGAL EN EL AC.DE AZUA.</t>
  </si>
  <si>
    <t>PAGO VACACIONES (15 DIAS CORRESP.AL AÑO 2020), QUIEN DESEMPEÑO EL CARGO DE INGENIERO CIVIL I EN EL DEPTO. DE SUPERV. DE OBRAS CIVILES.</t>
  </si>
  <si>
    <t>PAGO VACACIONES (30 DIAS CORRESP. AL AÑO 2020), QUIEN DESEMPEÑO EL CARGO DE TECNICO ADMTIVO. EN LA DIV. DE TRANSPORTACION.</t>
  </si>
  <si>
    <t>PAGO VACACIONES (20 DIAS CORRESP.AL  2019 Y 17 DEL 2020), QUIEN DESEMPEÑO EL CARGO DE SECRETARIA EN LA SECCION ADMTIVA DE BARAHONA AC. VICENTE NOBLE.</t>
  </si>
  <si>
    <t>PAGO VACACIONES (8 DIAS CORRESP. AL  2019 Y 15 DEL 2020), QUIEN DESEMPEÑO EL CARGO DE ENC. EN UCP INAPA-BID-AECI.</t>
  </si>
  <si>
    <t>PAGO VACACIONES (25 DIAS CORRESP.AL 2019 Y 23 DEL 2020), QUIEN DESEMPEÑO EL CARGO DE COORDINADOR SALUD PUBLiCA EN LA DIRECCION EJECUTIVA SUB-DIRECTORES.</t>
  </si>
  <si>
    <t>PAGO VACACIONES (20 DIAS CORRESP. AL  2019 Y 16 DEL 2020), QUIEN DESEMPEÑO EL CARGO DE OPERADOR DE SISTEMA APS EN EL AC. DE ASURO BARAHONA.</t>
  </si>
  <si>
    <t>PAGO VACACIONES (15 DIAS CORRESP. AL  2019 Y 10 DEL 2020), QUIEN DESEMPEÑO EL CARGO DE ANALISTA LEGAL EN EL DEPTO. JURIDICO.</t>
  </si>
  <si>
    <t>PAGO VACACIONES (16 DIAS CORRESP. AL  2019 Y 18 DEL 2020), QUIEN DESEMPEÑO EL CARGO DE TECNICO ADMNTIVO. DE LA  ZONA V SANTIAGO.</t>
  </si>
  <si>
    <t>PAGO VACACIONES (15 DIAS CORRESP. AL AÑO 2019 Y 15 DEL 2020),  QUIEN DESEMPEÑO EL CARGO DE AUXILIAR DE INGENIERIA EN EL DPTO. DE DISEÑO DE SISTEMA DE AC.</t>
  </si>
  <si>
    <t xml:space="preserve">PAGO VACACIONES (04 DIAS CORRESP. AL AÑO 2019 Y 19 DEL 2020), QUIEN DESEMPEÑO EL CARGO DE ANALISTA COMERCIAL EN EL DEPTO. DE COMERCIALIZACION Y MARKETING. </t>
  </si>
  <si>
    <t>PAGO VACACIONES (20 DIAS CORRESP. AL  2019 Y 18 DEL 2020), QUIEN DESEMPEÑO LA FUNCION DE CHOFER I EN EL AC. SUROESTE.</t>
  </si>
  <si>
    <t>PAGO VACACIONES (15 DIAS CORRESP. AL  2019 Y 12 DEL 2020), QUIEN DESEMPEÑO EL CARGO DE SUB-DIRECTORA EN LA DIRECCION EJECUTIVA.</t>
  </si>
  <si>
    <t>PAGO FACT. NO. B1500000009/24-11-2020, O/S  NO. OS2020-0659 DISTRIB. DE AGUA CON CAMION CIST. EN DIFTES SECTORES Y COMUN. DE LA PROV. SAN CRISTOBAL   CORRESP. A 31 DIAS DE OCTUBRE/2020 .</t>
  </si>
  <si>
    <t>PAGO VACACIONES (14 DIAS CORRESP. AL  2020), QUIEN DESEMPEÑO EL CARGO DE CODIFICADOR EN EL DEPTO. CATASTRO DE USUARIOS CARTOGRAFIA.</t>
  </si>
  <si>
    <t>PAGO INDEMNIZACION Y VACACIONES (15 DIAS CORRESP. AL  2020), QUIEN DESEMPEÑO EL CARGO DE SECRETARIA EN LA DIRECCION SUP. Y  FISCALIZACION DE OBRAS.</t>
  </si>
  <si>
    <t>PAGO INDEMNIZACION Y VACACIONES (10 DIAS CORRESP. AL  2020), QUIEN DESEMPEÑO EL CARGO DE AUXILIAR ADMTIVO. EN LA DIV. DE ARCHIVO Y CORRESPONDENCIA.</t>
  </si>
  <si>
    <t>PAGO VACACIONES (15 DIAS CORRESP. AL  2019 Y 15 DEL 2020), QUIEN DESEMPEÑO EL CARGO DE ANALISTA DE COBROS EN EL DPTO. DE GESTION DE COBROS.</t>
  </si>
  <si>
    <t>PAGO VACACIONES (15 DIAS CORRESP. AL  2020), QUIEN DESEMPEÑO EL CARGO DE ANALISTA FINANCIERO EN LA DIRECCION FINANCIERA.</t>
  </si>
  <si>
    <t>PAGO INDEMNIZACION Y VACACIONES (20 DIAS CORRESP. AL  2019 Y 14 DEL 2020), QUIEN DESEMPEÑO EL CARGO DE CONSERJE EN LA SECCION DE MAYORDOMIA.</t>
  </si>
  <si>
    <t>PAGO INDEMNIZACION Y VACACIONES (20 DIAS CORRESP. AL  2019 Y 14 AL 2020), QUIEN DESEMPEÑO EL CARGO DE CONSERJE EN LA SECCION DE MAYORDOMIA.</t>
  </si>
  <si>
    <t>PAGO FACT.NO.B0200255620/30-07-2020, DESCONTADO DE LAS VACACIONES  QUIEN DESEMPEÑO EL CARGO DE ANALISTA DE COBROS EN EL DPTO. DE GESTION DE COBROS.</t>
  </si>
  <si>
    <t>PAGO DE VACACIONES (12 DIAS CORRESP. AL  2019 Y 14 DIAS DEL  2020) QUIEN  DESEMPEÑO EL CARGO DE TECNICO EN COMPRAS EN EL DEPTO. DE COMPRA Y CONTRATACIONES .</t>
  </si>
  <si>
    <t>PAGO VACACIONES (20 DIAS CORRESP. AL  2019 Y 19 DEL 2020), QUIEN DESEMPEÑO EL CARGO DE COORDINADOR EN LA DIV. DE PROTOCOLO Y EVENTOS.</t>
  </si>
  <si>
    <t>PAGO INDEMNIZACION Y VACACIONES (10 DIAS CORRESP. AL  2020),  QUIEN DESEMPEÑO EL CARGO DE AUXILIAR ADMTIVO. EN LA DIV. DE ARCHIVO Y CORRESPONDENCIA.</t>
  </si>
  <si>
    <t>PAGO INDEMNIZACION Y VACACIONES (15 DIAS CORRESP. AL  2020),  QUIEN DESEMPEÑO EL CARGO DE SECRETARIA EN LA DIRECCION DE SUP. Y FISCALIZACION DE OBRAS.</t>
  </si>
  <si>
    <t>PAGO VIATICOS DE LA DIRECCION COMERCIAL, CORRESPONDIENTE AL MES DE OCTUBRE/2020, ELABORADA EN DICIEMBRE/2020.</t>
  </si>
  <si>
    <t>PAGO FACT. NO. B1500000022/04-11-2020, O/S NO. OS2020-0733, DISTRIB. DE AGUA EN DIFTES SECTORES Y COMUN. DE BANI PROV.PERAVIA, CORRESP. A 29  DIAS DE OCTUBRE/2020.</t>
  </si>
  <si>
    <t>PAGO VACACIONES (5 DIAS CORRESP. AL  2020), QUIEN DESEMPEÑO EL CARGO DE ANALISTA DE PRESUPUESTO EN EL DEPTO. DE PRESUPUESTO.</t>
  </si>
  <si>
    <t>1ER ABONO 50%  DE LA INDEMNIZACION Y VACACIONES CORRESP. A (29 DIAS DEL  2020), QUIEN DESEMPEÑO EL CARGO DE SECRETARIA EN EL DEPTO.DE COMPRAS Y CONTRATACIONES</t>
  </si>
  <si>
    <t xml:space="preserve">PAGO INDEMNIZACION Y VACACIONES CORRESP. A (15 DIAS DEL  2019 Y 15 DIAS DEL 2020). DESEMPEÑO EL CARGO DE CHOFER I EN LA DIV. DE TRANSPORTACION. </t>
  </si>
  <si>
    <t>PAGO INDEMNIZACION Y VACACIONES (25 DIAS CORRESP. AL  2019 Y 30 DEL 2020), QUIEN DESEMPEÑO EL CARGO DE MENSAJERO INTERNO EN EL DEPTO. DE POTABILIZACION DE AGUA .</t>
  </si>
  <si>
    <t>PAGO INDEMNIZACION Y VACACIONES (25 DIAS CORRESP. AL  2019 Y 30 DEL 2020), QUIEN DESEMPEÑO EL CARGO DE MENSAJERO INTERNO EN EL DEPTO. DE POTABILIZACION DE AGUA.</t>
  </si>
  <si>
    <t>REPOSICION FONDO CAJA CHICA GASTO DE CIERRE AÑO FISCAL 2020 DE LA DIRECCION COMERCIAL CORRESP. AL PERIODO DEL 28-10 AL 11-11-2020.</t>
  </si>
  <si>
    <t>PAGO FACTS. NOS. B1500010086, 87/25-11-2020, O/S NOS.OS2020-0791, OS2020-0792, SERV. DE MANTENIMIENTO Y REPARACION PARA LAS FICHAS 1045  Y 1041.</t>
  </si>
  <si>
    <t>PAGO VACACIONES (30 DIAS CORRESP. AL . 2019 Y 30 DEL 2020), QUIEN DESEMPEÑO EL CARGO DE ENC. EN EL DEPTO. REGIONAL EN LA PROV. SAN JUAN DE LA MAGUANA.</t>
  </si>
  <si>
    <t>PAGO VACACIONES (30 DIAS CORRESP. AL  2019 Y 30 AL 2020), QUIEN DESEMPEÑO EL CARGO DE ENC. EN EL DEPTO. REGIONAL EN LA PROV. SAN JUAN DE LA MAGUANA.</t>
  </si>
  <si>
    <t>PAGO INDEMNIZACION Y VACACIONES (10 DIAS CORRESP. AL  2019 Y 25 DEL AÑO 2020), QUIEN DESEMPEÑO EL CARGO DE RECEPCIONISTA EN EL DEPTO. DE SUPERV. DE OBRAS CIVILES.</t>
  </si>
  <si>
    <t>PAGO INDEMNIZACION Y VACACIONES (10 DIAS CORRESP. AL  2019 Y 25 DEL 2020), , QUIEN DESEMPEÑO EL CARGO DE RECEPCIONISTA EN EL DEPTO. DE SUPERVISION DE OBRAS CIVILES.</t>
  </si>
  <si>
    <t>PAGO INDEMNIZACION Y VACACIONES (13 DIAS CORRESP. AL  2020), QUIEN DESEMPEÑO EL CARGO DE AYUDANTE DE OPERACIONES Y MANTENIMIENTO EN LA DIV. DE SERVICIOS GENERALES.</t>
  </si>
  <si>
    <t>PAGO INDEMNIZACION Y VACACIONES (13 DIAS CORRESP. AL   2020), QUIEN DESEMPEÑO EL CARGO DE AYUDANTE DE OPERACIONES Y MANTENIMIENTO EN LA DIV.DE SERVICIOS GENERALES.</t>
  </si>
  <si>
    <t>PAGO INDEMNIZACION Y VACACIONES (25 DIAS CORRESP. AL   2019 Y 29 DEL 2020), QUIEN DESEMPEÑO EL CARGO DE AYUDANTE DE FONTANERIA EN LA DIV.COMERCIAL PROV. SAN JUAN DE LA MAGUANA .</t>
  </si>
  <si>
    <t>PAGO INDEMNIZACION Y  VACACIONES (25 DIAS CORRESP. AL   2019 Y 29 AL 2020),  QUIEN DESEMPEÑO EL CARGO DE AYUDANTE DE FONTANERIA EN LA DIV.COMERCIAL PROV. SAN JUAN DE LA MAGUANA.</t>
  </si>
  <si>
    <t>PAGO INDEMNIZACION Y VACACIONES (25 DIAS CORRESP. AL  2019 Y 25 DEL 2020), QUIEN DESEMPEÑO EL CARGO DE CONSERJE EN EL DEPTO. ADMTIVO, DIV. DE SERV. GENERALES.</t>
  </si>
  <si>
    <t xml:space="preserve">EFT-5726 </t>
  </si>
  <si>
    <t xml:space="preserve">EFT-5727 </t>
  </si>
  <si>
    <t xml:space="preserve">EFT-5728 </t>
  </si>
  <si>
    <t xml:space="preserve">EFT-5729 </t>
  </si>
  <si>
    <t>PAGO FACT.NO.B1500000131/21-12-2020, O/C 2020-0330 ADQ. DE  DE CLORO GAS ENVASADO EN CILINDRO DE 2000 LIBRAS.</t>
  </si>
  <si>
    <t>PAGO VIATICOS DE LA DIRECCION DE PROGRAMAS Y PROYECTOS ESPECIALES , CORRESP. A OCTUBRE/2020, ELAB. EN DICIEMBRE/2020.</t>
  </si>
  <si>
    <t>PAGO FACT. NO. B1500000102/30-11-2020,O/S NO. OS2020-0817, MANTENIMIENTO DEL ASCENSOR EN EL EDIF.  PRINCIPAL DEL  INAPA,CORRESP. A NOVIEMBRE/2020.</t>
  </si>
  <si>
    <t>PAGO FACT. NO. B1500027146/05-01-2021, CTA. NO.86082876, POR SERV. DE LAS FLOTAS DE INAPA, CORRESP. AL PERIODO DEL 01-12 AL 31-12-2020.</t>
  </si>
  <si>
    <t>PAGO INDEMNIZACION Y VACACIONES (24 DIAS CORRESP. AL  2020), QUIEN DESEMPEÑO EL CARGO DE DIGITADOR EN EL DEPTO CONTROL DE OBRAS.</t>
  </si>
  <si>
    <t>1ER ABONO 50%  DE LA INDEMNIZACION Y VACACIONES (CORRESP. A 24 DIAS DEL 2020), QUIEN DESEMPEÑO EL CARGO DE DIGITADOR EN EL DEPTO CONTROL DE OBRAS.</t>
  </si>
  <si>
    <t>PAGO INDEMNIZACION, QUIEN DESEMPEÑO EL CARGO DE AUXILIAR DE RECURSOS HUMANOS EN EL DEPTO. PROVINCIAL PERAVIA.</t>
  </si>
  <si>
    <t>PAGO INDEMNIZACION Y VACACIONES (19 DIAS CORRESP. AL  2020), QUIEN DESEMPEÑO EL CARGO DE DESPACHADOR DE COMBUSTIBLE EN LA DIV.ADMTIVA PROV. SAN JUAN DE LA MAGUANA.</t>
  </si>
  <si>
    <t>REPOSICION FONDO CAJA CHICA DE LA PROVINCIA ELIAS PIÑA ,CORRESP. AL PERIODO DEL 16-11 AL 23-12-2020.</t>
  </si>
  <si>
    <t>REPOSICION FONDO CAJA CHICA  GASTOS DE CIERRE AÑO FISCAL  2020, DE LA PROV. ELIAS PIÑA ,CORRESP. AL PERIODO DEL 28 AL 30-12-2020.</t>
  </si>
  <si>
    <t>REPOSICION FONDO CAJA CHICA GASTO DE CIERRE AÑO FISCAL 2020 DE LA DIRECCION EJECUTIVA CORRESP. AL PERIODO DEL 21 AL 29-12-2020.</t>
  </si>
  <si>
    <t xml:space="preserve">PAGO DE VACACIONES CORRESP. A (15 DIAS DEL AÑO 2019 Y 14 DIAS DEL 2020), QUIEN DESEMPEÑO EL CARGO DE AUXILIAR DE INGENIERIA EN EL DEPTO. DE DISEÑO DE SISTEMA DE AC. </t>
  </si>
  <si>
    <t>1ER ABONO DE LA INDEMNIZACION Y VACACIONES CORRESP. A (30 DIAS DEL  2019 Y 30 DIAS DEL 2020), QUIEN DESEMPEÑO EL CARGO DE ENC. EN LA DIVISION. DE COMBUSTIBLE.</t>
  </si>
  <si>
    <t>PAGO VACACIONES (25 DIAS CORRESP. AL AÑO 2019 Y 25 DEL 2020), QUIEN DESEMPEÑO EL CARGO DE ANALISTA COMERCIAL EN LA DIV.COMERCIAL PROV.SAMANA.</t>
  </si>
  <si>
    <t>PAGO VACACIONES (25 DIAS CORRESP. AL AÑO 2019 Y 25 AL 2020), QUIEN DESEMPEÑO EL CARGO DE ANALISTA COMERCIAL EN LA DIV.COMERCIAL PROV. SAMANA.</t>
  </si>
  <si>
    <t>REPOSICION FONDO CAJA CHICA GASTOS DE CIERRE AÑO FISCAL 2020 DE LA DIRECCION DE CALIDAD DE AGUA CORRESP.AL PERIODO DEL 14 AL 18-12-2020.</t>
  </si>
  <si>
    <t>PAGO INDEMNIZACION Y VACACIONES (20 DIAS CORRESP. AL AÑO 2019 Y 20 DEL 2020), QUIEN DESEMPEÑO EL CARGO DE AYUDANTE DE OPERACIONES Y MANTENIMIENTO EN LA DIV. DE TRAT. PROV. SAN JUAN DE LA MAGUANA .</t>
  </si>
  <si>
    <t>REPOSICION FONDO CAJA CHICA GASTO DE CIERRE AÑO FISCAL 2020 DE LA UNIDAD ADMTIVA. DE SABANA IGLESIA  CORRESP. AL PERIODO DEL 21 AL 28-12-2020.</t>
  </si>
  <si>
    <t>PAGO INDEMNIZACION Y VACACIONES (15 DIAS CORRESP.AL  2020), QUIEN DESEMPEÑO EL CARGO DE DIGITADOR EN EL DEPTO. DE CONTABILIDAD.</t>
  </si>
  <si>
    <t>PAGO INDEMNIZACION Y VACACIONES (15 DIAS CORRESP. AL  2020), QUIEN DESEMPEÑO EL CARGO DE DIGITADOR EN EL DEPTO. DE CONTABILIDAD.</t>
  </si>
  <si>
    <t>PAGO DE INDEMNIZACION Y VACACIONES (15 DIAS CORRESP. AL  2019 Y 15 DEL 2020), QUIEN DESEMPEÑO EL CARGO DE OPERADOR DE SISTEMA APS EN LA DIV. DE OPERACIONES PROV. SAN PEDRO DE MACORIS.</t>
  </si>
  <si>
    <t xml:space="preserve">PAGO VACACIONES (15 DIAS CORRESP. AL  2019 Y 15 DEL 2020), QUIEN DESEMPEÑO EL CARGO DE ANALISTA SOCIAL EN EL DEPTO. PROVINCIAL SAMANA. </t>
  </si>
  <si>
    <t>PAGO FACT.NO. B1500000014/19-11-2020, O/S NOS. OS2020-0803, DISTRIB. DE AGUA CON CAMION CIST. EN DIFTES SECTORES Y COMUN. DE LA PROV.BARAHONA CORRESP. A 31 DIAS DE OCTUBRE/2020 .</t>
  </si>
  <si>
    <t>PAGO FACTS. NOS. B1500000010/10-11, 13/07-12-2020, O/S  NO. OS2020-0640, DISTRIB. DE AGUA CON CAMION CIST. EN DIFTES. SECTORES DE LA PROV. DE AZUA CORRESP. A 27 DIAS DE OCTUBRE Y 28 DIAS DE NOV/2020 .</t>
  </si>
  <si>
    <t>PAGO VACACIONES (15 DIAS CORRESP. AL  2019 Y 15 DEL 2020), QUIEN DESEMPEÑO EL CARGO DE ASESOR JURIDICO EN LA DIRECCION EJECUTIVA.</t>
  </si>
  <si>
    <t>PAGO COMP. DE TERRENO DE 3,423.00 METROS CUADR. DE TERRENO, Y PAGO DE FRUTO AFECTADO EN EL LUGAR DONDE PASAN LAS LINEAS DE TUBERIAS DE COND. PARA LA OBRA CONSTR. OBRA DE TOMA Y LINEA DE ADUCCION , ACUED. LOS CACAOS, PROV. SAN CRISTOBAL</t>
  </si>
  <si>
    <t xml:space="preserve">EFT-2180 </t>
  </si>
  <si>
    <t>PAGO FACT. NO.B1500000068/05-11-2020 (CUB. NO.01) DE LOS TRAB. CONSTR. ALCANTARILLADO SANITARIO DE VILLA VASQUEZ , PROV. MONTE CRISTI</t>
  </si>
  <si>
    <t xml:space="preserve">EFT-2181 </t>
  </si>
  <si>
    <t>AV. INICIAL 20% DE LOS TRAB. RECONSTRUCCION SISTEMAS DE ABASTECIMIENTO DE LAS TABLAS-GALEON, PARTE LAS TABLAS, ACUEDUCTO PERAVIA, PROV. PERAVIA</t>
  </si>
  <si>
    <t>PAGO FACT. NO.B1500000175/08-01-2021 (CUB. NO.02) DE LOS TRAB. CONSTR. ALCANTARILLADO SANITARIO DE VILLA VASQUEZ , PROV. MONTE CRISTI,</t>
  </si>
  <si>
    <t xml:space="preserve">EFT-2182 </t>
  </si>
  <si>
    <t>EFT-2183</t>
  </si>
  <si>
    <t>EFT-2184</t>
  </si>
  <si>
    <t>PAGO FACTURA B1500000004/15-12-2020, (CUBICACION NO. 04) DE LOS TRABAJOS AMPLIACION DE ACUEDUCTO HIGUEY, EXTENSION VILLA HORTENSIA Y ANAMUYA, REDES DE DISTRIBUCION PROVINCIA LA ALTAGRACIA</t>
  </si>
  <si>
    <t>EFT-2185</t>
  </si>
  <si>
    <t>EFT-2175</t>
  </si>
  <si>
    <t>EFT-2176</t>
  </si>
  <si>
    <t xml:space="preserve">EFT-5686 </t>
  </si>
  <si>
    <t xml:space="preserve">EFT-5687 </t>
  </si>
  <si>
    <t xml:space="preserve">EFT-5690 </t>
  </si>
  <si>
    <t xml:space="preserve">EFT-5694 </t>
  </si>
  <si>
    <t xml:space="preserve">EFT-5691 </t>
  </si>
  <si>
    <t xml:space="preserve">EFT-5692 </t>
  </si>
  <si>
    <t xml:space="preserve">EFT-5693 </t>
  </si>
  <si>
    <t xml:space="preserve">EFT5-5689 </t>
  </si>
  <si>
    <t xml:space="preserve">EFT-5721 </t>
  </si>
  <si>
    <t xml:space="preserve">EFT-5722 </t>
  </si>
  <si>
    <t xml:space="preserve">EFT-5723 </t>
  </si>
  <si>
    <t xml:space="preserve">EFT-5724 </t>
  </si>
  <si>
    <t xml:space="preserve">EFT-5725 </t>
  </si>
  <si>
    <t xml:space="preserve">EFT-5730 </t>
  </si>
  <si>
    <t xml:space="preserve">EFT-5732 </t>
  </si>
  <si>
    <t xml:space="preserve">EFT-5733 </t>
  </si>
  <si>
    <t xml:space="preserve">EFT-5731 </t>
  </si>
  <si>
    <t>PAGO FACTS. NOS. B1500025918, 25921/30-12-2020, COLECTIVO DE VIDA CORRESP. A LOS MESES DE OCTUBRE, DICIEMBRE/20 Y ENERO/2021.</t>
  </si>
  <si>
    <t xml:space="preserve"> PAGO FACT.NO.B1500022157/26-02-2020, DEL AC.DE PAGO DE LA POLIZA NO. 2-2-802-0042545, (RESPONSABILIDAD CIVIL DE EXCESO ) RENOVACION  POLIZAS CON VIGENCIA  DEL 28-02-2020 AL 28-02-2021.</t>
  </si>
  <si>
    <t xml:space="preserve">PAGO FACTS. NOS. B1500000017, 18/23-11-20, O/S NO. OS2020-0404, DISTRIB. DE AGUA EN DIFTES. SECTORES Y COMUN. DE LA PROV.DAJABON, , CORRESP. A 30 DIAS DE SEPT. Y 16 DIAS DE OCTUBRE/2020. </t>
  </si>
  <si>
    <t xml:space="preserve">PAGO FACT.NO.B1500000026/13-11-2020,O/S  NO. OS2020-0689, DISTRIB. DE AGUA, EN DIFTES. COMUN. DE LA PROV. SANTIAGO RODRIGUEZ,CORRESP. A 29 DIAS DE OCTUBRE/2020. </t>
  </si>
  <si>
    <t>PAGO FACTS. NOS.B1500000114/27-10, 111/04-11, 113/27-10, 112/04-11-2020, O/S  NO. OS2020-0721, DISTRIB. DE AGUA CON CAMION CIST. EN DIFTES. SECTORES Y COMUN. DE LA PROV. EL SEIBO,CORRESP. A 26 DIAS   DE JUNIO, 25 DIAS DE JULIO, 25 DIAS DE AGOSTO Y 23 DIAS DE SEPTIEMBRE/2020 .</t>
  </si>
  <si>
    <t>PAGO FACTS. NOS. B1500000016/16-09,17/17-08,18/17-08-2020,O/S NO. OS2020-0589,DISTRIB. DE AGUA EN DIFTES SECTORES Y COMUN. DE LA PROV. MONTE CRISTI,CORRESP. A 25 DIAS DE JUNIO, 17 DIAS DE JULIO Y 14 DIAS DE AGOSTO DEL 2020.</t>
  </si>
  <si>
    <t>PAGO FACTS. NOS. B150000093 31-12-2020, SERV. ENERGETICO A NUESTRAS INSTALACIONES EN BAYAHIBE, PROV. LA ROMANA, CORRESP. A DICIEMBRE/2020 .</t>
  </si>
  <si>
    <t>1ER ABONO  DE LAS  VACACIONES CORRESP. A (30 DIAS DEL  2019 Y 30  DIAS DEL 2020), QUIEN DESEMPEÑO EL CARGO DE SUB-DIRECTORA EN LA DIRECCION EJECUTIVA EN EL DEPTO. DE EQUIDAD DE GENERO.</t>
  </si>
  <si>
    <t>PAGO INDEMNIZACION Y VACACIONES (15 DIAS CORRESP. AL  2019 Y 30 DEL 2020), QUIEN DESEMPEÑO EL CARGO DE AUXILIAR DE RELACIONES PUBLICAS, EN EL DEPTO. DE COMUNICACIONES.</t>
  </si>
  <si>
    <t>PAGO VACACIONES (15 DIAS CORRESP AL  2019 Y 20 AL 2020), QUIEN DESEMPEÑO EL CARGO DE COORDINADOR DE ZONA EN EL DEPTO. DE SUPERVISION DE OBRAS CIVILES.</t>
  </si>
  <si>
    <t>PAGO VACACIONES (15 DIAS CORRESP. AL  2019 Y 20 DEL 2020), QUIEN DESEMPEÑO EL CARGO DE COORDINADOR DE ZONA EN EL DEPTO. DE SUPERVISION DE OBRAS CIVILES.</t>
  </si>
  <si>
    <t>PAGO FACT. NO. B1500000015/14-09-2020, O/S NO. OS2020-0280, ABAST. DE AGUA EN DIFTES. SECTORES Y COMUN. DE LA PROV.SAMANA CORRESP. A 30  DIAS DE AGOSTO/2020.</t>
  </si>
  <si>
    <t>PAGO FACT. NO. B1500002028/01-12-20, CTA. NO. (50015799) SERV. C&amp;W INTERNET 155 MBPS IP ASIGNADO A NIVEL CENTRAL, CORRESP.AL PERIODO DEL 01-12 AL 31-12-2020.</t>
  </si>
  <si>
    <t>PAGO FACT. NO. B1500002030/01-12-20, CTA. NO. (50017176) SERV. C&amp;W INTERNET ASIG. A SAN CRISTOBAL, CORRESP. AL PERIODO DEL 01-12 AL 31-12-2020.</t>
  </si>
  <si>
    <t>PAGO FACT.B1500000621/27-10-20  OC2020-16 COMPRA DE 10 JUNTAS , TUBOS DE 8'' * PVC SDR-21, Y  TUBOS DE 3'' PVC SDR-26, QUE SERAN UTILIZADOS EN REPARACION DE AVERIAS EN DIFTES. PUNTOS DE SAN JUAN .</t>
  </si>
  <si>
    <t>PAGO FACT. NO. B1500000025/24-11-2020,O/S  NO. OS2020-0529, DISTRIB. DE AGUA EN DIFTES. SECTORES Y COMUN. DE LA PROV. SANTIAGO RODRIGUEZ,CORRESP. A 27 DIAS DE OCTUBRE/2020.</t>
  </si>
  <si>
    <t>PAGO FACT. NO.B1500000065/29-10-2020,O/S NO. OS2020-0671, ABAST. DE AGUA EN LA   COMUN. DE FANTINO , PROV.SANCHEZ RAMIREZ , CORRESP.   24 DIAS DE OCTUBRE/2020.</t>
  </si>
  <si>
    <t>PAGO VIATICOS DE LA DIRECCION ADMINISTRATIVA, CORRESP. A SEPTIEMBRE/2020, ELABORADA EN DICIEMBRE/2020.</t>
  </si>
  <si>
    <t>PAGO VIATICOS DIRECCION DE TECNOLOGIA DE LA INF. Y COM, CORRESP. A OCTUBRE/2020, ELABORADA EN DICIEMBRE/2020</t>
  </si>
  <si>
    <t>PAGO VIATICOS DE LA UNIDADES CONSULTIVAS O ASESORAS, CORRESP. A OCTUBRE/2020, ELABORADA EN DICIEMBRE/2020.</t>
  </si>
  <si>
    <t>REPOSICION FONDO CAJA CHICA DE LA UNIDAD ADMTIVA DE NAVARRETE ZONA V CORRESP. AL PERIODO DEL 02-07 AL 05-10-2020.</t>
  </si>
  <si>
    <t>PAGO FACT. NO.B0200246026/01-07-2020, DESCONTADO DE LAS VACACIONES , QUIEN DESEMPEÑO EL CARGO DE COORDINADOR EN LA DIV.DE PROTOCOLO Y EVENTOS.</t>
  </si>
  <si>
    <t>PAGO FACT. NO.B1500085913/28-12-2020, CUENTA NO.709494508, SERVICIOS TELEFONICOS E INTERNET, CORRESP. A DICIEMBRE/2020.</t>
  </si>
  <si>
    <t>PAGO FACTS. NOS.B0200250816/15-07, 261391/18-8-2020, DESCONTADO DE LAS VACACIONES, QUIEN DESEMPEÑO EL CARGO DE ANALISTA DE PRESUPUESTO EN EL DEPTO. DE PRESUPUESTO.</t>
  </si>
  <si>
    <t>PAGO VIATICOS DE LA DIRECCION DE OPERACIONES, CORRESP. A OCTUBRE/2020, ELAB. EN DICIEMBRE/2020.</t>
  </si>
  <si>
    <t>PAGO VIATICOS DE LA DIRECCION DE SUPERV. Y FISCALIZACION DE OBRAS, CORRESP. A  OCTUBRE/2020, ELAB. EN DICIEMBRE/2020.</t>
  </si>
  <si>
    <t>PAGO FACT.NO. B1500000012/10-11-2020, O/S NO. OS2020-0456, ABAST. DE AGUA EN DIFTES SECTORES Y COMUN., DE LA PROV. LA ALTAGRACIA,CORRESP. A 31 DIAS  DE OCTUBRE/2020.</t>
  </si>
  <si>
    <t>PAGO VIATICOS DE LA DIRECCION COMERCIAL, CORRESP. A  OCTUBRE/2020, ELAB. EN DICIEMBRE/2020.</t>
  </si>
  <si>
    <t>PAGO FACT. NO. B1500000017/11-09-2020,O/S NO. OS2020-0654, ABAST. DE AGUA EN DIFTES. SECTORES Y COMUN. DE LA PROV.  HATO MAYOR, CORRESP.  A 26 DIAS DE AGOSTO/2020.</t>
  </si>
  <si>
    <t xml:space="preserve">PAGO VACACIONES (15 DIAS CORRESP. AL  2019 Y 15 DEL 2020), QUIEN DESEMPEÑO EL CARGO DE AUXILIAR DE INGENIERIA EN EL DEPTO. DE SISTEMAS DE AC. </t>
  </si>
  <si>
    <t>PAGO INDEMNIZACION, QUIEN DESEMPEÑO EL CARGO DE PROMOTOR SOCIAL EN EL DEPTO. DE DESARROLLO RURAL EN APS.</t>
  </si>
  <si>
    <t xml:space="preserve">EFT-5734 </t>
  </si>
  <si>
    <t xml:space="preserve">EFT-5735 </t>
  </si>
  <si>
    <t xml:space="preserve">EFT-5736 </t>
  </si>
  <si>
    <t xml:space="preserve">EFT-5737 </t>
  </si>
  <si>
    <t xml:space="preserve">EFT-5738 </t>
  </si>
  <si>
    <t xml:space="preserve">EFT-5739 </t>
  </si>
  <si>
    <t>PAGO VACACIONES (15 DIAS CORRESP AL  2019 Y 15 DEL 2020), QUIEN DESEMPEÑO LA FUNCION DE INGENIERO DE DISEÑO ELECTROMECANICO EN LA DIRECCION DE OPERACIONES.</t>
  </si>
  <si>
    <t>REPOSICION FONDO CAJA CHICA DE LA PROV.VALVERDE  CORRESP. AL PERIODO DEL 13-10 AL 09-12-2020.</t>
  </si>
  <si>
    <t>PAGO FACTS. NOS B1500000019/01-09, 20/01-10, 21/01-11-2020, O/S  NO. OS2020-0527, DISTRIB. DE AGUA EN DIFTES. SECTORES Y COMUN. DE LA PROV.DUARTE, CORRESP. A 31 DIAS  DE  AGOSTO,  28 DIAS DEL MES DE SEPT. Y 31 DIAS DEL MES DE OCTUBRE/2020.</t>
  </si>
  <si>
    <t xml:space="preserve">PAGO FACT. NO. B1500000022/30-11-2020, O/S NO. OS2020-0657, DISTRIB. DE AGUA EN DIFTE.S SECTORES Y COMUN. DE LA PROV. VALVERDE, CORRESP. A  16 DIAS DE OCTUBRE/2020. </t>
  </si>
  <si>
    <t>PAGO FACT.NO.B1500003859/30-12-2020, SERV. A EMPLEADOS VIGENTES Y EN TRAMITES DE PENSION, CORRESP. A ENERO/2021.</t>
  </si>
  <si>
    <t>REPOSICION FONDO CAJA CHICA GASTOS DE CIERRE AÑO FISCAL 2020 DE LA PLANTA DE TRAT. DE CABUYA, MULTIPLE HERMANAS MIRABAL. CORRESP. AL PERIODO DEL 07-10 AL 28-12-2020.</t>
  </si>
  <si>
    <t>PAGO INDEMNIZACION Y VACACIONES (12 DIAS CORRESP. AL AÑO 2020), QUIEN DESEMPEÑO EL CARGO DE AUXILIAR DE RECURSOS HUMANOS EN LA PROV. DE SAN JUAN DE LA MAGUANA.</t>
  </si>
  <si>
    <t>PAGO INDEMNIZACION Y VACACIONES (15 DIAS CORRESP.AL AÑO 2020), QUIEN DESEMPEÑO EL CARGO DE OPERADOR DE SISTEMA APS EN LA DIV. DE OPERACIONES PROV. SAN JUAN DE LA MAGUANA.</t>
  </si>
  <si>
    <t>AYUDA ECONOMICA DESTINADA A CUBRIR LOS GASTOS MEDICOS Y FUNEBRES , SE  QUIEN DESEMPEÑABA COMO SUBDIRECTOR EN LA DIRECCION EJECUTIVA.</t>
  </si>
  <si>
    <t>PAGO VACACIONES (15 DIAS CORRESP.AL  2019 Y 15 DEL 2020), QUIEN DESEMPEÑO EL CARGO DE ENC. INTERINA EN EL DEPTO. DE COSTOS Y PRESUPUESTOS.</t>
  </si>
  <si>
    <t>PAGO FACT. NO.B1100005981/10-12-2020, ALQ. LOCAL COMERCIAL EN MANZANILLO, MUN. PEPILLO SALCEDO, PROV.MONTECRISTI, CORRESP. A  DICIEMBRE/2020.</t>
  </si>
  <si>
    <t>PAGO FACT. NO. B1100006021/10-12-2020, ALQ.  LOCAL  DE LA OFICINA COMERCIAL EN EL MUN. DE VALLEJUELOS, PROV. SAN JUAN CORRESP. A  DICIEMBRE/2020.</t>
  </si>
  <si>
    <t>PAGO INDEMNIZACION Y VACACIONES (10 DIAS CORRESP. AL 2019 Y 15 DEL 2020), QUIEN DESEMPEÑO LA FUNCION DE MENSAJERO INTERNO EN LA DIV.DE TESORERIA.</t>
  </si>
  <si>
    <t>PAGO FACT. NO. B1500000028/10-11-2020,O/S NO. OS2020-0551, SERV. DISTRIB.DE AGUA EN DIFTES. SECTORES Y COMUN. DE LA PROV.PERAVIA, CORRESP. A 01 DIA DE SEPT/2020.</t>
  </si>
  <si>
    <t>PAGO FACTS. NOS. B1500000018/11-11, 21/08-12-2020,O/S NO.OS2020-0584,DISTRIB. DE AGUA EN DIFTES. SECTORES Y COMUN. DE LA PROV. AZUA ,CORRESP. A 27 DIAS DE OCTUBRE Y 30 DIAS DE NOVIEMBRE/2020.</t>
  </si>
  <si>
    <t>PAGO FACT.  NO. B1500000029/11-11-2020, O/S NO. OS2020-0789, DISTRIB. DE AGUA CON CAMION CIST.EN DIFTES. SECTORES Y COMUN. DE LA PROV. AZUA ,CORRESP. A 27 DIAS  DE OCTUBRE/2020 .</t>
  </si>
  <si>
    <t>PAGO FACT.NO.B1500017112/01-01-2021, POLIZA NO. 30-95-214327, SERV. MEDICOS PRESTADOS A EMPLEADOS VIGENTES Y EN TRAMITES DE PENSION, CONJUNTAMENTE CON SUS DEPENDIENTES DIRECTOS CORRESP. A ENERO/2021.</t>
  </si>
  <si>
    <t xml:space="preserve">PAGO FACTS .NOS.B1500013611/01-12-2020,  16896, 16895/01-01-2021, POLIZA NO.96-93-015147, SERV. PLAN MASTER INTERNACIONAL AL SERVIDOR VIGENTE Y SUS DEPENDIENTES DIRECTOS CORRESP. A  ENERO/2021, </t>
  </si>
  <si>
    <t xml:space="preserve">PAGO FACT. NO. B1500000604/14-09-2020, O/S  NO. OS2020-0361,SERVI.DE REPARACION ELECTROBOMBAS INATASCABLE . </t>
  </si>
  <si>
    <t>PAGO FACTS. NOS. B1500000600/08-09, 602/14-09-2020, O/C  NO. OC2020-0008 ADQ. DE VALVULAS, JUNTAS Y TUBERIAS PARA TODAS LAS ZONAS DEL INAPA  .</t>
  </si>
  <si>
    <t xml:space="preserve">EFT-2186 </t>
  </si>
  <si>
    <t>EFT-2187</t>
  </si>
  <si>
    <t>EFT-2188</t>
  </si>
  <si>
    <t>EFT-2189</t>
  </si>
  <si>
    <t>EFT-2190</t>
  </si>
  <si>
    <t>EFT-2191</t>
  </si>
  <si>
    <t>EFT-2192</t>
  </si>
  <si>
    <t>EFT-2193</t>
  </si>
  <si>
    <t xml:space="preserve">EFT-5740 </t>
  </si>
  <si>
    <t xml:space="preserve">PAGO FACT. NO.B1100005997/10-12-2020, ALQ. LOCAL COMERCIAL EN EL MUN. JAIBON, PROV. VALVERDE, CORRESP. AL  MES DE DICIEMBRE/2020. </t>
  </si>
  <si>
    <t xml:space="preserve">PAGO FACT. NO. B1100006003/10-12-2020, ALQ. LOCAL COMERCIAL EN CAÑAFISTOL-BANI, PROV. PERAVIA CORRESP. AL MES DE DICIEMBRE/2020. </t>
  </si>
  <si>
    <t>PAGO FACT. NO.B1100006017/10-12-2020, ALQ. LOCAL COMERCIAL EN EL MUN. CASTAÑUELA, PROV. MONTECRISTI, CORRESP. A  DICIEMBRE/2020.</t>
  </si>
  <si>
    <t>PAGO FACT.NO.B1100006008/10-12-2020,  ALQ. LOCAL COMERCIAL  EN EL MUN. NIZAO, PROV. PERAVIA , CORRESP. A DICIEMBRE/2020.</t>
  </si>
  <si>
    <t>PAGO FACT. NO. B1100006011/10-12-2020, ALQ. LOCAL COMERCIAL EN BOHECHIO,PROV. SAN JUAN, CORRESP. A  DICIEMBRE/2020.</t>
  </si>
  <si>
    <t>PAGO FACT. NO.B1100005994/10-12-2020, ALQ.LOCAL COMERCIAL EN  LAS YAYAS, PROV.  AZUA,  CORRESP. A DICIEMBRE/2020.</t>
  </si>
  <si>
    <t xml:space="preserve">PAGO FACT. NO.B1100005993/10-12-2020,  ALQ.LOCAL COMERCIAL  EN BOCA CANASTA , MUN. BANI, PROV. PERAVIA , CORRESP. A  DICIEMBRE/2020. </t>
  </si>
  <si>
    <t>PAGO FACT. NO. B1100006016/10-12-2020, ALQ. LOCAL COMERCIAL EN EL MUN. MONCION, PROV. SANTIAGO RODRIGUEZ,  CORRESP.  A DICIEMBRE/2020.</t>
  </si>
  <si>
    <t xml:space="preserve">PAGO FACT. NO.B1100006015/10-12-2020,  ALQ. LOCAL COMERCIAL EN EL MUN. CEVICOS, PROV.  SANCHEZ RAMIREZ ,CORRESP. A  DICIEMBRE/2020. </t>
  </si>
  <si>
    <t>PAGO VACACIONES (20 DIAS CORRESP. AL   2019 Y 20 DEL 2020), QUIEN DESEMPEÑO EL CARGO DE ENC. EN LA DIVISION COMERCIAL ALINO.</t>
  </si>
  <si>
    <t>PAGO INDEMNIZACION Y VACACIONES (15 DIAS CORRESP. AL  2019 Y 20 DEL 2020), QUIEN DESEMPEÑO LA FUNCION DE GESTOR DE COBROS EN LA DIRECCION COMERCIAL DE LA PROV. DE SAMANA.</t>
  </si>
  <si>
    <t>PAGO INDEMNIZACION Y VACACIONES (25 DIAS CORRESP. AL  2019 Y 24 DEL 2020), QUIEN DESEMPEÑO LA FUNCION DE SECRETARIA EN LA PROV. DE SANTIAGO.</t>
  </si>
  <si>
    <t>1ER ABONO 50%  INDEMNIZACION Y  VACACIONES CORRESP A (25 DIAS DEL  2019 Y 28 DIAS DEL 2020), QUIEN DESEMPEÑO EL CARGO DE AUXILIAR ALMACEN Y SUMINISTRO EN LA SECCION DE TALLERES.</t>
  </si>
  <si>
    <t xml:space="preserve">REPOSICION FONDO CAJA CHICA GASTOS DE CIERRE AÑO FISCAL 2020 DE LA UNIDAD ADMTIVA. DE NAVARRETE , CORRESP. AL PERIODO DEL 11-10 AL 15-12-2020. </t>
  </si>
  <si>
    <t>REPOSICION FONDO CAJA CHICA GASTO DE CIERRE AÑO FISCAL 2020 DE LA UNIDAD ADMTIVA. DE BAYAGUANA  CORRESP. AL PERIODO DEL 08 AL 23-12-2020 .</t>
  </si>
  <si>
    <t xml:space="preserve">PAGO INDEMNIZACION Y VACACIONES (15 DIAS CORRESP. AL  2019 Y 15 DEL 2020), QUIEN DESEMPEÑO EL CARGO DE RECEPCIONISTA EN EL DEPTO. ADMTIVO.  </t>
  </si>
  <si>
    <t>PAGO INDEMNIZACION Y VACACIONES (25 DIAS CORRESP. AL  2019 Y 29 DEL 2020), QUIEN DESEMPEÑO EL CARGO DE AYUDANTE DE FONTANERIA EN LA PROV. SANTIAGO SABANA IGLESIA.</t>
  </si>
  <si>
    <t>PAGO INDEMNIZACION Y VACACIONES (15 DIAS CORRESP. AL AÑO 2020), QUIEN DESEMPEÑO EL CARGO DE AYUDANTE DE OPERACIONES Y MANTEN. EN LA DIV. DE TRAT. SAN JUAN.</t>
  </si>
  <si>
    <t>REPOSICION FONDO CAJA CHICA DE LA PROV. MONTE PLATA , CORRESP. AL PERIODO DEL 01 AL 16-12-2020.</t>
  </si>
  <si>
    <t>1ER ABONO 50% DE LA INDEMNIZACION Y VACACIONES CORRESP. A (25 DIAS DEL  2019 Y 30 DIAS DEL 2020), QUIEN DESEMPEÑO EL CARGO DE VIGILANTE EN LA DIV.DE SERVICIOS GENERALES.</t>
  </si>
  <si>
    <t>PAGO INDEMNIZACION Y VACACIONES (20 DIAS CORRESP. AL  2019 Y 20 DEL 2020), QUIEN DESEMPEÑO EL CARGO DE AUXILIAR DE RECURSOS HUMANOS EN EL DEPTO. PROVINCIAL AC. SAN JOSE DE OCOA.</t>
  </si>
  <si>
    <t>PAGO FACT. NO. B0200250725/15-07, 5316/29-07-2020, DESCONTADO DE LA INDEMNIZACION Y VACACIONES, QUIEN DESEMPEÑO EL CARGO DE RECEPCIONISTA EN EL DEPTO. ADMTIVO.</t>
  </si>
  <si>
    <t>PAGO FACT. NO. B1500000028/06-10-2020, O/S NO. OS2020-0430, ABAST. DE AGUA EN DIFTES. SECTORES Y COMUN. DE LA PROV.PERAVIA,  CORRESP. A 30 DIAS DE SEPTIEMBRE/2020 .</t>
  </si>
  <si>
    <t xml:space="preserve">PAGO FACTS. NOS. B1500000110/11-11, 111/16-11-2020, O/S  NO. OS2020-0626, SERV.DISTRIB. DE AGUA EN DIFTES. SECTORES Y COMUN. DE LA PROV. SAN CRISTOBAL  , CORRESP. A 30 DIAS DE SEPT. Y 31 DIAS DE OCTUBRE/2020. </t>
  </si>
  <si>
    <t xml:space="preserve">PAGO FACTS. NOS. B1500000019,20,21/24-11-2020, O/S  NO. OS2020-0788, DISTRIB. DE AGUA EN DIFTES. SECTORES Y COMUN. DE LA PROV. EL SEIBO, CORRESP. A 27 DIAS DE AGOSTO, 25 DIAS DE SEPT. Y  27 DIAS DE OCTUBRE/2020. </t>
  </si>
  <si>
    <t>PAGO FACT. NO. B1500000032/13-11-2020, O/S NO.OS2020-0419,DISTRIB.DE AGUA EN DIFTES. SECTORES Y COMUN. DE LA PROV. SANTIAGO RODRIGUEZ, CORRESP. A  9 DIAS DEL MES DE OCTUBRE/2020.</t>
  </si>
  <si>
    <t>PAGO FACTS. NOS.B0200260182/14-08, 4315/28-08, 254476/27-07, 246774/03-07-2020, DESCONTADO DE LA INDEMNIZACION Y VACACIONES, QUIEN DESEMPEÑO EL CARGO DE AYUDANTE DE OPERACIONES Y MANTENIMIENTO EN LA DIV. DE SERVICIOS GENERALES.</t>
  </si>
  <si>
    <t>PAGO VACACIONES (15 DIAS CORRESPONDIENTE AL AÑO 2019 Y 15 DEL 2020), QUIEN DESEMPEÑO EL CARGO DE ASESOR JURIDICO EN LA DIRECCION EJECUTIVA.</t>
  </si>
  <si>
    <t>PAGO VACACIONES (15 DIAS CORRESP. AL  2019), QUIEN DESEMPEÑO EL CARGO DE ANALISTA COMERCIAL EN LA DIV. COMERCIAL EN LA PROV. DUARTE (CASTILLO HOSTOS).</t>
  </si>
  <si>
    <t>PAGO FACT. NO. B1100006009/10-12-2020, ALQ. DE DOS LOCALES COMERCIALES,  PROV.DAJABON CORRESP.AL MES DE DICIEMBRE/2020.</t>
  </si>
  <si>
    <t>PAGO FACT.S NOS. B1500000019/23-11, 20/30-11-2020,O/S NO. OS2020-0589, DISTRIB. DE AGUA EN DIFTES. SECTORES Y COMUN. DE LA PROV.MONTE CRISTI,CORRESP. A 18 DIAS DE OCTUBRE, 25 DIAS DE SEPTIEMBRE/2020.</t>
  </si>
  <si>
    <t>PAGO FACT.NO.B1100006022/10-12-2020, ALQ. LOCAL COMERCIAL EN EL MUN. SAN RAFAEL DEL YUMA, PROV. LA ALTAGRACIA,CORRESP. A DICIEMBRE/2020 .</t>
  </si>
  <si>
    <t>PAGO FACTS .NO.B1500000026/06-11, 27/16-11-2020, O/S NO. OS2020-0577 DISTRIB. DE AGUA CON CAMION CIST. EN DIFTES. SECTORES Y COMUN. DE LA PROV. SAN CRISTOBAL ,CORRESP. A 30 DIAS  DE SEPT Y 31 DIAS  DE OCTUBRE/2020.</t>
  </si>
  <si>
    <t>PAGO VACACIONES (15 DIAS CORRESP. AL  2019 Y 10 DEL 2020), QUIEN DESEMPEÑO EL CARGO DE ENC. EN LA PROVINCIAL SANCHEZ RAMIREZ.</t>
  </si>
  <si>
    <t>PAGO VACACIONES (20 DIAS CORRESP. AL  2019 Y 20 DEL 2020), QUIEN DESEMPEÑO EL CARGO DE ANALISTA LEGAL EN EL DEPTO. PROVINCIAL SAMANA.</t>
  </si>
  <si>
    <t>PAGO INDEMNIZACION Y VACACIONES (20 DIAS CORRESP. AL  2019 Y 20 DEL 2020), QUIEN DESEMPEÑO LA FUNCION DE CONSERJE EN LA SECCION DE MAYORDOMIA.</t>
  </si>
  <si>
    <t>PAGO INDEMNIZACION Y VACACIONES (20 DIAS CORRESP. AL 2019 Y 20 DEL 2020), QUIEN DESEMPEÑO EL CARGO DE AYUDANTE DE OPERACIONES Y MANTENIMIENTO EN LA DIV.DE TRAT. PROV. SAN JUAN DE LA MAGUANA.</t>
  </si>
  <si>
    <t>PAGO VACACIONES (20 DIAS CORRESP. AL  2019 Y 19 DEL 2020), QUIEN DESEMPEÑO EL CARGO DE INGENIERO CIVIL 1.</t>
  </si>
  <si>
    <t>PAGO INDEMNIZACION Y VACACIONES (24 DIAS CORRESP. AL  2020), QUIEN DESEMPEÑO EL CARGO DE AYUDANTE DE FONTANERIA EN LA DIV. DE OPERACIONES PROV. SAN JUAN DE LA MAGUANA.</t>
  </si>
  <si>
    <t>PAGO VACACIONES (20 DIAS CORRESP. AL  2019 Y 18 DEL 2020), QUIEN DESEMPEÑO EL CARGO DE ANALISTA LEGAL EN EL DEPTO. PROVINCIAL SAN JUAN DE LA MAGUANA.</t>
  </si>
  <si>
    <t>PAGO INDEMNIZACION Y VACACIONES (20 DIAS CORRESP. AL  2019 Y 14 DEL 2020), QUIEN DESEMPEÑO EL CARGO DE CHOFER I EN LA DIV. ADMTIVA. PROV. SAN JUAN DE LA MAGUANA.</t>
  </si>
  <si>
    <t>PAGO INDEMNIZACION Y VACACIONES (25 DIAS CORRESP. AL  2019 Y 19 DEL 2020), QUIEN DESEMPEÑO EL CARGO DE AYUDANTE DE MECANICA EN LA PROV. DE SAN JUAN DE LA MAGUANA.</t>
  </si>
  <si>
    <t>PAGO INDEMNIZACION Y VACACIONES (20 DIAS CORRESP.AL  2019 Y 17 DEL 2020), QUIEN DESEMPEÑO EL CARGO DE AUXILIAR COMERCIAL EN  SANTIAGO.</t>
  </si>
  <si>
    <t>PAGO INDEMNIZACION Y VACACIONES (25 DIAS CORRESP. AL  2019 Y 29 DEL 2020), QUIEN DESEMPEÑO EL CARGO DE AUXILIAR ADMTIVO. EN LA PROV. SANTIAGO.</t>
  </si>
  <si>
    <t>PAGO INDEMNIZACION Y VACACIONES (15 DIAS CORRESP. AL  2019 Y 15 DEL 2020), QUIEN DESEMPEÑO EL CARGO DE VIGILANTE EN LA DIV. DE SERVICIOS GENERALES SECCION DE SEGURIDAD CIVIL.</t>
  </si>
  <si>
    <t>PAGO VACACIONES (15 DIAS CORRESP. AL  2019 Y 15 DEL 2020), QUIEN DESEMPEÑO EL CARGO DE ASESOR DE SUPERVISION Y FISCALIZACION DE OBRAS EN LA DIRECCION DE FISCALIZACION.</t>
  </si>
  <si>
    <t>PAGO INDEMNIZACION Y VACACIONES (15 DIAS CORRESP. AL  2019 Y 20 DEL 2020), QUIEN DESEMPEÑO EL CARGO DE AUXILIAR EN LA OFICINA DE ACCESO A LA INFORMACION.</t>
  </si>
  <si>
    <t>PAGO FACT. NO. B1100006023/10-12-2020, ALQUILER VIVIENDA FAMILIAR HABITADA POR EL PERSONAL DE SUPERVISION DE OBRAS EN MONTECRISTI, CORRESP. A  DICIEMBRE/2020.</t>
  </si>
  <si>
    <t xml:space="preserve">EFT-5741 </t>
  </si>
  <si>
    <t xml:space="preserve">EFT-5742 </t>
  </si>
  <si>
    <t>PAGO VIATICOS DE LA UNIDADES CONSULTIVAS O ASESORAS, CORRESP. AL COMPLETIVO AGOSTO-OCTUBRE/2020, ELABORADA EN ENERO/2021.</t>
  </si>
  <si>
    <t>PAGO FACT. NO. B1500025094/15-01-2021, CTA. NO.4236435, POR SERV. DE TELECABLE E INTERNET, CORRESP. AL PERIODO DEL 11-12 AL 10-01-2021.</t>
  </si>
  <si>
    <t>M</t>
  </si>
  <si>
    <t>DEPOSITO</t>
  </si>
  <si>
    <t>PAGO FACT. NO.B1500000189/30-11-2020 (CUB. NO.05) DE LOS TRAB. DE CONST. LINEA DE IMPULSION DESDE E=2 + 359.03 HASTA DEPOSITO REGULADOR VITRIFICADO CAPAC.935M3 Y RED DE DISTRIB. EL COYOTE, MAJAGUALITO, AC.. MULTIPLE JUANA VICENTA, PROV. SAMANA</t>
  </si>
  <si>
    <t xml:space="preserve">PAGO FACT. NO. B1500000002/05-01-2021 ( CUB. NO.02) DE LOS TRAB. DE AMPLIACION ALCANTARILLADO SANITARIO DE SAN FRANCISCO DE MACORIS, AL SECTOR VILLA VERDE, PROV. DUARTE, </t>
  </si>
  <si>
    <t>PAGO FACT. NO.B1500000005/22-12-2020 (CUB. NO.05) DE LOS TRAB. REHAB. DEPOSITO REGULADOR ZONA ALTA Y AMPLIACION DE LA RED DISTRIB. A LAS COLINAS, AC. SAN FRANCISCO DE MACORIS, PROV. DUARTE</t>
  </si>
  <si>
    <t>PAGO FACT. NO.B1500000008/06-01-2021 (CUB. NO.05 FINAL) Y DEVOLUCION EN RETENIDO, DE LOS TRAB. CONSTR. DESVIO TRAMO LINEA DE IMPULSION PSPI, AC. SAN CRISTOBAL, PROV. SAN CRISTOBAL</t>
  </si>
  <si>
    <t>PAGO FACT. NO.B1500000057/17-12-2020 (CUB. NO.06) DE LOS TRAB. DE RECONSTRUCCION CAFETERIA DEL NIVEL CENTRAL DE INAPA, DISTRITO NACIONAL.</t>
  </si>
  <si>
    <t>PAGO FACT. NO. B1500000011/11-01-2021 ( CUB. NO.06 ) DE LOS TRAB. CONSTR. ACUED. DEL SECTOR SANTA ROSA, COMO EXT. DEL AC. DE COTUI, PROV. SANCHEZ RAMIREZ.</t>
  </si>
  <si>
    <t>PAGO FACT. NO.B1500000018/05-01-2021 (CUB. NO.03 ) DE LOS TRAB. CONSTR. LINEAS DE CONDUCCION DE 010¨ EN LA COLONIA Y DE 08¨ DESDE OVIEDO HASTA LOS TRES CHARCOS, AC. MULTIPLE LOS PATOS- ENRIQUILLO-OVIEDO, PROV. BARAHONA,</t>
  </si>
  <si>
    <t>PAGO FACT. NO.B1500000001/13-01-2021 (CUB. NO. 01) DE LOS TRAB. DE CONST. ESTACION DE BOMBEO Y LINEA DE IMPULSION, ACU. DE VILLA ALTAGRACIA , PROV. SAN CRISTOBAL</t>
  </si>
  <si>
    <t>PAGO FACT. NO. B1500000021/04-12-2020 (CUB. NO.2) PARA LA EJECUCION DEL PROYECTO CONSTR. LINEAS DE CONDUCCION DE ø12 DESDE ENRIQUILLO HASTA JUANCHO, AC. MULTIPLE LOS PATOS-ENRIQUILLO-OVIEDO, PROV. PEDERNALES</t>
  </si>
  <si>
    <t>PAGO FACT. NO. B1500000027/14-12-2020 (CUB. NO.06 ) DE LOS TRAB. DE CONST. LINEA DE CONDUCCION (DESDE PUNTO DE EMPALME TUBERIA DE 20" EXISTENTE HASTA NUEVA ESTACION DE BOMBEO) ESTACION DE BOMBEO Y LINEA DE IMPULSION HASTA E=2 + 359.03 AC. MULTIPLE JUANA VICENTA, PROV. SAMANA</t>
  </si>
  <si>
    <t>PAGO FACT. NO.B1500000015/13-01-2021 (CUB. NO.05 ) DE LOS TRAB. MEJORAMIENTO Y AMPLIACION AC. LOS RIOS Y LAS CLAVELINAS, PROV. BAHORUCO</t>
  </si>
  <si>
    <t>PAGO FACT. NO.B1500000017/14-01-2021 (CUB. NO.04) DE LOS TRAB. DE EQUIPAMIENTO DE POZOS DE LOS AC. DE ANGELINA- LAS GUARANAS Y LA MATA, PROV. SANCHEZ RAMIREZ,</t>
  </si>
  <si>
    <t>PAGO FACT. NO.B1500000012/15-01-2021 (CUB. NO. 08) DE LOS TRAB. DE CONSTR. LINEA MATRIZ Y REDES DE DISTR. COMUN. JUANA VICENTA, RANCHO ESPAÑOL, EL CUERNO Y CANTON DEL AC. MULTIPLE JUANA VICENTA , PROV. SAMANA</t>
  </si>
  <si>
    <t>PAGO CUB. NO.05 FINAL Y DEV. DE RETENIDO EN GARANTIA DE LOS TRAB. REMODELACION DISPENSARIO MEDICO, SEDE CENTRAL INAPA</t>
  </si>
  <si>
    <t>PAGO FACT. NO.B1500000004/14-012021 (CUB.NO.04) DE LOS TRAB. CONSTR. ALCANTARILLADO SANITARIO DE LOS SECTORES PUEBLO ABAJO, SAVICA Y RESTAURADORES, PROV. AZUA</t>
  </si>
  <si>
    <t>PAGO FACT. NO.B1500000016/14-01-2021 (CUB. NO.02 ) DE LOS TRAB. DE CONSTR. ACUED. LA GRANJA, COMO EXT. AC. LAS TERRENAS, PROV. SAMANA</t>
  </si>
  <si>
    <t>PAGO FACT. NO.B1500000012/13-01-2021 (CUB. NO.03) DE LOS TRAB. DE AMPLIACION REDES DE DISTRIB.BANI, SECTOR PERICLES, PROV. PERAVIA .</t>
  </si>
  <si>
    <t>PAGO FACT. NO. B1500000163/14-01-2021 ( CUB. NO.06) DE LOS TRAB. DE AMPLIACION Y MEJORAM. REDES DE DISTRIB. MATANZA, PAYA, ARROYO HONDO, LOS TUMBAOS Y QUIJA QUIETA Y CARRETON AC. MULTIPLE PERAVIA, PROV. PERAVIA</t>
  </si>
  <si>
    <t>PAGO FACT. NO.B1500000151/18/01/2021 (CUB. NO.12) DE LOS TRAB. LINEA DE CONDUCCION, Y ESTACION DE BOMBEO DE 200 M3, DEL AC. MULTIPLE LOMA DE GUAYACANES COMO EXT. DEL AC. MULT. LINEA NOROESTE, PROV. VALVERDE</t>
  </si>
  <si>
    <t>PAGO FACT. NO. B1500000164/14-01-2020 CUB. NO. 1, TRAB. DE CONSTR. PLANTA DEPURADORA (1ER ETAPA) Y NUEVO COLECTOR PRINCIPAL ALCANT. SANITARIO BANI, PROV. PERAVIA</t>
  </si>
  <si>
    <t>PAGO FACT. NO.B1500000009/15-01-2021 (CUB. NO.08 DE LOS TRAB. LINEA DE CONDUCCION REFORZAMIENTO DE ASURO DESDE LA TOMA DEL AC. POSTRER RIO, PROV. BARAHONA</t>
  </si>
  <si>
    <t xml:space="preserve">EFT-5743 </t>
  </si>
  <si>
    <t>EFT-5744</t>
  </si>
  <si>
    <t>EFT-5745</t>
  </si>
  <si>
    <t>EFT-5746</t>
  </si>
  <si>
    <t>EFT-5747</t>
  </si>
  <si>
    <t>PAGO INDEMNIZACION Y VACACIONES (25 DIAS CORRESP. AL   2019 Y 24 DEL 2020), QUIEN DESEMPEÑO EL CARGO DE AYUDANTE DE FONTANERIA EN LA DIV. COMERCIAL PROV. SAN JUAN DE LA MAGUANA.</t>
  </si>
  <si>
    <t>PAGO INDEMNIZACION Y VACACIONES (20 DIAS CORRESP.AL   2019 Y 18 DEL 2020), QUIEN DESEMPEÑO LA FUNCION DE SECRETARIA EN EL DEPTO. DE MANTENIMIENTO Y REHAB. DE SISTEMAS DE TRATAMIENTO.</t>
  </si>
  <si>
    <t>PAGO INDEMNIZACION Y VACACIONES (20 DIAS CORRESP. AL   2019 Y 19 DEL 2020), QUIEN DESEMPEÑO EL CARGO DE OPERADOR DE SISTEMA APS EN LA DIV. DE OPERACIONES EN LA PROV. SAN JUAN DE LA MAGUANA.</t>
  </si>
  <si>
    <t>PAGO INDEMNIZACION Y VACACIONES (25 DIAS CORRESP. AL  2019 Y 19 DEL 2020), QUIEN DESEMPEÑO EL CARGO DE AYUDANTE DE FONTANERIA EN LA DIV. DE OPERACIONES PROV. SAN JUAN DE LA MAGUANA.</t>
  </si>
  <si>
    <t>PAGO INDEMNIZACION Y VACACIONES (20 DIAS CORRESP. AL  2019 Y 14 DEL 2020), QUIEN DESEMPEÑO LA FUNCION DE VIGILANTE EN LA PROV. DE SAN JUAN DE LA MAGUANA.</t>
  </si>
  <si>
    <t>PAGO VACACIONES (25 DIAS CORRESP. AL   2019 Y 30 DEL 2020), QUIEN DESEMPEÑO LA FUNCION DE ASESOR EN LA DIRECCION EJECUTIVA.</t>
  </si>
  <si>
    <t>PAGO INDEMNIZACION Y VACACIONES (13 DIAS CORRESP.AL  2019 Y 16 DEL 2020), QUIEN DESEMPEÑO LA FUNCION DE AUXILIAR ADMTIVO. EN EL DEPTO. TECNICO.</t>
  </si>
  <si>
    <t>PAGO INDEMNIZACION Y VACACIONES (25 DIAS CORRESP. AL  2019 Y 19 DEL 2020), QUIEN DESEMPEÑO EL CARGO DE ELECTRICISTA EN LA PROV. SANTIAGO.</t>
  </si>
  <si>
    <t>PAGO INDEMNIZACION, QUIEN DESEMPEÑO EL CARGO DE GESTOR DE COBROS EN LA DIV. COMERCIAL PROV. MARIA TRINIDAD SANCHEZ (NAGUA).</t>
  </si>
  <si>
    <t>PAGO VACACIONES (06 DIAS CORRESP.AL AÑO 2019 Y 14 DEL 2020), QUIEN DESEMPEÑO EL CARGO DE ANALISTA LEGAL EN EL DPTO. JURIDICO DIVISION DE ELAB. DE DOCUMENTOS LEGALES.</t>
  </si>
  <si>
    <t>PAGO INDEMNIZACION Y VACACIONES (15 DIAS CORRESP. AL   2019 Y 15 DEL 2020), QUIEN DESEMPEÑO EL CARGO DE VIGILANTE EN LA SECCION DE SEGURIDAD CIVIL.</t>
  </si>
  <si>
    <t>PAGO INDEMNIZACION Y VACACIONES (15 DIAS CORRESP. AL  2019 Y 10 DEL 2020), QUIEN DESEMPEÑO LA FUNCION DE CHOFER II EN LA PROV. DE SAN JUAN DE LA MAGUANA.</t>
  </si>
  <si>
    <t>PAGO INDEMNIZACION Y VACACIONES (15 DIAS CORRESP. AL  2020), QUIEN DESEMPEÑO EL CARGO DE RECEPCIONISTA EN LA DIRECCION ADMTIVA.</t>
  </si>
  <si>
    <t>PAGO VACACIONES (20 DIAS CORRESP. AL AÑO 2019 Y 14 DEL 2020), QUIEN DESEMPEÑO EL CARGO DE SOPORTE COMERCIAL EN LA DIV. COMERCIAL PROV. DUARTE.</t>
  </si>
  <si>
    <t>PAGO INDEMNIZACION Y VACACIONES (18 DIAS CORRESP. AL AÑO 2020), QUIEN DESEMPEÑO EL CARGO DE CONSERJE EN EL AC. NAVARRETE.</t>
  </si>
  <si>
    <t>PAGO INDEMNIZACION Y VACACIONES (25 DIAS CORRESP. AL AÑO 2019 Y 29 DEL 2020), QUIEN DESEMPEÑO EL CARGO DE AUXILIAR DE FACTURACION EN LA DIV.COMERCIAL PROV. SAN JUAN DE LA MAGUANA (LAS MATAS DE FARFAN).</t>
  </si>
  <si>
    <t>PAGO INDEMNIZACION Y VACACIONES (30 DIAS CORRESP. AL AÑO 2019 Y 24 DEL 2020), QUIEN DESEMPEÑO EL CARGO DE SECRETARIA EN LA DIV. DE SERVICIOS GENERALES SECCION MAYORDOMIA.</t>
  </si>
  <si>
    <t>PAGO VACACIONES (15 DIAS CORRESP. AL AÑO 2019 Y 09 DEL 2020), QUIEN DESEMPEÑO EL CARGO DE CODIFICADOR EN LA DIV. COMERCIAL PROV. SAN JUAN DE LA MAGUANA.</t>
  </si>
  <si>
    <t>PAGO VACACIONES (15 DIAS CORRESP. AL AÑO 2019 Y 09 AL 2020),QUIEN DESEMPEÑO EL CARGO DE CODIFICADOR EN EL AC. BANI.</t>
  </si>
  <si>
    <t>PAGO VACACIONES (20 DIAS CORRESP AL  2019 Y 16 DEL 2020), QUIEN DESEMPEÑO LA FUNCION DE ANALISTA LEGAL EN EL DEPTO. JURIDICO.</t>
  </si>
  <si>
    <t>PAGO VACACIONES (20 DIAS CORRESP. AL  2019 Y 19 DEL 2020), QUIEN DESEMPEÑO EL CARGO DE ANALISTA LEGAL EN LA PROV. SANTIAGO.</t>
  </si>
  <si>
    <t>PAGO VACACIONES (20 DIAS CORRESP. AL   2019 Y 19 DEL 2020), QUIEN DESEMPEÑO EL CARGO DE SOPORTE COMERCIAL EN EL DEPTO. CATASTRO DE USUARIOS CARTOGRAFIA.</t>
  </si>
  <si>
    <t>PAGO VACACIONES (20 DIAS CORRESP. AL AÑO 2020), QUIEN DESEMPEÑO EL CARGO DE AUXILIAR DE INGENIERIA EN LA DIV. DE PLANTA FISICA.</t>
  </si>
  <si>
    <t>PAGO VACACIONES (20 DIAS CORRESP. AL  2019 Y 20 AL 2020),  QUIEN DESEMPEÑO EL CARGO DE ENC. EN LA DIV. COMERCIAL PROV. SAMANA.</t>
  </si>
  <si>
    <t>PAGO INDEMNIZACION Y VACACIONES (20 DIAS CORRESP. AL  2019 Y 17 DEL 2020), QUIEN DESEMPEÑO EL CARGO DE OPERADOR DE SISTEMA APS EN LA PROV. SANTIAGO SABANA IGLESIA.</t>
  </si>
  <si>
    <t>PAGO INDEMNIZACION Y VACACIONES (15 DIAS CORRESP. AL   2019 Y 10 DEL 2020), QUIEN DESEMPEÑO EL CARGO DE AUXILIAR DE TRANSPORTACION EN LA DIV. DE TRANSPORTACION.</t>
  </si>
  <si>
    <t>PAGO DE INDEMNIZACION Y VACACIONES CORRESP. A (15 DIAS DEL AÑO 2020), QUIEN DESEMPEÑO EL CARGO DE AUXILIAR EN TRANSPORTE EN EL DEPTO. ADMTIVO.</t>
  </si>
  <si>
    <t>PAGO VACACIONES (20 DIAS CORRESP. AL  2019 Y 20 DEL 2020), QUIEN DESEMPEÑO EL CARGO DE INGENIERO DE OPERACIONES ELECTROMECANICA EN LA DIV. DE OPERACIONES EL SEIBO.</t>
  </si>
  <si>
    <t>PAGO VACACIONES (15 DIAS CORRESP. AL  2019 Y 20 DEL 2020), QUIEN DESEMPEÑO EL CARGO DE ANALISTA LEGAL EN EL DEPTO. PROVINCIAL MARIA TRINIDAD SANCHEZ.</t>
  </si>
  <si>
    <t>PAGO VACACIONES (15 DIAS CORRESP. AL  2019 Y 15 DEL 2020), QUIEN DESEMPEÑO EL CARGO DE TECNICO EN COMPRAS EN EL DEPTO. DE COMPRAS Y CONTRATACIONES.</t>
  </si>
  <si>
    <t>PAGO FACT. NO.B1100006006/10-12-2020,  ALQ. LOCAL COMERCIAL EN EL FACTOR, MUN. DE NAGUA, PROV. MARIA TRINIDAD SANCHEZ.CORRESP. AL MES DICIEMBRE/2020.</t>
  </si>
  <si>
    <t>PAGO FACT.NO. B1100006000/10-12-2020, ALQ. LOCAL COMERCIAL EN EL MUN.  QUISQUEYA, PROV. SAN PEDRO DE MACORIS,CORRESP. AL  MES DICIEMBRE/2020 .</t>
  </si>
  <si>
    <t>PAGO FACT. NO.B1100006012/10-12-2020,  ALQ. LOCAL COMERCIAL EN LAS MATAS DE FARFAN,  PROV. SAN JUAN, CORRESP. AL MES DE DICIEMBRE/2020.</t>
  </si>
  <si>
    <t>PAGO FACT. NO. B1100006001/10-12-2020, ALQ. OFICINA COMERCIAL EN EL MUN. EL CERCADO, PROV. SAN JUAN, CORRESP. A  DICIEMBRE/2020.</t>
  </si>
  <si>
    <t>PAGO FACT. NO.B1100005980/10-12-2020,  ALQ. LOCAL COMERCIAL  EN EL MUN. DE LA  LAGUNA SALADA, PROV. VALVERDE, CORRESP. A  DICIEMBRE/2020.</t>
  </si>
  <si>
    <t>PAGO FACT.NO.B1100005989/10-12-2020,  ALQ. LOCAL COMERCIAL EN JICOME ARRIBA, MUN. ESPERANZA, PROV. VALVERDE,CORRESP.A  DICIEMBRE/2020.</t>
  </si>
  <si>
    <t>PAGO FACT. NO.B1100005985/10-12-2020, ALQ.LOCAL COMERCIAL, DISTRITO MUNICIPAL LAS GALERAS, PROV. SANTA BARBARA DE SAMANA,CORRESP. A DICIEMBRE/2020.</t>
  </si>
  <si>
    <t>PAGO FACT. NO.B1100005986/10-12-2020,  ALQ. LOCAL COMERCIAL EN EL MUN.LOMA DE CABRERA, PROV. DAJABON,  CORRESP. A  DICIEMBRE/2020.</t>
  </si>
  <si>
    <t>PAGO FACT. NO. B1100005983/10-12-2020, ALQ. LOCAL COMERCIAL EN EL MUN. RESTAURACION,  PROV. DAJABON , CORRESP. A  DICIEMBRE/2020.</t>
  </si>
  <si>
    <t>PAGO FACT. NO.B1100006693/21-12-2020, ALQ. LOCAL COMERCIAL MUN. HIGUEY, PROV. LA ALTAGRACIA, CORRESP. A LOS MESES DE OCTUBRE, NOV. Y DICIEMBRE/2020.</t>
  </si>
  <si>
    <t>PAGO FACTS. NOS.B1100004179/14-09, 4835/13-10, 5500/17-11, 5979/10-12-2020, ALQ. LOCAL COMERCIAL EN PIMENTEL, PROV. DUARTE,CORRESP. A LOS MESES DE SEPT, OCTUBRE, NOV. Y DICIEMBRE/2020.</t>
  </si>
  <si>
    <t>PAGO FACT. NO.B1100006005/10-12-2020,  ALQ. LOCAL COMERCIAL EN SABANA IGLESIA, PROV. SANTIAGO , CORRESP. A  DICIEMBRE/2020.</t>
  </si>
  <si>
    <t>REPOSICION FONDO CAJA CHICA DE LA PROV. PERAVIA  CORRESP. AL PERIODO DEL 05-10 AL 16-12-2020.</t>
  </si>
  <si>
    <t xml:space="preserve">PAGO FACTS. NOS. B1500000019/20-10, 20/13-11-2020, O/S  NO. OS2020-0557, DISTRIB. DE AGUA EN DIFTES. SECTORES Y COMUN. DE LA PROV. SAN CRISTOBAL AL 30 DIAS DE  SEPT. Y 31 DIAS DEL MES DE OCTUBRE/2020 </t>
  </si>
  <si>
    <t>PAGO FACT.NO. B1500000020/12-11-2020, O/S  NO. OS2020-0533, SERV. DE DISTRIB DE AGUA CON CAMION CIST. EN DIFTES. COMUN. DE COTUI Y ANGELINA, PROV.SANCHEZ RAMIREZ, CORRESP. A 28 DIAS DEL MES DE OCTUBRE/2020.</t>
  </si>
  <si>
    <t>PAGO FACT. NO.B1500000174/06-01-21 O/S NO. OS2019-1557, SERV. DE TRANSPORTE AL PERSONAL DE LA INSTITUCION,  CORRESP. A  DICIEMBRE/2020.</t>
  </si>
  <si>
    <t>PAGO FACT. NO. B0200258353/08-08-2020, DESCONTADO DE LA INDEMNIZACION Y  VACACIONES, QUIEN DESEMPEÑO EL CARGO DE SECRETARIA EN LA DIV. DE SERV. GENERALES SECCION DE MAYORDOMIA.</t>
  </si>
  <si>
    <t>PAGO FACT. NO. B0200260141/14-08-2020, DESCONTADO DE LAS VACACIONES , . QUIEN DESEMPEÑO EL CARGO DE COORDINADOR DE PROTOCOLO EN LA DIV. DE PROTOCOLO Y EVENTOS.</t>
  </si>
  <si>
    <t>PAGO FACTS. NOS. B0200267262/07-09, 259548/12-08, 263384/25-08, 255262,47/29-07-2020, DESCONTADO DE LA INDEMNIZACION Y  VACACIONES ,  QUIEN DESEMPEÑO EL CARGO DE AUXILIAR DE TRANSPORTACION EN LA DIV. DE TRANSPORTACION.</t>
  </si>
  <si>
    <t>PAGO FACT. NO. B0200264030/27-08-2020, DESCONTADO DE LAS VACACIONES ,  QUIEN DESEMPEÑO EL CARGO DE TECNICO EN COMPRAS EN EL DEPTO. DE COMPRAS Y CONTRATACIONES.</t>
  </si>
  <si>
    <t>BARAHONA</t>
  </si>
  <si>
    <t>SAN CRISTOBAL</t>
  </si>
  <si>
    <t xml:space="preserve">EFT-5748 </t>
  </si>
  <si>
    <t xml:space="preserve">EFT-5749 </t>
  </si>
  <si>
    <t xml:space="preserve">EFT-5750 </t>
  </si>
  <si>
    <t xml:space="preserve">EFT-5751 </t>
  </si>
  <si>
    <t xml:space="preserve">EFT-5752 </t>
  </si>
  <si>
    <t xml:space="preserve">EFT-5753 </t>
  </si>
  <si>
    <t>PAGO FACTS. NOS. B1500000006/30-09, 07/31-10,08/18/11/2020, O/S  NO. OS2020-0619, DISTRIB. DE AGUA EN DIFTES. SECTORES Y COMUN. DE LA PROV. SAN CRISTOBAL  , CORRESP. A 29 DIAS DE  SEPT, 30 DIAS DE OCTUBRE Y 10 DIAS DE NOV./2020.</t>
  </si>
  <si>
    <t>REPOSICION FONDO CAJA CHICA GASTOS DE CIERRE AÑO FISCAL 2020 DE LA PROV. PERAVIA ,CORRESP. AL PERIODO DEL 16 AL 30-12-2020.</t>
  </si>
  <si>
    <t>PAGO FACTS. NOS. B1500000024, 25, 26/27-10, 27/12-11-2020, O/S  NO. OS2020-0778, SERV.DISTRIB. DE AGUA, EN DIFTES. SECTORES Y COMUN. DE LA PROV. SAN JUAN, CORRESP. A 30 DIAS DE JUNIO, 29 DIAS DE JULIO, 27 DIAS DE AGOSTO Y 20 DIAS DE SEPT./2020.</t>
  </si>
  <si>
    <t>REPOSICION FONDO CAJA CHICA GASTOS DE CIERRE AÑO FISCAL 2020 DE LA DIRECCION DE INGENIERIA CORRESP. AL PERIODO DEL 03-12 AL 17-12-2020.</t>
  </si>
  <si>
    <t>REPOSICION FONDO  CAJA CHICA GASTOS DE CIERRE AÑO  FISCAL 2020 DE LA PROV. VALVERDE CORRESP. AL PERIODO DEL 10 AL 30-12-2020.</t>
  </si>
  <si>
    <t>REPOSICION FONDO CAJA CHICA GASTO DE  CIERRE AÑO FISCAL 2020 DE LA PROV. EL SEIBO CORRESP. AL PERIODO DEL 28-10 AL 23-12-2020.</t>
  </si>
  <si>
    <t>PAGO FACT. NO. B1500000013/12-11-2020, O/S  NO.OS2020-0638, DISTRIB. DE AGUA CON CAMION CIST. EN DIFTES. SECTORES Y COMUN. DE LA PROV. SAMANA CORRESP. A 27 DIAS  DE OCTUBRE/2020.</t>
  </si>
  <si>
    <t>PAGO INDEMNIZACION Y VACACIONES (15 DIAS CORRESP. AL  2019 Y 13 DEL 2020), QUIEN DESEMPEÑO EL CARGO DE AUXILIAR EN LA DIV. DE ATENCION AL CIUDADANO.</t>
  </si>
  <si>
    <t>PAGO FACTS. NOS.B1500000016/03-11, 17/03-12-2020,O/S NO. OS2020-0591,DISTRIB. DE AGUA EN DIFTES. SECTORES Y COMUN.  DE LA PROV.SAN CRISTOBAL CORRESP.  A 30 DIAS DE OCTUBRE Y 27 DIAS DE NOV./2020.</t>
  </si>
  <si>
    <t>PAGO INDEMNIZACION Y VACACIONES (20 DIAS CORRESP. AL  2019 Y 17 DEL 2020), QUIEN DESEMPEÑO EL CARGO DE OPERADOR DE SISTEMA APS EN LA DIV.DE OPERACIONES PROV. SAN JUAN DE LA MAGUANA.</t>
  </si>
  <si>
    <t>PAGO INDEMNIZACION Y VACACIONES (20 DIAS CORRESP. AL  2019 Y 17 AL 2020), QUIEN DESEMPEÑO EL CARGO DE OPERADOR DE SISTEMA APS EN LA DIV. DE OPERACIONES PROV. SAN JUAN DE LA MAGUANA.</t>
  </si>
  <si>
    <t>PAGO VACACIONES (15 DIAS CORRESP.AL  2019 Y 18 DEL 2020), QUIEN DESEMPEÑO EL CARGO DE CONTADOR EN EL DEPTO. DE CONTABILIDAD.</t>
  </si>
  <si>
    <t>PAGO VACACIONES (15 DIAS CORRESP. AL  2019 Y 18 AL 2020),  QUIEN DESEMPEÑO EL CARGO DE CONTADOR EN EL DEPTO. DE CONTABILIDAD.</t>
  </si>
  <si>
    <t>PAGO INDEMNIZACION Y VACACIONES (25 DIAS CORRESP. AL  2019 Y 25 DEL 2020), QUIEN DESEMPEÑO EL CARGO DE EBANISTA EN LA DIV. DE SERV. GENERALES.</t>
  </si>
  <si>
    <t xml:space="preserve">PAGO INDEMNIZACION Y VACACIONES (25 DIAS CORRESP. AL  2019 Y 25 AL 2020),  QUIEN DESEMPEÑO EL CARGO DE EBANISTA EN LA DIV. DE SERVICIOS GENERALES. </t>
  </si>
  <si>
    <t>PAGO INDEMNIZACION Y VACACIONES (29 DIAS CORRESP.AL AÑO 2020), QUIEN DESEMPEÑO EL CARGO DE AYUDANTE DE OPERACIONES Y MANTEN. EN LA DIV. DE OPERACIONES EN LA PROV.SAN JUAN DE LA MAGUANA.</t>
  </si>
  <si>
    <t>PAGO VACACIONES (20 DIAS CORRESP. AL  2019 Y 20 DEL 2020), QUIEN DESEMPEÑO EL CARGO DE ASESOR DE PROGRAMAS Y PROYECTOS EN LA DIRECCION DE PROGRAMAS Y PROYECTOS ESPECIALES.</t>
  </si>
  <si>
    <t>PAGO VACACIONES (05 DIAS CORRESP. AL  2019 Y 14 DEL 2020), QUIEN DESEMPEÑO EL CARGO DE ANALISTA FINANCIERO EN EL DEPTO. DE CONTABILIDAD.</t>
  </si>
  <si>
    <t xml:space="preserve">PAGO VACACIONES (05 DIAS CORRESP AL  2019 Y 14 DEL 2020),  QUIEN DESEMPEÑO EL CARGO DE ANALISTA FINANCIERO EN EL DEPTO. DE CONTABILIDAD </t>
  </si>
  <si>
    <t>PAGO VACACIONES (14 DIAS CORRESP. AL AÑO 2020), QUIEN DESEMPEÑO LA FUNCION DE AUXILIAR COMERCIAL EN LA PROV.PERAVIA.</t>
  </si>
  <si>
    <t>PAGO FACT. NO.B1100006002/10-12-2020,  ALQ. LOCAL COMERCIAL EN LA PROV. PEDERNALES,  CORRESP. A  DICIEMBRE /2020.</t>
  </si>
  <si>
    <t>PAGO FACT. NO.B1500000031/22-12-2020, ALQ.LOCAL COMERCIAL EN EL MUN. Y PROV. EL SEIBO,  CORRESP. A  DICIEMBRE/2020.</t>
  </si>
  <si>
    <t>PAGO FACT. NO. B1100006010/10-12-2020, ALQ. LOCAL COMERCIAL EN EL MUN. JUAN DOLIO, PROV. SAN PEDRO DE MACORIS CORRESP. A DICIEMBRE/2020.</t>
  </si>
  <si>
    <t xml:space="preserve">EFT-2194 </t>
  </si>
  <si>
    <t>PAGO FACT. NO. B1500000024/22-12-2020 ( CUB. NO.03) DE LOS TRAB. MEJORAMIENTO Y AMPLIACION ACUED. LA CIENAGA, PROV. BARAHONA</t>
  </si>
  <si>
    <t>EFT-1077</t>
  </si>
  <si>
    <t xml:space="preserve">EFT-5754 </t>
  </si>
  <si>
    <t xml:space="preserve">EFT-5755 </t>
  </si>
  <si>
    <t xml:space="preserve">EFT-5756 </t>
  </si>
  <si>
    <t xml:space="preserve">EFT-5757 </t>
  </si>
  <si>
    <t xml:space="preserve">EFT-5758 </t>
  </si>
  <si>
    <t xml:space="preserve">EFT-5759 </t>
  </si>
  <si>
    <t xml:space="preserve">EFT-5760 </t>
  </si>
  <si>
    <t xml:space="preserve">EFT-5761 </t>
  </si>
  <si>
    <t xml:space="preserve">EFT-5762 </t>
  </si>
  <si>
    <t xml:space="preserve">EFT-5763 </t>
  </si>
  <si>
    <t>AVISO DE CREDITO</t>
  </si>
  <si>
    <t>PAGO FACT. NO. B1100006024/10-12-2020, ALQ.APTO. HABITADO POR EL PERSONAL DE SUPERV. AC. VILLA JARAGUA, DEL MUN. NEYBA, PROV. BAHORUCO,  CORRESP. A  DICIEMBRE/ 2020.</t>
  </si>
  <si>
    <t xml:space="preserve">PAGO FACT.NO.B1100005982/10-12/2020, ALQ. LOCAL COMERCIAL EN EL MUN. DE CABRERA, PROV. MARIA TRINIDAD SANCHEZ, CORRESP. A  DICIEMBRE/2020. </t>
  </si>
  <si>
    <t xml:space="preserve">PAGO INDEMNIZACION Y VACACIONES (15 DIAS CORRESP. AL  2019 Y 13 AL 2020),  QUIEN DESEMPEÑO EL CARGO DE AUXILIAR EN LA DIV. DE ATENCION AL CIUDADANO. </t>
  </si>
  <si>
    <t xml:space="preserve">PAGO PLAN NACIONAL DE CRECIMIENTO DE USUARIOS Y ACTUALIZACION DE DATOS, A EFECTUARSE DEL 1ERO. AL 5 DE FEBRERO DEL PRESENTE AÑO, EN  EL MUN. DE COTUI. </t>
  </si>
  <si>
    <t>PAGO TRAB. PLAN NACIONAL DE CRECIMIENTO DE USUARIOS Y ACTUALIZACION DE DATOS, A EFECTUARSE DEL 1ERO. AL 5 DE FEBRERO DEL PRESENTE AÑO, EN LA PROV. DUARTE.</t>
  </si>
  <si>
    <t>PAGO PLAN NACIONAL DE CRECIMIENTO DE USUARIOS Y ACTUALIZACION DE DATOS, A EFECTUARSE DEL 1ERO. AL 5 DE FEBRERO DEL PRESENTE AÑO, EN LA PROV.HERMANA MIRABAL.</t>
  </si>
  <si>
    <t>RETENCIONES</t>
  </si>
  <si>
    <t>102890 -102899</t>
  </si>
  <si>
    <t>NOMINA ADICIONAL</t>
  </si>
  <si>
    <t>EF1090 -1092</t>
  </si>
  <si>
    <t xml:space="preserve">EFT-1087 </t>
  </si>
  <si>
    <t xml:space="preserve">EFT-1093 </t>
  </si>
  <si>
    <t xml:space="preserve">EFT-1088 </t>
  </si>
  <si>
    <t xml:space="preserve">NOMINA ACUEDUCTOS </t>
  </si>
  <si>
    <t xml:space="preserve">EFT1089 </t>
  </si>
  <si>
    <t>NOMINAS ADICIONALES</t>
  </si>
  <si>
    <t>EFT-1078 -1086</t>
  </si>
  <si>
    <t>NOMINA NIVEL CENTRAL</t>
  </si>
  <si>
    <t>NOMINA DE ACUEDUCTOS</t>
  </si>
  <si>
    <t>NOMINA  NIVEL CENTRAL</t>
  </si>
  <si>
    <t>NOMINA ADICONAL</t>
  </si>
  <si>
    <t>102762-102765</t>
  </si>
  <si>
    <t>102766-102769</t>
  </si>
  <si>
    <t>102770-102779</t>
  </si>
  <si>
    <t xml:space="preserve">102780-102889 </t>
  </si>
  <si>
    <t xml:space="preserve"> Del 01 al  30  de ENERO 2021</t>
  </si>
  <si>
    <t xml:space="preserve"> Del 01 al  30 de ENERO  2021</t>
  </si>
  <si>
    <t xml:space="preserve"> Del 01 al  30  de Enero 2021</t>
  </si>
  <si>
    <t xml:space="preserve"> Del 01 al  30  de ENERO  2021</t>
  </si>
  <si>
    <t xml:space="preserve"> Del 01 al  30 de ENERO 2021</t>
  </si>
  <si>
    <r>
      <rPr>
        <sz val="8"/>
        <color theme="1"/>
        <rFont val="Calibri"/>
        <family val="2"/>
        <scheme val="minor"/>
      </rPr>
      <t>COMP. DE GAS-OIL OPTIMO GAS-OIL REG. PARA SER UTIL. EN LOS DIF. VEHIC. DE LAS PROV. SAN CRISTOBAL</t>
    </r>
    <r>
      <rPr>
        <sz val="11"/>
        <color theme="1"/>
        <rFont val="Calibri"/>
        <family val="2"/>
        <scheme val="minor"/>
      </rPr>
      <t xml:space="preserve"> </t>
    </r>
  </si>
  <si>
    <t>PAGO ALQUI. ESTAFETA DE YAGUATE INAPA PROV. SAN CRISTOBAL</t>
  </si>
  <si>
    <t>COMP. DE CABLES ELECT. DE BOMBAS SUMERG. CORRESP. AL TRIMESTRE JUL-SEPT.2020</t>
  </si>
  <si>
    <t>REP. DE MOTOR VERTICAL PERTN. AL POMIER INAPA SAN CRISTOBAL</t>
  </si>
  <si>
    <t>COMP. DE UNA IMP. EPSON PARA SER USD. EN EL DEPART. ADMIN. Y FIN. EN LA PLANTA DE AGUA RESID. DE INAPA PROV. SAN CIRSTOBAL</t>
  </si>
  <si>
    <t>COMP. DE UN IMPULS. PARA LA COMBA DE CAM. PARTIDA EN LA ESTACION DE BOMBEO PSPI</t>
  </si>
  <si>
    <t>COMP. DE TRAJES DESECH. Y GUANTES PARA PROTEC. PERSONAL DE LA BRIG. DE AGUAS RES. DE INAPA PROV. SAN CRISTOBAL</t>
  </si>
  <si>
    <t>PAGO DE ALQUI. LOCAL COM. ESTAFETA DE HAINA INAPA PROV. SAN CRISTOBAL CORRESP. AL MES DE DIC. 2020</t>
  </si>
  <si>
    <t>SERV. DE UN CAMION SUCCIONADOR PARA SER USADO EN LAS REPARAC. DE AVERIAS EN EL BARRIO MOSCU INAPA PROV. SAN CRISTOBAL</t>
  </si>
  <si>
    <t>SERV. DE REPARAC. DE TRES FORMADORES DE KVA TIPO POSTE SUMERG. PERTEN. A CAMBELEN HAIAN INAPA PROV. SAN CRISTOBAL</t>
  </si>
  <si>
    <t>SERV. DE TRANSP. IDA Y VUELTA AL PERS. DE INAPA SAN CRISTOBAL CORRESP. AL MES DE DIC. 2020</t>
  </si>
  <si>
    <t>SERV. DE REVIS. Y REP. DEL SIST. DE CONTROL ELECT. DEL GENERADOR EN LA ESTACION DE BOMBEO PSPI INAPA PROV. SAN CRISTOBAL</t>
  </si>
  <si>
    <t>COMP. DE UN ABOMBA HIDROLIMP. DE LATA PRESION PARA SER USADAS EN INAPA PROV. SAN CRISTOBAL</t>
  </si>
  <si>
    <t>COMP. DE CONSUMIB. PARA SER USADOS EN LA DIVS. ADMN. Y FINAN. INAPA PROV SAN CRISTOBAL</t>
  </si>
  <si>
    <t>ALQUI. LOCAL COM. DE VILLA ALT. INAPA PROV. SAN CRISTOBAL CORRESP. A LOS MESES SEPT. HASTA DIC. 2020</t>
  </si>
  <si>
    <t>PAGO DE FACT DE ALQUI. LOCAL COM. CABRAL CORRESP. A LOS MESES NOV. Y DIC. 2020</t>
  </si>
  <si>
    <t>PAGO DE FACT. DE ALQUI. LOCAL COM. JIMANI CORRESP. A LOS MESES OCT. NOV. Y DIC.2020</t>
  </si>
  <si>
    <t>PAGO DE FACT. DE ALQUI. LOCAL PARAISO BARAHONA CORRESP A DIC. 2020</t>
  </si>
  <si>
    <t>PAGO DE FACT. DE ALQUI. LOCAL NEYBA CORRESP. A  DIC. 2020</t>
  </si>
  <si>
    <t>PAGO DE FACT. DE ALQUI. LOCAL TAMAYO CORRESP. A  DIC.2020</t>
  </si>
  <si>
    <t>PAGO DE FACT. DE ALQUI. LOCAL GALVAN CORRESP. A  DIC. 2020</t>
  </si>
  <si>
    <t>PAGO DE FACT. DE ALQUI. LOCAL COM. ENRIQUILLO CORRESP. A  DIC. 2020</t>
  </si>
  <si>
    <t>PAGO DE FACT. DE ALQUI. LOCAL COM. VILLA CENTRAL CORRESP. A   DIC. 2020</t>
  </si>
  <si>
    <t>PAGO DE FACT DE ALQUI. LOCAL DUVERGE  CORRESP. A  DIC. 2020</t>
  </si>
  <si>
    <t>PAGO DE FACT. DE ALQUI. LOCAL COM. VILLA JARAGUA CORRESP. A  DIC. 2020</t>
  </si>
  <si>
    <t>PAGO RET. ISR ITBIS PAGO ALQUI. DE LOCAL CORRESP. A  NOV. 2020</t>
  </si>
  <si>
    <t>PAGO DE FACT DE ALQUI. LOCAL CORRESP. A DIC. 2020</t>
  </si>
  <si>
    <t>PAGO DE ALQUI. LOCAL COM. ESTAFETA DE YAGUATE INAPA PROV. SAN CRISTOBAL CORRESP. A  DIC. 2020</t>
  </si>
  <si>
    <t>PAGO ALQUI. LOCAL COM . ESTAFETA DE PALENQUE INAPA PROV. SAN CRISTOBAL, CORRESP. A  DIC. 2020</t>
  </si>
  <si>
    <t>RET. DEL ITBIS A PROVEEDOR4ES DE BIENES Y SERV. CORRESP. A  DIC. 2020</t>
  </si>
  <si>
    <t>REP. DE CAJA CHICA ADMN. Y FIN. INAPA  PROV. SAN CRISTOBAL CORREP. A  DIC. 2020</t>
  </si>
  <si>
    <t>PAGO FACT.NO.B1500000103/29/10/2020  O/C NO. OC2020-0278,  ADQ. DE (1) CAMION TANQUERO, UN (1) REMOLQUE LOWBOY COLA BAJITA Y UN (1) CAMION HIDROLIMPIADOR (SUCCIONADOR) CON MANTENIM. INCLUIDOS Y EXONERADOS DE IMPUESTOS.</t>
  </si>
  <si>
    <t>PAGO DE INDEMNIZACION Y VACACIONES CORRESP.  A 15 DIAS DEL AÑO 2020 DESEMPEÑO EL CARGO DE AUXILIAR ADMTIVO. EN LA DIRECCION DE TECNOLOGIA.</t>
  </si>
  <si>
    <t>PAGO INDEMNIZACION Y VACACIONES (20 DIAS CORRESP. AL  2019 Y 20 AL 2020), QUIEN DESEMPEÑO EL CARGO DE AYUDANTE DE OPERACIONES Y MANTENIM. EN LA DIV.DE TRAT. PROV. SAN JUAN DE LA MAGUANA.</t>
  </si>
  <si>
    <t>PAGO VACACIONES (10 DIAS CORRESP. AL AÑO 2020),  QUIEN DESEMPEÑO EL CARGO DE ANALISTA LEGAL EN EL DEPTO. PROVINCIAL SAN CRISTOBAL (AC. CAMBITA-GARABITO).</t>
  </si>
  <si>
    <t>PAGO INDEMNIZACION Y VACACIONES (15 DIAS CORRESP. AL AÑO 2020), QUIEN DESEMPEÑO EL CARGO DE AUXILIAR ADMTIVO. EN LA DIV. DE ARCHIVO Y CORRESPONDENCIA.</t>
  </si>
  <si>
    <t>PAGO RETENCION TSS, SEGURO BASICO OPCIONAL, APORTE PLAN DE PENSIONES(2.87), SEGURO FAMILIAR DE SALUD (3.04%) CORRESPONDIENTE LAS NOMINAS  NIVEL CENTRAL, ACS., CONTRAT. E IGUALADO, TRAMITES DE PENSION N.C Y AC., PROV.SANTIAGO Y SAN CRISTOBAL, PERSONAL CONTRAT. SAN CRISTOBAL, ADICIONAL ACS., P/CONTRATADO Y CONTRAT. DE SAN CRISTOBAL DICIEMBRE 2020, Y CANCELADOS NC Y AC, ENERO 2021.</t>
  </si>
  <si>
    <t>PAGO VIATICOS ANTICIPADOS DE LA DIRECCION DE INGENIERIA DE LA SEMANA DEL 26 AL 29 DE ENERO/2021.</t>
  </si>
  <si>
    <t xml:space="preserve">PAGO FACT. NO.B1100005992/10-12-2020, ALQ.LOCAL COMERCIAL,  MUN. EL VALLE, PROV.HATO MAYOR ,CORRESP. A  DICIEMBRE/2020. </t>
  </si>
  <si>
    <t>PAGO FACT. NO.B1100005978/10-12-2020, ALQ. LOCAL COMERCIAL EN SAN JUAN DE LA MAGUANA, PROV. SAN JUAN, CORRESP. A  DICIEMBRE/2020.</t>
  </si>
  <si>
    <t>PAGO FACT. NO. B1100005991/10-12-2020,  ALQ. LOCAL  DE LA OFICINA COMERCIAL EN EL DISTRITO MUNICIPAL SABANA BUEY, MUN.BANI, PROV. PERAVIA, CORRESP.A DICIEMBRE/2020.</t>
  </si>
  <si>
    <t>PAGO FACT. NO.B1100005995/10-12-2020,  ALQ. LOCAL COMERCIAL EN EL MUN. COTUI, PROV. SANCHEZ RAMIREZ, , CORRESP. A  DICIEMBRE/2020.</t>
  </si>
  <si>
    <t>PAGO FACT. NO. B1100006027/10-12-2020, ALQ. DE UNA CASA, EN EL MUN. BANI, PROV. PERAVIA, CORRESP. A  DICIEMBRE/2020.</t>
  </si>
  <si>
    <t>PAGO FACTS. NOS.B1500053400/27-10, 53411/29-10, 53466/12-11, 53484/16-11, 55632/17-11, 55633/17-11, 55606/17-11, 55602/18-11, 55607/20-11, 55608/21-11, 55605/23-11, 55659/25-11, 55673/26-11, 55770/14-12/2020,  O/C 2020-0191 ADQ.DE GASOIL REGULAR  PARA SER UTILIZADO EN LA FLOTILLA  DE VEH., GENERADORES ELECTRICO, Y EQUIPO DE BOMBEO DEL INAPA.</t>
  </si>
  <si>
    <t>PAGO FACTS. NOS.B1500000003/15-10 , 4/15-11,  5/15-12-2020, ALQ. LOCAL COMERCIAL EN HIGUEY, PROV. LA ALTAGRACIA,  CORRESP. A LOS MESES DE OCTUBRE, NOV. Y DICIEMBRE/2020.</t>
  </si>
  <si>
    <t>PAGO FACT. NO. B0200266023/03-09-2020, DESCONTADO DE LA INDEMNIZACION Y  VACACIONES , QUIEN DESEMPEÑO EL CARGO DE SECRETARIA EN LA DIV. DE SERV.GENERALES.</t>
  </si>
  <si>
    <t>PAGO  PLAN NACIONAL DE CRECIMIENTO DE USUARIOS Y ACTUALIZACION DE DATOS A EFECTUARSE DEL DIA 1RO. AL 5 DE FEBRERO DEL PRESENTE AÑO, EN EL MUN. DE HIGUEY.</t>
  </si>
  <si>
    <t>PAGO TRAB. PLAN NACIONAL DE CRECIMIENTO DE USUARIOS Y ACTUALIZACION DE DATOS, A EFECTUARSE DEL DIA 1ERO AL 5 DE FEBRERO  DEL PRESENTE AÑO, EN LA PROV.HATO MAYOR.</t>
  </si>
  <si>
    <t>PAGO PLAN NACIONAL DE CRECIMIENTO DE USUARIOS Y ACTUALIZACION DE DATOS, A EFECTUARSE DEL DIA 1RO. AL 5 DE FEBRERO DEL PRESENTE AÑO, EN LA PROV. DE PERAVIA.</t>
  </si>
  <si>
    <t>PAGO TRAB. PLAN NACIONAL DE CRECIMIENTO DE USUARIOS Y ACTUALIZACION DE DATOS, A EFECTUARSE DEL 1ERO AL 5 DE FEBRERO DEL PRESENTE AÑO, EN LA PROV.BARAHONA.</t>
  </si>
  <si>
    <t>PAGO INDEMNIZACION Y VACACIONES (25 DIAS CORRESP. AL AÑO 2019 Y 28 AL 2020),  QUIEN DESEMPEÑO EL CARGO DE SECRETARIA EN LA DIV. DE SERV. GENERALES .</t>
  </si>
  <si>
    <t>PAGO INDEMNIZACION Y VACACIONES (25 DIAS CORRESP. AL AÑO 2019 Y 28 DEL 2020), QUIEN DESEMPEÑO EL CARGO DE SECRETARIA EN LA DIV. DE SERV. GENERALES.</t>
  </si>
  <si>
    <t xml:space="preserve">1ER ABONO 50%  DE LA INDEMNIZACION Y VACACIONES CORRESP. A (30 DIAS DEL AÑO 2019 Y 27 DIAS DEL 2020), QUIEN DESEMPEÑO EL CARGO DE SECRETARIA EN EL DEPTO. FINANCIERO DIV. DE TESORERIA, </t>
  </si>
  <si>
    <t xml:space="preserve">2DO ABONO DE LA INDEMNIZACION Y VACACIONES CORRESP.A (30 DIAS DEL AÑO 2019 Y 30 DIAS DEL 2020), QUIEN DESEMPEÑO EL CARGO DE ENC. EN LA DIV. DE COMBUST.2-2020). </t>
  </si>
  <si>
    <t>REPOSICION FONDO CAJA CHICA GASTOS DE CIERRE AÑO FISCAL 2020 DE LA PROV. SAN JUAN ZONA II CORRESP. AL PERIODO DEL 11 AL 30-12-2020.</t>
  </si>
  <si>
    <t>PAGO FACTS. NOS. B1500000016/12-10,17/12-11-2020,O/S NO. OS2020-0783, DISTRIB. DE AGUA EN DIFTES. SECTORES Y COMUN. DE COTUI, PROV. SANCHEZ RAMIREZ.052/2019.CORRESP. A 30 DIAS DE  SEPTIEMBRE Y 28 DIAS DE OCTUBRE/2020.</t>
  </si>
  <si>
    <t>PAGO FACT. NO. B1100006025/10-12-2020, ALQ. VIVIENDA FAMILIAR HABITADA POR EL PERSONAL DE SUPERV. DEL AC. JUANA VICENTA, EL LIMON, PROV. SAMANA,CORRESP A DICIEMBRE/2020</t>
  </si>
  <si>
    <t>PAGO FACT. NO.B1500000064/01-12-2020,  ALQ. LOCAL COMERCIAL Y MANTENIM.  EN EL MUN. LAS TERRENAS, PROV. SAMANA,  CORRESP. A  DICIEMBRE/2020.</t>
  </si>
  <si>
    <t>PAGO FACT- NO.B1100006020/10-12-2020,  ALQ. LOCAL COMERCIAL EN EL MUN. SANCHEZ, PROV. SAMANA, CORRESP. A  DICIEMBRE/2020.</t>
  </si>
  <si>
    <t>PAGO FACT.NO.B1100006019/10-12-2020,  ALQ. LOCAL COMERCIAL  EN EL SECTOR PIZARRETE, MUN. BANI, PROV. PERAVIA , CORRESP. A  DICIEMBRE/2020.</t>
  </si>
  <si>
    <t>SALDO  A  LA FACT. NO. B1500000349/30-10-20, SEGUN OC2020--0193 , ADQ.  CLORO GAS ENVASADO EN CILINDRO DE 2000 LIBRAS PARA TODOS LOS ACS. DEL INAPA.</t>
  </si>
  <si>
    <t>PAGO FACT. NO. B1500000626/05-11-2020, O/S  NO. OC2020-0252, ''ADQ. DE JUNTAS PARA DIFTE.S PROVINCIAS.</t>
  </si>
  <si>
    <t xml:space="preserve"> Del 01 al  28  de FEBRERO 2021</t>
  </si>
  <si>
    <t xml:space="preserve">EFT-5764 </t>
  </si>
  <si>
    <t xml:space="preserve">EFT-5765 </t>
  </si>
  <si>
    <t xml:space="preserve">EFT-5767 </t>
  </si>
  <si>
    <t xml:space="preserve">EFT-5768 </t>
  </si>
  <si>
    <t xml:space="preserve">EFT-5769 </t>
  </si>
  <si>
    <t xml:space="preserve">EFT-5770 </t>
  </si>
  <si>
    <t xml:space="preserve">EFT-5771 </t>
  </si>
  <si>
    <t xml:space="preserve">EFT-5772 </t>
  </si>
  <si>
    <t xml:space="preserve">EFT-5773 </t>
  </si>
  <si>
    <t xml:space="preserve">EFT-5774 </t>
  </si>
  <si>
    <t xml:space="preserve">EFT-5775 </t>
  </si>
  <si>
    <t>REPOSICION FONDO GENERAL GASTOS DE CIERRE AÑO FISCAL 2020 DESTINADO PARA CUBRIR GASTOS MENORES DEL NIVEL CENTRAL CORRESP.AL PERIODO DEL 01 AL 30-12-2020.</t>
  </si>
  <si>
    <t>REPOSICION FONDO CAJA CHICA GASTOS DE CIERRE AÑO FISCAL 2020 DE LA ESTAFETA DE COBROS DE   RIO SAN JUAN , CORRESP. AL PERIODO DEL 20-11 AL 22-12-2020.</t>
  </si>
  <si>
    <t>REPOSICION FONDO CAJA CHICA GASTOS DE CIERRE AÑO FISCAL 2020 DE LA PROV. DUARTE CORRESP. AL PERIODO DEL 25-11 AL 29-12-2020.</t>
  </si>
  <si>
    <t>PAGO INDEMNIZACION Y VACACIONES (20 DIAS CORRESP.AL AÑO 2019 Y 16 DEL 2020), QUIEN DESEMPEÑO EL CARGO DE VIGILANTE EN LA DIV. DE SERV. GENERALES, SECCION DE SEGURIDAD CIVIL.</t>
  </si>
  <si>
    <t xml:space="preserve">PAGO INDEMNIZACION Y VACACIONES (20 DIAS CORRESP. AL AÑO 2019 Y 16 DEL 2020), QUIEN DESEMPEÑO EL CARGO DE VIGILANTE EN LA DIV. DE SERV. GENERALES, SECCION DE SEGURIDAD CIVIL. </t>
  </si>
  <si>
    <t>PAGO INDEMNIZACION Y VACACIONES (25 DIAS CORRESP. A  2019 Y 30 DEL 2020), QUIEN DESEMPEÑO EL CARGO DE AUXILIAR DE RECURSOS HUMANOS EN EL DEPTO. REGIONAL ASURO (AC. BARAHONA).</t>
  </si>
  <si>
    <t>PAGO INDEMNIZACION Y VACACIONES (25 DIAS CORRESP. AL  2019 Y 30 DEL 2020),  QUIEN DESEMPEÑO EL CARGO DE AUXILIAR DE RECURSOS HUMANOS EN EL DEPTO. REGIONAL ASURO (AC. BARAHONA).</t>
  </si>
  <si>
    <t>PAGO INDEMNIZACION Y VACACIONES (20 DIAS CORRESP. AL  2019 Y 15 DEL 2020), QUIEN DESEMPEÑO EL CARGO DE RECEPCIONISTA EN LA DIRECCION ADMTIVA.</t>
  </si>
  <si>
    <t>PAGO INDEMNIZACION Y VACACIONES (20 DIAS CORRESP. AL  2019 Y 15 AL 2020), QUIEN DESEMPEÑO EL CARGO DE RECEPCIONISTA EN LA DIRECCION ADMTIVA.</t>
  </si>
  <si>
    <t>1ER ABONO 50%  DE LA INDEMNIZACION Y VACACIONES CORRESP. A (5 DIAS DEL AÑO 2019 Y 22 DIAS DEL  2020), QUIEN DESEMPEÑO EL CARGO DE TECNICO DE CONTABILIDAD EN EL DEPTO. DE CONTABILIDAD.</t>
  </si>
  <si>
    <t xml:space="preserve">PAGO INDEMNIZACION Y VACACIONES (5 DIAS CORRESP. AL  2019 Y 22 AL 2020), QUIEN DESEMPEÑO EL CARGO DE TECNICO EN CONTABILIDAD EN EL DEPTO. DE CONTABILIDAD, </t>
  </si>
  <si>
    <t>PAGO INDEMNIZACION Y VACACIONES (15 DIAS CORRESP. AL  2019 Y 20 DEL 2020), QUIEN DESEMPEÑO EL CARGO DE AUXILIAR DE ATENCION AL CIUDADANO EN LA DIV. COMERCIAL PROV. SAN JUAN DE LA MAGUANA.</t>
  </si>
  <si>
    <t xml:space="preserve">PAGO VACACIONES (15 DIAS CORRESP. AL  2019 Y 11 DEL 2020), QUIEN DESEMPEÑO EL CARGO DE AUXILIAR DE INGENIERIA EN LA DIRECCION ADMTIVA. DIV. DE PLANTA FISICA. </t>
  </si>
  <si>
    <t>PAGO VACACIONES (15 DIAS CORRESP. AL  2019 Y 11 AL 2020), QUIEN DESEMPEÑO EL CARGO DE AUXILIAR DE INGENIERIA EN LA DIRECCION ADMTIVA. DIV. DE PLANTA FISICA.</t>
  </si>
  <si>
    <t xml:space="preserve">AUMENTO  FONDO DE CAJA CHICA DE LA PROV. SANTIAGO,  ACTUALMENTE DICHO FONDO CTA. </t>
  </si>
  <si>
    <t>REPOSICION FONDO CAJA CHICA GASTOS DE CIERRE AÑO FISCAL 2020, DE LA DIRECCION DE TRAT. DE AGUA DESTINADO PARA LIMPIEZA, DESINFECCION, CORRECCION DE LOS SISTEMAS DE AGUAS POTABLE Y RESIDUALES CORRESP. AL PERIODO DEL 04 AL 31-12-2020.</t>
  </si>
  <si>
    <t>REPOSICION FONDO CAJA CHICA DE LA ESTAFETA DE COBROS DE JAIBON CORRESP. AL PERIODO DEL 07-01 AL 10-12-2020.</t>
  </si>
  <si>
    <t>REPOSICION FONDO CAJA CHICA GASTOS DE CIERRE AÑO FISCAL 2020 DE LA PROV. MONTECRISTI CORRESP. AL PERIODO DEL 12-11 AL 15-12-2020.</t>
  </si>
  <si>
    <t>REPOSICION FONDO CAJA CHICA GASTOS DE CIERRE AÑO FISCAL 2020 DE LA PROV. HERMANAS MIRABAL CORRESP. AL PERIODO DEL 14 AL 30-12-2020.</t>
  </si>
  <si>
    <t>REPOSICION FONDO CAJA CHICA GASTOS DE CIERRE AÑO FISCAL 2020 DEL DEPTO. DE COMUNICACIONES CORRESP.AL PERIODO DEL  28-10 AL 21-12-2020.</t>
  </si>
  <si>
    <t xml:space="preserve">1ER ABONO 50%  DE VACACIONES CORRESP. A (30 DIAS DEL  2020), QUIEN DESEMPEÑO EL CARGO DE ASESOR DE INGENIERIA EN LA DIRECCION DE INGENIARIA, </t>
  </si>
  <si>
    <t>PAGO INDEMNIZACION Y VACACIONES (25 DIAS CORRESP.AL  2019 Y 30 DEL 2020), QUIEN DESEMPEÑO EL CARGO DE MENSAJERO EXTERNO EN LA DIV. DE COMERCIAL EN LA PROV.SAN JUAN DE LA MAGUANA.</t>
  </si>
  <si>
    <t>REPOSICION FONDO CAJA CHICA GASTOS DE CIERRE AÑO FISCAL 2020 DE LA DIRECCION ADMTIVA. Y SUS DIV. DESTINADO PARA  CUBRIR LAS NECESIDADES DE DIFTES. AREAS DE LA INSTITUCION. CORRESP. AL PERIODO DEL 15-10 AL 29-12-2020.</t>
  </si>
  <si>
    <t>PAGO VACACIONES (15 DIAS CORRESP. AL  2019 Y 14 DEL 2020), QUIEN DESEMPEÑO LA FUNCION DE ENC. DEPTO.PROVINCIAL EN LA PROV. MARIA TRINIDAD SANCHEZ.</t>
  </si>
  <si>
    <t>PAGO FACT. NO.B1500005147/21-01-2021, PUBLICACION DE UNA ESQUELA EN FORMATO 3 MOD. X 7 P B/N, 1/4 PAGINA, ROSSELLO, DICHA PUBLICACION FUE REALIZADA EN FECHA 29 DE DICIEMBRE DEL AÑO 2020.</t>
  </si>
  <si>
    <t>SALDO DE LA INDEMNIZACION Y VACACIONES CORRESP. A (29 DIAS DEL  2020), QUIEN DESEMPEÑO EL CARGO DE SECRETARIA EN EL DEPTO. DE COMPRAS Y CONTRATACIONES.</t>
  </si>
  <si>
    <t xml:space="preserve">1ER ABONO 50%  DE LA INDEMNIZACION Y VACACIONES CORRESP. A (30 DIAS DEL AÑO 2020), QUIEN DESEMPEÑO EL CARGO DE SECRETARIA EN EL DEPTO. DE FACTURACION, </t>
  </si>
  <si>
    <t>PAGO INDEMNIZACION Y VACACIONES (30 DIAS CORRESP. AL  2020),QUIEN DESEMPEÑO EL CARGO DE SECRETARIA EN EL DEPTO. DE FACTURACION.</t>
  </si>
  <si>
    <t xml:space="preserve">PAGO FACT. NO. B1500000015/01-11-2020, O/S NO. OS2020-0436, ABAST. DE AGUA EN DIFTES. SECTORES Y COMUN. DE LA PROV. PERAVIA,  CORRESP. A 23 DIAS DE OCTUBRE/2020. </t>
  </si>
  <si>
    <t xml:space="preserve">PAGO FACT. NO. B1500000017/01-11-2020, O/S  NO. OS2020-0756,  ABAST. DE AGUA EN DIFTES. SECTORES Y COMUN.DE LAS GUARANAS, PROV. DUARTE, CORRESP. A 31 DIAS  DE OCTUBRE /2020. </t>
  </si>
  <si>
    <t>PAGO FACT. NO. B1500000014/20-11-2020, O/S NO. OS2020-0541,DISTRIB.DE AGUA EN DIFTES. SECTORES Y COMUN. DE LA PROV. MONTE PLATA, CORRESP. A 22 DIAS  DE OCTUBRE /2020.</t>
  </si>
  <si>
    <t>PAGO FACT. NO. B1500000021/06-11-2020, O/S NO. OS2020-0610 DISTRIB.DE AGUA CON CAMION CIST. EN DIFTES. SECTORES Y COMUN. DE LA PROV.SAMANA, CORRESP. A 30 DIAS  DE OCTUBRE/2020 .</t>
  </si>
  <si>
    <t>PAGO FACT. NOS. B1500000012/01-11, 13/01-12-2020,O/S NO. OS2020-0676,DISTRIB.DE AGUA EN DIFTES. SECTORES Y COMUN. DE LA PROV. PERAVIA CORRESP. A 31 DIAS DE OCTUBRE Y 30 DIAS DE NOVIEMBRE/2020.</t>
  </si>
  <si>
    <t>PAGO FACTS. NOS. B1500000021/30-10, 22/03-12-2020,O/S NO. OS2020-0653, DISTRIB. DE AGUA EN DIFTES. SECTORES Y COMUN. DE LA PROV.EL SEIBO,CORRESP. A 26 DIAS DE OCTUBRE Y 29 DIAS DE NOVIEMBRE/2020.</t>
  </si>
  <si>
    <t>PAGO VIATICOS DE LA DIRECCION ADMTIVA. CORRESP. A  OCTUBRE/2020, ELAB. EN ENERO/2021.</t>
  </si>
  <si>
    <t>PAGO FACT.NO.B1100005999/10-12-2020,  ALQ. DE LOCAL COMERCIAL EN EL MUN.DON GREGORIO, PROV. PERAVIA,  CORRESP. A DICIEMBRE/2020,.</t>
  </si>
  <si>
    <t>PAGO FACT. NO.B1100005984/10-12-2020, ALQ. LOCAL COMERCIAL EN LAS TARANAS VILLA RIVAS, PROV.DUARTE, CORRESP. A  DICIEMBRE/2020.</t>
  </si>
  <si>
    <t>PAGO FACT.NO.B1100005990/10-12-2020,  ALQ. LOCAL COMERCIAL EN VILLA LA MATA, PROV. SANCHEZ RAMIREZ, CORRESP. A DICIEMBRE /2020.</t>
  </si>
  <si>
    <t xml:space="preserve">PAGO FACT. NO. B1500000026/04-11-2020,O/S NO. OS2020-0552,DISTRIB. DE AGUA EN DIFTES. SECTORES Y COMUN. DE LA PROV. MARIA TRINIDAD SANCHEZ , CORRESP. A 31 DIAS DE OCTUBRE/2020. </t>
  </si>
  <si>
    <t xml:space="preserve">EFT-5776 </t>
  </si>
  <si>
    <t xml:space="preserve">EFT-5778 </t>
  </si>
  <si>
    <t xml:space="preserve">EFT-5779 </t>
  </si>
  <si>
    <t xml:space="preserve">EFT-5780 </t>
  </si>
  <si>
    <t xml:space="preserve">EFT-5781 </t>
  </si>
  <si>
    <t xml:space="preserve">EFT-5782 </t>
  </si>
  <si>
    <t xml:space="preserve">EFT-5783 </t>
  </si>
  <si>
    <t xml:space="preserve">EFT-5784 </t>
  </si>
  <si>
    <t xml:space="preserve">EFT-5785 </t>
  </si>
  <si>
    <t xml:space="preserve">EFT-5786 </t>
  </si>
  <si>
    <t>PAGO FACTS. NOS. B1500000950, 951, 952,  955, 953/15-01-2021, CONTRATOS NOS. 6395, 6396, 6397, 6415, 6398, CONSUMO ENERGETICO DE LAS LOCALIDADES ARROYO SULDIDO, LAS COLONIAS, RANCHO ESP, AGUA SABROSA, LA COLONIA RANCHO ESPAÑOL, LA BARBACOA,  PROV. SAMANA CORRESP. A  ENERO/2021.</t>
  </si>
  <si>
    <t>PAGO FACT. NO. B1500088390/28-01-2021 (754010781), SERV. DE INTERNET BANDA (S) ANCHA (S) DEL  AC.- DE SAN PEDRO DE MACORIS, CORRESP. A  ENERO/2021.</t>
  </si>
  <si>
    <t>PAGO FACT.NO.B1500088393/28-01-2021 (771256670), SERV. DE LINEA TELEFONICA TIPO CELULAR FIJO, INSTALADA EN LA PLANTA DE TRAT. DE HIGUEY, CORRESP. A DE ENERO/2021.</t>
  </si>
  <si>
    <t>PAGO FACTS. NOS. B1500000235/10-09, 248/22-10-2020, O/S NOS.OS2020-0698, OS2020-0734, SERV. DE REPARACION DE EQUIPOS, PARA SER UTILIZADOS EN  DIFTES. ACS.  DE  LAS PROV. ELIAS PIÑA, LA ALTAGRACIA, HATO MAYOR Y S.J.M.</t>
  </si>
  <si>
    <t>PAGO FACTS. NOS. B0200262213/21-08, 267186,7175/07-09, 8570,8571/11-09, 276478,86/06-10, 377310,12/13-10-2020, DESCONTADO DE LA INDEMNIZACION Y VACACIONES QUIEN DESEMPEÑO EL CARGO DE MENSAJERO INTERNO, EN LA DIRECCION DE CALIDAD DEL AGUA .</t>
  </si>
  <si>
    <t>PAGO FACTS. NOS. B1500048263/25-08, 48460/02, 48704/11, 48861/17, 49030/25, 49128/30-09, 49253/06, 49450/12, 49550/15, 49663/20, 49884/26, 50821/30-10, 50972/05, 51141/12, 51264/18, 51382/23, 51517/27-11-2020, OC2020-0173, COMPRA DE BOTELLONES DE AGUA, PARA USO DEL INAPA.</t>
  </si>
  <si>
    <t>PAGO FACTS.  NOS.B1500000031/11-09, 32/20-10-2020,O/S NO. OS2020-0509,DISTRIB DE AGUA EN DIFTES.  SECTORES Y COMUN. DE LA PROV. SAN CRISTOBAL ,CORRESP. A 31 DIAS DE AGOSTO Y 27 DIAS DE SEPT/2020.</t>
  </si>
  <si>
    <t>PAGO FACT. NO. B1500003345/08-12-2020, CORRESP. AL QUINTO PAGO DE MAESTRIA EJECUTIVA EN DIRECCION DE PROYECTOS DEL PERIODO 2-2020-2021 ( ENERO-ABRIL, 2021) EN LA QUE PARTICIPARON (6 SERVIDORES) DE DIFTES. AREAS .</t>
  </si>
  <si>
    <t>PAGO FACTS. NOS. B1500000060, 61/10-11,  62/01-12-2020, O/S NO. OS2020-0608 SERV. DE DISTRIB. DE AGUA CON CAMION CIST. EN DIFTES. SECTORES Y COMUN. DE LA PROV. SAN CRISTOBAL CORRESP. A  31 DIAS DE AGOSTO, 30 DIAS DE SEPT. Y 31 DIAS DE OCTUBRE/2020 .</t>
  </si>
  <si>
    <t>PAGO FACT. NO. B1500000062/07-09-2020, O/C NO.OC2020-0253, ADQ.DE FUNDAS DE CAL HIDRATADA DE 20KG, PARA SER UTILIZADO EN EL AC. MULTIPLE HERMANAS MIRABAL.</t>
  </si>
  <si>
    <t>PAGO FACT. NO. B1500009403/17-11-2020, O/C OC2020-0287 COMPRA DE CABLE UTP CAT6, PARA LA INSTALACION DE RED EN DIFTES. PROV. Y AREAS DEL NIVEL CENTRAL QUE LO REQUIERA.</t>
  </si>
  <si>
    <t>PAGO FACT. NO. B1500000180/11-12-2020 O/C OC2020-0299, ADQ.  LICENCIA ADOBE COMPLETA, LICENCIA ILUSTRATOR Y  PHOTOSHOP, PARA SER UTILIZADOS EN EL DEPTO. DE COMUNICACIONES Y PRENSA.</t>
  </si>
  <si>
    <t>PAGO INDEMNIZACION Y VACACIONES (10 DIAS CORRESP. AL  2019 Y 20 DEL 2020),  QUIEN DESEMPEÑO EL CARGO DE MENSAJERO INTERNO, EN LA DIRECCION DE CALIDAD DEL AGUA.</t>
  </si>
  <si>
    <t>PAGO INDEMNIZACION Y VACACIONES (10 DIAS CORRESP. AL 2019 Y 20 DEL 2020), QUIEN DESEMPEÑO EL CARGO DE MENSAJERO INTERNO, EN LA DIRECCION DE CALIDAD DEL AGUA.</t>
  </si>
  <si>
    <t>PAGO INDEMNIZACION , QUIEN DESEMPEÑO EL CARGO DE AUXILIAR EN TRANSPORTACION EN EL DEPTO. ADMTIVO.</t>
  </si>
  <si>
    <t>PAGO INDEMNIZACION QUIEN DESEMPEÑO EL CARGO DE AUXILIAR EN TRANSPORTACION EN EL DEPTO. ADMTIVO.</t>
  </si>
  <si>
    <t>PAGO FACTS. NOS. B1500000606/16-11, 636/18-12-2020, O/C NOS. OC2020-0291, OC2020-0306, COMPRA DE MATERIALES HIGIENICO Y ADQ.  SWITCH POE 48 PUERTOS, PARA SUSTITUIR LOS DAÑADOS LOS CUALES SERAN UTILIZADOS EN EL NIVEL CENTRAL, AC. RURALES, EDF. MARCOS RODRIGUEZ Y EL ALMACEN.</t>
  </si>
  <si>
    <t xml:space="preserve">PAGO FACT. NO. B1500002134/01-01-21, CTA. NO. (50015799) SERV. C&amp;W INTERNET 155 MBPS IP ASIG. A NIVEL CENTRAL, CORRESP. A LA FACT. DE 01-01 AL 31-01-2021. </t>
  </si>
  <si>
    <t>PAGO FACT. NO. B1500002136/01-01-21, CUENTA NO. (50017176) SERV. C&amp;W INTERNET ASIG. A SAN CRISTOBAL, CORRESP. A LA FACT. DEL 01-01 AL 31-01-2021.</t>
  </si>
  <si>
    <t>PAGO FACT. NO. B1500001238/16-11-2020, O/S NO. OS2019-2042, SERV. DE MAESTRIA EN CIENCIAS DE LA ADMINISTRACION DE LA CONST. EN EL QUE PARTICIPARAN 2 SERV. DE LA DIRECCION DE FISCALIZACION Y SUPERV.DE OBRAS.</t>
  </si>
  <si>
    <t>PAGO FACT. NO. B1500000097/18-11-2020,O/C  NO.OC2020-0190,ADQ. DE  FUNDAS DE SULFATO DE ALUMINIO GRADO A DE 50 KG CADA UNA O SU EQUIVALENTE EN FUNDAS DE 25 KGS, PARA SER UTILIZADOS EN TODOS LOS ACS. DEL INAPA .</t>
  </si>
  <si>
    <t xml:space="preserve">PAGO FACT. NO. B1500000018/16-11-2020,  O/S NO. OS2020-0614,  DISTRIB. DE AGUA CON CAMION CIST.EN DIFTES. SECTORES Y COMUN. DE LA PROV. SAMANA, CORRESP. A 30 DIAS DEL MES DE OCTUBRE/2020. </t>
  </si>
  <si>
    <t xml:space="preserve">RETENCION DEL (10%)  DEL ISRM, DESCONTADO A HONORARIOS PROFESIONALES, CORRESP. A  DICIEMBRE/2020. </t>
  </si>
  <si>
    <t>PAGO FACT. NO.B1100005977/10-12-2020 ALQ. LOCAL COMERCIAL EN YAMASA, PROV. MONTE PLATA,  CORRESP. A DICIEMBRE/2020.</t>
  </si>
  <si>
    <t>PAGO VIATICOS DEL DEPTO. DE REVISION Y CONTROL, CORRESP. A NOVIEMBRE/2020.</t>
  </si>
  <si>
    <t>PAGO COMPLETIVO VACACIONES (15 DIAS CORRESP. AL  2019 Y 15 DEL 2020), QUIEN DESEMPEÑO EL CARGO DE ANALISTA SOCIAL EN EL DEPTO. PROVINCIAL SAMANA.</t>
  </si>
  <si>
    <t>PAGO COMPLETIVO VACACIONES (14 DIAS CORRESP.AL  2020), QUIEN DESEMPEÑO EL CARGO DE CODIFICADOR EN EL DEPTO. CATASTRO DE USUARIOS CARTOGRAFIA.</t>
  </si>
  <si>
    <t>PAGO COMPLETIVO DE LA INDEMNIZACION Y VACACIONES (15 DIAS CORRESP. AL  2019 Y 15 DEL 2020), QUIEN DESEMPEÑO EL CARGO DE OPERADOR DE SISTEMA APS EN LA DIV. DE OPERACIONES PROV. SAN PEDRO DE MACORIS.</t>
  </si>
  <si>
    <t>PAGO FACTS. NOS. B1500000160,161/30-11,157/16-09,159/19-11, 158/20-10-2020, O/S NO. OS2020-0748, SERV. DISTRIB. DE AGUA, EN DIFTES. SECTORES Y COMUN. DE LA PROV. DE SAN CRISTOBAL,CORRESP.A 30  DIAS DE MAYO  30 DIAS DE JUNIO, 31 DIAS DE JULIO, 31 DIAS DE AGOSTO Y 30 DIAS DE SEPT/2020 .</t>
  </si>
  <si>
    <t>PAGO FACTS. NOS. B1500000011,12,13/13, 14/31-08, 15, 16/11, 17/18-09, 18, 19, 20, 21, 22, 23, 24, 25, 26/14-10-2020, O/S  NO. OS2020-0277,SERV. ADUANERO DE SUSTANCIAS QUIMICAS, MATERIALES, EQUIPOS Y VEHICULOS.</t>
  </si>
  <si>
    <t>REPOSICION FONDO CAJA CHICA GASTOS DE CIERRE AÑO FISCAL 2020 DE LA PROV. SAN JOSE DE OCOA  CORRESP. AL PERIODO DEL 19-11 AL 29-12-2020.</t>
  </si>
  <si>
    <t>REPOSICION FONDO CAJA CHICA GASTOS DE CIERRE AÑO FISCAL 2020 DE LA PROV. AZUA  CORRESP. AL PERIODO DEL 10-11 AL 30-12-2020.</t>
  </si>
  <si>
    <t>PAGO FACT. NO. B1500000101/01-11-2020,O/S NO. OS2020-0532, DISTRIB. DE AGUA EN DIFTES. SECTORES Y COMUN.DE LA PROV. DUARTE CORRESP. A 31 DIAS DE OCTUBRE/2020.</t>
  </si>
  <si>
    <t>RETENCION DEL (18%)  DEL ITBIS, DESCONTADO A PERSONAS FISICAS, CORRESP. A  DICIEMBRE/2020.</t>
  </si>
  <si>
    <t>PAGO VACACIONES (14 DIAS CORRESP. AL  2020), QUIEN DESEMPEÑO LA FUNCION DE CONTADOR EN LA PROV. SANTIAGO.</t>
  </si>
  <si>
    <t>PAGO FACT. NO.B1500000051/30-09-2020, O/S  NO.OS2020-0775,  SERV. DE ABAST. DE AGUA  EN DIFTES. COMUN. DE BANI, PROV. PERAVIA,CORRESP. A 30 DIAS  DE SEPT/2020.</t>
  </si>
  <si>
    <t>PAGO FACT. NO. B1500000426/05-01-2021, O/S NO. OS2020-0839, SERV. DE REPARACION Y MANTENIM.DE  IMPRESORAS DE LA DIRECCION EJECUTIVA Y DIFTES. AREAS DEL NIVEL CENTRAL.</t>
  </si>
  <si>
    <t>PAGO FACTS. NOS. B1500000031/31-10, 32/03-12-2020, O/S NO. OS2020-0629, DISTRIB. DE AGUA CON CAMION CIST. EN DIFTES. SECTORES Y COMUN. DE LA PROV. SAN CRISTOBAL CORRESP. A 30 DIAS  DE OCTUBRE Y 9 DIAS  DE NOVIEMBRE/2020 .</t>
  </si>
  <si>
    <t>PAGO FACT. NO. B1500000034/12-11-2020, O/S NO.OS2020-0767, SERV. DISTRIB. DE AGUA, EN DIFTES. BARRIOS Y COMUN. DE LA PROV. PEDERNALES,CORRESP. A 27 DIAS   DE OCTUBRE/2020 .</t>
  </si>
  <si>
    <t>REPOSICION FONDO CAJA CHICA GASTOS DE CIERRE AÑO FISCAL 2020 DE LA PROV.SANTIAGO RODRIGUEZ  CORRESP. AL PERIODO DEL 04 AL 28-12-2020.</t>
  </si>
  <si>
    <t>REPOSICION FONDO CAJA CHICA GASTOS DE CIERRE AÑO FISCAL 2020 DE LA PROV. MARIA TRINIDAD SANCHEZ , CORRESP. AL PERIODO DEL 02 AL 30-12-2020.</t>
  </si>
  <si>
    <t>PAGO FACTS. NOS.B020025048/13-07, 259552/12-08-2020, DESCONTADO DE LA INDEMNIZACION Y  VACACIONES   QUIEN DESEMPEÑO EL CARGO DE SECRETARIA EN EL DEPTO. DE FACTURACION.</t>
  </si>
  <si>
    <t>APORTE PATRONALES DE LA INSTITUCION AL SISTEMA DE SEGURIDAD SOCIAL, CORRESP. A  ENERO/2021 Y NOVEDADES ATRASADAS CORRESP. A DIC./2020, REPORTADA EN EL PRESENTE MES,  S/G FACT. S/N  D/F 29-01-2021, REFERENCIAS NOS. 0120-2120-4344-9064, 0120-2120-4344-9101, 1220-2020-4320-5350.</t>
  </si>
  <si>
    <t>PAGO FACTS. NOS.B1500000022/15-06, 23/10-07, 24/11-08-2020,  ALQ. LOCAL COMERCIAL EN RIO SAN JUAN, PROV. MARIA TRINIDAD SANCHEZ, CORRESP. A LOS MESES DE JUNIO, JULIO Y AGOSTO/2020.</t>
  </si>
  <si>
    <t xml:space="preserve">PAGO FACTS. NOS. B1500000072/12-10, 73/10-11-2020, O/S NO. OS2020-0522, DISTRIB. DE AGUA EN DIFTES. SECTORES Y COMUN. DE LA PROV.  MONTE CRISTI,CORRESP.A 25 DIAS  DE SEPT. Y 26 DIAS DE OCTUBRE/2020. </t>
  </si>
  <si>
    <t xml:space="preserve"> PAGO FACT. NO. B1500000063/16-12-20, O/C OC2020-0303, COMPRA DE MATERIALES PINTURA, PARA SER UTILIZADOS EN LOS EDIF. MARCOS RODRIGUEZ, VERAS FELIPE Y LA DIRECCION DE DESAROLLO PROVINCIAL.</t>
  </si>
  <si>
    <t>PAGO FACTS. NOS.B1500088387 (CTA. NO.738889197), 88388 (740684071), 88389 (744281798), 88391 (761266193), 88392 (765558092), 88395 (776535838), 88396 (776767703)/28-01-2021, SERV. DE INTERNET BANDA (S) ANCHA  ), BANDA ANCHAS DE IPAD (16) Y DISPONIBLE (7), CORRESP. AL MES DE ENERO/2021.</t>
  </si>
  <si>
    <t xml:space="preserve">EFT-5777 </t>
  </si>
  <si>
    <t xml:space="preserve">  </t>
  </si>
  <si>
    <t>COMP. DE 2 TURBIDIMETROS PORTATILES PARA SER USADOS EN EL AC. PROV. S,C</t>
  </si>
  <si>
    <t>PAGO SERV. DE ALQUI DE RETRO-EXC. PARA TRABJ EN DIFERENTES PUNTOS EN INAPA PROV. S,C.</t>
  </si>
  <si>
    <t xml:space="preserve"> COMP. DE UNA CAJA FUERTE ELECT. PARA SER USADAS EN EL DEPT. DE COMP. DEL AREA ADMN EN INAPA PROV. S,C.</t>
  </si>
  <si>
    <t>COMP DE ELECTRODOMESTICOS PARA SER USADOS EN PROV. S,C</t>
  </si>
  <si>
    <t>PAGO ALQUI. LOCAL COM. ESTAFETA EL PUERTO VILLA ALT. INAPA PROV. S,C</t>
  </si>
  <si>
    <t>REPS. CAJA CHICA DE LA DIVIS. ADMN Y FIN. INAPA PROV. S,C</t>
  </si>
  <si>
    <t>SERV. DE GRUA PARA SER USADAS EN TRABJ. ELECTROM. INAPA PROV. S,C</t>
  </si>
  <si>
    <t>SERV. DE REP. DE MOTOR ELECT. VERT. QUE PERTEN. AL QUI #4 INAPA PROV. S,C</t>
  </si>
  <si>
    <t>SERV. DE REBOBIN. DE MOTOR ELECT. HORIZONT. INAPA PROV. S,C</t>
  </si>
  <si>
    <t>SERV. DE MANT. DE BOMBA TURBINA VERT. QUE PERT. AL EQUI. #1 DEL AC LA CRUZ INAPA PROV. S,C</t>
  </si>
  <si>
    <t>SERV. DE FLOTAS PARA EL PERSONAL DE INAPA PROV. S,C</t>
  </si>
  <si>
    <t>SERV. DE RETROEXC. UTILIZ. EN DIF. PUNTOS DE INAPA PROV. S,C</t>
  </si>
  <si>
    <t>COMP. DE MAT. ELECT. PARA SER USADO EN INAPA PROV. S,C</t>
  </si>
  <si>
    <t>COMP. DE UN MOTOR SUMERGIBLE  PARA SER USADO EN INAPA PROV. S,C</t>
  </si>
  <si>
    <t>COMP. DE BREAKERS PARA SER UTILIZ. EN LA ESTACION DE BOMBEO PSPI INAPA PROV. S,C</t>
  </si>
  <si>
    <t>SERV. DE CORTE Y REP. REALIZADOS EN LOS AC DE INAPA PROV. S,C</t>
  </si>
  <si>
    <t>SALDO AL 50%  DE LA INDEMNIZACION Y VAC. (CORRESP. A 24 DIAS DEL 2020), QUIEN DESEMPEÑO EL CARGO DE DIGITADOR EN EL DEPART. CONTROL DE OBRAS</t>
  </si>
  <si>
    <t>PAGO INDEMNIZACION Y VAC. (20 DIAS CORRESP. AL AÑO 2019 Y 20 DEL 2020), QUIEN DESEMPEÑO LA FUNCION DE SECRETARIA EN LA PROVINCIA DE SAMANA</t>
  </si>
  <si>
    <t>PAGO FACT. NOS. B1500000131/26-11, 137/03, 138/08, 140/18-12-2020 ORDEN DE  COMPRA NO. OC2020-0274, ADQUISICION DE MATERIALES GASTABLE PARA SER UTILIZADOS EN EL NIVEL CENTRAL</t>
  </si>
  <si>
    <t>1ER ABONO DE INDEMNIZACION Y VAC. CORRESP. A (25 DIAS DEL AÑO 2019 Y 28 DEL 2020), QUIEN DESEMPEÑO EL CARGO DE CODIFICADOR EN EL DEPTO. CATASTRO DE USUARIOS CARTOGRAFIA</t>
  </si>
  <si>
    <t xml:space="preserve">EFT-5787 </t>
  </si>
  <si>
    <t>EFT-5788</t>
  </si>
  <si>
    <t>EFT-5789</t>
  </si>
  <si>
    <t>EFT-5790</t>
  </si>
  <si>
    <t>EFT-5791</t>
  </si>
  <si>
    <t>EFT-5792</t>
  </si>
  <si>
    <t>EFT-5793</t>
  </si>
  <si>
    <t>PAGO FACT. NO.B1500087623/28-01-2021 (721621338) SERV. DE LAS FLOTAS SISMOPA, CORRESP. AL MES DE ENERO/2021,</t>
  </si>
  <si>
    <t>PAGO FACT. NO.B1500000058/06-01-2021, PRESTACION DE SERVICIOS EN SOPORTE ADMINISTRACION BASE DE DATOS, CORRESP. AL MES DE DICIEMBRE/2020</t>
  </si>
  <si>
    <t>1/2/20221</t>
  </si>
  <si>
    <t>EFT-2195</t>
  </si>
  <si>
    <t xml:space="preserve">EFT-2196 </t>
  </si>
  <si>
    <t>EFT-2197</t>
  </si>
  <si>
    <t>PAGO FACT. NO.B1500000007/27-01-2021 (CUB. NO.03)  DE LOS TRABAJOS AMPLIACION RED DE DISTRIB. AC. DE BANI SECTORES LA GRANJA, EL CERRO Y LOS MELONCITOS, PROV. PERAVIA</t>
  </si>
  <si>
    <t xml:space="preserve">EFT-2198 </t>
  </si>
  <si>
    <t>EFT-2199</t>
  </si>
  <si>
    <t>EFT-2200</t>
  </si>
  <si>
    <t xml:space="preserve">EFT-1094 </t>
  </si>
  <si>
    <t>102901-102902</t>
  </si>
  <si>
    <t xml:space="preserve">EFT-1095 </t>
  </si>
  <si>
    <t>AVISO DE DEBITO  ( COMISIONES BANCARIAS)</t>
  </si>
  <si>
    <t>PAGO ALQ. LOCAL COM. DE HATILLO INAPA PROV. S,C</t>
  </si>
  <si>
    <t>PAGO FACT. NO.B1500000004/27-01-2021 (CUB. DE LOS TRAB. HABILIT. DEPOS. REGULADOR ACERO VITRIFICADO STAND PIPE 1500 M3 ANGELINA- LAS GUARANAS (INSTALACION, ENTRADA, REBOSE, DESAGUE, SALIDA Y By - PASS), PROV. DUARTE</t>
  </si>
  <si>
    <t>PAGO FACT. NO.B1500000011/28-01-2021 (CUB. NO.04) DE LOS TRABAJOS AMPLIACION RED DE DISTRIB. AC. DE DAJABON, A LOS SECTORES BRISA DE LOS YOLA Y BARRIO LOS MEDICOS, PROV. DAJABON</t>
  </si>
  <si>
    <t>PAGO FACT. NO.B1500000016/04-02-2021 (CUB. NO. 07) DE LOS TRAB. AMPLIACION RED DE DISTRIB. ZONA NORTE, PROVINCIA HATO MAYOR.</t>
  </si>
  <si>
    <t>PAGO FACT. NO.B1500000006/27-01-2021 (CUB. NO.06)  DE LOS TRAB. AMPLIACION RED DE DISTRIB. Y LINEA DE CONDUCCION ZONA NORTE, PROV. HATO MAYOR.</t>
  </si>
  <si>
    <t>PAGO COMPENSACION DE TERRENO A PERPETUIDAD POR LA CONSTRUCCION DE UN CAMINO DE ACCESO DE UNA  OBRA DE TOMA Y UNA ESTACION DE BOMBEO PARA EL AC. DE GUANUMA, PROV. MONTE PLATA.</t>
  </si>
  <si>
    <t xml:space="preserve">EFT-5795 </t>
  </si>
  <si>
    <t>EFT-5796</t>
  </si>
  <si>
    <t>EFT-5797</t>
  </si>
  <si>
    <t>PAGO ARBITRIO DEL AYUNT. DE LAS MATAS DE FARFAN, CORRESP. A LOS MESES NOVIEMBRE Y DICIEMBRE/2020,</t>
  </si>
  <si>
    <t>PAGO FACT. NO. B1500010237/14-12-2020, ORDEN DE SERV.  NO. OS2020-0819, SERV. DE REPARACION PARA LA F.1035,CAMIONETA TOYOTA HILUX 2019</t>
  </si>
  <si>
    <t>PAGO FACT. NO. B1500000049/17-12-2020, ORDEN DE SERV. OS2020-0831, SERVICIO DE REPARACION Y MANT. PARA LA FICHA 777</t>
  </si>
  <si>
    <t>PAGO SEGUN ORDEN DE SERV. NO. OS2021-0035, COTIZACION NO. S12437 D/F 18-12-2020, SERV.S DE MELANINA, PARA SER UTILIZADOS EN REMOZAMIENTO DEL DEPTO. COSTO Y PRESUP. 3ER. NIVEL SEDE CENTRAL DEL INAPA</t>
  </si>
  <si>
    <t>PAGO VIATICOS DE LA DIRECCION DE TECNOLOGIA DE LA INFORMACION Y LA COMUNICACION, CORRESP. AL MES DE NOVIEMBRE/2020, ELABORADA EN FEBRERO/2021,</t>
  </si>
  <si>
    <t xml:space="preserve">EFT-5794 </t>
  </si>
  <si>
    <t>PAGO VIATICOS DIRECCION DE LA CALIDAD DE AGUA, CORRESP. AL MES DE NOVIEMBRE/2020, ELABORADA EN FEBRERO/2021</t>
  </si>
  <si>
    <t>PAGO VIATICOS DIRECCION DE PROGRAMAS Y PROYECTOS ESPECIALES, CORRESP. AL MES DE NOVIEMBRE/2020, ELABORADA EN FEBRERO/2021,</t>
  </si>
  <si>
    <t>102903-102904</t>
  </si>
  <si>
    <t>NOMINA ACUEDUCTO  ENERO/2021</t>
  </si>
  <si>
    <t xml:space="preserve">EFT-2201 </t>
  </si>
  <si>
    <t>PAGO FACT- NO.B1500000003/01-02-2021,  (CUB 09  DE LOS TRAB. RED DE DISTRIB. DEL AC. MULTIPLE CASTILLO SANTANA, PROV. MONTE PLATA.</t>
  </si>
  <si>
    <t>RETENCION DEL (18%)  DEL ITBIS, DESCONTADO A PERSONAS FISICAS, CORRESP. A  ENERO/2021.</t>
  </si>
  <si>
    <t>RETENCION DEL 30% DEL ITBIS DESCONTADO A COMPAÑIA, CORRESP. A  ENERO/2021.</t>
  </si>
  <si>
    <t>RETENCION DEL (5%) DEL ISR DESCONTADO A CONTRATISTAS,CORRESP. A  ENERO/2021 .</t>
  </si>
  <si>
    <t>PAGO POR RETENCION DEL 1 X 1000 DESCONTADO A INGENIEROS-CONTRATISTAS, CORRESP. A  ENERO/2021.</t>
  </si>
  <si>
    <t>PAGO RETENCION SEGUN LEY 6-86 (1%) DESCONTADO A LOS INGENIEROS CONTRATISTA, CORRESP. A  ENERO/2021.</t>
  </si>
  <si>
    <t>PAGO FACT. NO.B1500000003/01-02-2021,  (CUB. 09  DE LOS TRABAJOS RED DE DISTRIB. DEL AC. MULTIPLE CASTILLO SANTANA, PROV. MONTE PLATA.</t>
  </si>
  <si>
    <t xml:space="preserve">EFT-5798 </t>
  </si>
  <si>
    <t>EFT-5799</t>
  </si>
  <si>
    <t>EFT-5800</t>
  </si>
  <si>
    <t>EFT-5801</t>
  </si>
  <si>
    <t>EFT-5802</t>
  </si>
  <si>
    <t>EFT-5803</t>
  </si>
  <si>
    <t>PAGO FACT. NO. B1500000329/21-09-2020, TERCER MODULO DE LA CAPACITACION CISCO CERTIFIED NETWORK ASSOCIATE, PARA (5) SERVIDORES DE LA DIRECCION DE TECNOLOGIA EL CUAL INICIO EL 14 DE SEPTIEMBRE Y FINALIZO EL 21 NOVIEMBRE 2020</t>
  </si>
  <si>
    <t xml:space="preserve">PAGO VIATICOS DE LA DIRECCION DE INGENIERIA, CORRESP. AL MES DE NOVIEMBRE/2020, ELABORADA EN FEBRERO/2021, </t>
  </si>
  <si>
    <t xml:space="preserve">PAGO VIATICOS DE LA DIRECCION DE INGENIERIA Y CALIDAD DE AGUA, CORREP. AL COMPLETIVO MES DE OCTUBRE/2020, ELABORADA EN FEBRERO/2021, </t>
  </si>
  <si>
    <t>PAGO VIATICOS DE LA DIRECCION DE OPERACIONES, CORRESP. AL MES DE NOVIEMBRE/2020, ELABORADA EN FEBRERO/2021,</t>
  </si>
  <si>
    <t>PAGO VIATICOS DE LA UNIDADES COLSULTIVAS O ASESORAS, CORRESP. AL MES DE NOVIEMBRE/2020, ELABORADA EN FEBRERO/2021,</t>
  </si>
  <si>
    <t>PAGO VIATICOS DE LA DIRECCION DESARROLLO PROV., CORRESP. AL MES DE NOVIEMBRE/2020, ELABORADA EN FEBRERO/2021,</t>
  </si>
  <si>
    <t>EFT-5804</t>
  </si>
  <si>
    <t>EFT-5805</t>
  </si>
  <si>
    <t>10/2/201</t>
  </si>
  <si>
    <t>PAGO VIATICOS DE LA DIRECCION ADMINISTRATIVA, CORRESP. AL MES DE NOVIEMBRE/2020, ELABORADA EN FEBRERO/2021,</t>
  </si>
  <si>
    <t xml:space="preserve">PAGO VIATICOS DE LA DIRECCION COMERCIAL, CORRESP. AL MES DE NOVIEMBRE/2020, ELABORADA EN FEBRERO/2021, </t>
  </si>
  <si>
    <t>PAGO VIATICOS DIRECCION COMERCIAL, CORRESP. AL MES DE NOVIEMBRE/2020, ELABORADA EN FEBRERO/2021,</t>
  </si>
  <si>
    <t>PAGO FACT. NO. B1500000250/30-10-2020 ORDEN DE COMPRA OC2020-0286, COMPRA DE ZOOM PRO SISTEMA, PARA SER UTILIZADO EN LAS REUNIONES VIRTUALES WEB,</t>
  </si>
  <si>
    <t xml:space="preserve">EFT-5806 </t>
  </si>
  <si>
    <t>EFT-5807</t>
  </si>
  <si>
    <t>EFT-5808</t>
  </si>
  <si>
    <t>EFT-5809</t>
  </si>
  <si>
    <t>EFT-5810</t>
  </si>
  <si>
    <t>EFT-5811</t>
  </si>
  <si>
    <t>EFT-5812</t>
  </si>
  <si>
    <t>EFT-5813</t>
  </si>
  <si>
    <t>PAGO VIATICOS DE LA DIRECCION COMERCIAL, CORRESP. AL MES DE NOVIEMBRE/2020, ELABORADA EN FEBRERO/2021,</t>
  </si>
  <si>
    <t>REPOSICION FONDO CAJA CHICA GASTOS DE CIERRE AÑO FISCAL 2020 DE LA PROV. DAJABON ,  CORRESP. AL PERIODO DEL 11 AL 30-12-2020,.</t>
  </si>
  <si>
    <t>REPOSICION FONDO CAJA CHICA DE LA PROVINCIA ELIAS PIÑA ZONA II CORRESP. AL PERIODO DEL 26-01 AL 01-02-2021.</t>
  </si>
  <si>
    <t>PAGO FACt. NO.B1500003958/27-01-21, SERV. A EMPLEADOS VIGENTES Y EN TRAMITES DE PENSION, CORRESP. A  FEBRERO/2021.</t>
  </si>
  <si>
    <t>PAGO DE RETENCION  DEL 5%  IMPUESTO SOBRE LA RENTA DESCONTADOS A CONTRATISTAS Y PROVEEDORES DE BIENES Y SERVICIOS, CORRESP. AL MES DE DICIEMBRE/2020,</t>
  </si>
  <si>
    <t>PAGO FACT. NO. B1500000022/22-12-2020, ORDEN DE SERV. NO. OS2020-0610 DISTRIB.  DE AGUA CON CAMION CIST. EN DIFTES.SECTORES Y COMUN.DE LA PROV. SAMANA CORRESP. A 30 DIAS DE  NOVIEMBRE/2020 .</t>
  </si>
  <si>
    <t>PAGO FACT. NO.B1100006979/22-01-2021, ALQ. LOCAL COMERCIAL, DISTRITO MUNICIPAL LAS GALERAS, PROV. SANTA BARBARA DE SAMANA,, CORRESP. AL MES DE ENERO/2021.</t>
  </si>
  <si>
    <t>PAGO FACT. NO. B1500000025/11-12-2020, ORDEN DE SERV.NO. OS2020-0581, DISTRIB. DE AGUA EN DIFTE.S SECTORES Y COMUN. DE LA  PROV. SAN CRISTOBAL,CORRESP. A 30 DIAS DEL MES DE NOVIEMBRE/2020.</t>
  </si>
  <si>
    <t>PAGO FACT. NOS. B1500000242/25-08-2020, O/C  NO. OC2020-0139 ADQ. DE MAT. E INSUMOS PARA EL LAB. DEL NIVEL CENTRAL Y EQUIPOS PARA LAB. NIVEL CENTRAL Y REGIONALES DEL INAPA.</t>
  </si>
  <si>
    <t>PAGO FACT. NOS.B1500000262/24-11-2020, 273/11-01-2021 O/C  NOS.  OC2020-0317, OC2020-0288, COMPRA PRUEBAS INTERLABORATORIALES, CAMPANA CON EXTRACCION DE AIRE CONTAMINADO A ALTAS TEMPERATURAS,  PARA USO EN EL LABORATORIO NACIONAL DE REFERENCIA CALIDAD DE AGUA  ING. MARCO RODRIGUEZ.</t>
  </si>
  <si>
    <t>PAGO FACT. NO. B1500000392/28-07-2020 ORDEN DE COMPRA OC2020-00337, COMPRA DE SEIS (6 ) SILLONES SECRETARIALES, SEIS (6) SILLAS DE VISITAS EN TELA C/BRAZO Y DOCE (12) ARCHIVOS METALICOS CON 3 GAVETAS, PARA SER USADO EN LA DIV. DE TESORERIA Y DISPENSARIO MEDICO DE NIVEL CENTRAL DEL INAPA.</t>
  </si>
  <si>
    <t>PAGO FACT. NO. B1500000180/04-12-2020 ORDEN DE COMPRAS OC2020-0275, ADQ. DE MATERIALES PARA USO EN EL LAB. DEL NIVEL CENTRAL.</t>
  </si>
  <si>
    <t>SALDO 50%  DE VACAC. CORRESP. A (30 DIAS DEL AÑO 2020), QUIEN DESEMPEÑO EL CARGO DE ASESOR DE INGENIERIA EN LA DIRECCION DE INGENIERI .</t>
  </si>
  <si>
    <t xml:space="preserve">PAGO VIATICOS DE LA DIRECCION DE TRATAMIENTO DE AGUA, CORRESP. AL MES DE NOVIEMBRE/2020, ELAB. EN FEBRERO/2021. </t>
  </si>
  <si>
    <t>PAGO FACT. NO. B1500000029/21-12-2020,O/S  NO. OS2020-0719, DISTRIB. DE AGUA EN DIFTES. SECTORES Y COMUN. DE MONCION , PROV. SANTIAGO RODRIGUEZ,  CORRESP. A  27 DIAS DE NOVIEMBRE/2020.</t>
  </si>
  <si>
    <t>PAGO FACT. NO.B1500017550/01-02-2021, POLIZA NO. 30-95-214327, SERV. MEDICOS PRESTADOS A EMPLEADOS VIGENTES Y EN TRAMITES DE PENSION, CONJUNTAMENTE CON SUS DEPENDIENTES DIRECTOS, (CONYUGES, HIJOS E HIJASTROS), CORRESP. AL MES DE FEBRERO/2021.</t>
  </si>
  <si>
    <t>PAGO FACT. NOS.B1500017218, 17220/01-02-2021, POLIZA NO.30-93-015147, SERV. PLAN MASTER INTERNACIONAL AL SERVIDOR VIGENTE Y SUS DEPENDIENTES DIRECTOS (CONYUGE E HIJOS), CORRESP. AL MES DE FEBRERO/2021.</t>
  </si>
  <si>
    <t>PAGO FACT. NOS.B0200265941/02-09, 265948/02-09, 252938/21-07, 254818/28-07-2020, DESCONTADO DE LA INDEMNIZACION Y VACACIONES , QUIEN DESEMPEÑO EL CARGO DE ENC. (A) INTERINO EN EL DEPTO. ADMTIVO.</t>
  </si>
  <si>
    <t xml:space="preserve">PAGO FACT. NO. B1500000051/21-12-2020, ORDEN DE SERVICIO NO. OS2020-0677, SERV. DE DISTRIB. DE AGUA  CAMION CIST. EN DIFTE.S SECTORES Y COMUN. DE LA PROV. VALVERDE MAO, CORRESP. A 19 DIAS DE NOVIEMBRE/2020. </t>
  </si>
  <si>
    <t>PAGO FACT. NO. B1500000270/17-11-2020 O/C 020-0301, COMPRA DE MISCELANEOS ( CAFE, AZUCAR CREMA, AZUCAR BLANCA Y CREMORA, LOS CUALES SERAN UTILIZADOS EN DIFTES AREAS DE LA INSTITUCION (INAPA.</t>
  </si>
  <si>
    <t xml:space="preserve">PAGO RETENCION 10%  DEL ISR. DESCONTADO A ALQ. DE LOCALES COMERCIALES, CORRESP. A DICIEMBRE/2020. </t>
  </si>
  <si>
    <t>REPOS. FONDO CAJA CHICA GASTOS DE CIERRE AÑO FISCAL 2020 DE LA PROV. SAMANA ,CORRESP. AL PERIODO DEL 04-11 AL 29-12-2020.</t>
  </si>
  <si>
    <t>REPOSICION FONDO CAJA CHICA DE LA PROV. DAJABON , CORRESP. AL PERIODO DEL 24-08 AL 11-12-2020.</t>
  </si>
  <si>
    <t>1ER ABONO, INDEMNIZACION Y VAC. CORRESP. (25 DIAS DEL AÑO 2019 Y 29 DEL 2020), QUIEN DESEMPEÑO EL CARGO DE ANALISTA DE COBROS EN EL DEPTO. DE GESTION DE COBROS.</t>
  </si>
  <si>
    <t xml:space="preserve">PAGO INDEMNIZACION Y VAC. (25 DIAS CORRESP. AL AÑO 2019 Y 29 DEL 2020),QUIEN DESEMPEÑO EL CARGO DE ANALISTA DE COBROS EN EL DEPART. DE GESTION DE COBROS, </t>
  </si>
  <si>
    <t>1ER ABONO 50% DE LA INDEMNIZACION Y VAC. CORRESP. A (25 DIAS DEL AÑO 2019 Y 30 DEL 2020), QUIEN DESEMPEÑO EL CARGO DE SOPORTE COMERCIAL EN LA DIV. DE ALINO ACUED. MAO.</t>
  </si>
  <si>
    <t>PAGO FACT. NO. B1500000022/04-11-2020, O/S NO. OS2020-0713, DISTRIB. DE AGUA EN DIFTES. SECTORES Y COMUN. DE BANI PROV. PERAVIA CORRESP. A 30 DIAS DEL MES DE OCTUBRE/2020</t>
  </si>
  <si>
    <t>PAGO FACT. NO. B1500000008/21-08-2020, ORDEN DE COMPRA OC2020-0243 ADQ- DE EQUIPO Y MATERIAL, PARA SER UTILIZADOS EN EL ACUED. AZUA, EQUIPO NO.1 PROV. AZUA.</t>
  </si>
  <si>
    <t>PAGO FACT. NO. B1500000167/03-09-2020 ORDEN DE COMPRA OC2020-0203, COMPRA DE CORTINAS PARA SER UTILIZADAS EN LAS DIFTES. AREAS DE LA SEDE CENTRAL DEL INAPA</t>
  </si>
  <si>
    <t xml:space="preserve">1ER ABONO 50% DE INDEMNIZACION Y VAC. CORRESP. A (5 DIAS DEL AÑO 2019 Y 30 DEL AÑO 2020), QUIEN DESEMPEÑO EL CARGO DE ENC. SECCION DE MANTENIMIENTO Y MAYORDOMIA, </t>
  </si>
  <si>
    <t>PAGO INDEMNIZACION Y VAC. (25 DIAS CORRESP. AL AÑO 2019 Y 24 DEL 2020), QUIEN DESEMPEÑO EL CARGO DE AUXILIAR ADMINIST. EN EL DEPART. DE GESTION AMBIENTAL Y RIESGOS.</t>
  </si>
  <si>
    <t>PAGO INDEMNIZACION Y VAC. (25 DIAS CORRESP. AL AÑO 2019 Y 28 DEL 2020), QUIEN DESEMPEÑO EL CARGO DE CODIFICADOR EN EL DEPTO. CATASTRO DE USUARIOS CARTOGRAFIA</t>
  </si>
  <si>
    <t>PAGO FACT. NO. B1500000023/25-09-2020 O/C  NO. OC2020-0052  ADQ. DE ELECTROBOMBAS, BOMBAS Y ACCESORIOS, PARA SER UTILIZADAS EN LOS DIFTE.S AC. NIVEL NACIONAL</t>
  </si>
  <si>
    <t>PAGO FACT. NO. B1500000558/10-11-2020 O/C 2020-0294, COMPRA DE MATERIALES HIGIENICOS LOS CUALES SERAN UTILIZADOS EN EL NIVEL CENTRAL, AC.RURALES, EDF. MARCO RODRIGUEZ Y EL ALMACEN.</t>
  </si>
  <si>
    <t>PAGO FACT. NO. B1500027576/30-01-2021, COLECTIVO DE VIDA CORRESP. AL MES FEBRERO/2021.</t>
  </si>
  <si>
    <t>PAGO FACT. NO.B1500088386/28-01-2021, CUENTA NO.709494508, SERV. TELEFONICOS E INTERNET, CORRESP. AL MES DE ENERO/2021.</t>
  </si>
  <si>
    <t>PAGO FACT. NOS. B0200263639-41/26-08-2020, DESCONTADO DE LA INDEMNIZACION Y VAC. QUIEN DESEMPEÑO EL CARGO DE ENC. SECCION DE MANT. Y MAYORDOMIA</t>
  </si>
  <si>
    <t>PAGO FACT. NO. B1500000052/13-01-2021, O/S OS2020-0843, SERV. DE CAPACITACION FOROS BUSINESS, EVENTO  FORMATIVO A SER REALIZADO POR TRES (3) SERVIDORES DEL INAPA</t>
  </si>
  <si>
    <t xml:space="preserve">REPOSICION FONDO CAJA CHICA DE LA DIRECCION DE OPERACIONES DESTINADO PARA CUBRIR GASTOS DE URGENCIA CORRESP. AL PERIODO DEL 05 AL 28-01-2021. </t>
  </si>
  <si>
    <t>REPOSICION FONDO CAJA CHICA GASTOS DE CIERRE AÑO FISCAL 2020 DE LA UNIDAD ADMTIVA. DE ESPERANZA  CORRESP.E AL PERIODO DEL 19-10 AL 06-11-2020.</t>
  </si>
  <si>
    <t>PAGO FACT. NOS. B1500000019/11-11, 20/02-12-2020, O/S. NO. OS2020-0600, DISTRIB. DE AGUA EN DIFTE. SECTORES Y COMUN. DE LA PROV. AZUA , CORRESP. A 27 DIAS DE OCTUBRE, 20 DIAS DE NOVIEMBRE/2020.</t>
  </si>
  <si>
    <t>PAGO VIATICOS DE LA DIRECCION DE SUP. Y FISCALIZACION DE OBRAS, CORRESP. AL MES DE NOVIEMBRE/2020, ELAB. EN FEBRERO/2021</t>
  </si>
  <si>
    <t>REPOSICION FONDO CAJA CHICA GASTOS DE CIERRE AÑO FISCAL 2020 DE LA PROV. SAN PEDRO DE MACORIS ZONA VI CORRESP. AL PERIODO DEL 10 AL 30-12-2020.</t>
  </si>
  <si>
    <t>PAGO FACT. NO. B1500000030/06-01-2021, ORDEN DE COMPRA NO. OC2020-0332,  ADQUISICION DE CAMARA FOTOGRAFICA.</t>
  </si>
  <si>
    <t>PAGO FACT. NO. B1500000106/28-07-2020, O/S  NO. OS2020-0413 COLOCACION DE PUBLICIDAD INSTITUCIONAL EN EL PROGRAMA DE TELEVISION ''SAMANA EN SINTONIA'', TRASMITIDO POR LOS CANALES 3 Y 35 DE TELENORD, EN HORARIO DE 7:00 A 8:00 PM. EN LA PROV. DE SAMANA CORRESP. AL PERIODO DEL 20 DE JUNIO AL 20 DE JULIO/2020</t>
  </si>
  <si>
    <t>PAGO FACT. NO. B1500000108/01-12-2020,  O/S  NO.OS2020-0439 SERV. DE REPARACION, EQUIPO NO.4, DE ESTACION DE BOMBEO (OBRA DE TOMA) ACUED. ASURO, PROV. BARAHONA .</t>
  </si>
  <si>
    <t>PAGO FACT. NOS. B1500000001/28-12-20, 02/13-01-2021,O/S  NO. OS2020-0021 DISTRIB. DE AGUA EN DIFTE.S SECTORES Y COMUN.DE LA PROV. SAN CRISTOBAL ,  CORRESP. A 14 DIAS DEL MES DE NOV. Y  30 DIAS DE DICIEMBRE/2020.</t>
  </si>
  <si>
    <t>1ER ABONO DE INDEMNIZACION Y VACAC. CORRESP. A (30 DIAS DEL AÑO 2019 Y 27 DIAS DEL 2020), QUIEN DESEMPEÑO EL CARGO DE ENC. (A) INTERINO EN EL DEPTO.. ADMINIST.</t>
  </si>
  <si>
    <t>PAGO INDEMNIZACION Y VACAC. (30 DIAS CORRESP. AL AÑO 2019 Y 27 DEL 2020), QUIEN DESEMPEÑO EL CARGO DE ENC. (A) INTERINO EN EL DEPART, ADMINISTRATIVO.</t>
  </si>
  <si>
    <t>12/2/201</t>
  </si>
  <si>
    <t xml:space="preserve">PAGO INDEMN., QUIEN DESEMPEÑO EL CARGO DE SECRETARIA EN LA DIVISION ADMINISTRATIVA PROV. SAN JUAN DE LA MAGUANA, </t>
  </si>
  <si>
    <t xml:space="preserve">PAGO VAC. (25 DIAS CORRESP. AL AÑO 2020), QUIEN DESEMPEÑO EL CARGO DE ENC. EN LA DIVISION DE OPERACIONES DE ALINO MONTE CRISTI, </t>
  </si>
  <si>
    <t>PAGO INDEMN. Y VAC. (25 DIAS CORRESP. AL AÑO 2019 Y 25 AL AÑO 2020), QUIEN DESEMPEÑO EL CARGO DE AUXILIAR COMERCIAL, EN LA SECCION COMERCIAL PROV. BARAHONA.</t>
  </si>
  <si>
    <t>PAGO INDEMN. Y VAC. (25 DIAS CORRESP. AL AÑO 2019 Y 25 AL 2020), QUIEN DESEMPEÑO EL CARGO DE AUXILIAR COMERCIAL, EN LA SECCION COMERCIAL PROVINCIA BARAHONA.</t>
  </si>
  <si>
    <t>PAGO VAC. (20 DIAS CORRESP. AL AÑO 2019 Y 17 DEL 2020), QUIEN DESEMPEÑO EL CARGO DE COORDINADOR DE PROTOCOLO EN LA DIV. DE PROTOCOLO Y EVENTOS,</t>
  </si>
  <si>
    <t>PAGO DE INDEMN. Y VAC. CORRESP. A (15 DIAS DEL AÑO 2019 Y 15 DEL 2020) QUIEN DESEMPEÑO EL CARGO DE AUXILIAR COMERCIAL, EN EL DEPTO. CATASTRO DE USUARIOS CARTOGRAFIA</t>
  </si>
  <si>
    <t xml:space="preserve">EFT-5814 </t>
  </si>
  <si>
    <t xml:space="preserve">EFT-2202 </t>
  </si>
  <si>
    <t>PAGO FACT. NO.B1500000032/09-02-2021 ( CUB..05 ) DE LOS TRAB. MEJORAMIENTO ACU. CONSUELO, PROV. SAN PEDRO DE MACORIS</t>
  </si>
  <si>
    <t>PAGO FACT. NO.B1500000002/11-02-2021 (CUB. NO. 02) DE LOS TRAB. DE CONSTR. ESTACION DE BOMBEO Y LINEA DE IMPULSION, ACU. DE VILLA ALTAGRACIA , PROV. SAN CRISTOBAL</t>
  </si>
  <si>
    <t xml:space="preserve">EFT-5815 </t>
  </si>
  <si>
    <t>EFT-5816</t>
  </si>
  <si>
    <t>PAGO INDEMN. Y VAC. (25 DIAS CORRESP. AL AÑO 2019 Y 30 AL AÑO 2020), QUIEN DESEMPEÑO EL CARGO DE CHOFER I EN EL ACUED. DE BARAHONA,</t>
  </si>
  <si>
    <t xml:space="preserve">PAGO INDEMN. Y VACAC. (25 DIAS CORRESP. AL AÑO 2019 Y 30 AL 2020), QUIEN DESEMPEÑO EL CARGO DE CHOFER I EN EL ACUED. DE BARAHONA, </t>
  </si>
  <si>
    <t xml:space="preserve">PAGO INDEMN. Y VAC. (15 DIAS CORRESP. AL AÑO 2019 Y 20 DEL 2020), QUIEN DESEMPEÑO EL CARGO DE AYUDANTE DE FONTANERIA, EN LA SECCION DE OPERACIONES DE BARAHONA, </t>
  </si>
  <si>
    <t xml:space="preserve">PAGO INDEMN. Y VAC. (15 DIAS CORRESP. AL AÑO 2019 Y 20 AL 2020), QUIEN DESEMPEÑO EL CARGO DE AYUDANTE DE FONTANERIA, EN LA SECCION DE OPERACIONES DE BARAHONA, </t>
  </si>
  <si>
    <t xml:space="preserve">PAGO DE INDEMN. Y VAC. CORRESP. A (05 DIAS DEL AÑO 2019 Y 30 DEL 2020) QUIEN DESEMPEÑO EL CARGO DE AYUDANTE DE FONTANERIA, EN LA SECCION DE OPERACIONES DE DAJABON, </t>
  </si>
  <si>
    <t>PAGO DE INDEMN. Y VAC. CORRESP. A (20 DIAS DEL AÑO 2019 Y 24 DEL 2020) QUIEN DESEMPEÑO EL CARGO DE VIGILANTE, EN LA DIVISION ADMINISTRATIVA PROV. SAN JUAN DE LA MAGUANA</t>
  </si>
  <si>
    <t xml:space="preserve">PAGO DE LAS VAC. CORRESP. A (15 DIAS DEL AÑO 2019 Y 10 DEL 2020) QUIEN DESEMPEÑO EL CARGO DE COORDINADOR TECNICO DEL LABORATORIO, EN LA DIRECCION DE LA CALIDAD DEL AGUA, </t>
  </si>
  <si>
    <t>PAGO INDEMN. Y VAC. CORRESP. A (30 DIAS DEL AÑO 2019 Y 30 DEL 2020) QUIEN DESEMPEÑO EL CARGO DE OPERADOR DE SISTEMA APS, EN LA DIRECCION DE OPERACIONES PROV. SANTIAGO,</t>
  </si>
  <si>
    <t xml:space="preserve">PAGO INDEMN. Y VAC. (20 DIAS CORRESP. AL AÑO 2019 Y 18 DEL 2020), QUIEN DESEMPEÑO EL CARGO DE AUXILIAR DE RECURSOS HUMANOS EN EL DEPTO. PROVINCIAL SAMANA, </t>
  </si>
  <si>
    <t>PAGO INDEMN. Y VAC. (15 DIAS CORRESP. AL AÑO 2019 Y 15 DEL 2020), QUIEN DESEMPEÑO EL CARGO DE OPERADOR DE SISTEMA APS, EN LA SECCION DE OPERACIONES DE MONTE CRISTI.-</t>
  </si>
  <si>
    <t>PAGO DE LAS VAC. CORRESP. A (09 DIAS DEL AÑO 2020) QUIEN DESEMPEÑO EL CARGO DE AYUDANTE DE OPERACIONES Y MANTENIMIENTO, EN LA DIVISION DE TRATAMIENTO PROVINCIA SAN JUAN DE LA MAGUANA,</t>
  </si>
  <si>
    <t xml:space="preserve">PAGO DE LAS VAC. CORRESP. A (15 DIAS DEL AÑO 2020) QUIEN DESEMPEÑO EL CARGO DE ANALISTA COMERCIAL EN LA DIVISION PROVINCIAL SAN PEDRO DE MACORIS, </t>
  </si>
  <si>
    <t>PAGO DE INDEMN. Y VAC. CORRESP. A (20 DIAS DEL AÑO 2019 Y 20 DEL 2020) QUIEN DESEMPEÑO EL CARGO DE AYUDANTE DE OPERACIONES Y MANTENIMIENTO, EN LA SECCION DE TRATAMIENTO DE AGUA DE PEDERNALES,</t>
  </si>
  <si>
    <t xml:space="preserve">PAGO DE INDEMN. Y VAC. CORRESP. A (25 DIAS DEL AÑO 2019 Y 22 DEL 2020) QUIEN DESEMPEÑO EL CARGO DE MENSAJERO INTERNO, EN LA DIVISION ADMINISTRATIVA PROV. MONTE PLATA, </t>
  </si>
  <si>
    <t xml:space="preserve">PAGO INDEMN. Y VAC. (15 DIAS CORRESP. AL AÑO 2019 Y 15 DEL 2020), QUIEN DESEMPEÑO EL CARGO DE CHOFER I, EN LA DIVISION ADMINISTRATIVA PROV. PERAVIA, </t>
  </si>
  <si>
    <t>PAGO INDEMN. Y VAC. (15 DIAS CORRESP. AL AÑO 2019 Y 15 DEL 2020), QUIEN DESEMPEÑO EL CARGO DE CONSERJE, EN LA SECCION DE MAYORDOMIA DE LA DIRECCION ADMINISTRATIVA, -</t>
  </si>
  <si>
    <t>PAGO INDEMN. Y VAC. (15 DIAS CORRESP. AL AÑO 2019 Y 15 AL 2020), QUIEN DESEMPEÑO EL CARGO DE CONSERJE EN LA SECCION DE MAYORDOMIA DE LA DIRECCION ADMINISTRATIVA</t>
  </si>
  <si>
    <t xml:space="preserve">PAGO INDEMN. Y VAC. (25 DIAS CORRESP. AL AÑO 2019 Y 29 DEL 2020), QUIEN DESEMPEÑO EL CARGO DE MENSAJERO INTERNO, EN EL DEPTO. JURIDICO, </t>
  </si>
  <si>
    <t>PAGO INDEMN. Y VAC. (25 DIAS CORRESP. AL AÑO 2019 Y 29 AL 2020), QUIEN DESEMPEÑO EL CARGO DE MENSAJERO INTERNO, EN EL DEPTO. JURIDICO,</t>
  </si>
  <si>
    <t xml:space="preserve">PAGO INDEMN. Y VAC. (20 DIAS CORRESP. AL AÑO 2019 Y 14 AL 2020), QUIEN DESEMPEÑO EL CARGO DE CONSERJE, EN LA DIVISION DE SERVICIOS GENERALES, </t>
  </si>
  <si>
    <t xml:space="preserve">PAGO INDEMN. Y VAC. (20 DIAS CORRESP. AL AÑO 2019 Y 14 AL 2020), , QUIEN DESEMPEÑO EL CARGO DE CONSERJE EN LA DIVISION DE SERVICIOS GENERALES, </t>
  </si>
  <si>
    <t>PAGO FACT. NO.B1100006974/22-01-2021,  ALQUILER LOCAL COMERCIAL EN MANZANILLO, MUNICIPIO PEPILLO SALCEDO, PROV. MONTECRISTI, CORRESP. AL MES DE ENERO/2021,</t>
  </si>
  <si>
    <t xml:space="preserve">PAGO FACT. NO. B1100006975/22-01-2021, ALQUILER DE LOCAL COMERCIAL UBICADO EN EL DISTRITO MUNICIPAL PALMAR DE OCOA, MUNICIPIO AZUA, PROV. AZUA, CORRESP. A 24 DIAS DEL MES DE DICIEMBRE 2020 Y EL MES DE ENERO/2021, </t>
  </si>
  <si>
    <t xml:space="preserve">PAGO FACT. NO. B1100006977/22-01-2021, ALQUILER LOCAL COMERCIAL EN EL MUNICIPIO RESTAURACION,  PROV. DAJABON , CORRESP. AL MES DE ENERO/2021, </t>
  </si>
  <si>
    <t>PAGO FACT. NO. B1100006996/22-01-2021, ALQUILER OFICINA COMERCIAL EN EL MUNICIPIO  EL CERCADO, PROV. SAN JUAN, , CORRESP.E AL MES DE ENERO/2021,</t>
  </si>
  <si>
    <t xml:space="preserve">PAGO FACT. NOS. B0200260179/14-08, 274232,33/29-09-2020, DESCONTADO DE LA INDEMN. Y VAC., QUIEN DESEMPEÑO EL CARGO DE CHOFER I EN EL ACUED. DE BARAHONA, </t>
  </si>
  <si>
    <t xml:space="preserve">EFT-2203 </t>
  </si>
  <si>
    <t>PAGO FACT. NO.B1500000192/26-01-2021 (CUB. NO.06) DE LOS TRAB. DE CONSTR. LINEA DE IMPULSION DESDE E=2 + 359.03 HASTA DEPOSITO REGULADOR VITRIFICADO CAPAC.935M3 Y RED DE DISTRIB. EL COYOTE, MAJAGUALITO, ACUED. MULTIPLE JUANA VICENTA, PROV. SAMANA</t>
  </si>
  <si>
    <t>PAGO FACT. NO. B1500000116/26-01-2021 (CUB. NO.10) DE LOS TRAB. PROY. DE SOLUCION DRENAJE PLUVIAL DE LOS BARRIOS PEÑA GOMEZ Y VILLA FUNDACION, PROV. SAN CRISTOBAL</t>
  </si>
  <si>
    <t xml:space="preserve">PAGO POR RETENCION DEL 1 X 1000 DESCONTADO A INGENIEROS-CONTRATISTAS, CORRESP. A DICIEMBRE/2020, </t>
  </si>
  <si>
    <t>PAGO RETENCION (1%) DESCONTADO A LOS INGENIEROS CONTRATISTA, CORRESP. A  DICIEMBRE/2020.</t>
  </si>
  <si>
    <t>RETENCION DEL 30% DEL ITBIS DESCONTADO A COMPAÑIA,  CORRESP. A  DICIEMBRE/2020.</t>
  </si>
  <si>
    <t xml:space="preserve">EFT-5766 </t>
  </si>
  <si>
    <t>PAGO DE INDEMN. Y VAC. CORRESP. A (15 DIAS DEL AÑO 2019 Y 09 DEL 2020) QUIEN DESEMPEÑO EL CARGO DE CHOFER I, EN LA DIV. DE TRANSPORTACION EN LA DIRECCION ADMTIVA.</t>
  </si>
  <si>
    <t>PAGO DE INDEMN.Y VAC. CORRESP. A (25 DIAS DEL AÑO 2019 Y 30 DEL 2020) QUIEN DESEMPEÑO EL CARGO DE OPERADOR DE SISTEMA APS, EN LA DIV. DE OPERACIONES DE SAN JOSE DE OCOA,</t>
  </si>
  <si>
    <t>COMPL. DEL PAGO DE LAS VAC. CORRESP.A (05 DIAS DEL AÑO 2019) QUIEN DESEMPEÑO EL CARGO DE TECNICO ADMTIVO. EN LA DIRECCION DE RECURSOS HUMANOS, .</t>
  </si>
  <si>
    <t>PAGO DE INDEMN. Y VAC. CORRESP. A (25 DIAS DEL AÑO 2019 Y 28 DEL 2020) QUIEN DESEMPEÑO EL CARGO DE AYUDANTE DE OPERACIONES Y MANTEN.O EN LA DIV. DE TRATAMIENTO SAN JUAN</t>
  </si>
  <si>
    <t xml:space="preserve">PAGO FACT. NOS. B1500000056/04-12, 23/13-11-2020,O. DE SERV. NO. OS2020-0484, DISTRIB. DE AGUA EN DIFTE.S SECTORES Y COMUN. DE LA PROV. MONTE CRISTI, CORRESP. A 25 DIAS DEL MES DE SEPTIEMBRE Y 27 DIAS DE OCTUBRE/2020. </t>
  </si>
  <si>
    <t xml:space="preserve">PAGO FACT. NO.B1100006984/22-01-2021,  ALQUILER LOCAL COMERCIAL EN JICOME ARRIBA, MUNICIPIO ESPERANZA, PROV. VALVERDE, CORRESP. AL MES DE ENERO/2021, </t>
  </si>
  <si>
    <t xml:space="preserve">PAGO FACT. NO.B1100007007/22-01-2021,  ALQ. LOCAL COMERCIAL EN LAS MATAS DE FARFAN,  PROV. SAN JUAN, , CORRESP. AL MES DE ENERO/2021,  </t>
  </si>
  <si>
    <t xml:space="preserve">PAGO FACT. NO.B1100006972/22-01-2021  ALQ. LOCAL COMERCIAL EN PIMENTEL, PROV. DUARTE, S, CORRESP. AL MES DE ENERO/2021,  </t>
  </si>
  <si>
    <t xml:space="preserve">PAGO FACT. NO.B1100006997/22-01-2021,  ALQ.LOCAL COMERCIAL EN LA PROV. PEDERNALES, ADENDUM 01/2020, CORRESPONDIENTE AL MES DE ENERO /2021, </t>
  </si>
  <si>
    <t xml:space="preserve">PAGO FACT. NO.B1100006988/22-01-2021, ALQ. LOCAL COMERCIAL  EN BOCA CANASTA , MUNICIPIO BANI, PROV. PERAVIA CORRESP. AL MES DE ENERO/2021, </t>
  </si>
  <si>
    <t xml:space="preserve">PAGO FACT. NO. B1100006995/22-01-2021, ALQ. LOCAL COMERCIAL EN EL MUNICIPIO  QUISQUEYA, PROV. SAN PEDRO DE MACORIS, CORRESP.AL  MES ENERO/2021 </t>
  </si>
  <si>
    <t>PAGO FACT. NO. B1100007005/22-01-2021,  ALQ. LOCAL COMERCIAL EN EL MUNICIPIO JUAN DOLIO, PROV. SAN PEDRO DE MACORIS,, CORRESP. AL MES DE ENERO/2021,</t>
  </si>
  <si>
    <t xml:space="preserve">PAGO FACT. NO.B1100007001/22-01-2021,  ALQ. LOCAL COMERCIAL EN EL FACTOR, MUNICIPIO DE NAGUA, PROV. MARIA TRINIDAD SANCHEZ, , CORRESP. AL MES ENERO/2021, </t>
  </si>
  <si>
    <t>PAGO FACT. NO.B1100007000/22-01-2021,  ALQ. LOCAL COMERCIAL EN SABANA IGLESIA, PROV. SANTIAGO , CORRESP. AL MES DE ENERO/2021,</t>
  </si>
  <si>
    <t xml:space="preserve">PAGO FACT. NO.B1100007000/22-01-2021,  ALQ. LOCAL COMERCIAL EN SABANA IGLESIA, PROV. SANTIAGO , CORRESP. AL MES DE ENERO/2021, </t>
  </si>
  <si>
    <t xml:space="preserve">PAGO FACT. NO.B1100006976/22-01-2021, ALQ. LOCAL COMERCIAL EN EL MUNICIPIO DE CABRERA, PROV. MARIA TRINIDAD SANCHEZ,CORRESP. AL MES DE ENERO/2021. </t>
  </si>
  <si>
    <t xml:space="preserve">PAGO INDEMN. Y VAC. CORRESP. A (20 DIAS DEL AÑO 2019 Y 22 DEL 2020) QUIEN DESEMPEÑO EL CARGO DE VIGILANTE, EN LA SECCION ADMTIVA. DE MONTE CRISTI, </t>
  </si>
  <si>
    <t>PAGO FACT. NO. B0200260141/14-08-2020, DESCONTADO DE LAS VAC. QUIEN DESEMPEÑO EL CARGO DE COORDINADORA EN LA DIV. DE PROTOCOLO Y EVENTOS.</t>
  </si>
  <si>
    <t>PAGO FACT.  NO. B1500000127/05-10-2020, O/S  NO.OS2020-0703, SERV. DE REP. DE AUTOTRANSFORMADOR TIPO ATP DE 4.16 KV, 3Ø, 500HP POTENCIA NOMINAL, PARA SER UTILIZADO EN EL AC. SAMANA, EQUIPO NO. 1, PROV. SAMANA.</t>
  </si>
  <si>
    <t xml:space="preserve">PAGO FACT. NO. B1500000027/07-12-2020,O/S NO. OS2020-0552,DISTRIB. DE AGUA EN DIFTES. SECTORES Y COMUNIDADES DE LA PROV. MARIA TRINIDAD SANCHEZ </t>
  </si>
  <si>
    <t>PAGO DE LAS VAC. CORRESP. A (20 DIAS DEL AÑO 2019 Y 20 DEL 2020) QUIEN DESEMPEÑO EL CARGO DE CONTADOR EN EL DEPTO. ADMINISTRATIVO,</t>
  </si>
  <si>
    <t>PAGO FACT. NO.B1500000009/05-01-2021, O. S. NO. OS2020-0835 HONOR. PROFES., ''SOLICITUD DE SERV. PARA LA APERTURA DE ACTA NOTARIAL DEL SORTEO DE OBRAS NO. INAPA-CCC-SO-2020-0002 PARA LA CONSTR. ACUED. MULT. GUANUMA, LOS BOTADOS (REDES DE DISTRIB.-CONDUCCION DE LAS DIFTES.COMUN., PROV. SANTO DOMINGO-MONTEPLATA'',</t>
  </si>
  <si>
    <t>PAGO DE INDEMN. Y VAC. CORRESP. A (25 DIAS DEL AÑO 2019 Y 25 DEL 2020) QUIEN DESEMPEÑO EL CARGO DE OPERADOR DE SISTEMA APS, EN LA DIV. DE OPERACIONES PROV. SAN JUAN DE LA MAGUANA,</t>
  </si>
  <si>
    <t>PAGO INDEMN. Y VAC. (15 DIAS CORRESP. AL AÑO 2019 Y 15 AL 2020), QUIEN DESEMPEÑO EL CARGO DE CHOFER I, EN LA DIVISION ADMTIVA. PROV. PERAVIA</t>
  </si>
  <si>
    <t xml:space="preserve">PAGO FACT. NO.B1100006973/22-01-2021,  ALQ. LOCAL COMERCIAL  EN EL MUNICIPIO DE LA  LAGUNA SALADA, PROV. VALVERDE, CORRESP. AL MES DE ENERO/2021, </t>
  </si>
  <si>
    <t>PAGO DE INDEMN. Y VAC. CORRESP. A (25 DIAS DEL AÑO 2019 Y 28 DEL 2020) QUIEN DESEMPEÑO EL CARGO DE AYUDANTE DE FONTANERIA, EN LA DIV. DE OPERACIONES PROV. SAN JUAN DE LA MAGUANA.</t>
  </si>
  <si>
    <t>PAGO SEGUN O/S. NO. OS2021-0042, COTIZACION NO. S14190 D/F 19-01-2021, ADQ. DE MELANINA, PARA SER UTILIZADOS EN EL NUEVO ESPACIO DEL DEPART. DE COMPRAS Y CONTRATACIONES 5TO NIVEL SEDE CENTRAL DEL INAPA</t>
  </si>
  <si>
    <t>PAGO FACT. NO. B1500000033/28-09-20, ORDEN DE COMPRA NO. OC2020-0259 ADQUISICION DE (1) CERTIFICADO DE SEGURIDAD MULTI-DOMINIO SSL CERTIFICANTES, PARA ENVIAR CORREO EXTERNO DE LA INSTITUCION.</t>
  </si>
  <si>
    <t>PAGO FACT. NO. B1100006998/22-01-2021, ALQ. LOCAL COMERCIAL EN CAÑAFISTOL-BANI, PROV. PERAVIA CORRESP. AL MES DE ENERO/2021.</t>
  </si>
  <si>
    <t>NOMINA ADICIONAL. ACUEDUCTOS. DIC/2020, ELABORADA EN ENERO/2021</t>
  </si>
  <si>
    <t>NOMINA ADICIONAL  NIVEL CENTRAL ENERO,ELAB EN FEB/2021</t>
  </si>
  <si>
    <t>NOMINA CANCELADOS  NIVEL CENTRAL Y ACUEDUCTOS</t>
  </si>
  <si>
    <t xml:space="preserve">EFT-2204 </t>
  </si>
  <si>
    <t xml:space="preserve">EFT-2205 </t>
  </si>
  <si>
    <t>PAGO FACT. NO.B1500000004/11-02-2021 ( CUB. NO. 04)  DE LOS TRAB. CONSTRUCCION Y EQUIPAMIENTO, CAMPO DE POZO AZUA, LINEA ELECTRICA  PRIMARIA 12.5 Kv Y LINEA DE IMPULSION, PROV. AZUA, LOTE  II.</t>
  </si>
  <si>
    <t>PAGO FACT. NO. B1500000008/11-02-2021, (CUB. NO.05) DE LOS TRAB. ELECTRIFICACION PRIMARIA, SECUNDARIA, REHAB.  DE CASETAS  E INSTALACION EQUIPOS DE BOMBEO CAMPO DE POZOS BATEY, EL BEMBE, PROV. SAN PEDRO DE MACORIS.</t>
  </si>
  <si>
    <t>PAGO FACT. NO. B1500000012/30-12-2020,  ALQ. LOCAL COMERCIAL EN VILLA ELISA, MUN. GUAYUBIN, PROV.MONTECRISTI, CORRESP. AL MES DE DICIEMBRE/2020, -</t>
  </si>
  <si>
    <t>RETENCION DEL (5%) DEL ISR  DESCONTADO A CONTRATISTAS, CORRESP. A  DICIEMBRE/2020.</t>
  </si>
  <si>
    <t>PAGO FACT. NO.B1500000012/29-01-2021 ( CUB. NO.02) DE LOS TRAB. CONSTRUCCION AC. BATEY NUEVO, MUN. RAMON SANTANA, PROV. SAN PEDRO DE MACORIS.</t>
  </si>
  <si>
    <t>SALDO 50% DE LA INDEMN. Y VAC. CORRESP. A (25 DIAS DEL AÑO 2019 Y 30 DIAS DEL 2020), QUIEN DESEMPEÑO EL CARGO DE VIGILANTE EN LA DIVISION DE SERV. GENER.</t>
  </si>
  <si>
    <t>PAGO INDEMN. Y VAC. (20 DIAS CORRESP. AL AÑO 2019 Y 20 DEL 2020), QUIEN DESEMPEÑO EL CARGO DE SECRETARIA, EN LA DIVISION DE ALMACEN Y EQUIPOS,</t>
  </si>
  <si>
    <t xml:space="preserve">PAGO INDEMN. Y VAC. (20 DIAS CORRESP.AL AÑO 2019 Y 20 AL 2020),  QUIEN DESEMPEÑO EL CARGO DE SECRETARIA, EN LA DIVISION DE ALMACEN Y EQUIPOS, </t>
  </si>
  <si>
    <t>PAGO FACT. NO. B1500000102/01-12-2020,O. DE SERV. NO. OS2020-0532, DISTRIB. DE AGUA EN DIFERENTES SECTORES Y COMUNIDADES DE LA PROV. DUARTE SEGUN CONTRATO NO. 009/2019,CORRESP. A 19 DIAS DEL MES DE NOVIEMBRE/2020.</t>
  </si>
  <si>
    <t xml:space="preserve">PAGO FACT. NO.B1500000043/13/11, 49/17-12-2020,  SEGUN ORDENES DE COMPRAS NOS. OC2020-0302 Y OC2020-0324, COMPRA DE MISCELANEOS (CAFE, AZUCAR CREMA, AZUCAR BLANCA Y CREMORA) Y  DE TRES (3)  TELEVISORES UHS 4K 55´, PARA  UTILIZAR EN EL SEGUIMIENTO DE PROYECTOS DE LA DIRECCION EJECUTIVA,  </t>
  </si>
  <si>
    <t xml:space="preserve">PAGO DOS MESES DE DEPOSITOS DE  ALQUILER DE LOCAL PARA LA INSTALACION DE LA OFICINA COMERCIAL, MUNIC. SABANA GRANDE DE BOYA, PROV. MONTE PLATA, </t>
  </si>
  <si>
    <t xml:space="preserve">PAGO FACT. NO.B1100006982/22-01-2021, ALQUILER LOCAL COMERCIAL MUNICIPIO HIGUEY, PROV. LA ALTAGRACIA, CORRESP. AL MES DE ENERO/2021, </t>
  </si>
  <si>
    <t xml:space="preserve">PAGO FACT. NO. B1100007004/22-01-21, ALQUILER DE DOS LOCALES COMERCIALES EN EL MUNICIPIO DAJABON,  PROV. DAJABON S CORRESP. AL MES DE ENERO/2021, </t>
  </si>
  <si>
    <t xml:space="preserve">PAGO FACT. NO. B1100007006/22-01-2021, ALQUILER LOCAL COMERCIAL EN BOHECHIO,PROV. SAN JUAN, CORRESP. AL MES DE ENERO/2021,  </t>
  </si>
  <si>
    <t xml:space="preserve">PAGO FACT. NO.B1100007019/22-01-2021,  ALQUILER LOCAL COMERCIAL EN EL MUNICIPIO SAN RAFAEL DEL YUMA, PROV. LA ALTAGRACIA, , CORRESP. AL MES DE ENERO/2021,  </t>
  </si>
  <si>
    <t xml:space="preserve">PAGO FACT. NO.B1100007011/22-01-2021,  ALQUILER LOCAL COMERCIAL EN EL MUNICIPIO CEVICOS, PROV.  SANCHEZ RAMIREZ , ADENDUM 01/2020, CORRESP. AL  MES DE ENERO/2021. </t>
  </si>
  <si>
    <t xml:space="preserve">PAGO FACT. NO. B1100007018/22-01-2021,  ALQUILER  LOCAL  DE LA OFICINA COMERCIAL EN EL MUNICIPIO DE VALLEJUELOS, PROV. SAN JUAN,  CORRESP. AL MES DE ENERO/2021  </t>
  </si>
  <si>
    <t xml:space="preserve">SALDO 50%  INDEMN. Y  VAC. CORRESP. A (25 DIAS DEL AÑO 2019 Y 28 DIAS DEL 2020), QUIEN DESEMP. EL CARGO DE AUXILIAR ALMACEN Y SUMINISTRO EN LA SECCION DE TALLERES, </t>
  </si>
  <si>
    <t xml:space="preserve">PAGO FACT. NO.B1100007013/22-01-2021 ALQUILER LOCAL COMERCIAL EN EL MUNICIPIO CASTAÑUELA, PROVINCIA MONTECRISTI,  CORRESP. AL MES DE ENERO/2021,  </t>
  </si>
  <si>
    <t xml:space="preserve">PAGO FACT.NO.B1100007003/22-01-2021,  ALQUILER LOCAL COMERCIAL  EN EL MUNICIPIO NIZAO, PROVINCIA PERAVIA, CORRESP. AL MES DE ENERO/2021, </t>
  </si>
  <si>
    <t xml:space="preserve">SALDO DE LA INDEMN. Y VAC. CORRESP. A (30 DIAS DEL AÑO 2019 Y 30 DIAS DEL 2020), QUIEN DESEMPEÑO EL CARGO DE ENCARGADA EN LA DIVISION DE COMBUSTIBLE, </t>
  </si>
  <si>
    <t xml:space="preserve">PAGO FACT. NO. B1500000018/01-12-2020, O. DE SERV. NO. OS2020-0756,  ABASTECIMIENTO DE AGUA EN DIFERENTES SECTORES Y COMUNIDADES DE LAS GUARANAS, PROV. DUARTE, CORRESP. A 30 DIAS DEL MES DE NOVIEMBRE /2020. </t>
  </si>
  <si>
    <t xml:space="preserve">PAGO FACT. NO.B1500000241/06-01-2021, ALQUILER LOCAL COMERCIAL EN LA PROVINCIA DE AZUA, SEGUN CONTRATO 196/2013, CORRESP. AL MES DE ENERO/2021, </t>
  </si>
  <si>
    <t xml:space="preserve">PAGO FACT. NOS. B1500000010/31-10, 11/18-11, 12/31-12-2020,  ALQUILER LOCAL COMERCIAL  EN SAN JUAN DE LA MAGUANA,  PROV. SAN JUAN,  SEGUN CONTRATO NO.142/2015,  CORRESP. A LOS MESES DE OCTUBRE NOVIEMBRE, DICIEMBRE/2020, </t>
  </si>
  <si>
    <t xml:space="preserve">EFT-5817 </t>
  </si>
  <si>
    <t>EFT-5818</t>
  </si>
  <si>
    <t>EFT-5819</t>
  </si>
  <si>
    <t>EFT-5820</t>
  </si>
  <si>
    <t>EFT-5821</t>
  </si>
  <si>
    <t>EFT-5822</t>
  </si>
  <si>
    <t>EFT-5823</t>
  </si>
  <si>
    <t>EFT-5824</t>
  </si>
  <si>
    <t>EFT-5825</t>
  </si>
  <si>
    <t>EFT-5826</t>
  </si>
  <si>
    <t>EFT-5827</t>
  </si>
  <si>
    <t>EFT-5828</t>
  </si>
  <si>
    <t>EFT-5829</t>
  </si>
  <si>
    <t>EFT-5830</t>
  </si>
  <si>
    <t>EFT-5831</t>
  </si>
  <si>
    <t>EFT-5832</t>
  </si>
  <si>
    <t xml:space="preserve">PAGO FACT. NO. B0200263364/25-08, 274263/29-09-2020, DESCONTADO DE LA INDEMN. Y  VAC. , QUIEN DESEMPEÑO EL CARGO DE SECRETARIA, EN LA DIVISION DE ALMACEN Y EQUIPOS, </t>
  </si>
  <si>
    <t>PAGO FACT. NO.B1100006985/22-01-2021, ALQUILER LOCAL COMERCIAL EN VILLA LA MATA, PROV. SANCHEZ RAMIREZ, CORRESP. AL MES DE ENERO /2021, MENOS DESC. ISR RD$750.00, ITBIS RD1,350.00.-</t>
  </si>
  <si>
    <t xml:space="preserve">PAGO FACT. NO.B1100006987/22-01-2021, ALQUILER LOCAL COMERCIAL,  MUNICIPIO EL VALLE, PROVINCIA HATO MAYOR, CORRESP. AL MES DE ENERO/2021. </t>
  </si>
  <si>
    <t xml:space="preserve">PAGO FACT. NO.B1500000006/15-01-2021,  ALQUILER LOCAL COMERCIAL EN HIGUEY, PROVINCIA LA ALTAGRACIA, CORRESP. AL MES DE ENERO/2021, </t>
  </si>
  <si>
    <t>PAGO FACT. NO.B1500000060/01-02-2021, PRESTACION DE SERV. EN SOPORTE ADMINISTRACION BASE DE DATOS, CORRESP. AL MES DE ENERO/2021, (ADENDA NO .02/2020).</t>
  </si>
  <si>
    <t xml:space="preserve">PAGO FACT. NO.B1100007016/22-01-2021,  ALQUILER LOCAL COMERCIAL  EN EL SECTOR PIZARRETE, MUN. BANI, PROV. PERAVIA, CORRESP. AL MES DE ENERO/2021,  </t>
  </si>
  <si>
    <t>PAGO FACT. NO. B1100006986/22-01-2021,  ALQUILER LOCAL  DE LA OFICINA COMERCIAL EN EL DISTRITO MUN. SABANA BUEY, MUNICIPIO BANI, PROV. PERAVIA, CORRESP. AL MES DE ENERO/2021.</t>
  </si>
  <si>
    <t>PAGO FACT. NO.B1100006994/22-01-2021,  ALQUILER DE LOCAL COMERCIAL EN EL MUNICIPIO DON GREGORIO, PROVINCIA PERAVIA, CORRESP. AL MES DE ENERO/2021.</t>
  </si>
  <si>
    <t>PAGO FACT. NO.B1100006970/22-01-2021 ALQUILER LOCAL COMERCIAL EN YAMASA, PROV. MONTE PLATA,  ADENDUM 02/2019, CORRESP. AL MES DE ENERO /2021.</t>
  </si>
  <si>
    <t xml:space="preserve">PAGO FACT. NO.B1100006978/22-01-2021,  ALQUILER LOCAL COMERCIAL EN LAS TARANAS VILLA RIVAS, PROVINCIA DUARTE, CORRESP. AL MES ENERO/2021, </t>
  </si>
  <si>
    <t xml:space="preserve">PAGO FACT. NO.B1100007017/22-01-2021,  ALQUILER LOCAL COMERCIAL EN EL MUNICIPIO SANCHEZ, PROVINCIA SAMANA, CORRESP. AL MES DE ENERO/2021, </t>
  </si>
  <si>
    <t xml:space="preserve">PAGO FACT. NO. B1100007024/22-01-2021,  ALQUILER DE UNA CASA, EN EL MUNICIPIO BANI, PROVINCIA PERAVIA CORRESP. AL MES DE ENERO/2021,  </t>
  </si>
  <si>
    <t>PAGO FACT. NO. B1100007022/22-01-2021, ALQUILER VIVIENDA FAMILIAR HABITADA POR EL PERSONAL DE SUPERVISION DEL ACUED. JUANA VICENTA, EL LIMON, PROVINCIA SAMANA, CORRESP. AL MES DE ENERO/2021,</t>
  </si>
  <si>
    <t>PAGO FACT. NO. B1500023246/15-02-2021, CUENTA NO.4236435, POR SERV. DE TELECABLE E INTERNET, CORRESP. A  LA FACTURACION DESDE 11-01 AL 10-02-2021, MAS ATRASO.</t>
  </si>
  <si>
    <t>PAGO FACT. NO. B1500025383/05-02-2021, CUENTA NO.86082876, POR SERV. DE LAS FLOTAS DE INAPA, CORRESP. A LA FACTURACION DEL 01-01 AL 31-01-2021.</t>
  </si>
  <si>
    <t>PAGO FACT. NO. B1500025398/05-02-2021, CUENTA NO.86273266, POR SERV. DE USO INTERNET MOVIL TABLET,  ASIGNADO AL DEPTO. DE CATASTRO AL USUARIO  DEL INAPA , CORRESP. A LA FACTURACION  DEL 01-01 AL 31-01-2021, MAS ATRASO</t>
  </si>
  <si>
    <t xml:space="preserve">EFT-2206 </t>
  </si>
  <si>
    <t>PAGO FACT. NO.B1500000016/12-02-2021 (CUB. NO.05) DE  LOS TRAB. DE LINEA DE IMPULSION DESDE CAMPO BATEY EL BEMBE, PROV.SAN PEDRO DE MACORIS.</t>
  </si>
  <si>
    <t xml:space="preserve">EFT-5833 </t>
  </si>
  <si>
    <t xml:space="preserve">EFT-5834 </t>
  </si>
  <si>
    <t xml:space="preserve">EFT-5835 </t>
  </si>
  <si>
    <t xml:space="preserve">EFT-5836 </t>
  </si>
  <si>
    <t xml:space="preserve">EFT-5837 </t>
  </si>
  <si>
    <t xml:space="preserve">EFT-5838 </t>
  </si>
  <si>
    <t xml:space="preserve">EFT-5839 </t>
  </si>
  <si>
    <t xml:space="preserve">EFT-5840 </t>
  </si>
  <si>
    <t>PAGO FACT. NO. B1100007014/22-01-2021, ALQ. DE LOCAL  COMERCIAL, MUN. MICHES, PROV. EL SEIBO,  CORRESP. A 15 DIAS  DE DICIEMBRE/2020 Y  ENERO/2021.</t>
  </si>
  <si>
    <t>PAGO FACTS. NOS.B1500062630 (CODIGO DE SISTEMA NO.(6780), 62650 (163285), 62651(434205), 62652 (434209)/01-02, 62148 (543383)/08-01-2021, 61362 (6780), 61382, (163285), 61383, (434205), 61384 (434209)/05-01,59840 (543383)/09-12-20, SUMINISTRO AGUA POTABLE A NUESTRA SEDE NIVEL CENTRAL, ACS.  RURALES Y ALMACEN KM.18 , CORRESP. AL PERIODO DEL 03-11 AL 15-12-2020 Y DEL 01-12 AL 14-01-2021.</t>
  </si>
  <si>
    <t>RETENCION DEL (10%)  DEL ISR, DESCONTADO A HONORARIOS PROFESIONALES, CORRESP. A  ENERO/2021.</t>
  </si>
  <si>
    <t xml:space="preserve">PAGO INDEMNIZACION Y VACACIONES (03 DIAS CORRESP. AL AÑO 2019 Y 20 DEL 2020), QUIEN DESEMPEÑO EL CARGO DE CONSERJE, EN LA SECCION DE MAYORDOMIA DE LA DIRECCION ADMTIVA. </t>
  </si>
  <si>
    <t>SALDO 50%  DE LA INDEMNIZACION Y VACACIONES CORRESP. A (5 DIAS DEL AÑO 2019 Y 22 DIAS DEL 2020), QUIEN DESEMPEÑO EL CARGO DE TECNICO DE CONTABILIDAD EN EL DEPTO. DE CONTABILIDAD.</t>
  </si>
  <si>
    <t>PAGO FACT. NO.B1100006990/22-01-2021,  ALQ.R LOCAL COMERCIAL EN EL MUN. COTUI, PROV. SANCHEZ RAMIREZ,  CORRESP. A  ENERO/2021 .</t>
  </si>
  <si>
    <t>PAGO FACTS. NOS. B1500000022/07-12, 23/31-12-2020, O/S NO. OS2020-0788, DISTRIB.DE AGUA EN DIFTES. SECTORES Y COMUN. DE LA PROV. EL SEIBO, CORRESP. A 28 DIAS DE NOVIEMBRE Y 28 DIAS DE DICIEMBRE/2020.</t>
  </si>
  <si>
    <t>PAGO FACT. NO. B0200261222/18-08, 272096/22-09-2020, DESCONTADO DE LAS VACACIONES, QUIEN DESEMPEÑO EL CARGO DE AUXILIAR DE LABORATORIO, EN LA DIRECCION DE LA CALIDAD DEL AGUA.</t>
  </si>
  <si>
    <t xml:space="preserve">PAGO FACT. NO.B1500001948/04-12-2020, O/C  NO. OC2020-0283, COMPRA DE PIEZAS CORRESP.A LA IMPRESORA  XEROX - D110, DE LA DIRECCION COMERCIAL. </t>
  </si>
  <si>
    <t xml:space="preserve">PAGO FACT. B1500000597/02-09-2020, OC2020-0256 COMPRA DE VALVULAS, PARA SER USADAS EN LA REHABILITACION DEL SISTEMA DE TRAT. DE TODAS LAS PLANTAS DEL INAPA, </t>
  </si>
  <si>
    <t>PAGO FACT. NO. B1500000795/28-10-2020 O/C  NO. OC2020-0272  ADQ. DE CARTUCHOS TONERS PARA SER USADO EN EL SUMINISTRO NIVEL CENTRAL.</t>
  </si>
  <si>
    <t>PAGO FACT. NO.B1500000175/01-02-21 O/S  NO. OS2019-1557, SERV.DE TRANSPORTE AL PERSONAL DE LA INSTITUCION,CONTRATO NO. 57/2019 ), CORRESP. A ENERO/2021.</t>
  </si>
  <si>
    <t>PAGO FACT. NO.B1100006971/22-01-2021, ALQ. LOCAL COMERCIAL EN SAN JUAN DE LA MAGUANA, PROV. SAN JUAN, CORRESP. A  ENERO /2021.</t>
  </si>
  <si>
    <t>PAGO FACT. NO.B1100006989/22-01-2021, ALQ. LOCAL COMERCIAL EN  LAS YAYAS, PROV.  AZUA,  CORRESP. A  ENERO/2021.</t>
  </si>
  <si>
    <t>PAGO FACT. NO.B1100006992/22-01-2021,  ALQ. LOCAL COMERCIAL EN EL MUN. JAIBON, PROV. VALVERDE, CORRESP. A  ENERO/2021.</t>
  </si>
  <si>
    <t>PAGO FACT.NO. B1100007012/22-01-2021,  ALQ. LOCAL COMERCIAL EN EL MUN. MONCION, PROVI. SANTIAGO RODRIGUEZ, CORRESPONDIENTE  AL MES DE ENERO/2021.</t>
  </si>
  <si>
    <t>PAGO FACT. NO. B1100007008/22-01-2021,  ALQ. LOCAL COMERCIAL EN EL MUN. SABANA LARGA, PROV. SAN JOSE DE OCOA,  CORRESP. A 15 DIAS DEL MES DE DICIEMBRE/2020  Y ENERO/2021.</t>
  </si>
  <si>
    <t>PAGO FACT. NO. B1100007021/22-01-2021, ALQ. APTO. HABITADO POR EL PERSONAL DE SUPERV. AC. VILLA JARAGUA, DEL MUN. NEYBA, PROV. BAHORUCO,  CORRESP. A ENERO/2021,.</t>
  </si>
  <si>
    <t>PAGO FACT. NO. B1500000031/11-12-2020, O/S NO. OS2020-0554, ABAST. DE AGUA EN DIFTE.S SECTORES Y COMUN. DEL MUN. VILLA ALTAGRACIA, PROV. SAN CRISTOBAL,   CORRESP. A 20 DIAS DE NOVIEMBRE/2020.</t>
  </si>
  <si>
    <t>PAGO FACT. NO.B1500000015/04-12-2020, O/S  NO.OS2020-0675, DISTRIB. DE AGUA EN DIFTES. SECTORES Y COMUN. DE LA PROV. PERAVIA CORRESP. A  26 DIAS  DE NOVIEMBRE/2020.</t>
  </si>
  <si>
    <t xml:space="preserve">PAGO FACTS. NOS. B1500000010/01-11, 11/01-12-2020,  O/S  NO. OS2020-0742, ABAST.DE AGUA EN DIFTES. SECTORES Y COMUN. DE LA  PROV. DUARTE, CORRESP. A 31 DIAS DEL MES DE OCTUBRE Y 30 DIAS DE NOVIEMBRE/2020. </t>
  </si>
  <si>
    <t xml:space="preserve">PAGO FACT. NO. B1500000017/07-12-20,  O/S NO.OS2020-0464, DISTRIB. DE AGUA EN DIFTES.  SECTORES Y COMUN. DE LA PROV. ELIAS PIÑA, CORRESP. A 26 DIAS  DE OCTUBRE/2020. </t>
  </si>
  <si>
    <t>PAGO FACTS. NOS. B1500000064/07-12, 65/22-12-2020, O/S  NO.OS2020-0592,SERV. DISTRIB.DE AGUA EN DIFTES. SECTORES Y COMUN. DE LA PROV. ELIAS PIÑA,  CORRESP. A 31 DIAS DE OCTUBRE  Y 08 DIAS DE NOVIEMBRE/2020.</t>
  </si>
  <si>
    <t>PAGO INDEMNIZACION Y VACACIONES (15 DIAS CORRESP. AL AÑO 2019 Y 11 AL 2020),  QUIEN DESEMPEÑO EL CARGO DE AUXILIAR ADMTIVO. EN LA DIV. ADMTIVA. PROV.LA ALTAGRACIA.</t>
  </si>
  <si>
    <t>PAGO INDEMNIZACION Y VACACIONES (15 DIAS CORRESP. AL AÑO 2019 Y 11 DEL 2020), QUIEN DESEMPEÑO EL CARGO DE AUXILIAR ADMTIVO. EN LA DIV. ADMTIVA. PROV.LA ALTAGRACIA.</t>
  </si>
  <si>
    <t>PAGO VACACIONES (19 DIAS CORRESPONDIENTE AL AÑO 2020), QUIEN DESEMPEÑO EL CARGO DE AUXILIAR DE LABORATORIO, EN LA DIRECCION DE LA CALIDAD DEL AGUA.</t>
  </si>
  <si>
    <t>RETENCION DEL (30%)  DEL ITBIS, DESCONTADO A SUPLIDORES DE SERV. CORRESP. A  DICIEMBRE/2020.</t>
  </si>
  <si>
    <t xml:space="preserve">058321 </t>
  </si>
  <si>
    <t xml:space="preserve">058323 </t>
  </si>
  <si>
    <t xml:space="preserve">058324 </t>
  </si>
  <si>
    <t xml:space="preserve">058325 </t>
  </si>
  <si>
    <t xml:space="preserve">058327 </t>
  </si>
  <si>
    <t xml:space="preserve">058328 </t>
  </si>
  <si>
    <t xml:space="preserve">058329 </t>
  </si>
  <si>
    <t xml:space="preserve">058330 </t>
  </si>
  <si>
    <t xml:space="preserve">058331 </t>
  </si>
  <si>
    <t xml:space="preserve">EFT-5841 </t>
  </si>
  <si>
    <t>EFT-5842</t>
  </si>
  <si>
    <t>EFT-5843</t>
  </si>
  <si>
    <t>RET. DEL (18%)  DEL ITBIS, DESC. A PERSONAS FISICAS, , CORRESP. AL MES DE ENERO/2021</t>
  </si>
  <si>
    <t>1ER ABONO 50%  DE INDEMN. Y VAC. CORRESP. A (25 DIAS DEL AÑO 2019 Y 29 DIAS DEL 2020), QUIEN DESEMPEÑO EL CARGO DE SOPORTE COMERCIAL EN LA DIVISION COMERCIAL ALINO.</t>
  </si>
  <si>
    <t>PAGO INDEMN. Y VAC. (29 DIAS CORRESP. AL AÑO 2019 Y 25 DEL 2020), QUIEN DESEMPEÑO EL CARGO DE CODIFICADOR EN EL DEPART. CATASTRO DE USUARIOS CARTOGRAFIA.</t>
  </si>
  <si>
    <t>PAGO FACT. NO. B1100007020/22-01-2021,  ALQUILER VIVIENDA FAMILIAR HABITADA POR EL PERSONAL DE SUPERVISION DE OBRAS EN MONTECRISTI, CORRESP. AL MES DE ENERO/2021.</t>
  </si>
  <si>
    <t>1ER ABONO DE LA INDEMN. Y VAC. CORRESP. A (25 DIAS DEL AÑO 2019 Y 29 DIAS DEL 2020), QUIEN DESEMPEÑO EL CARGO DE CODIFICADOR EN EL DEPART. CATASTRO DE USUARIOS CARTOGRAFIA.</t>
  </si>
  <si>
    <t>PAGO FACT. NOS. B1500000064/15-11, 66 /15-12-2020, 80/15-01-2021 ALQUILER LOCAL COMERCIAL EN EL MUN. NAGUA, PROV.  MARIA TRINIDAD SANCHEZ, . CORRESP.A LOS MESES NOVIEMBRE, DICIEMBRE/2020 Y ENERO/2021.</t>
  </si>
  <si>
    <t xml:space="preserve">PAGO FACT. NOS. B1500000013, 14/10-12-2020,O. DE SERV. NO. OS2020-0580,DISTRIBUCION DE AGUA EN DIFERENTES SECTORES Y COMUNIDADES DE LA PROV. HERMANAS MIRABAL, MUN. SALCEDO, CORRESP. A 28 DIAS DE SEPTIEMBRE Y 29 DIAS DE OCTUBRE/2020. </t>
  </si>
  <si>
    <t>PAGO FACT. NO.B1500000016/30-07, 17/30-08, 18/30-09, 19/30-10, 20/30-11, 21/30-2020, 22/30-01-2021,  ALQUILER LOCAL COMERCIAL EN EL MUN. TENARES, PROV.HERMANAS MIRABAL,  (ADENDA 01/2020), CORRESP. A LOS MESES JULIO, AGOSTO, SEPTIEMBRE, OCTUBRE, NOVIEMBRE, DICIEMBRE/2020, Y ENERO/2021.</t>
  </si>
  <si>
    <t>PAGO FACT. NOS. B1500000020/07-12, 22/30-12-2020, O. DE SERV. NO.OS2020-0702, SERV. DISTRIBUCION DE AGUA EN DIFERENTES SECTORES Y COMUNIDADES DE LA PROV.ELIAS PIÑA, CORRESP. A 31 DIAS DEL MES DE OCTUBRE Y 30 DIAS DE NOVIEMBRE/2020.-</t>
  </si>
  <si>
    <t>PAGO FACT. NO. B1500000122/05-11-2020,  O. DE COMP. NO. OC2020-0002 ADQUISICION DE VALVULAS, JUNTAS Y TUBERIAS PARA TODAS LAS ZONAS DEL INAPA, 3ER ABONO AL CONTRATO NO. 089/2019.</t>
  </si>
  <si>
    <t>PAGO FACT. NO.BO200265226/31-08-2020, DESCONTADO DE LA INDEMN. Y VAC. DEL, QUIEN DESEMPEÑO EL CARGO DE CODIFICADOR EN EL DEPART. CATASTRO DE USUARIOS CARTOGRAFIA.</t>
  </si>
  <si>
    <t>PAGO FACT. NO. B1500000998/29-10-2020,  O. DE COMP. NO.OC2020-0065,  ADQUISICION DE ELECTROBOMBAS, BOMBAS Y ACCESORIOS  PARA SER UTILIZADAS EN LOS DIFERENTES ACUED. A NIVEL NACIONAL.</t>
  </si>
  <si>
    <t>PAGO FACT. NO.B1500000133/27-01-21, O. DE COMP.OC2020-0330 ADQUISICION DE (184,572.99 LIBRAS) DE CLORO GAS ENVASADO EN CILINDRO DE 2000 LIBRAS .</t>
  </si>
  <si>
    <r>
      <t>058333</t>
    </r>
    <r>
      <rPr>
        <sz val="9"/>
        <color indexed="8"/>
        <rFont val="Arial"/>
        <family val="2"/>
      </rPr>
      <t/>
    </r>
  </si>
  <si>
    <r>
      <t>058334</t>
    </r>
    <r>
      <rPr>
        <sz val="9"/>
        <color indexed="8"/>
        <rFont val="Arial"/>
        <family val="2"/>
      </rPr>
      <t/>
    </r>
  </si>
  <si>
    <r>
      <t>058335</t>
    </r>
    <r>
      <rPr>
        <sz val="9"/>
        <color indexed="8"/>
        <rFont val="Arial"/>
        <family val="2"/>
      </rPr>
      <t/>
    </r>
  </si>
  <si>
    <r>
      <t>058336</t>
    </r>
    <r>
      <rPr>
        <sz val="9"/>
        <color indexed="8"/>
        <rFont val="Arial"/>
        <family val="2"/>
      </rPr>
      <t/>
    </r>
  </si>
  <si>
    <r>
      <t>058337</t>
    </r>
    <r>
      <rPr>
        <sz val="9"/>
        <color indexed="8"/>
        <rFont val="Arial"/>
        <family val="2"/>
      </rPr>
      <t/>
    </r>
  </si>
  <si>
    <r>
      <t>058338</t>
    </r>
    <r>
      <rPr>
        <sz val="9"/>
        <color indexed="8"/>
        <rFont val="Arial"/>
        <family val="2"/>
      </rPr>
      <t/>
    </r>
  </si>
  <si>
    <r>
      <t>058339</t>
    </r>
    <r>
      <rPr>
        <sz val="9"/>
        <color indexed="8"/>
        <rFont val="Arial"/>
        <family val="2"/>
      </rPr>
      <t/>
    </r>
  </si>
  <si>
    <r>
      <t>058340</t>
    </r>
    <r>
      <rPr>
        <sz val="9"/>
        <color indexed="8"/>
        <rFont val="Arial"/>
        <family val="2"/>
      </rPr>
      <t/>
    </r>
  </si>
  <si>
    <r>
      <t>058341</t>
    </r>
    <r>
      <rPr>
        <sz val="9"/>
        <color indexed="8"/>
        <rFont val="Arial"/>
        <family val="2"/>
      </rPr>
      <t/>
    </r>
  </si>
  <si>
    <r>
      <t>058342</t>
    </r>
    <r>
      <rPr>
        <sz val="9"/>
        <color indexed="8"/>
        <rFont val="Arial"/>
        <family val="2"/>
      </rPr>
      <t/>
    </r>
  </si>
  <si>
    <t>PAGO INDEMNIZACION Y VACACIONES (20 DIAS CORRESPONDIENTE AL AÑO 2019 Y 20 DEL 2020), QUIEN DESEMPEÑO EL CARGO DE RECOLECTOR DE MUESTRAS,  EN EL DEPARTAMENTO PROVINCIAL SAN JUAN DE LA MAGUANA, SEGUN HOJA DE CALCULO DEL MAP, MEMO-DOTC NO.039/2021.-</t>
  </si>
  <si>
    <t xml:space="preserve">058332 </t>
  </si>
  <si>
    <t>PAGO VAC. (10 DIAS CORRESP. AL AÑO 2020), QUIEN DESEMPEÑO EL CARGO DE PROMOTOR SOCIAL, EN EL DEPTO. DE DESARROLLO RURAL EN APS.</t>
  </si>
  <si>
    <t>PAGO INDEMN. Y VAC. (10 DIAS CORRESP. AL AÑO 2019 Y 25 DEL 2020), QUIEN DESEMPEÑO EL CARGO DE TECNICO ARCHIVISTA EN EL DEPTO. DE CONTABILIDAD.</t>
  </si>
  <si>
    <t>PAGO VAC. (9 DIAS CORRESP. AL AÑO 2020 ), QUIEN DESEMPEÑO EL CARGO DE AYUDANTE DE OPERACIONES Y MANTENIMIENTO, EN LA DIVISION DE TRATAMIENTO, PROVINCIA SAN JUAN DE LA MAGUANA.</t>
  </si>
  <si>
    <t>PAGO INDEMN. Y VAC. (25 DIAS CORRESP. AL AÑO 2019 Y 30 AL 2020), QUIEN DESEMPEÑO EL CARGO DE AYUDANTE DE FONTANERIA, EN LA SECCION DE OPERACIONES DE DAJABON.</t>
  </si>
  <si>
    <t>REPOS. FONDO CAJA CHICA GASTOS DE CIERRE AÑO FISCAL 2020 DE LA UNIDAD COMERCIAL DE SANCHEZ ZONA III CORRESP. AL PERIODO DEL 25-08 AL 09-12-2020, RECIBOS DE DESEMBOLSO DEL 0092 AL 0107.</t>
  </si>
  <si>
    <t>PAGO FACT. NO B1500000022/01-12-2020,OR.DE SERV. NO. OS2020-0527, DISTRIBUCION DE AGUA EN DIFERENTES SECTORES Y COMUNIDADES DE LA PROVINCIA DUARTE, CORRESP. A 19 DIAS DE NOVIEMBRE/2020.</t>
  </si>
  <si>
    <t>PAGO INDEMN. Y VAC. (15 DIAS CORRESP. AL AÑO 2019 Y 18 DEL 2020), QUIEN DESEMPEÑO EL CARGO DE EBANISTA EN EL DEPART. ADMINISTRATIVO.</t>
  </si>
  <si>
    <t xml:space="preserve">EFT-5844 </t>
  </si>
  <si>
    <t>EFT-5845</t>
  </si>
  <si>
    <t>PAGO FACT. NO. B1500025387/05-02-2021, CUENTA NO.86115926, POR SERVICIO DE TELECABLE E INTERNET, CORRESP. A LA FACTUR.  DEL 01-01 AL 31-01-2021, (MAS ATRASO).</t>
  </si>
  <si>
    <t xml:space="preserve">EFT-2207 </t>
  </si>
  <si>
    <t>EFT-2208</t>
  </si>
  <si>
    <t>EFT-2209</t>
  </si>
  <si>
    <t>EFT-2210</t>
  </si>
  <si>
    <t>PAGO FACT. NO. B1500000005/11-02-2021 (CUB. NO.05 ) DE LOS TRAB. DE CONSTR. DEPOSITO REGULADOR H.A. PARA EL ACUED. LOS RIOS Y LAS CLAVELINAS,  PROV. BAHORUCO, ZONA VIII, LOTE NO.IV.</t>
  </si>
  <si>
    <t>PAGO FACT. NO.B1500000004/09-02-2021  (CUB. NO. 04) SOBRE LOS TRAB. CONSTR. ALCANTARILLADO SANITARIO SABANA YEGUA, ZONA NORTE, PROVINCIA AZUA, ZONA II.</t>
  </si>
  <si>
    <t>PAGO FACT. NO.B1500000006/16-02-2021 (CUB. NO.06) DE LOS TRABAJOS RECONSTR. CRUCE DE RIO NIGUA DE LINEA DE IMPULSION 020¨´ ACERO ( SCH-20 ) CAMPO DE POZO ACUED. DE HAINA, LOTE IV, PROV. SAN CRISTOBAL.-</t>
  </si>
  <si>
    <t xml:space="preserve">PAGO FACT. NO.B1500000021/15-02-2021 (CUB. NO.04) DE LOS TRABAJOS DE CONSTR. ACUED. EL CERCADO EXTENSION A LA COMUNIDAD DE PLACER BONITO. SAN JUAN  DE LA MAGUANA, PROV. SAN JUAN.  </t>
  </si>
  <si>
    <t>COMISION POR CHEQUES CERTIFICADOS</t>
  </si>
  <si>
    <t>COMISION  BANCARIA COBRO IMPUESTO 0.15%</t>
  </si>
  <si>
    <t>COMISION DEPOSITOS NOCTURNOS</t>
  </si>
  <si>
    <t>COMISION ERROR EN DEPOSITOS</t>
  </si>
  <si>
    <t>COMISION POR CARGO CHEQUE DEVUELTO</t>
  </si>
  <si>
    <t xml:space="preserve"> COMISION BANCARIA COBRO IMP. DGII 0.15%</t>
  </si>
  <si>
    <t>COMISION TSS-IB</t>
  </si>
  <si>
    <t>COMISION BANCARIA COBRO IMP. DGII 0.15%</t>
  </si>
  <si>
    <t xml:space="preserve">EFT-1096 </t>
  </si>
  <si>
    <t xml:space="preserve">EFT-1101 </t>
  </si>
  <si>
    <t xml:space="preserve">EFT-1106 </t>
  </si>
  <si>
    <t xml:space="preserve">EFT-1097 </t>
  </si>
  <si>
    <t>102905 -102908</t>
  </si>
  <si>
    <t>EFT-1098 -1100</t>
  </si>
  <si>
    <t>NOMINAS ADICONALES FEBRERO/2021</t>
  </si>
  <si>
    <t>EFT-1102 -1105</t>
  </si>
  <si>
    <t xml:space="preserve"> NOMINA HORAS EXTRAS, CORRESP. A NOV./2020 Y DICIEMBRE/2020, ELAB. EN FEBRERO/2021.</t>
  </si>
  <si>
    <t>NOMINA ADICIONAL  NIVEL CENTRAL ENERO ELAB.  EN FEB/2021</t>
  </si>
  <si>
    <t xml:space="preserve">NOMINA NIVEL CENTRAL, CORRESP. A  FEBRERO/2021. </t>
  </si>
  <si>
    <t xml:space="preserve"> NOMINA DE CANCELADOS NC. Y AC. CORRESP. A  FEBRERO/2021.</t>
  </si>
  <si>
    <t xml:space="preserve"> NOMINA DE ACUEDUCTOS CORRESP. A  FEBRERO/2021.</t>
  </si>
  <si>
    <t>PAGO DE NOMINA PERSONAL EN TRAMITES DE PENSION, CORRESP. A FEBRERO/2021.</t>
  </si>
  <si>
    <t>RETENCION DE ISR NOMINA OCASIONAL SEGURIDAD  MILITAR FEB-2021</t>
  </si>
  <si>
    <t xml:space="preserve">102916 </t>
  </si>
  <si>
    <t xml:space="preserve">EFT-2211 </t>
  </si>
  <si>
    <t xml:space="preserve">EFT-2212 </t>
  </si>
  <si>
    <t>PAGO FACT. NO.B1500000005/26-01-2021 (CUB.NO.02) DE LOS TRAB. CONSTRUCCION AC. BATEY EL JAGUAL, MUN. RAMON SANTANA,, PROV. SAN PEDRO DE MACORIS.</t>
  </si>
  <si>
    <t>PAGO FACT. NO.B1500000021/16/02/2021 (CUB. NO.05) DE LOS TRAB. REHAB. DEL AC. HATO MAYOR (VIEJO), PROV. HATO MAYOR.</t>
  </si>
  <si>
    <t xml:space="preserve">EFT-2213 </t>
  </si>
  <si>
    <t xml:space="preserve">EFT-2214 </t>
  </si>
  <si>
    <t>PAGO FACT. NO.B1500000025/12-01-2021 (CUB. NO. 03) DE LOS TRAB. DE CONSTRUCCION LINEA MATRIZ,  CONDUCCION Y RED DE  DISTRIB. LA GUAZUMA, BATEY AMINA - LOS CHICHIGUA, TIERRA FRIA AFUERA, LA SABANA Y CAÑADA DE BORUCO, ACUEDUCTO  MULTIPLE  GUATAPANAL -JINAMAGAO- AMINA, PROV. VALVERDE.</t>
  </si>
  <si>
    <t>PAGO FACT. NO.B1500000101/22-02-2021 (CUB.NO.03) DE LOS TRAB. CONSTRUCCION OBRA DE TOMA. PLANTA POTABILIZADORA Y DEPOSITO REGULADOR DEL AC. PARTIDO, PROV. DAJABON.</t>
  </si>
  <si>
    <t>102909-102910</t>
  </si>
  <si>
    <t>102911 -102915</t>
  </si>
  <si>
    <r>
      <t>058344</t>
    </r>
    <r>
      <rPr>
        <sz val="9"/>
        <color indexed="8"/>
        <rFont val="Arial"/>
        <family val="2"/>
      </rPr>
      <t/>
    </r>
  </si>
  <si>
    <r>
      <t>058345</t>
    </r>
    <r>
      <rPr>
        <sz val="9"/>
        <color indexed="8"/>
        <rFont val="Arial"/>
        <family val="2"/>
      </rPr>
      <t/>
    </r>
  </si>
  <si>
    <r>
      <t>058346</t>
    </r>
    <r>
      <rPr>
        <sz val="9"/>
        <color indexed="8"/>
        <rFont val="Arial"/>
        <family val="2"/>
      </rPr>
      <t/>
    </r>
  </si>
  <si>
    <r>
      <t>058347</t>
    </r>
    <r>
      <rPr>
        <sz val="9"/>
        <color indexed="8"/>
        <rFont val="Arial"/>
        <family val="2"/>
      </rPr>
      <t/>
    </r>
  </si>
  <si>
    <r>
      <t>058348</t>
    </r>
    <r>
      <rPr>
        <sz val="9"/>
        <color indexed="8"/>
        <rFont val="Arial"/>
        <family val="2"/>
      </rPr>
      <t/>
    </r>
  </si>
  <si>
    <r>
      <t>058349</t>
    </r>
    <r>
      <rPr>
        <sz val="9"/>
        <color indexed="8"/>
        <rFont val="Arial"/>
        <family val="2"/>
      </rPr>
      <t/>
    </r>
  </si>
  <si>
    <r>
      <t>058350</t>
    </r>
    <r>
      <rPr>
        <sz val="9"/>
        <color indexed="8"/>
        <rFont val="Arial"/>
        <family val="2"/>
      </rPr>
      <t/>
    </r>
  </si>
  <si>
    <r>
      <t>058351</t>
    </r>
    <r>
      <rPr>
        <sz val="9"/>
        <color indexed="8"/>
        <rFont val="Arial"/>
        <family val="2"/>
      </rPr>
      <t/>
    </r>
  </si>
  <si>
    <r>
      <t>058352</t>
    </r>
    <r>
      <rPr>
        <sz val="9"/>
        <color indexed="8"/>
        <rFont val="Arial"/>
        <family val="2"/>
      </rPr>
      <t/>
    </r>
  </si>
  <si>
    <r>
      <t>058353</t>
    </r>
    <r>
      <rPr>
        <sz val="9"/>
        <color indexed="8"/>
        <rFont val="Arial"/>
        <family val="2"/>
      </rPr>
      <t/>
    </r>
  </si>
  <si>
    <r>
      <t>058354</t>
    </r>
    <r>
      <rPr>
        <sz val="9"/>
        <color indexed="8"/>
        <rFont val="Arial"/>
        <family val="2"/>
      </rPr>
      <t/>
    </r>
  </si>
  <si>
    <r>
      <t>058355</t>
    </r>
    <r>
      <rPr>
        <sz val="9"/>
        <color indexed="8"/>
        <rFont val="Arial"/>
        <family val="2"/>
      </rPr>
      <t/>
    </r>
  </si>
  <si>
    <r>
      <t>058356</t>
    </r>
    <r>
      <rPr>
        <sz val="9"/>
        <color indexed="8"/>
        <rFont val="Arial"/>
        <family val="2"/>
      </rPr>
      <t/>
    </r>
  </si>
  <si>
    <r>
      <t>058357</t>
    </r>
    <r>
      <rPr>
        <sz val="9"/>
        <color indexed="8"/>
        <rFont val="Arial"/>
        <family val="2"/>
      </rPr>
      <t/>
    </r>
  </si>
  <si>
    <r>
      <t>058358</t>
    </r>
    <r>
      <rPr>
        <sz val="9"/>
        <color indexed="8"/>
        <rFont val="Arial"/>
        <family val="2"/>
      </rPr>
      <t/>
    </r>
  </si>
  <si>
    <r>
      <t>058359</t>
    </r>
    <r>
      <rPr>
        <sz val="9"/>
        <color indexed="8"/>
        <rFont val="Arial"/>
        <family val="2"/>
      </rPr>
      <t/>
    </r>
  </si>
  <si>
    <r>
      <t>058360</t>
    </r>
    <r>
      <rPr>
        <sz val="9"/>
        <color indexed="8"/>
        <rFont val="Arial"/>
        <family val="2"/>
      </rPr>
      <t/>
    </r>
  </si>
  <si>
    <r>
      <t>058361</t>
    </r>
    <r>
      <rPr>
        <sz val="9"/>
        <color indexed="8"/>
        <rFont val="Arial"/>
        <family val="2"/>
      </rPr>
      <t/>
    </r>
  </si>
  <si>
    <r>
      <t>058362</t>
    </r>
    <r>
      <rPr>
        <sz val="9"/>
        <color indexed="8"/>
        <rFont val="Arial"/>
        <family val="2"/>
      </rPr>
      <t/>
    </r>
  </si>
  <si>
    <r>
      <t>058363</t>
    </r>
    <r>
      <rPr>
        <sz val="9"/>
        <color indexed="8"/>
        <rFont val="Arial"/>
        <family val="2"/>
      </rPr>
      <t/>
    </r>
  </si>
  <si>
    <r>
      <t>058364</t>
    </r>
    <r>
      <rPr>
        <sz val="9"/>
        <color indexed="8"/>
        <rFont val="Arial"/>
        <family val="2"/>
      </rPr>
      <t/>
    </r>
  </si>
  <si>
    <r>
      <t>058365</t>
    </r>
    <r>
      <rPr>
        <sz val="9"/>
        <color indexed="8"/>
        <rFont val="Arial"/>
        <family val="2"/>
      </rPr>
      <t/>
    </r>
  </si>
  <si>
    <r>
      <t>058366</t>
    </r>
    <r>
      <rPr>
        <sz val="9"/>
        <color indexed="8"/>
        <rFont val="Arial"/>
        <family val="2"/>
      </rPr>
      <t/>
    </r>
  </si>
  <si>
    <r>
      <t>058367</t>
    </r>
    <r>
      <rPr>
        <sz val="9"/>
        <color indexed="8"/>
        <rFont val="Arial"/>
        <family val="2"/>
      </rPr>
      <t/>
    </r>
  </si>
  <si>
    <r>
      <t>058368</t>
    </r>
    <r>
      <rPr>
        <sz val="9"/>
        <color indexed="8"/>
        <rFont val="Arial"/>
        <family val="2"/>
      </rPr>
      <t/>
    </r>
  </si>
  <si>
    <r>
      <t>058369</t>
    </r>
    <r>
      <rPr>
        <sz val="9"/>
        <color indexed="8"/>
        <rFont val="Arial"/>
        <family val="2"/>
      </rPr>
      <t/>
    </r>
  </si>
  <si>
    <r>
      <t>058370</t>
    </r>
    <r>
      <rPr>
        <sz val="9"/>
        <color indexed="8"/>
        <rFont val="Arial"/>
        <family val="2"/>
      </rPr>
      <t/>
    </r>
  </si>
  <si>
    <r>
      <t>058371</t>
    </r>
    <r>
      <rPr>
        <sz val="9"/>
        <color indexed="8"/>
        <rFont val="Arial"/>
        <family val="2"/>
      </rPr>
      <t/>
    </r>
  </si>
  <si>
    <r>
      <t>058372</t>
    </r>
    <r>
      <rPr>
        <sz val="9"/>
        <color indexed="8"/>
        <rFont val="Arial"/>
        <family val="2"/>
      </rPr>
      <t/>
    </r>
  </si>
  <si>
    <r>
      <t>058373</t>
    </r>
    <r>
      <rPr>
        <sz val="9"/>
        <color indexed="8"/>
        <rFont val="Arial"/>
        <family val="2"/>
      </rPr>
      <t/>
    </r>
  </si>
  <si>
    <r>
      <t>058374</t>
    </r>
    <r>
      <rPr>
        <sz val="9"/>
        <color indexed="8"/>
        <rFont val="Arial"/>
        <family val="2"/>
      </rPr>
      <t/>
    </r>
  </si>
  <si>
    <r>
      <t>058375</t>
    </r>
    <r>
      <rPr>
        <sz val="9"/>
        <color indexed="8"/>
        <rFont val="Arial"/>
        <family val="2"/>
      </rPr>
      <t/>
    </r>
  </si>
  <si>
    <r>
      <t>058376</t>
    </r>
    <r>
      <rPr>
        <sz val="9"/>
        <color indexed="8"/>
        <rFont val="Arial"/>
        <family val="2"/>
      </rPr>
      <t/>
    </r>
  </si>
  <si>
    <r>
      <t>058377</t>
    </r>
    <r>
      <rPr>
        <sz val="9"/>
        <color indexed="8"/>
        <rFont val="Arial"/>
        <family val="2"/>
      </rPr>
      <t/>
    </r>
  </si>
  <si>
    <r>
      <t>058378</t>
    </r>
    <r>
      <rPr>
        <sz val="9"/>
        <color indexed="8"/>
        <rFont val="Arial"/>
        <family val="2"/>
      </rPr>
      <t/>
    </r>
  </si>
  <si>
    <r>
      <t>058379</t>
    </r>
    <r>
      <rPr>
        <sz val="9"/>
        <color indexed="8"/>
        <rFont val="Arial"/>
        <family val="2"/>
      </rPr>
      <t/>
    </r>
  </si>
  <si>
    <r>
      <t>058380</t>
    </r>
    <r>
      <rPr>
        <sz val="9"/>
        <color indexed="8"/>
        <rFont val="Arial"/>
        <family val="2"/>
      </rPr>
      <t/>
    </r>
  </si>
  <si>
    <r>
      <t>058381</t>
    </r>
    <r>
      <rPr>
        <sz val="9"/>
        <color indexed="8"/>
        <rFont val="Arial"/>
        <family val="2"/>
      </rPr>
      <t/>
    </r>
  </si>
  <si>
    <r>
      <t>058382</t>
    </r>
    <r>
      <rPr>
        <sz val="9"/>
        <color indexed="8"/>
        <rFont val="Arial"/>
        <family val="2"/>
      </rPr>
      <t/>
    </r>
  </si>
  <si>
    <r>
      <t>058383</t>
    </r>
    <r>
      <rPr>
        <sz val="9"/>
        <color indexed="8"/>
        <rFont val="Arial"/>
        <family val="2"/>
      </rPr>
      <t/>
    </r>
  </si>
  <si>
    <r>
      <t>058384</t>
    </r>
    <r>
      <rPr>
        <sz val="9"/>
        <color indexed="8"/>
        <rFont val="Arial"/>
        <family val="2"/>
      </rPr>
      <t/>
    </r>
  </si>
  <si>
    <r>
      <t>058385</t>
    </r>
    <r>
      <rPr>
        <sz val="9"/>
        <color indexed="8"/>
        <rFont val="Arial"/>
        <family val="2"/>
      </rPr>
      <t/>
    </r>
  </si>
  <si>
    <r>
      <t>058386</t>
    </r>
    <r>
      <rPr>
        <sz val="9"/>
        <color indexed="8"/>
        <rFont val="Arial"/>
        <family val="2"/>
      </rPr>
      <t/>
    </r>
  </si>
  <si>
    <r>
      <t>058387</t>
    </r>
    <r>
      <rPr>
        <sz val="9"/>
        <color indexed="8"/>
        <rFont val="Arial"/>
        <family val="2"/>
      </rPr>
      <t/>
    </r>
  </si>
  <si>
    <r>
      <t>058388</t>
    </r>
    <r>
      <rPr>
        <sz val="9"/>
        <color indexed="8"/>
        <rFont val="Arial"/>
        <family val="2"/>
      </rPr>
      <t/>
    </r>
  </si>
  <si>
    <r>
      <t>058389</t>
    </r>
    <r>
      <rPr>
        <sz val="9"/>
        <color indexed="8"/>
        <rFont val="Arial"/>
        <family val="2"/>
      </rPr>
      <t/>
    </r>
  </si>
  <si>
    <r>
      <t>058390</t>
    </r>
    <r>
      <rPr>
        <sz val="9"/>
        <color indexed="8"/>
        <rFont val="Arial"/>
        <family val="2"/>
      </rPr>
      <t/>
    </r>
  </si>
  <si>
    <r>
      <t>058391</t>
    </r>
    <r>
      <rPr>
        <sz val="9"/>
        <color indexed="8"/>
        <rFont val="Arial"/>
        <family val="2"/>
      </rPr>
      <t/>
    </r>
  </si>
  <si>
    <r>
      <t>058392</t>
    </r>
    <r>
      <rPr>
        <sz val="9"/>
        <color indexed="8"/>
        <rFont val="Arial"/>
        <family val="2"/>
      </rPr>
      <t/>
    </r>
  </si>
  <si>
    <r>
      <t>058393</t>
    </r>
    <r>
      <rPr>
        <sz val="9"/>
        <color indexed="8"/>
        <rFont val="Arial"/>
        <family val="2"/>
      </rPr>
      <t/>
    </r>
  </si>
  <si>
    <r>
      <t>058394</t>
    </r>
    <r>
      <rPr>
        <sz val="9"/>
        <color indexed="8"/>
        <rFont val="Arial"/>
        <family val="2"/>
      </rPr>
      <t/>
    </r>
  </si>
  <si>
    <r>
      <t>058395</t>
    </r>
    <r>
      <rPr>
        <sz val="9"/>
        <color indexed="8"/>
        <rFont val="Arial"/>
        <family val="2"/>
      </rPr>
      <t/>
    </r>
  </si>
  <si>
    <r>
      <t>058396</t>
    </r>
    <r>
      <rPr>
        <sz val="9"/>
        <color indexed="8"/>
        <rFont val="Arial"/>
        <family val="2"/>
      </rPr>
      <t/>
    </r>
  </si>
  <si>
    <r>
      <t>058397</t>
    </r>
    <r>
      <rPr>
        <sz val="9"/>
        <color indexed="8"/>
        <rFont val="Arial"/>
        <family val="2"/>
      </rPr>
      <t/>
    </r>
  </si>
  <si>
    <r>
      <t>058398</t>
    </r>
    <r>
      <rPr>
        <sz val="9"/>
        <color indexed="8"/>
        <rFont val="Arial"/>
        <family val="2"/>
      </rPr>
      <t/>
    </r>
  </si>
  <si>
    <r>
      <t>058399</t>
    </r>
    <r>
      <rPr>
        <sz val="9"/>
        <color indexed="8"/>
        <rFont val="Arial"/>
        <family val="2"/>
      </rPr>
      <t/>
    </r>
  </si>
  <si>
    <r>
      <t>058400</t>
    </r>
    <r>
      <rPr>
        <sz val="9"/>
        <color indexed="8"/>
        <rFont val="Arial"/>
        <family val="2"/>
      </rPr>
      <t/>
    </r>
  </si>
  <si>
    <t>PAGO INDEMNIZACION Y VACACIONES (15 DIAS CORRESPONDIENTE AL AÑO 2019 Y 15 DEL 2020), QUIEN DESEMPEÑO EL CARGO DE OPERADOR DE SISTEMA APS, EN LA DIVISION DE OPERACIONES PROVINCIA LA ALTAGRACIA, SEGUN HOJA DE CALCULO DEL MAP, MEMO-DOTC NO.011/2021.-</t>
  </si>
  <si>
    <t xml:space="preserve">058343 </t>
  </si>
  <si>
    <t>PAGO VAC. (14 DIAS CORRESP.E AL AÑO 2020), .QUIEN DESEMPEÑO EL CARGO DE LABORATORISTA DEL CALIDAD DE AGUA.</t>
  </si>
  <si>
    <t>SALDO DE LA INDEMN. Y VAC. CORRESP. A (30 DIAS DEL AÑO 2019 Y 27 DIAS DEL 2020), QUIEN DESEMPEÑO EL CARGO DE SECRETARIA EN EL DEPTO. FINANCIERO DIVISION DE TESORERIA.</t>
  </si>
  <si>
    <t>PAGO VAC. (15 DIAS CORRESP. AL AÑO 2020), QUIEN DESEMPEÑO EL CARGO DE DIBUJANTE, EN EL DEPTO. TECNICO DE LA DIRECCION DE INGENIERIA.</t>
  </si>
  <si>
    <t>PAGO VAC. (20 DIAS CORRESP. AL AÑO 2019 Y 20 DEL 2020), QUIEN DESEMPEÑO EL CARGO DE ANALISTA DE COMPRAS, EN EL DEPTO. DE COMPRAS Y CONTRATACIONES.</t>
  </si>
  <si>
    <t>PAGO INDEMN. Y VAC. (25 DIAS CORRESP. AL AÑO 2019 Y 30 DEL 2020), QUIEN DESEMPEÑO EL CARGO DE AYUDANTE DE FONTANERIA, EN LA DIVISION COMERCIAL PROVINCIA SAN JUAN DE LA MAGUANA.</t>
  </si>
  <si>
    <t>PAGO INDEMN. Y VAC. (20 DIAS CORRESP. AL AÑO 2019 Y 18 DEL 2020), QUIEN DESEMPEÑO EL CARGO DE OPERADOR DE SISTEMAS APS, EN EL ACUED. LA MATA DE SANTA CRUZ.</t>
  </si>
  <si>
    <t>PAGO VAC. (12 DIAS CORRESP. AL AÑO 2020), QUIEN DESEMPEÑO EL CARGO DE ARQUITECTO, EN LA DIVISION DE CARTOGRAFIA.</t>
  </si>
  <si>
    <t>PAGO INDEMN. Y VAC. (25 DIAS CORRESP. AL AÑO 2019 Y 28 DEL 2020), QUIEN DESEMPEÑO EL CARGO DE CHOFER II, EN LA DIVISION ADMINISTRATIVA PROV. PERAVIA.</t>
  </si>
  <si>
    <t>PAGO VAC. (15 DIAS CORRESP. AL AÑO 2020), QUIEN DESEMPEÑO EL CARGO DE ANALISTA DE PROYECTOS, EN EL DEPTO. DE FORMULACION, MONITOREO Y EVALUACION DE PLANES PROGRAMAS Y PROYECTOS.</t>
  </si>
  <si>
    <t>PAGO VAC. (05 DIAS CORRESP. AL AÑO 2019 Y 25 DEL 2020), QUIEN DESEMPEÑO EL CARGO DE INGENIERO RESIDENTE, EN LA DIVISION DE OPERACIONES PROV. SAN JUAN DE LA MAGUANA LAS MATAS DE FARFAN.</t>
  </si>
  <si>
    <t>PAGO INDEMN. Y VAC. (25 DIAS CORRESP. AL AÑO 2019 Y 24 DEL 2020), QUIEN DESEMPEÑO EL CARGO DE OPERADOR DE SISTEMA APS, EN LA DIVISION DE OPERACIONES PROV. MARIA TRINIDAD SANCHEZ.</t>
  </si>
  <si>
    <t>PAGO INDEMN. Y VAC. (25 DIAS CORRESP. AL AÑO 2019 Y 24 AL 2020), QUIEN DESEMPEÑO EL CARGO DE OPERADOR DE SISTEMA APS, EN LA DIVISION DE OPERACIONES PROV. MARIA TRINIDAD SANCHEZ.</t>
  </si>
  <si>
    <t>PAGO INDEMN. Y VAC. (20 DIAS CORRESP. AL AÑO 2019 Y 19 AL 2020),  QUIEN DESEMPEÑO EL CARGO DE OPERADOR DE SISTEMAS APS, EN LA SECCION DE OPERACIONES PROVINCIA BARAHONA.</t>
  </si>
  <si>
    <t>PAGO INDEMN. Y VAC. (20 DIAS CORRESP. AL AÑO 2019 Y 20 DEL 2020), QUIEN DESEMPEÑO EL CARGO DE AYUDANTE DE OPERACIONES Y MANTENIMIENTO, EN LA DIVISION DE TRANSPORTACION.</t>
  </si>
  <si>
    <t>PAGO INDEMN. Y VAC.S (20 DIAS CORRESP. AL AÑO 2019 Y 20 AL 2020), QUIEN DESEMPEÑO EL CARGO DE AYUDANTE DE OPERACIONES Y MANTENIMIENTO, EN LA DIVISION DE TRANSPORTACION.</t>
  </si>
  <si>
    <t>PAGO DOS MESES DE DEPOS.  DE ALQUILER DE LOCAL PARA LA INSTALACION DE LA OFICINA COMERCIAL,  MUNICIPIO SABANA LARGA, PROV. SAN JOSE DE OCOA.</t>
  </si>
  <si>
    <t>PAGO DOS MESES DE DEPOS. DE ALQUILER DE LOCAL PARA LA INSTALACION DE LA OFICINA COMERCIAL, MUNICIPIO MICHES, PROV. EL SEIBO.</t>
  </si>
  <si>
    <t>PAGO VAC. (15 DIAS CORRESP. AL AÑO 2020), QUIEN DESEMPEÑO EL CARGO DE  ENCARGADA, EN LA DIVISION COMERCIAL PROV. SAN PEDRO DE MACORIS.</t>
  </si>
  <si>
    <t>PAGO INDEMN. Y VAC. (15 DIAS CORRESP. AL AÑO 2019 Y 15 DEL 2020), QUIEN DESEMPEÑO EL CARGO DE OPERADOR DE SISTEMA APS, EN LA DIVISION DE OPERACIONES PROV. LA ALTAGRACIA.</t>
  </si>
  <si>
    <t>PAGO VAC. (15 DIAS CORRESP. AL AÑO 2019 Y 20 DEL 2020), QUIEN DESEMPEÑO EL CARGO DE ENCARGADO, EN EL DEPTO. DE COMERCIALIZACION MARKETING.</t>
  </si>
  <si>
    <t>PAGO INDEMN. Y VAC. (15 DIAS CORRESP. AL AÑO 2019 Y 15 DEL 2020), QUIEN DESEMPEÑO EL CARGO DE AYUDANTE DE FONTANERIA, EN LA DIVISION DE OPERACIONES PROV. HERMANAS MIRABAL.</t>
  </si>
  <si>
    <t>PAGO INDEMN. Y VAC. (15 DIAS CORRESP. AL AÑO 2019), QUIEN DESEMPEÑO EL CARGO DE AYUDANTE DE OPERACIONES Y MANTENIMIENTO, EN LA SECCION DE TRATAMIENTO DE AGUA PROV. BARAHONA.</t>
  </si>
  <si>
    <t>PAGO VAC. (15 DIAS CORRESP. AL AÑO 2020), QUIEN DESEMPEÑO EL CARGO DE FOTOGRAFO, EN LA DIVISION DE PRENSA Y PUBLICIDAD.</t>
  </si>
  <si>
    <t>PAGO INDEMN. Y VAC. (40 DIAS CORRESP. A 20 DIAS DEL  AÑO 2019 Y 20 DEL 2020), QUIEN DESEMPEÑO EL CARGO DE AYUDANTE DE OPERACIONES Y MANTENIMIENTO  EN LA SECCION DE TRATAMIENTO DE AGUA PROV. BARAHONA.</t>
  </si>
  <si>
    <t>SALDO DE LA INDEMN. Y VAC. CORRESP. A (30 DIAS DEL AÑO 2020), QUIEN DESEMPEÑO EL CARGO DE SECRETARIA EN EL DEPARTAMENTO DE FACTURACION.</t>
  </si>
  <si>
    <t>PAGO INDEMN. Y VAC. (30 DIAS CORRESP. AL AÑO 2019 Y 29 DEL 2020), QUIEN DESEMPEÑO EL CARGO DE OPERADOR DE SISTEMAS APS, EN LA SECCION DE OPERACIONES DE DAJABON.</t>
  </si>
  <si>
    <t>PAGO INDEMN. Y VAC. (30 DIAS CORRESP. AL AÑO 2019 Y 29 AL 2020), AL SR. JULIO CESAR ESPINAL, CEDULA NO. 044-0008519-9, QUIEN DESEMPEÑO EL CARGO DE OPERADOR DE SISTEMAS APS, EN LA SECCION DE OPERACIONES DE DAJABON.</t>
  </si>
  <si>
    <t>PAGO INDEMN.Y VAC.S (15 DIAS CORRESP.E AL AÑO 2019 Y 15 DEL 2020), QUIEN DESEMPEÑO EL CARGO DE AYUDANTE DE OPERACIONES Y MANTENIMIENTO, EN LA SECCION DE TRATAMIENTO DE AGUA PROV. BARAHON.</t>
  </si>
  <si>
    <t>PAGO VAC. (25 DIAS CORRESP. AL AÑO 2019 Y 19 DEL 2020), QUIEN DESEMPEÑO EL CARGO DE ANALISTA DE RECURSOS HUMANOS, EN EL DEPTO. DE RELACIONES LABORALES Y SOCIALES.</t>
  </si>
  <si>
    <t>PAGO INDEMN. Y VAC. (25 DIAS CORRESP. AL AÑO 2019 Y 30 DEL 2020), QUIEN DESEMPEÑO EL CARGO DE OPERADOR DE SISTEMAS APS, EN LA SECCION DE OPERACIONES PROV. HATO MAYOR.</t>
  </si>
  <si>
    <t>PAGO INDEMN. Y VAC. (30 DIAS CORRESP. AL AÑO 2020), QUIEN DESEMPEÑO EL CARGO DE SECRETARIA EN EL DEPTO. DE EQUIDAD DE GENERO.</t>
  </si>
  <si>
    <t>PAGO INDEMN. Y VAC. (30 DIAS CORRESP. AL 2020), QUIEN DESEMPEÑO EL CARGO DE SECRETARIA EN EL DEPTO. DE EQUIDAD DE GENERO.</t>
  </si>
  <si>
    <t>PAGO INDEMN. Y VAC.(15 DIAS CORRESP. AL AÑO 2019 Y 10 DEL 2020), QUIEN DESEMPEÑO EL CARGO DE OPERADOR DE SISTEMAS APS, EN LA SECCION COMERCIAL PROV. VALVERD.</t>
  </si>
  <si>
    <t>PAGO FACT. NO.B1500000088/01-01-2021,  ALQUILER LOCAL COMERCIAL Y MANT.  EN EL MUNICIPIO LAS TERRENAS, PROV. SAMANA,  ADENDUM NO.02/2019, CORRESP. AL MES DE ENERO/2021.</t>
  </si>
  <si>
    <t>PAGO INDEMN. Y VAC. (25 DIAS CORRESP. AL AÑO 2019 Y 30 AL 2020), QUIEN DESEMPEÑO EL CARGO DE OPERADOR DE SISTEMAS APS, EN LA SECCION DE OPERACIONES PROVINCIA HATO MAYOR.</t>
  </si>
  <si>
    <t>PAGO INDEMN. Y VAC. (20 DIAS CORRESP.E AL AÑO 2020), QUIEN DESEMPEÑO EL CARGO DE AUXILIAR ADMINISTRATIVO, EN LA DIVISION DE COMBUSTIBLES.</t>
  </si>
  <si>
    <t>PAGO INDEMN. Y VAC. (20 DIAS CORRESP. AL AÑO 2020),  QUIEN DESEMPEÑO EL CARGO DE AUXILIAR ADMINISTRATIVO, EN LA DIVISION DE COMBUSTIBLES.</t>
  </si>
  <si>
    <t>PAGO INDEMN. Y VAC. (25  DIAS CORRES. AL AÑO 2019  Y 30 DIAS DEL AÑO 2020), QUIEN DESEMPEÑO EL CARGO DE AYUDANTE DE FONTANERIA, EN LA SECCION DE OPERACIONES PROV. MONTE CRISTI.</t>
  </si>
  <si>
    <t>PAGO INDEMN. Y VAC. (15 DIAS CORRESP. AL AÑO 2019 Y 15 DEL 2020), QUIEN DESEMPEÑO EL CARGO DE OPERADOR DE SISTEMAS APS, EN LA DIVISION DE OPERACIONES PROV. LA ALTAGRACIA.</t>
  </si>
  <si>
    <t>PAGO VAC. (09 DIAS CORRESP. AL AÑO 2020), QUIEN DESEMPEÑO EL CARGO DE AUXILIAR DE INGENIERIA EN EL DEPARTAMENTO DE SUPERVISION DE OBRAS CIVILES.</t>
  </si>
  <si>
    <t>PAGO INDEMN. Y VAC. (15 DIAS CORRESP. AL AÑO 2019 Y 10 DIAS DEL 2020), QUIEN DESEMPEÑO EL CARGO DE CONSERJE, EN LA SECCION ADMINISTRATIVA PROV. MONTE CRIST.</t>
  </si>
  <si>
    <t>1ER ABONO DE LA INDEMN. Y VAC. CORRESP. A (25 DIAS DEL AÑO 2019 Y 26 DIAS DEL 2020), QUIEN DESEMPEÑO EL CARGO DE AUXILIAR COMERCIAL EN EL DEPART. DE GESTION DE COBROS.</t>
  </si>
  <si>
    <t>PAGO FACT. NO. B1500000165/02-11-2020, OR. DE SERV. NO. OS2020-0744, DISTRIBUCION DE AGUA EN DIFERENTES SECTORES Y COMUNIDADES DE LA PROV. PERAVIA .</t>
  </si>
  <si>
    <t>PAGO FACT. NO. B1500000018/16-12-2020, OR. DE SERV. NO.OS2020-0741, DISTRIBUCION DE AGUA EN DIFERENTES  COMUNIDADES Y BARRIOS  DE    PROV.DUARTE, CORRESP. A 30 DIAS DE NOVIEMBRE/2020.</t>
  </si>
  <si>
    <t>PAGO FACT. NO. B1500000022/30-11-2020,OR.DE SERV. NO. OS2020-0687,  ABASTECIMIENTO DE AGUA EN DIFERENTES SECTORES Y COMUNIDADES DE LA PROV. MONTE CRISTI, CORRESP. A  25 DIAS DE SEPTIEMBRE/2020.</t>
  </si>
  <si>
    <t xml:space="preserve">PAGO FACT. NO. B1500000371/24-11-2020,  OR. DE SERV. NO. OS2019-1729 SERVICIO DE FUMIGACION EN SEDE CENTRAL, EDIF. ING. MARCOS RODRIGUEZ, ACUEDUCTOS RURALES Y EL ALMACEN KM 18, DURANTE 6 MESES. </t>
  </si>
  <si>
    <t>PAGO FACT. NO. B1500000012/27-10-2020, EVAL. DOCUMENTAL INSITU,EN EL NORDOM ISO/IEC 17025:2017, DEL LABORAT. DE REFERENCIA CALIDAD DE AGUA, PARA LOS ENSAYOS BACTERIOLOGICOS EN AGUAS: SUPERFICIAL Y SUBTERANEA, PARA USO DOMESTICO Y AGUAS RESIDUALES, DURANTE LOS DIAS 17,18,21,Y 22 DE SEPTIEMBRE DEL AÑO 2020.</t>
  </si>
  <si>
    <t xml:space="preserve">PAGO FACT. NO.B1100005976/10-12-2020,  ALQUILER LOCAL COMERCIAL EN COTUI PROV.  SANCHEZ RAMIREZ , SEGUN CONT. NO.22/2017,CORRESP. AL MES DE DICIEMBRE/2020. </t>
  </si>
  <si>
    <t>PAGO VAC. (20 DIAS CORRESP. AL AÑO 2019 Y 20 AL 2020), QUIEN DESEMPEÑO EL CARGO DE COORDINADOR DE PROTOCOLO, EN LA DIVISION DE PROTOCOLO Y EVENTOS.</t>
  </si>
  <si>
    <t>PAGO FACT. NOS. B1500000014/18-11, 15/23-11-2020, OR. DE SERV. NO. OS2020-0637 DISTRIBUCION DE AGUA CON CAMION CISTERNA EN DIFERENTES SECTORES Y COMUNIDADES DEL MUNICIPIO SALCEDO, PROVINCIA HERMANAS MIRABAL, CORRESP. A 27 DIAS DEL MES DE SEPTIEMBRE,  28 DEL MES DE  OCTUBRE/2020.</t>
  </si>
  <si>
    <t>PAGO FACT. NOS. B1500000008/22-12, 05/20-05, 06/05-05-2020, OR. SERV. NO. OS2020-0203, ABASTECIMIENTO DE AGUA EN DIFERENTES SECTORES Y COMUNIDADES DE LA PROV. BAHORUCO, CORRESP. A 28 DIAS DEL MES DE FEBRERO, 17 DIAS DE MARZO, 20 DIAS DE ABRIL/2020.</t>
  </si>
  <si>
    <t>REPOS. FONDO CAJA CHICA DE LA PROV. MONTECRISTI ZONA I CORRESP. AL PERIODO DEL 06-01 AL 09-02-2021, RECIBOS DE DESEMBOLSO DEL 0442 AL 0469.</t>
  </si>
  <si>
    <t>PAGO INDEMN. Y VAC. (15 DIAS CORRESP. AL AÑO 2020), QUIEN DESEMPEÑO EL CARGO DE SECRETARIA, EN LA DIVISION ADMINISTRATIVA PROV. SAN JUAN DE LA MAGUANA.</t>
  </si>
  <si>
    <t>1ER ABONO, INDEMN. Y VAC. CORRESP. A (20 DIAS DEL AÑO 2019 Y 25 DEL 2020), QUIEN DESEMPEÑO EL CARGO DE ENCARGADO DIVISION ADMINISTRATIVA PROV. SAN JUAN DE LA MAGUANA.</t>
  </si>
  <si>
    <t>PAGO FACT. NOS. B1500000020,21/05-12-2020, OR. DE SERV. NO. OS2020-0678, ABASTECIMIENTO DE AGUA EN DIFERENTES SECTORES Y COMUNIDADES DE LA PROV. DAJABON. SEGUN CONTR.NO. 034/2019, CORRESP. A 30  DIAS DEL MES DE SEPTIEMBRE Y 27 DEL MES DE OCTUBRE/2020.</t>
  </si>
  <si>
    <t xml:space="preserve">EFT-5846 </t>
  </si>
  <si>
    <t>EFT-5847</t>
  </si>
  <si>
    <t>EFT-5848</t>
  </si>
  <si>
    <t>EFT-5849</t>
  </si>
  <si>
    <t>EFT-5850</t>
  </si>
  <si>
    <t>EFT-5851</t>
  </si>
  <si>
    <t>EFT-5852</t>
  </si>
  <si>
    <t>EFT-5853</t>
  </si>
  <si>
    <t>EFT-5854</t>
  </si>
  <si>
    <t>PAGO FACT. NOS. B0200258467/08-08, 270738/18-09-2020, DESCONTADO DE LA INDEMN. Y  VAC. QUIEN DESEMPEÑO EL CARGO DE AYUDANTE DE OPERACIONES Y MANTENIMIENTO, EN LA DIVISION DE TRANSPORTACION.</t>
  </si>
  <si>
    <t>PAGO FACT. NO. B1500000071/15-07-2020, OR. DE COMP. NO. OC2019-0762, ADQUISICION DE EQUIPOS PARA EL SISTEMA DE AUTOMATIZACION DE LAS DIFERENTES PLANTAS DE TRATAMIENTO.</t>
  </si>
  <si>
    <t>PAGO FACT. NOS.B1500022278 CODIGO DE SISTEMA NO.6091), 22209(77100)/08-01, 22830 (77100), 22900 (6091)/01-02-2021, SERVICIOS RECOGIDA DE BASURA EN EL NIVEL CENTRAL Y OFICINAS  ACUED. RURALES, CORRESP. AL PERIODO DESDE EL 01 AL 30 DE ENERO Y DEL 01 AL 28 DE FEBRERO/2021.</t>
  </si>
  <si>
    <t>PAGO FACT. NOS. B1500000343/30-07, 349/12-10-2020, ORD.  DE SERV. NOS. OS2020-0623,  OS2020-0709, PUBLICIDAD EN RADIO COLOC. DE (02) CUÑAS PUBLICITARIAS EN EL PROGRAMA DE RADIO "LA BOLA DE KUTUKA", QUE SE TRANSMITE DE LUNES A VIERNES EN HORARIO DE 9:00 A 11:00 A.M. POR DIFERENTES EMISORAS DE DISTINTAS PROV. DEL PAIS, CORRESP. A LOS MESES  JULIO Y AGOSTO/2020.</t>
  </si>
  <si>
    <t>PAGO FACT. NO. B0200259322/11, 259891/13-08, 266105,6148/03-09-2020, DESCONTADO DE LAS VAC. QUIEN DESEMPEÑO EL CARGO DE COORDINADOR DE PROTOCOLO, EN LA DIVISION DE PROTOCOLO Y EVENTOS.</t>
  </si>
  <si>
    <t>PAGO FACT. NOS. B1500000110, 109/13-10-2020 ORD. DE COMP. OC2020-0219, OC2020-0229,  ADQUISICION DE  ACCESORIOS, COMPONENTE MECANICO, PARA SER UTILIZADOS EN TODAS LAS ZONAS DEL INAPA.</t>
  </si>
  <si>
    <t>PAGO FACT. NOS. B1500000090, 91,92/15/07, 97/03-08, 102, 103/19-11, 94, 95, 96/27-07-2020 ORDEN DE SERVICIOS OS2019-1448, SERV. DE  GRUAS DE 8 A 14 TONELADAS, TIPO HIDRAULICA (BRAZO RECTO) Y 3,500 KILOMETROS DE RODAJES PARA SER UTILIZADOS EN TODAS LAS PROV. DEL INAPA, .</t>
  </si>
  <si>
    <t>PAGO FACT. NOS. B1500000018/01-09, 19/06-10, 20/10-11-2020, OR. DE SERV. NO. OS2020-0555 DISTRIBUCION DE AGUA CON CAMION CISTERNA EN DIFERENTES COMUNIDADES DE LA PROV. SANCHEZ RAMIREZ SEGUN CONTRATO NO. 030/2019 CORRESP. A 23 DIAS DEL MES DE AGOSTO, 28 DIAS DE SEPTIEMBRE Y 30 DIAS DEL MES DE OCTUBRE/2020.</t>
  </si>
  <si>
    <r>
      <t>058402</t>
    </r>
    <r>
      <rPr>
        <sz val="9"/>
        <color indexed="8"/>
        <rFont val="Arial"/>
        <family val="2"/>
      </rPr>
      <t/>
    </r>
  </si>
  <si>
    <r>
      <t>058403</t>
    </r>
    <r>
      <rPr>
        <sz val="9"/>
        <color indexed="8"/>
        <rFont val="Arial"/>
        <family val="2"/>
      </rPr>
      <t/>
    </r>
  </si>
  <si>
    <r>
      <t>058404</t>
    </r>
    <r>
      <rPr>
        <sz val="9"/>
        <color indexed="8"/>
        <rFont val="Arial"/>
        <family val="2"/>
      </rPr>
      <t/>
    </r>
  </si>
  <si>
    <r>
      <t>058405</t>
    </r>
    <r>
      <rPr>
        <sz val="9"/>
        <color indexed="8"/>
        <rFont val="Arial"/>
        <family val="2"/>
      </rPr>
      <t/>
    </r>
  </si>
  <si>
    <r>
      <t>058406</t>
    </r>
    <r>
      <rPr>
        <sz val="9"/>
        <color indexed="8"/>
        <rFont val="Arial"/>
        <family val="2"/>
      </rPr>
      <t/>
    </r>
  </si>
  <si>
    <r>
      <t>058407</t>
    </r>
    <r>
      <rPr>
        <sz val="9"/>
        <color indexed="8"/>
        <rFont val="Arial"/>
        <family val="2"/>
      </rPr>
      <t/>
    </r>
  </si>
  <si>
    <r>
      <t>058408</t>
    </r>
    <r>
      <rPr>
        <sz val="9"/>
        <color indexed="8"/>
        <rFont val="Arial"/>
        <family val="2"/>
      </rPr>
      <t/>
    </r>
  </si>
  <si>
    <r>
      <t>058409</t>
    </r>
    <r>
      <rPr>
        <sz val="9"/>
        <color indexed="8"/>
        <rFont val="Arial"/>
        <family val="2"/>
      </rPr>
      <t/>
    </r>
  </si>
  <si>
    <r>
      <t>058410</t>
    </r>
    <r>
      <rPr>
        <sz val="9"/>
        <color indexed="8"/>
        <rFont val="Arial"/>
        <family val="2"/>
      </rPr>
      <t/>
    </r>
  </si>
  <si>
    <r>
      <t>058411</t>
    </r>
    <r>
      <rPr>
        <sz val="9"/>
        <color indexed="8"/>
        <rFont val="Arial"/>
        <family val="2"/>
      </rPr>
      <t/>
    </r>
  </si>
  <si>
    <r>
      <t>058412</t>
    </r>
    <r>
      <rPr>
        <sz val="9"/>
        <color indexed="8"/>
        <rFont val="Arial"/>
        <family val="2"/>
      </rPr>
      <t/>
    </r>
  </si>
  <si>
    <t xml:space="preserve">058401 </t>
  </si>
  <si>
    <t>REPOS. FONDO CAJA CHICA DE LA DIRECCION EJECUTIVA CORRESP. AL PERIODO DEL 05-01 AL 16-02-2021, RECIBOS DE DESEMBOLSO DEL 10039 AL 10099.</t>
  </si>
  <si>
    <t>PAGO COMPLET. DE INDEMN. Y VAC. CORRESP. A (20 DIAS DEL AÑO 2020), QUIEN DESEMPEÑO EL CARGO DE RECEPCIONISTA EN EL DEPART. ADMINISTRATIVO.</t>
  </si>
  <si>
    <t>PAGO COMPLET. DE INDEMN.Y VAC. CORRESP.E A (11 DIAS DEL AÑO 2020), QUIEN DESEMPEÑO EL CARGO DE CAMARERO EN LA DIVISION DE PROTOCOLO Y EVENTOS.</t>
  </si>
  <si>
    <t>PAGO COMPLET. DE VAC. CORRESP. A (14 DIAS DEL AÑO 2019 Y 15 DEL AÑO 2020), QUIEN DESEMPEÑO EL CARGO DE ENCARGADO EN EL DEPTO. ADMINISTRATIVO, DIVISION DE TRANSPORTACION.</t>
  </si>
  <si>
    <t>PAGO COMPLET.DE INDEMN.Y VAC. CORRESP. A (10 DIAS DEL AÑO 2019 Y 10 DIAS DEL AÑO 2020), QUIEN DESEMPEÑO EL CARGO DE AUXILIAR ADMINISTRATIVO EN LA DIRECCION DE FISCALIZACION.</t>
  </si>
  <si>
    <t>PAGO COMPLET.DE INDEMN. Y  VAC. (25  DIAS CORRESP. AL AÑO 2019, 29 DIAS CORRESP. AL AÑO 2020) QUIEN DESEMPEÑO EL CARGO DE AUXILIAR COMERCIAL EN LA DIVISION COMERCIAL PROV. SAN JUAN DE LA MAGUANA.</t>
  </si>
  <si>
    <t>PAGO INDEMN.Y VAC. (15 DIAS CORRESP. AL AÑO 2019 Y 20 DEL 2020), QUIEN DESEMPEÑO EL CARGO DE CONSERJE, EN LA SECCION DE MAYORDOMIA DE LA DIRECCION ADMINISTRATIVA.</t>
  </si>
  <si>
    <t>PAGO INDEMN. Y VAC. (15 DIAS CORRESP. AL AÑO 2019 Y 20 AL 2020), QUIEN DESEMPEÑO EL CARGO DE CONSERJE, EN LA SECCION DE MAYORDOMIA DE LA DIRECCION ADMINISTRATIVA.</t>
  </si>
  <si>
    <t>SALDO DE INDEMN. Y VAC. CORRESP. A (5 DIAS DEL AÑO 2019 Y 30 DEL AÑO 2020), QUIEN DESEMPEÑO EL CARGO DE ENCARGADO SECCION DE MANTENIMIENTO Y MAYORDOMIA.</t>
  </si>
  <si>
    <t>SALDO DE LAS  VAC. CORRESP. A (30 DIAS DEL AÑO 2019 Y 30  DIAS DEL 2020), QUIEN DESEMPEÑO EL CARGO DE SUB-DIRECTORA EN LA DIRECCION EJECUTIVA EN EL DEPTO. DE EQUIDAD DE GENERO.</t>
  </si>
  <si>
    <t>PAGO FACT. NOS. B1500000162,163/15-12-2020, OR. DE SERV. NO. OS2020-0748, SERV. DISTRIBUCION DE AGUA, EN DIFERENTES SECTORES Y COMUNIDADES DE LA PROV. DE SAN CRISTOBAL, CORRESP. A 30 DIAS DEL MES DE OCTUBRE Y 08 DIAS DEL MES DE NOVIEMBRE/2020.</t>
  </si>
  <si>
    <t>PAGO RETENC. 10%  DEL IMPUESTO SOBRE LA RENTA. DESCONTADO A ALQUILERES DE LOCALES COMERCIALES. SEGUN LEY NO. 253/12 CORRESP. AL MES DE ENERO/2021.</t>
  </si>
  <si>
    <t xml:space="preserve">EFT-5855 </t>
  </si>
  <si>
    <t>EFT-5856</t>
  </si>
  <si>
    <t>EFT-5857</t>
  </si>
  <si>
    <t>EFT-5858</t>
  </si>
  <si>
    <t>EFT-5859</t>
  </si>
  <si>
    <t>EFT-5860</t>
  </si>
  <si>
    <t>EFT-5861</t>
  </si>
  <si>
    <t>EFT-5862</t>
  </si>
  <si>
    <t>PAGO FACTURA NO.B1100006004/10-12-2020,   ALQUILER LOCAL COMERCIAL EN SAN FRANCISCO DE MACORIS, PROVINCIA DUARTE SEGUN CONTRATO NO.001/2012, CORRESPONDIENTE AL MES DE DICIEMBRE/2020, MENOS DESC. ISR RD$2,750.00, ITBIS RD$4.950.00.-</t>
  </si>
  <si>
    <t>PAGO INDEMN. Y VAC. (25 DIAS CORRESP. AL AÑO 2019 Y 30 DEL 2020), QUIEN DESEMPEÑO EL CARGO DE AYUDANTE DE FONTANERIA, EN LA SECCION DE OPERACIONES DE DAJABON.</t>
  </si>
  <si>
    <t>PAGO FACT. NO. B1500000123/12-01-2021, ORDEN DE COMP. NO. OC2020-0333 COMPRA DE AIRE ACONDICIONADO DE 24,000 BTU INVERTER DE TECHO, PARA SER UTILIZADO EN EL EDIFICIO ING. MARCO RODRIGUEZ (DIRECCION COMERCIAL Y EL LABORAT.CENTRAL).</t>
  </si>
  <si>
    <t>PAGO FACT. NO. B1500000014/22-10-2020,OR. DE SERV. NO. OS2020-0236, ABASTECIMIENTO DE AGUA EN DIFERENTES SECTORES Y COMUNIDADES DE LA PROV. SAN JUAN, CORRESP A 10 DIAS DEL MES DE AGOSTO/2020.</t>
  </si>
  <si>
    <t>PAGO FACT. NOS. B1500000541,542, 543/14-08, 549/02-09, 550/03-09-2020, ORD. DE COMP. NOS. OC2020-0017, OC2020-0221, OC2020-0137, OC2020-0195, OC2020-0250, COMPRA DE TUBERIAS, PVC SDR-26 L=19' 03´, EQUIPOS, ACCESORIOS Y MATERIALES, JUNTAS DRESSER, PARA SER UTILIZADOS EN LOS ACUED. DE DIFERENTES PROV. DEL PAIS.</t>
  </si>
  <si>
    <t>PAGO FACT. NO. B1500000013/30-01-2021,  ALQUILER LOCAL COMERCIAL EN VILLA ELISA, MUNICIPIO GUAYUBIN, PROV. MONTECRISTI, CORRESP. AL MES DE ENERO/2021.</t>
  </si>
  <si>
    <t>PAGO FACT. NO. B1500002208/01-02-21, CUENTA NO. (50017176) SERVICIO C&amp;W INTERNET ASIGNADO A SAN CRISTOBAL, CORRESP. A LA FACTURACION DEL 01-02 AL 28-02-2021.</t>
  </si>
  <si>
    <t>PAGO FACT. NO. B1500002206/01-02-21, CUENTA NO. (50015799) SERV. C&amp;W INTERNET 155 MBPS IP ASIGNADO A NIVEL CENTRAL, CORRESP. A LA FACTURACION DE 01-02 AL 28-02-2021.</t>
  </si>
  <si>
    <t>PAGO FACT. NO. B1500000923/05-06-2020,  OR. DE COMP. NO. OC2020-0146, ADQUISICION DE MATERIALES E INSUMOS PARA EL LABORATORIO DEL NIVEL CENTRAL Y EQUIPOS PARA LABORATORIOS NIVEL CENTRAL Y REGIONALES DEL INAPA.</t>
  </si>
  <si>
    <t>PAGO FACT. NO. B1500000977/13-08-2020, ORD.DE COMP. OC2020-0124 COMPRA DE TERMOHIGROMETROS, BACTERIOLOGIA, METALES, DESTILACION Y LIMNOLOGIA, PARA USO EN DIFERENTES AREAS DEL LABORATORIO DEL NIVEL CENTRAL.</t>
  </si>
  <si>
    <r>
      <t>058414</t>
    </r>
    <r>
      <rPr>
        <sz val="9"/>
        <color indexed="8"/>
        <rFont val="Arial"/>
        <family val="2"/>
      </rPr>
      <t/>
    </r>
  </si>
  <si>
    <r>
      <t>058415</t>
    </r>
    <r>
      <rPr>
        <sz val="9"/>
        <color indexed="8"/>
        <rFont val="Arial"/>
        <family val="2"/>
      </rPr>
      <t/>
    </r>
  </si>
  <si>
    <r>
      <t>058416</t>
    </r>
    <r>
      <rPr>
        <sz val="9"/>
        <color indexed="8"/>
        <rFont val="Arial"/>
        <family val="2"/>
      </rPr>
      <t/>
    </r>
  </si>
  <si>
    <r>
      <t>058417</t>
    </r>
    <r>
      <rPr>
        <sz val="9"/>
        <color indexed="8"/>
        <rFont val="Arial"/>
        <family val="2"/>
      </rPr>
      <t/>
    </r>
  </si>
  <si>
    <r>
      <t>058418</t>
    </r>
    <r>
      <rPr>
        <sz val="9"/>
        <color indexed="8"/>
        <rFont val="Arial"/>
        <family val="2"/>
      </rPr>
      <t/>
    </r>
  </si>
  <si>
    <t>PAGO FACT.NO.B1100006018/10-12-2020,   ALQUILER LOCAL COMERCIAL  EN LA PROV. SAN JOSE DE OCOA, CORRESP. AL MES DE DICIEMBRE/2020.</t>
  </si>
  <si>
    <t>1ER ABONO DE LA INDEMN. Y VAC. CORRESP. A (30 DIAS DEL AÑO 2019 Y 30 DIAS DEL 2020), QUIEN DESEMPEÑO EL CARGO DE ENCARGADO DEPTO. PROV. VALVERDE.</t>
  </si>
  <si>
    <t>PAGO FACT. NO. B1500000023/04-12-2020,ORD. DE SERV. NO. OS2020-0733 ,DISTRIBUCION DE AGUA EN DIFERENTES SECTORES Y COMUNIDADES DE BANI PROV. PERAVIA, CORRESP. A 19 DIAS DE NOVIEMBRE/2020.</t>
  </si>
  <si>
    <t>PAGO INDEMN.Y VAC. (30 DIAS CORRESP. AL AÑO 2019 Y 27 DEL 2020), QUIEN DESEMPEÑO EL CARGO DE SECRETARIA EN LA DIVISION DE GESTION Y DISTRIBUCION DE SUSTANCIAS QUIMICAS.</t>
  </si>
  <si>
    <t>REPOS. FONDO CAJA CHICA DE LA DIVISION DE TRANSPORTACION DESTINADO PARA GASTOS DE REPARACIONES, COMPRAS DE REPUESTOS Y PAGO DE PEAJES DE LA FLOTILLA DE VEHICULOS DE LA INSTITUCION CORRESP. AL PERIODO DEL 09 AL 31-10-2020, RECIBOS DE DESEMBOLSO DEL 11488 AL 11597, SEGUN RELACION DE GASTOS.</t>
  </si>
  <si>
    <t xml:space="preserve">058413 </t>
  </si>
  <si>
    <t xml:space="preserve">EFT-5863 </t>
  </si>
  <si>
    <t>EFT-5864</t>
  </si>
  <si>
    <t>PAGO FACT. NOS. B1500000155,156,157,158,159/18-11-2020,ORD.DE SERV.NO. OS2020-0798, DISTRIBUCION DE AGUA EN DIFERENTES COMUNIDADES DEL MUNICIPIO LAS MATAS DE FARFAN, PROV. SAN JUAN, CORRESP. A 29 DIAS DE MAYO,29 DIAS DE JUNIO, 27 DIAS DE JULIO, 24 DIAS DE AGOSTO Y 16 DIAS DE SEPTIEMBRE/2020.</t>
  </si>
  <si>
    <t>PAGO FACT. NO. B1500000055/17-11-2020, ORD. DE SERV. NO. OS2020-0784, SERV. DE MANTENIMIENTO PREVENTIVO PARA LA FICHA 898.</t>
  </si>
  <si>
    <r>
      <t>058420</t>
    </r>
    <r>
      <rPr>
        <sz val="9"/>
        <color indexed="8"/>
        <rFont val="Arial"/>
        <family val="2"/>
      </rPr>
      <t/>
    </r>
  </si>
  <si>
    <r>
      <t>058421</t>
    </r>
    <r>
      <rPr>
        <sz val="9"/>
        <color indexed="8"/>
        <rFont val="Arial"/>
        <family val="2"/>
      </rPr>
      <t/>
    </r>
  </si>
  <si>
    <r>
      <t>058422</t>
    </r>
    <r>
      <rPr>
        <sz val="9"/>
        <color indexed="8"/>
        <rFont val="Arial"/>
        <family val="2"/>
      </rPr>
      <t/>
    </r>
  </si>
  <si>
    <r>
      <t>058423</t>
    </r>
    <r>
      <rPr>
        <sz val="9"/>
        <color indexed="8"/>
        <rFont val="Arial"/>
        <family val="2"/>
      </rPr>
      <t/>
    </r>
  </si>
  <si>
    <t xml:space="preserve">EFT-5865 </t>
  </si>
  <si>
    <t>EFT-5866</t>
  </si>
  <si>
    <t>EFT-5867</t>
  </si>
  <si>
    <t>EFT-5868</t>
  </si>
  <si>
    <t>EFT-5869</t>
  </si>
  <si>
    <t xml:space="preserve">058419 </t>
  </si>
  <si>
    <t>PAGO INDEMN. Y VAC. (30 DIAS CORRESP. AL AÑO 2020), QUIEN DESEMPEÑO EL CARGO DE CONSERJE, EN LA SECCION DE MAYORDOMIA.</t>
  </si>
  <si>
    <t>PAGO SEGUN ORD. DE COMP. NO. OC2021-0009, COTIZACION NO. Q0000151, D/F 20-01-2021 COMPRAS DE ACCESORIOS PARA SER UTILIZADOS EN EL NUEVO ESPACIO DEL DEPARTAMENTO DE COMPRAS Y CONTRATACIONES  5TO. NIVEL.</t>
  </si>
  <si>
    <t>PAGO SEGUN ORD. DE COMP. NO. OC2021-0016, COTIZACION D/F 29-01-2021 COMPRA DE RECARGA ELECTRONICA DEL SISTEMA DE PAGO DE PEAJES (PASO RAPIDO), PARA USO DE LOS VEHICULOS DE LA INSTITUCION .</t>
  </si>
  <si>
    <t xml:space="preserve">PAGO FACT. NO.B1500000082/08-11-2020, ORD. DE SERV. OS2020-0517, CALIBRACION  A LA NORMA ISO 17025 A EQUIPOS ASIGNADOS AL LABORATORIO NIVEL CENTRAL EXIGENCIA DE LA NORMA ISO 17025 ´REQUISITOS GENERALES PARA LA COMPETENCIA DE LABORATORIOS DE ENSAYO Y CALIBRACION´ Y UN (1) EQUIPO BAJO CALIBRACION TRAZABLE AL NIST. </t>
  </si>
  <si>
    <t>PAGO VIATICOS DIRECCION DE OPERACIONES, CORRESP.AL MES DE DICIEMBRE/2020, ELABORADA EN FEBRERO/2021, SEGUN MEMO-DF-62/2021.-</t>
  </si>
  <si>
    <t>PAGO FACTURA B0200260942/17-08-2020, DESCONTADO DE LA INDEMNIZACION Y VACACIONES DEL SR. GARIS ALMONTE, CEDULA DE IDENTIDAD NO.001-1343611-7 QUIEN DESEMPEÑO EL CARGO DE CONSERJE EN LA SECCION DE MAYORDOMIA.</t>
  </si>
  <si>
    <t>PAGO VIATICOS DE LA DIRECCION  DESARROLLO PROVI. CORRESP. A DICIEMBRE/2020, ELABORADA EN FEBRERO/2021.</t>
  </si>
  <si>
    <t>PAGO VIATICOS DE LA DIRECCION DE LA CALIDAD DEL AGUA, CORRESP. AL MES DE DICIEMBRE/2020, ELABORADA EN FEBRERO/2021.</t>
  </si>
  <si>
    <t>PAGO VIATICOS DIRECCION DE TECNOLOGIA DE LA INF. Y COMP, CORRESP. A DICIEMBRE/2020, ELABORADA EN FEBERERO/2021.</t>
  </si>
  <si>
    <t xml:space="preserve">EFT-1107 </t>
  </si>
  <si>
    <t xml:space="preserve">EFT-1108 </t>
  </si>
  <si>
    <t xml:space="preserve">EFT-1109 </t>
  </si>
  <si>
    <t>PAGO NOMINA ADIC. DE PERSONAL CONTRATADO E IGUALADO, CORRESP. A  DIC./2020 ELAB. EN FEBRERO/2021.</t>
  </si>
  <si>
    <t>PAGO NOMINA DE PERSONAL CONTRATADO E IGUALADO, CORRESP. A  FEBRERO/2021.</t>
  </si>
  <si>
    <t>PAGO DE NOMINA ADIC. DE PERSONAL CONTRATADO E IGUALADO, CORRESP. A  ENERO/2021 ELAB. EN FEBRERO/2021.</t>
  </si>
  <si>
    <t>DB PAGO TC</t>
  </si>
  <si>
    <t>COMISION POR TRANSFERENCIA</t>
  </si>
  <si>
    <t>COMISION PAGO IMPUESTO 0.15%</t>
  </si>
  <si>
    <t>CARGO POR SERVICIOS GENERADOS</t>
  </si>
  <si>
    <t>DF AFILIACION</t>
  </si>
  <si>
    <t>1ER ABONO DE LA INDEMN. Y VAC. CORRESP. A (25 DIAS DEL AÑO 2019 Y 29 DIAS DEL 2020), QUIEN DESEMPEÑO EL CARGO DE SUD-DIRECTOR REGIONAL EN EL DEPTO. PROV. SAN JUAN DE LA MAGUANA LAS MATAS DE FARFAN.</t>
  </si>
  <si>
    <t>PAGO FACT. NO.B1500000014/18-01-2021, ORD. SERV. NO. OS2020-0834 HONOR.S PROFES., ''SOLICITUD DE SERV. PARA EL PAGO DE NOTARIO PARA EL ACTO DE APERTURA DEL SORTEO DE OBRAS REFERENCIA INAPA-CCC-SO-2020-0004, PARA LA AMPLIACION, MEJORAMIENTO Y EQUIPAMIENTO DE ACUED. EN DIFERENTES PROV. '.</t>
  </si>
  <si>
    <t xml:space="preserve">EFT-5870 </t>
  </si>
  <si>
    <t>EFT-5871</t>
  </si>
  <si>
    <t>EFT-5872</t>
  </si>
  <si>
    <t>EFT-5873</t>
  </si>
  <si>
    <t>EFT-5874</t>
  </si>
  <si>
    <t>EFT-5875</t>
  </si>
  <si>
    <t>EFT-5876</t>
  </si>
  <si>
    <t>EFT-5877</t>
  </si>
  <si>
    <t>EFT-5878</t>
  </si>
  <si>
    <t>PAGO VIATICOS DE LAS UNIDADES CONSULTIVAS O ASESORAS, DICIEMBRE/2020, ELABORADA EN FEBRERO/2021, MEMO-DF-68/2021.</t>
  </si>
  <si>
    <t>REEMBOLSO AL AYUNT. DE SAN JUAN DE LA MAGUANA, DEBIDO A QUE POR ERROR FUE DEPOSITADO EN LA CTA. FUNCIONAMIENTO DEL NIVEL CENTRAL.</t>
  </si>
  <si>
    <t>PAGO VIATICOS DEL DEPART. DE REVISION Y CONTROL, CORRESP. AL MES DE DICIEMBRE/2020 ELABORADA EN EL MES DE FEBRERO/2021.</t>
  </si>
  <si>
    <t>PAGO VIATICOS DE LA DIRECCION COMERCIAL, CORRESP. AL MES DE DICIEMBRE/2020, ELABORADA EN FEBRERO/2021.</t>
  </si>
  <si>
    <t>PAGO VIATICOS DE LA DIRECCION DE SUP. Y FISCALIZACION DE OBRAS, CORRESP. AL MES DE DICIEMBRE/2020, ELABORADA EN FEBRERO/2021.</t>
  </si>
  <si>
    <t>PAGO VIATICOS DIRECCION DE PROGRAMAS Y PROYECTOS ESPECIALES, CORRESP. AL MES DE DICIEMBRE/2020, ELABORADA EN FEBRERO/2021.</t>
  </si>
  <si>
    <t>PAGO VIATICOS DE LA DIRECCION DE INGENIERIA, CORRESP. AL MES DE DICIEMBRE/2020, ELABORADA EN FEBRERO/2021.</t>
  </si>
  <si>
    <t>PAGO VIATICOS DE LA DIRECCION DE TRATAMIENTO DE AGUA,  CORRESP. A DICIEMBRE/2020 ELABORADA EN EL MES DE FEBRERO/2021.</t>
  </si>
  <si>
    <t>PAGO FACT. NOS.B1500053261/01-10, 53457/11, 53465/12, 53478/13, 53485/16, 55609/21, 55621/23, 55674, 55671/30-11-, 55703/04, 55771/07, 55798/11, 55733, 55734/12, 55777/14, 55752/15, 55753, 55762, 55755/16, 55763/17, 55785, 55782, 55800, 55801/21, 55794/22, 55797/23-12-2020,  ORDEN DE COMPRA OC2020-0191 ADQUISICION DE GASOIL REGULAR  PARA SER UTILIZADO EN LA FLOTILLA  DE VEHICULOS, GENERADORES ELECTRICO, Y EQUIPO DE BOMBEO DEL INAPA.</t>
  </si>
  <si>
    <t>PAGO FACT. NO.B1500000070/24-12-2020, ORD. DE COMP. NO. OC2020-0328, COMPRA DE MATERIALES DE HIGIENE, LOS CUALES SERAN UTILIZADOS EN EL NIVEL CENTRAL.</t>
  </si>
  <si>
    <t>PAGO VIATICOS DE LA DIRECCION COMERCIAL, CORRESP. AL MES DE DICIEMBRE/2021, ELABORADA EN FEBRERO/2021.</t>
  </si>
  <si>
    <t>REPOS.FONDO CAJA CHICA DE LA PROV. HATO MAYOR ZONA VI CORRESP. AL PERIODO DEL  01-12-2020 AL 11-01-2021, RECIBOS DE DESEMBOLSO DEL 0468 AL 0541.</t>
  </si>
  <si>
    <t>COMISION POR MANEJO DE CUENTA</t>
  </si>
  <si>
    <t>AVISO DE  DEBITO</t>
  </si>
  <si>
    <t xml:space="preserve"> Del 01 al  31  de MARZO 2021</t>
  </si>
  <si>
    <t>PAGO SERV. EN SUMINS. DE CAMIONES CIST. PARA SUPL. AGUA A LA COMUNIDAD  DE CAMBITA EL PUEBLECITO CORRESP. AL MES DE NOV. 2020</t>
  </si>
  <si>
    <t>PAGO ALQ. LOCAL COM. DE HAINA, INAPA PROV. SAN CRISTOBAL CORRESP. AL MES DE ENERO 2021</t>
  </si>
  <si>
    <t>SERV. DE REP. DE RETROEXC. QUE PERT. A INAPA PROV. SAN CRISTOBAL RET. ISR,ITBIS DE SERV.</t>
  </si>
  <si>
    <t>RET DEL ISR Y DEL ITBIS A PROV. DE BIENES Y SERV. DEL MES DE ENERO 2020</t>
  </si>
  <si>
    <t>B.H.</t>
  </si>
  <si>
    <t>PAGO DE RET. ISR Y ITBIS CORRESP. AL MES DE ENERO 2021</t>
  </si>
  <si>
    <t>PAGO DE FABRI. DE GUSANO EN ACERO INOXIDABLE PARA SER USADOS EN EL AC. ASURO</t>
  </si>
  <si>
    <t>PAGO DE VIATICO AL MEC. DE CLORO DPTO. ASURO POR VAIJAR A LLENAR CILINDROS DE CLORO GAS VACIOS</t>
  </si>
  <si>
    <t>PAGO DE VIATICO AL ENC. ADMIN. NEYBA POR VIAJAR A STO. DGO.</t>
  </si>
  <si>
    <t>PAGO DE VIATICO AL CHOFER AC. NEYBA POR VIAJAR A STO.DGO.</t>
  </si>
  <si>
    <t>PAGO DE VIATICO A TECNICO ADMNT. POR VIAJAR A STO DGO.</t>
  </si>
  <si>
    <t>PAGO DE VIATICO A RECOLECT. DE MUESTRAS  DE CLORO DPTO. ASURO POR VAIJAR A LLENAR CILINDROS DE CLORO GAS VACIOS</t>
  </si>
  <si>
    <t>PAGO DE VIATICO A CHOFER AC. BARAHONA O POR VAIJAR A BANI A LLENAR CILINDROS DE CLORO GAS VACIOS</t>
  </si>
  <si>
    <t>PAGO DE VIATICO AL ENC. COMERCIAL ASURO POR VIAJAR A STO. DGO. A REUNION CON EL DIRECTOR COM.</t>
  </si>
  <si>
    <t>PAGO DE VIATICO A CHOFER AC. BARAHONA O POR VAIJAR A STO. DGO. A LLEVAR DOCUMENTOS</t>
  </si>
  <si>
    <t>PAGO DE VIATICO AL CHOFER DEL ENC. REGIONAL ASURO POR VIAJAR A STO. DGO. A LLEVAR ENC. DPTO. ASURO A REUION CON LA DIRECTORA DE REC. HUMN. Y LLEVAR DOCUMENTOS</t>
  </si>
  <si>
    <t>PAGO DE VIATICO AL ENC. REGIONAL. POR VIAJAR A STO DGO.  REUNION CON LA ENCARGADA DE RECURSOS HUMN.</t>
  </si>
  <si>
    <t>PAGO DE VIATICO AL ENC. REGIONAL ADMINISTRATIVO POR VIAJAR A STO DGO.  REUNION CON LA ENCARGADA DE RECURSOS HUMN.</t>
  </si>
  <si>
    <t>COMP. DE RESPUESTO DE MOTOR PARA SER UTILIZ. EN MANTNIM. Y REP. DE LAS FICHAS Y GENERADORES ASIGNADOS AL AC. REG. ASURO</t>
  </si>
  <si>
    <t>COMP. DE MATERIALES GASTAB. DE OFIC. PARA USO OFIC. COM. Y OPERAC. DEL DPTO. REGIONAL ASURO</t>
  </si>
  <si>
    <t>NOMINA  ADICIONAL</t>
  </si>
  <si>
    <t>NOMINA RETENCION DE FEB/2021</t>
  </si>
  <si>
    <t>102922 -102928</t>
  </si>
  <si>
    <t xml:space="preserve">102917 </t>
  </si>
  <si>
    <t xml:space="preserve">102920 </t>
  </si>
  <si>
    <t>EFT1110 -1112</t>
  </si>
  <si>
    <t>RETENCIONES DE FEB/2021</t>
  </si>
  <si>
    <t>SERV. ALQ. RETRO-PALA. USADA EN SEMANA SANTA DE YAGUATE.PROV. SAN CRISTOBAL.</t>
  </si>
  <si>
    <t>COMP. CONSUMIBLES. IMPR. USO DEPTO. ADM Y FINANC S.C</t>
  </si>
  <si>
    <t>COMP. JUNTAS , PARA USO INAPA, S.C</t>
  </si>
  <si>
    <t>COMP. MAT. LIMP,UTILIZADOS INAPA,,S.C</t>
  </si>
  <si>
    <t>COMP. CAMISETAS,PARA PERSONAL S,C.</t>
  </si>
  <si>
    <t>COMP. RADIADOR, UTILIZ. EN LA PTASC.</t>
  </si>
  <si>
    <t>COMP. CARTELES, UTILIZADOS BRIG. INAPA S.C</t>
  </si>
  <si>
    <t>SERV. REP. CAMIONETA, DIV. OPERACIONES S.C</t>
  </si>
  <si>
    <t>COMP. CORTADORAS, AC. INAPA S,C.</t>
  </si>
  <si>
    <t>PAG. FAB. IMPULSOR,INAPA S,C.</t>
  </si>
  <si>
    <t>PAG. SERV. TRANSP. TUBERIA INAPA,SC.</t>
  </si>
  <si>
    <t>PAG. COMP. BATERIAS, INAPA , S.C</t>
  </si>
  <si>
    <t>PAG. SERV. CAMION, REP. AVERIAS, SECTOR VILLA PROGRESO,INAPA, S.CC</t>
  </si>
  <si>
    <t>PAG. TRASLAD. E INST. POSTE, USADOS EN SAMAGOLA,INAPA S.C.</t>
  </si>
  <si>
    <t>PAG. SERV. GRUA,TRAB. DE BOMBEO INAPA,S.C.</t>
  </si>
  <si>
    <t>PAG. ALQ. ESTAF. PALENQUE, INAPA,S.C</t>
  </si>
  <si>
    <t>PAG. ALQ. ESTAF. VILLA ALTAGRACIA INAPA,S.C</t>
  </si>
  <si>
    <t>PAG. ALQ, ESTAF. HATILLO, INAPA,S.C.</t>
  </si>
  <si>
    <t>PAG. ALQ. ESTAF. YAGUATE, INAPA,S.C.</t>
  </si>
  <si>
    <t>PAG. SERV. CAMION CISTERNA, DIFTES PUNTOS, INAPA,S.C.</t>
  </si>
  <si>
    <t>PAG. SER. CAMION CISTERNA,DIFTES PUNTOS, INAPA,S.C.</t>
  </si>
  <si>
    <t>REP. CAJA CHICA</t>
  </si>
  <si>
    <t>PAG. SERV. TRANSP. PERS. INAPA,SC.</t>
  </si>
  <si>
    <t>PAG. SERV. FLOTA, PERS.INAPA,S.C.</t>
  </si>
  <si>
    <t>PAG. SERV. MANT. BOMBA,AC. MATA PALOMA-LA TOMA,SC.</t>
  </si>
  <si>
    <t>PAG. CONST. CASTA,OFIC. ADM Y FINANC. S.C.</t>
  </si>
  <si>
    <t>PAG. REP. PUERTAS,OFIC. HAINA, INAPA,S.C.</t>
  </si>
  <si>
    <t>PAG. SERV Y REP. DIFTES AC,INAPA,S.C.</t>
  </si>
  <si>
    <r>
      <t>058431</t>
    </r>
    <r>
      <rPr>
        <sz val="9"/>
        <color indexed="8"/>
        <rFont val="Arial"/>
        <family val="2"/>
      </rPr>
      <t/>
    </r>
  </si>
  <si>
    <r>
      <t>058432</t>
    </r>
    <r>
      <rPr>
        <sz val="9"/>
        <color indexed="8"/>
        <rFont val="Arial"/>
        <family val="2"/>
      </rPr>
      <t/>
    </r>
  </si>
  <si>
    <r>
      <t>058433</t>
    </r>
    <r>
      <rPr>
        <sz val="9"/>
        <color indexed="8"/>
        <rFont val="Arial"/>
        <family val="2"/>
      </rPr>
      <t/>
    </r>
  </si>
  <si>
    <r>
      <t>058434</t>
    </r>
    <r>
      <rPr>
        <sz val="9"/>
        <color indexed="8"/>
        <rFont val="Arial"/>
        <family val="2"/>
      </rPr>
      <t/>
    </r>
  </si>
  <si>
    <t xml:space="preserve">EFT-5879 </t>
  </si>
  <si>
    <t>EFT-5880</t>
  </si>
  <si>
    <t>EFT-5881</t>
  </si>
  <si>
    <t xml:space="preserve">058430 </t>
  </si>
  <si>
    <t>1ER ABONO DE LA INDEMN. Y VAC. CORRESP. A (25 DIAS DEL AÑO 2019 Y 25 DIAS DEL 2020), QUIEN DESEMPEÑO EL CARGO DE ENCARGADA EN EL DEPTO. DE GESTION DE COBROS EN LA DIVISION DE GRANDES CLIENTES.</t>
  </si>
  <si>
    <t>1ER ABONO DE INDEMN. Y VAC. (15 DIAS CORRESP. AL AÑO 2020), QUIEN DESEMPEÑO EL CARGO DE COORDINADOR DE ZONA, EN LA DIRECCION DE DESARROLLO PROV.</t>
  </si>
  <si>
    <t>PAGO INDEMN. Y VAC. (15 DIAS CORRESP. AL AÑO 2020), QUIEN DESEMPEÑO EL CARGO DE COORDINADOR DE ZONA, EN LA DIRECCION DE DESARROLLO PROV.</t>
  </si>
  <si>
    <t>REPOSICION FONDO CAJA CHICA DE LA DIRECCION DE OPERACIONES DESTINADO PARA CUBRIR GASTOS DE URGENCIA CORRESP. AL PERIODO DEL 28-01 AL 22-02-2021, RECIBOS DE DESEMBOLSO DEL 9189 AL 9241.</t>
  </si>
  <si>
    <t>REPOSICION FONDO CAJA CHICA DE LA PROV. LA ALTAGRACIA ZONA VI CORRESP. AL PERIODO DEL 26-10-2020 AL 20-01-2021, RECIBOS DE DESEMBOLSO DEL 0771 AL 0874.</t>
  </si>
  <si>
    <t>PAGO VIATICOS DE LA DIRECCION ADMINISTRATIVA, CORRESP. AL MES DE DICIEMBRE/2020, ELABORADA EN FEBRERO/2021.</t>
  </si>
  <si>
    <t>APORTES PATRONALES DE LA INSTITUCION AL SISTEMA DE SEGURIDAD SOCIAL, CORRESP. AL MES DE FEBRERO/2021 Y NOVEDADES ATRASADAS CORRESP. A LOS  MESES  DE DICIEMBRE/2020 Y ENERO/2021, REPORTADAS EN EL PRESENTE MES,  SEGUN FACTURA S/N  D/F 26-02-2021, REFERENCIAS NOS. 0220-2120-5045-0714, 0220-2120-5045-0726, 0120-2120-5037-6839, 1220-2020-5037-8212.</t>
  </si>
  <si>
    <t>PAGO RETENCION TSS, SEGURO BASICO OPCIONAL, APORTE PLAN DE  PENSIONES ( 2.87%), SEGURO FAMILIAR DE SALUD (3.04%) CORRESP. A LAS NOMINAS NIVEL CENTRAL,  ACUED.,  CONTRATADO E IGUALADO, TRAMITE DE PENSION NC. Y AC. PROV. SANTIAGO Y SAN CRISTOBAL, PERSONAL CONTRATADO SAN CRISTOBAL,  ADICIONALES NIVEL CENTRAL,  ACUED., P/CONTRATADO Y CONTRATADO DICIEMBRE/2020, ENERO/2021, Y CANCELADOS NC. AC., FEBRERO/2021.</t>
  </si>
  <si>
    <r>
      <t>058436</t>
    </r>
    <r>
      <rPr>
        <sz val="9"/>
        <color indexed="8"/>
        <rFont val="Arial"/>
        <family val="2"/>
      </rPr>
      <t/>
    </r>
  </si>
  <si>
    <r>
      <t>058437</t>
    </r>
    <r>
      <rPr>
        <sz val="9"/>
        <color indexed="8"/>
        <rFont val="Arial"/>
        <family val="2"/>
      </rPr>
      <t/>
    </r>
  </si>
  <si>
    <r>
      <t>058438</t>
    </r>
    <r>
      <rPr>
        <sz val="9"/>
        <color indexed="8"/>
        <rFont val="Arial"/>
        <family val="2"/>
      </rPr>
      <t/>
    </r>
  </si>
  <si>
    <r>
      <t>058439</t>
    </r>
    <r>
      <rPr>
        <sz val="9"/>
        <color indexed="8"/>
        <rFont val="Arial"/>
        <family val="2"/>
      </rPr>
      <t/>
    </r>
  </si>
  <si>
    <r>
      <t>058440</t>
    </r>
    <r>
      <rPr>
        <sz val="9"/>
        <color indexed="8"/>
        <rFont val="Arial"/>
        <family val="2"/>
      </rPr>
      <t/>
    </r>
  </si>
  <si>
    <r>
      <t>058441</t>
    </r>
    <r>
      <rPr>
        <sz val="9"/>
        <color indexed="8"/>
        <rFont val="Arial"/>
        <family val="2"/>
      </rPr>
      <t/>
    </r>
  </si>
  <si>
    <r>
      <t>058442</t>
    </r>
    <r>
      <rPr>
        <sz val="9"/>
        <color indexed="8"/>
        <rFont val="Arial"/>
        <family val="2"/>
      </rPr>
      <t/>
    </r>
  </si>
  <si>
    <r>
      <t>058443</t>
    </r>
    <r>
      <rPr>
        <sz val="9"/>
        <color indexed="8"/>
        <rFont val="Arial"/>
        <family val="2"/>
      </rPr>
      <t/>
    </r>
  </si>
  <si>
    <r>
      <t>058444</t>
    </r>
    <r>
      <rPr>
        <sz val="9"/>
        <color indexed="8"/>
        <rFont val="Arial"/>
        <family val="2"/>
      </rPr>
      <t/>
    </r>
  </si>
  <si>
    <r>
      <t>058445</t>
    </r>
    <r>
      <rPr>
        <sz val="9"/>
        <color indexed="8"/>
        <rFont val="Arial"/>
        <family val="2"/>
      </rPr>
      <t/>
    </r>
  </si>
  <si>
    <r>
      <t>058446</t>
    </r>
    <r>
      <rPr>
        <sz val="9"/>
        <color indexed="8"/>
        <rFont val="Arial"/>
        <family val="2"/>
      </rPr>
      <t/>
    </r>
  </si>
  <si>
    <t xml:space="preserve">EFT-5882 </t>
  </si>
  <si>
    <t>EFT-5883</t>
  </si>
  <si>
    <t xml:space="preserve">058435 </t>
  </si>
  <si>
    <t>REPOSICION FONDO CAJA CHICA DE LA PROV. PERAVIA ZONA IV CORRESP. AL PERIODO DEL 05-01 AL 10-02-2021, RECIBOS DE DESEMBOLSO DEL 1220 AL 1283.</t>
  </si>
  <si>
    <t>REPOSICION FONDO CAJA CHICA DE LA PROV. MONTE PLATA ZONA IV CORRESP. AL PERIODO DEL 16-12-2020 AL 27-01-2021, RECIBOS DE DESEMBOLSO DEL 1277 AL 1315.</t>
  </si>
  <si>
    <t>PAGO TRABAJOS PLAN NACIONAL DE CRECIMIENTO DE USUARIOS Y ACTUALIZACION DE DATOS, A EFECTUARSE DEL 1ERO. AL 5 DE FEBRERO DEL PRESENTE AÑO, EN LA PROVINCIA SAN PEDRO DE MACORIS.</t>
  </si>
  <si>
    <t>PAGO FACT. NO.B1500000608/27-10-2020, ORD. DE COMP. OC2020-0270, ADQUISICION DE CARTUCHOS, TONERS PARA SER USADO EN EL SUMINISTRO NIVEL CENTRAL (AMORTIZACION DE AVANCE RD$52,462.80).</t>
  </si>
  <si>
    <t>REPOSICION FONDO GENERAL DESTINADO PARA CUBRIR GASTOS MENORES DEL NIVEL CENTRAL CORRESP. AL PERIODO DEL 06-01 AL 05-02-2021, RECIBOS DE DESEMBOLSO DEL 19275 AL 19366.</t>
  </si>
  <si>
    <t>PAGO VAC.(15 DIAS CORRESP. AL AÑO 2019 Y 09 AL 2020), A LA SRA. ELIZABETH ALTAGRACIA GONZALEZ SANCHEZ, CEDULA NO. 003-0083524-6, QUIEN DESEMPEÑO EL CARGO DE CODIFICADOR EN EL ACUED. BANI.</t>
  </si>
  <si>
    <t>1ER ABONO DE INDEMN. Y VAC. (25 DIAS CORRESP. AL AÑO 2019 Y 30 DEL 2020), QUIEN DESEMPEÑO EL CARGO DE ENCARGADO DIVISION ADMINISTRATIVA EN LA PROV. DUARTE ACUED. SAN FRANCISCO DE MACORIS.</t>
  </si>
  <si>
    <t>1ER ABONO DE INDEMN. Y VAC. (30 DIAS CORRESP. AL AÑO 2019 Y 30 DEL 2020), QUIEN DESEMPEÑO EL CARGO DE ANALISTA FINANCIERO, EN LA DIRECCION DE DESARROLLO PROV., UCP INAPA-BID-AECI.</t>
  </si>
  <si>
    <t xml:space="preserve"> COMPLETIVO INDEMN. Y VAC. (03 DIAS CORRESP. AL AÑO 2019 Y 20 DEL 2020), QUIEN DESEMPEÑO EL CARGO DE CONSERJE, EN LA SECCION DE MAYORDOMIA DE LA DIRECCION ADMINISTRATIVA.</t>
  </si>
  <si>
    <t>1ER ABONO DE INDEMN. Y VAC. (15 DIAS CORRESP. AL AÑO 2019 Y 24 DEL 2020), QUIEN DESEMPEÑO EL CARGO DE ENCARGADA EN LA DIVISION DE ARCHIVO Y CORRESP..</t>
  </si>
  <si>
    <t>PAGO INDEMN. Y VAC. (15 DIAS CORRESP. AL AÑO 2019 Y 24 AL 2020), QUIEN DESEMPEÑO EL CARGO DE ENCARGADA EN LA DIVISION DE ARCHIVO Y CORRESP.</t>
  </si>
  <si>
    <t>PAGO FACT. NO. B1500000464/06-11-2020 OC2020-0260 ADQUISICION DE (6,000) FORMULARIOS DC-5, PARA SER UTILIZADOS EN EL PAGO DE AGUA EN LAS DIFERENTES PROV. DEL PAIS.</t>
  </si>
  <si>
    <t>PAGO FACT. NO.B1500000135/16-09-2020, ORD. DE SERV. NO.OS2020-0705, SERV. DE PUBLICIDAD INSTITUCIONAL A TRAVES DEL PERIODICO DIGITAL:WWW.CURIOSO DIGITAL.COM.DO, LAS REDES SOCIALES: FACEBOOK, TWITTER Y EMISIONES DE BOLETINES NOTICIOSOS A TRAVES DE LA EMISORA SONIDO SUAVE FM. CORRESP. AL MES DE AGOSTO/2020.</t>
  </si>
  <si>
    <t xml:space="preserve">058450 </t>
  </si>
  <si>
    <t xml:space="preserve">058451 </t>
  </si>
  <si>
    <t xml:space="preserve">058452 </t>
  </si>
  <si>
    <t xml:space="preserve">058453 </t>
  </si>
  <si>
    <t xml:space="preserve">058454 </t>
  </si>
  <si>
    <t xml:space="preserve">058455 </t>
  </si>
  <si>
    <t xml:space="preserve">058456 </t>
  </si>
  <si>
    <t>PAGO FACT. NOS. B1500000007/14-04-, 16/05-08-2020 A LA ORD. DE COMP. NO. OC2020-0090, ADQUISICION DE MATERIALES,  INSUMOS Y EQUIPOS  PARA EL LABORATORIO DE NIVEL  CENTRAL Y REGIONALES .</t>
  </si>
  <si>
    <t>1ER ABONO INDEMN. Y  VAC. (25 DIAS CORRESP. AL AÑO 2019 Y 28 DEL 2020), QUIEN DESEMPEÑO EL CARGO DE AUXILIAR COMERCIAL, EN EL DEPTO. DE FACTURACION.</t>
  </si>
  <si>
    <t>PAGO INDEMN. Y VAC. (25 DIAS CORRESP. AL AÑO 2019 Y 28 AL 2020), QUIEN DESEMPEÑO EL CARGO DE AUXILIAR COMERCIAL, EN EL DEPTO. DE FACTURACION.</t>
  </si>
  <si>
    <t>1ER ABONO INDEMN. Y VAC. CORRESP. A (30 DIAS DEL AÑO 2019 Y 30 DIAS DEL 2020), QUIEN DESEMPEÑO EL CARGO DE ANALISTA DE DATOS ESTADISTICOS EN EL DEPART. DE ESTADISTICAS.</t>
  </si>
  <si>
    <t>REPOS. FONDO CAJA CHICA DE LA PROV. ELIAS PIÑA ZONA II CORRESP. AL PERIODO DEL 02 AL 22-02-2021, RECIBOS DE DESEMBOLSO DEL 3555 AL 3562.</t>
  </si>
  <si>
    <t>PAGO VAC. (15 DIAS CORRESP. AL AÑO 2019 Y 11 DEL 2020), QUIEN DESEMPEÑO EL CARGO DE ANALISTA SOCIAL EN EL DEPART. DE DESARROLLO RURAL EN APS.</t>
  </si>
  <si>
    <t>PAGO INDEMN. Y VAC. (20 DIAS CORRESP. AL AÑO 2019 Y 14 DEL 2020), QUIEN DESEMPEÑO EL CARGO DE VIGILANTE, EN LA DIVISION ADMINISTRATIVA FINANCIERA, PROV. HATO MAYO.</t>
  </si>
  <si>
    <t xml:space="preserve">058459 </t>
  </si>
  <si>
    <t xml:space="preserve">058460 </t>
  </si>
  <si>
    <t xml:space="preserve">058461 </t>
  </si>
  <si>
    <t xml:space="preserve">058462 </t>
  </si>
  <si>
    <t xml:space="preserve">058463 </t>
  </si>
  <si>
    <t xml:space="preserve">058464 </t>
  </si>
  <si>
    <t xml:space="preserve">058465 </t>
  </si>
  <si>
    <t xml:space="preserve">058466 </t>
  </si>
  <si>
    <t xml:space="preserve">058467 </t>
  </si>
  <si>
    <t xml:space="preserve">058468 </t>
  </si>
  <si>
    <t xml:space="preserve">058469 </t>
  </si>
  <si>
    <t xml:space="preserve">058470 </t>
  </si>
  <si>
    <t xml:space="preserve">058471 </t>
  </si>
  <si>
    <t xml:space="preserve">058472 </t>
  </si>
  <si>
    <t xml:space="preserve">058473 </t>
  </si>
  <si>
    <t xml:space="preserve">058474 </t>
  </si>
  <si>
    <t xml:space="preserve">058475 </t>
  </si>
  <si>
    <t xml:space="preserve">058476 </t>
  </si>
  <si>
    <t xml:space="preserve">058477 </t>
  </si>
  <si>
    <t xml:space="preserve">058478 </t>
  </si>
  <si>
    <t xml:space="preserve">058479 </t>
  </si>
  <si>
    <t xml:space="preserve">058480 </t>
  </si>
  <si>
    <t xml:space="preserve">058481 </t>
  </si>
  <si>
    <t xml:space="preserve">058482 </t>
  </si>
  <si>
    <t xml:space="preserve">058483 </t>
  </si>
  <si>
    <t xml:space="preserve">058484 </t>
  </si>
  <si>
    <t xml:space="preserve">058485 </t>
  </si>
  <si>
    <t xml:space="preserve">058486 </t>
  </si>
  <si>
    <t xml:space="preserve">058487 </t>
  </si>
  <si>
    <t xml:space="preserve">058488 </t>
  </si>
  <si>
    <t xml:space="preserve">058489 </t>
  </si>
  <si>
    <t>PAGO INDEMN. Y VAC. (15 DIAS CORRESP. AL AÑO 2020), QUIEN DESEMPEÑO EL CARGO DE DIGITADOR EN LA SECCION DE INGRESOS Y RECAUDACION.</t>
  </si>
  <si>
    <t>PAGO INDEMN. Y VAC. (25 DIAS CORRESP. AL AÑO 2019 Y 24 DEL 2020), QUIEN DESEMPEÑO EL CARGO AUXILIAR RELACIONES PUBLICAS, EN LA ADMINISTRATIVA SAN JUAN DE LA MAGUANA.</t>
  </si>
  <si>
    <t>REPOSICION FONDO CAJA CHICA DE LA PROV. EL SEIBO ZONA VI CORRESP. AL PERIODO DEL 06 AL 12-01-2021, RECIBOS DE DESEMBOLSO DEL 0659 AL 0674.</t>
  </si>
  <si>
    <t>PAGO EQUIVALENTE A DOS (2) MESES DE DEPOSITO POR CONCEPTO DE ALQUILER DEL LOCAL PARA LA INSTALACION DE LA OFICINA COMERCIAL, DEL MUNICIPIO SAN JOSE DE OCOA, PROV. SAN JOSE DE OCOA.</t>
  </si>
  <si>
    <t>PAGO VAC. (20 DIAS CORRESP. AL AÑO 2019 Y 18 DEL 2020), QUIEN DESEMPEÑO EL CARGO ANALISTA LEGAL, EN EL DEPARTAMENTO REGIONAL DE ALINO.</t>
  </si>
  <si>
    <t>PAGO INDEMN. Y VAC. (15 DIAS CORRESP. AL AÑO 2020), QUIEN DESEMPEÑO EL CARGO RECOLECTOR DE MUESTRA, PROV. SAN JUAN DE LA MAGUANA.</t>
  </si>
  <si>
    <t>PAGO INDEMN. Y VAC. (25 DIAS CORRESP. AL AÑO 2019 Y 30 DEL 2020), QUIEN DESEMPEÑO EL CARGO DE CAJERA, SECCION ADMINISTRATIVA MONTE CRISTI.</t>
  </si>
  <si>
    <t>PAGO PLAN DE DISTRIBUCION DE CONTRATOS DEL PLAN NACIONAL DE CRECIMIENTO DE USUARIOS Y ACTUALIZACION DE DATOS, A EFECTUARSE DEL 03 AL 05 DE MARZO DEL AÑO EN CURSO, EN LAS PROVINCIAS DUARTE, PERAVIA Y HERMANAS MIRABAL.</t>
  </si>
  <si>
    <t>PAGO INDEMN. Y VAC. (25 DIAS CORRESP. AL AÑO 2019 Y 30 DEL 2020), QUIEN DESEMPEÑO EL CARGO OPERADOR DE SISTEMA APS, PROV. SAN JUAN DE LA MAGUANA.</t>
  </si>
  <si>
    <t>PAGO INDEMN. Y VAC. (25 DIAS CORRESP. AL AÑO 2019 Y 30 DEL 2020), QUIEN DESEMPEÑO EL CARGO MENSAJERO INTERNO, DIVISION ADMINISTRATIVA SANCHEZ RAMIREZ.</t>
  </si>
  <si>
    <t>PAGO VAC. (20 DIAS CORRESP. AL AÑO 2019 Y 15 DEL 2020), QUIEN DESEMPEÑO EL CARGO DE INGENIERO RESIDENTE EN EL DEPART. PROV. HERMANAS MIRABAL.</t>
  </si>
  <si>
    <t>PAGO INDEMN. Y VAC. (25 DIAS CORRESP. AL AÑO 2019 Y 30 DEL 2020), QUIEN DESEMPEÑO EL CARGO DE AYUDANTE DE FONTANERIA, SECCION DE OPERACIONES DAJABON.</t>
  </si>
  <si>
    <t>PAGO FACT. NOS. B1500000001/03-09-, 03/05-11-2020 ORD. DE COMP. NO.OC2020-0245 ADQUISICION DE (01) GENERADOR ELECTRICO Y MATERIALES PARA SER UTILIZADOS EN LA PLANTA DE TRATAMIENTO PROV. PERAVIA, MENOS DESC. ISR RD$132,779.38.</t>
  </si>
  <si>
    <t>PAGO EQUIVALENTE A DOS (2) MESES DE DEPOSITOS POR CONCEPTO DE ALQUILER DEL LOCAL PARA LA INSTALACION DE LA OFICINA COMERCIAL, MUNICIPIO COMENDADOR, PROV. ELIAS PIÑA.</t>
  </si>
  <si>
    <t>PAGO VAC. (05 DIAS CORRESP. AL AÑO 2019 Y 19 DEL 2020), QUIEN DESEMPEÑO EL CARGO DE CONTADOR EN EL DEPARTAMENTO DE PRESUPUESTO.</t>
  </si>
  <si>
    <t>PAGO INDEMN. Y VAC. (15 DIAS CORRESP. AL AÑO 2019 Y 15 DEL 2020), QUIEN DESEMPEÑO EL CARGO SECRETARIA, EN EL DEPART. DE MANTENIMIENTO ELECTROMECANICO.</t>
  </si>
  <si>
    <t>PAGO INDEMN. Y VAC. (20 DIAS CORRESP. AL AÑO 2019 Y 20 DEL 2020), QUIEN DESEMPEÑO EL CARGO CAJERO (A) EN LA SECCION ADMINISTRATIVA DE MONTE CRISTI.</t>
  </si>
  <si>
    <t>PAGO INDEMN. Y VAC. (20 DIAS CORRESP. AL AÑO 2019 Y 20 DEL 2020), QUIEN DESEMPEÑO EL CARGO OPERADOR DE SISTEMA APS, EN LA SECCION DE OPERACIONES DE BARAHONA.</t>
  </si>
  <si>
    <t>PAGO VAC. (10 DIAS CORRESP. AL AÑO 2019 Y 11 DIAS DEL 2020), QUIEN DESEMPEÑO EL CARGO DE TECNICO EN CONTABILIDAD EN EL DEPART. DE CONTABILIDAD.</t>
  </si>
  <si>
    <t>PAGO FACT. NO. B1500005481/20-01-2021, ORD. DE SERV. NO.OS2021-0020 SERV. DE RENOVACION DE LA SUSCRIPCION ANUAL DE 5 (CINCO) EJEMPLARES DE PERIODICO CORRESP. AL PERIODO 10-01-2021 AL 09-01-2022.</t>
  </si>
  <si>
    <t>PAGO INDEMN. Y VAC. (15 DIAS CORRESP. AL AÑO 2019), QUIEN DESEMPEÑO EL CARGO DE AUXILIAR COMERCIAL, EN LA DIVISION COMERCIAL PROV. PERAVIA.</t>
  </si>
  <si>
    <t>PAGO INDEMN. Y VAC. (15 DIAS CORRESP. AL AÑO 2019 Y 16 DEL 2020), QUIEN DESEMPEÑO EL CARGO DE SECRETARIA, EN LA DIRECCION DE DESARROLLO PROVINCIAL.</t>
  </si>
  <si>
    <t>PAGO INDEMN. Y VAC. (25 DIAS CORRESP. AL AÑO 2019 Y 23 DEL 2020), QUIEN DESEMPEÑO EL CARGO DE OPERADOR DE SISTEMA APS, EN LA DIVISION DE OPERACIONES PROV. PERAVIA.</t>
  </si>
  <si>
    <t>PAGO INDEMN. Y VAC. (05 DIAS CORRESP. AL AÑO 2019 Y 15 DEL 2020), QUIEN DESEMPEÑO EL CARGO DE AUXILIAR ADMINISTRATIVO, EN EL DEPART. DE DESARROLLO RURAL EN APS.</t>
  </si>
  <si>
    <t>PAGO INDEMN. Y VAC. (20 DIAS CORRESP. AL AÑO 2019 Y 20 DEL 2020), QUIEN DESEMPEÑO EL CARGO DE TECNICO ADMINISTRATIVA PROV. HATO MAYOR.</t>
  </si>
  <si>
    <t>PAGO INDEMN. Y VAC. (25 DIAS CORRESP. AL AÑO 2019 Y 30 DEL 2020), QUIEN DESEMPEÑO EL CARGO DE CONSERJE, EN LA DIVISION ADMINISTRATIVA PROV. DUARTE.</t>
  </si>
  <si>
    <t>1ER ABONO DE LA INDEMN. Y VAC. CORRESP. A (30 DIAS DEL AÑO 2019 Y 25 DIAS DEL 2020), QUIEN DESEMPEÑO EL CARGO DE ENCARGADA EN EL DEPTO. DE MEDICION DE CONSUMO.</t>
  </si>
  <si>
    <t>PAGO VAC. (25 DIAS CORRESP. AL AÑO 2019 Y 25 DEL 2020), QUIEN DESEMPEÑO EL CARGO DE ANALISTA SOCIAL EN EL DEPART. ADMINISTRATIVO.</t>
  </si>
  <si>
    <t>PAGO INDEMN. Y VAC. (25 DIAS CORRESP. AL AÑO 2019 Y 25 DEL 2020), QUIEN DESEMPEÑO EL CARGO DE SECRETARIA, EN LA DIVISION ADMINISTRATIVA PROV. DUART.</t>
  </si>
  <si>
    <t>PAGO INDEMN. Y VAC. (20 DIAS CORRESP. AL AÑO 2019 Y 18 DEL 2020), QUIEN DESEMPEÑO EL CARGO DE CAJERA, EN LA SECCION DE ADMINISTRATIVA BARAHONA.</t>
  </si>
  <si>
    <t>PAGO INDEMN. Y VAC. (20 DIAS CORRESP. AL AÑO 2019 Y 18 AL 2020), QUIEN DESEMPEÑO EL CARGO DE CAJERA, EN LA SECCION DE ADMINISTRATIVA BARAHONA.</t>
  </si>
  <si>
    <t xml:space="preserve">EFT-5884 </t>
  </si>
  <si>
    <t>EFT-5885</t>
  </si>
  <si>
    <t>EFT-5886</t>
  </si>
  <si>
    <t>PAGO FACT. NO.B1500000176/19-02-21 ORD. DE SERV. NO. OS2019-1557, SERVICIO DE TRANSPORTE AL PERSONAL DE LA INSTITUCION, ADENDA NO. 01/2020 D/F 14-07-2020 (SALDO AL CONTRATO NO. 57/2019 ), CORRESP. DEL 01 AL 19 DE FEBRERO/2021.</t>
  </si>
  <si>
    <t>PAGO FACT. NO. B1500001204/18-11-2020 ORD. DE COMP. OC2020-0292, COMPRA DE MATERIALES HIGIENICO, LOS CUALES  SERAN UTILIZADOS EN EL NIVEL CENTRAL, ACUED. RURALES, EDIFICIO MARCOS RODRIGUEZ Y EL ALMACEN.</t>
  </si>
  <si>
    <t>PAGO FACT. NO.B0200265839/02-09-2020, DESCONTADO DE LA INDEMN. Y VAC. QUIEN DESEMPEÑO EL CARGO DE ENCARGADA EN EL DEPTO. DE MEDICION DE CONSUMO.</t>
  </si>
  <si>
    <t>S.CRISTOBAL</t>
  </si>
  <si>
    <t>S.J</t>
  </si>
  <si>
    <t>SAN PEDRO</t>
  </si>
  <si>
    <t>2238</t>
  </si>
  <si>
    <t>2246</t>
  </si>
  <si>
    <t>3725</t>
  </si>
  <si>
    <t>3726</t>
  </si>
  <si>
    <t>3730</t>
  </si>
  <si>
    <t>3745</t>
  </si>
  <si>
    <r>
      <t>058491</t>
    </r>
    <r>
      <rPr>
        <sz val="9"/>
        <color indexed="8"/>
        <rFont val="Arial"/>
        <family val="2"/>
      </rPr>
      <t/>
    </r>
  </si>
  <si>
    <r>
      <t>058492</t>
    </r>
    <r>
      <rPr>
        <sz val="9"/>
        <color indexed="8"/>
        <rFont val="Arial"/>
        <family val="2"/>
      </rPr>
      <t/>
    </r>
  </si>
  <si>
    <r>
      <t>058493</t>
    </r>
    <r>
      <rPr>
        <sz val="9"/>
        <color indexed="8"/>
        <rFont val="Arial"/>
        <family val="2"/>
      </rPr>
      <t/>
    </r>
  </si>
  <si>
    <r>
      <t>058494</t>
    </r>
    <r>
      <rPr>
        <sz val="9"/>
        <color indexed="8"/>
        <rFont val="Arial"/>
        <family val="2"/>
      </rPr>
      <t/>
    </r>
  </si>
  <si>
    <r>
      <t>058495</t>
    </r>
    <r>
      <rPr>
        <sz val="9"/>
        <color indexed="8"/>
        <rFont val="Arial"/>
        <family val="2"/>
      </rPr>
      <t/>
    </r>
  </si>
  <si>
    <r>
      <t>058496</t>
    </r>
    <r>
      <rPr>
        <sz val="9"/>
        <color indexed="8"/>
        <rFont val="Arial"/>
        <family val="2"/>
      </rPr>
      <t/>
    </r>
  </si>
  <si>
    <r>
      <t>058497</t>
    </r>
    <r>
      <rPr>
        <sz val="9"/>
        <color indexed="8"/>
        <rFont val="Arial"/>
        <family val="2"/>
      </rPr>
      <t/>
    </r>
  </si>
  <si>
    <r>
      <t>058498</t>
    </r>
    <r>
      <rPr>
        <sz val="9"/>
        <color indexed="8"/>
        <rFont val="Arial"/>
        <family val="2"/>
      </rPr>
      <t/>
    </r>
  </si>
  <si>
    <r>
      <t>058499</t>
    </r>
    <r>
      <rPr>
        <sz val="9"/>
        <color indexed="8"/>
        <rFont val="Arial"/>
        <family val="2"/>
      </rPr>
      <t/>
    </r>
  </si>
  <si>
    <r>
      <t>058500</t>
    </r>
    <r>
      <rPr>
        <sz val="9"/>
        <color indexed="8"/>
        <rFont val="Arial"/>
        <family val="2"/>
      </rPr>
      <t/>
    </r>
  </si>
  <si>
    <r>
      <t>058501</t>
    </r>
    <r>
      <rPr>
        <sz val="9"/>
        <color indexed="8"/>
        <rFont val="Arial"/>
        <family val="2"/>
      </rPr>
      <t/>
    </r>
  </si>
  <si>
    <r>
      <t>058502</t>
    </r>
    <r>
      <rPr>
        <sz val="9"/>
        <color indexed="8"/>
        <rFont val="Arial"/>
        <family val="2"/>
      </rPr>
      <t/>
    </r>
  </si>
  <si>
    <r>
      <t>058503</t>
    </r>
    <r>
      <rPr>
        <sz val="9"/>
        <color indexed="8"/>
        <rFont val="Arial"/>
        <family val="2"/>
      </rPr>
      <t/>
    </r>
  </si>
  <si>
    <r>
      <t>058504</t>
    </r>
    <r>
      <rPr>
        <sz val="9"/>
        <color indexed="8"/>
        <rFont val="Arial"/>
        <family val="2"/>
      </rPr>
      <t/>
    </r>
  </si>
  <si>
    <r>
      <t>058505</t>
    </r>
    <r>
      <rPr>
        <sz val="9"/>
        <color indexed="8"/>
        <rFont val="Arial"/>
        <family val="2"/>
      </rPr>
      <t/>
    </r>
  </si>
  <si>
    <r>
      <t>058506</t>
    </r>
    <r>
      <rPr>
        <sz val="9"/>
        <color indexed="8"/>
        <rFont val="Arial"/>
        <family val="2"/>
      </rPr>
      <t/>
    </r>
  </si>
  <si>
    <r>
      <t>058507</t>
    </r>
    <r>
      <rPr>
        <sz val="9"/>
        <color indexed="8"/>
        <rFont val="Arial"/>
        <family val="2"/>
      </rPr>
      <t/>
    </r>
  </si>
  <si>
    <r>
      <t>058508</t>
    </r>
    <r>
      <rPr>
        <sz val="9"/>
        <color indexed="8"/>
        <rFont val="Arial"/>
        <family val="2"/>
      </rPr>
      <t/>
    </r>
  </si>
  <si>
    <r>
      <t>058509</t>
    </r>
    <r>
      <rPr>
        <sz val="9"/>
        <color indexed="8"/>
        <rFont val="Arial"/>
        <family val="2"/>
      </rPr>
      <t/>
    </r>
  </si>
  <si>
    <r>
      <t>058510</t>
    </r>
    <r>
      <rPr>
        <sz val="9"/>
        <color indexed="8"/>
        <rFont val="Arial"/>
        <family val="2"/>
      </rPr>
      <t/>
    </r>
  </si>
  <si>
    <r>
      <t>058511</t>
    </r>
    <r>
      <rPr>
        <sz val="9"/>
        <color indexed="8"/>
        <rFont val="Arial"/>
        <family val="2"/>
      </rPr>
      <t/>
    </r>
  </si>
  <si>
    <r>
      <t>058512</t>
    </r>
    <r>
      <rPr>
        <sz val="9"/>
        <color indexed="8"/>
        <rFont val="Arial"/>
        <family val="2"/>
      </rPr>
      <t/>
    </r>
  </si>
  <si>
    <r>
      <t>058513</t>
    </r>
    <r>
      <rPr>
        <sz val="9"/>
        <color indexed="8"/>
        <rFont val="Arial"/>
        <family val="2"/>
      </rPr>
      <t/>
    </r>
  </si>
  <si>
    <r>
      <t>058514</t>
    </r>
    <r>
      <rPr>
        <sz val="9"/>
        <color indexed="8"/>
        <rFont val="Arial"/>
        <family val="2"/>
      </rPr>
      <t/>
    </r>
  </si>
  <si>
    <t>PAGO INDEMN. Y VAC. (20 DIAS CORRESP. AL AÑO 2019 Y 25 DEL 2020), QUIEN DESEMPEÑO EL CARGO DE AYUDANTE DE OPERACIONES Y MANT., EN LA SECCION DE TRATAMIENTO DE AGUA DE PEDERNALES.</t>
  </si>
  <si>
    <t>PAGO FACT. NO. B1500000038/21-07-2020, ORDEN DE SERVICIO  NO. OS2020-0660,  SERVICIO DE REPARACION DE DIENTES  PARA  LA FICHA 1026, RETROPALA CASE.</t>
  </si>
  <si>
    <t>PAGO INDEMN. Y VAC. (25 DIAS CORRESP. AL AÑO 2019 Y 25 DEL 2020), QUIEN DESEMPEÑO EL CARGO AUXILIAR DE FACTURACION, EN LA DIVISION COMERCIAL MARIA TRINIDAD SANCHEZ.</t>
  </si>
  <si>
    <t>PAGO INDEMN. Y VAC. (15 DIAS CORRESP. AL AÑO 2020), QUIEN DESEMPEÑO EL CARGO DE CHOFER II, EN LA DIVISION ADMINISTRATIVA PROV. DUARTE.</t>
  </si>
  <si>
    <t>PAGO  PERSONAL JORNALERO, MANO DE OBRA,  LIMPIEZA Y EXTRACCION DE SEDIMENTOS, EN SABANA DE LA MAR, PROV. HATO MAYOR, PLAN NACIONAL DE RESCATE DE LAS INSTITUCIONES DEL INAPA.</t>
  </si>
  <si>
    <t>PAGO INDEMN. Y VAC. (25 DIAS CORRESP. AL AÑO 2019 Y 30 DEL 2020), QUIEN DESEMPEÑO EL CARGO DE OPERADOR DE SISTEMA APS, DIVISION DE OPERACIONES PROV. SAN JUAN DE LA MAGUANA.</t>
  </si>
  <si>
    <t>PAGO INDEMN. Y VAC. (25 DIAS CORRESP. AL AÑO 2019 Y 30 DEL 2020), QUIEN DESEMPEÑO EL CARGO DE CONSERJE, EN LA SECCION ADMINISTRATIVA DE BARAHONA.</t>
  </si>
  <si>
    <t>PAGO INDEMN. Y VAC. (15 DIAS CORRESP. AL AÑO 2019 Y 14 DEL 2020), QUIEN DESEMPEÑO EL CARGO DE OPERADOR DE SISTEMA APS, DIVISION DE OPERACIONES DE BARAHONA.</t>
  </si>
  <si>
    <t>PAGO INDEMN. Y VAC. (20 DIAS CORRESP. AL AÑO 2019 Y 20 DEL 2020), QUIEN DESEMPEÑO EL CARGO DE OPERADOR DE SISTEMA APS, EN LA SECCION DE OPERACIONES DE SANTIAGO RODRIGUEZ.</t>
  </si>
  <si>
    <t>PAGO INDEMN. Y VAC. (20 DIAS CORRESP. AL AÑO 2019 Y 20 DEL 2020), QUIEN DESEMPEÑO EL CARGO DE CONSERJE, EN LA SECCION DE MAYORDOMIA.</t>
  </si>
  <si>
    <t>PAGO INDEMN. Y VAC. (25 DIAS CORRESP. AL AÑO 2019 Y 30 DEL 2020), QUIEN DESEMPEÑO EL CARGO DE CAJERO (A) EN LA DIVISION ADMINISTRATIVA SANCHEZ RAMIREZ.</t>
  </si>
  <si>
    <t>PAGO INDEMN. Y VAC. (20 DIAS CORRESP. AL AÑO 2019 Y 20 2020), QUIEN DESEMPEÑO EL CARGO DE AYUDANTE DE FONTANERIA, SECCION  COMERCIAL DE MONTE CRIST.</t>
  </si>
  <si>
    <t>PAGO INDEMN. Y VAC. (15 DIAS CORRESP. AL AÑO 2019 Y 09 DEL 2020), QUIEN DESEMPEÑO EL CARGO DE TECNICO ADMINISTRATIVO EN LA SECCION ADMINISTRATIVA DE MONTE CRISTI.-</t>
  </si>
  <si>
    <t>PAGO INDEMN. Y VAC. (15 DIAS CORRESP. AL AÑO 2019 Y 15 DEL 2020), QUIEN DESEMPEÑO EL CARGO DE CONSERJE, EN LA SECCION DE MAYORDOMIA.</t>
  </si>
  <si>
    <t>PAGO INDEMN. Y VAC. (20 DIAS CORRESP. AL AÑO 2019 Y 18 DEL 2020), QUIEN DESEMPEÑO EL CARGO DE OPERADOR DE SISTEMA APS, SECCION DE OPERACIONES DE MONTE CRISTI.</t>
  </si>
  <si>
    <t>PAGO INDEMN. Y VAC. (25 DIAS CORRESP. AL AÑO 2019 Y 30 DEL 2020), QUIEN DESEMPEÑO EL CARGO DE CONSERJE, EN LA SECCION DE ADMINISTRATIVA BARAHONA.</t>
  </si>
  <si>
    <t>PAGO INDEMN. Y VAC. (25 DIAS CORRESP. AL AÑO 2019 Y 30 AL 2020), QUIEN DESEMPEÑO EL CARGO DE CONSERJE EN LA SECCION DE ADMINISTRATIVA BARAHONA.</t>
  </si>
  <si>
    <t>PAGO INDEMN. Y VAC. (15 DIAS CORRESP. AL AÑO 2019 Y 15 DEL 2020), QUIEN DESEMPEÑO EL CARGO DE OPERADOR DE SISTEMA APS, DIVISION DE OPERACIONES MARIA TRINIDAD SANCHEZ.</t>
  </si>
  <si>
    <t>PAGO VAC. (20 DIAS CORRESP. AL AÑO 2019 Y 20 DEL 2020), QUIEN DESEMPEÑO EL CARGO DE PERIODISTA EN EL DEPARTAMENTO COMUNICACIONES.</t>
  </si>
  <si>
    <t>1ER ABONO DE INDEMN. Y VAC. (25 DIAS CORRESP. AL AÑO 2019 Y 28 DEL 2020), QUIEN DESEMPEÑO EL CARGO DE ANALISTA LEGAL EN EL DEPTO. REGIONAL DE ALINO VALVERDE.</t>
  </si>
  <si>
    <t>PAGO INDEMN. Y VAC. (15 DIAS CORRESP. AL AÑO 2019 Y 15 DEL 2020), QUIEN DESEMPEÑO EL CARGO DE OPERADOR DE SISTEMA APS, EN EL DEPARTAMENTO PROV. LA ALTAGRACIA.</t>
  </si>
  <si>
    <t>PAGO INDEMN. Y VAC. (20 DIAS CORRESP. AL AÑO 2019  Y 18 DEL 2020), QUIEN DESEMPEÑO EL CARGO OPERADOR DE SISTEMA APS, EN LA SECCION DE  OPERACION DE BARAHONA.</t>
  </si>
  <si>
    <t>PAGO INDEMN. Y VAC. (25 DIAS CORRESP. AL AÑO 2019 Y 24 DEL 2020), QUIEN DESEMPEÑO EL CARGO DE OPERADOR DE SISTEMA APS, EN LA SECCION DE OPERACIONES DE PEDERNALES.</t>
  </si>
  <si>
    <t xml:space="preserve">058490 </t>
  </si>
  <si>
    <t>102932 -102936</t>
  </si>
  <si>
    <t>DEVOLUCION  MONTO DE ELECTRDOMESTICO</t>
  </si>
  <si>
    <t>MONTO DE LA PRIMERA DEVOLUCION</t>
  </si>
  <si>
    <t>AVANCE INICIAL 20%, DE LOS TRAB. DE REHAB.PLANTA DE AGUAS RESIDUALES DE BARAHONA,  PROV. BARAHONA.</t>
  </si>
  <si>
    <t>ADQUISICION DE  50,995.89 M2 DE TERRENO PARA SER UTILIZADO EN LA CONSTRUCCION  PLANTA TRATAMIENTO MODULAR RESIDUAL  MUN. BANI,  PROV. PERAVIA .</t>
  </si>
  <si>
    <t>ADQUISICION DE TERRENO , PARA SER UTILIZADO EN LA CONSTRUCCION PLANTA TRAT. MODULAR RESIDUAL, PARA LA OBRA PROY.CONSTRUCCION PLANTA DEPURADORA AGUAS RESIDUALES, MUN. BANI, PROV. PERAVIA.</t>
  </si>
  <si>
    <r>
      <t>058516</t>
    </r>
    <r>
      <rPr>
        <sz val="9"/>
        <color indexed="8"/>
        <rFont val="Arial"/>
        <family val="2"/>
      </rPr>
      <t/>
    </r>
  </si>
  <si>
    <r>
      <t>058517</t>
    </r>
    <r>
      <rPr>
        <sz val="9"/>
        <color indexed="8"/>
        <rFont val="Arial"/>
        <family val="2"/>
      </rPr>
      <t/>
    </r>
  </si>
  <si>
    <r>
      <t>058518</t>
    </r>
    <r>
      <rPr>
        <sz val="9"/>
        <color indexed="8"/>
        <rFont val="Arial"/>
        <family val="2"/>
      </rPr>
      <t/>
    </r>
  </si>
  <si>
    <r>
      <t>058519</t>
    </r>
    <r>
      <rPr>
        <sz val="9"/>
        <color indexed="8"/>
        <rFont val="Arial"/>
        <family val="2"/>
      </rPr>
      <t/>
    </r>
  </si>
  <si>
    <r>
      <t>058520</t>
    </r>
    <r>
      <rPr>
        <sz val="9"/>
        <color indexed="8"/>
        <rFont val="Arial"/>
        <family val="2"/>
      </rPr>
      <t/>
    </r>
  </si>
  <si>
    <r>
      <t>058521</t>
    </r>
    <r>
      <rPr>
        <sz val="9"/>
        <color indexed="8"/>
        <rFont val="Arial"/>
        <family val="2"/>
      </rPr>
      <t/>
    </r>
  </si>
  <si>
    <r>
      <t>058522</t>
    </r>
    <r>
      <rPr>
        <sz val="9"/>
        <color indexed="8"/>
        <rFont val="Arial"/>
        <family val="2"/>
      </rPr>
      <t/>
    </r>
  </si>
  <si>
    <r>
      <t>058523</t>
    </r>
    <r>
      <rPr>
        <sz val="9"/>
        <color indexed="8"/>
        <rFont val="Arial"/>
        <family val="2"/>
      </rPr>
      <t/>
    </r>
  </si>
  <si>
    <r>
      <t>058524</t>
    </r>
    <r>
      <rPr>
        <sz val="9"/>
        <color indexed="8"/>
        <rFont val="Arial"/>
        <family val="2"/>
      </rPr>
      <t/>
    </r>
  </si>
  <si>
    <r>
      <t>058525</t>
    </r>
    <r>
      <rPr>
        <sz val="9"/>
        <color indexed="8"/>
        <rFont val="Arial"/>
        <family val="2"/>
      </rPr>
      <t/>
    </r>
  </si>
  <si>
    <r>
      <t>058526</t>
    </r>
    <r>
      <rPr>
        <sz val="9"/>
        <color indexed="8"/>
        <rFont val="Arial"/>
        <family val="2"/>
      </rPr>
      <t/>
    </r>
  </si>
  <si>
    <r>
      <t>058527</t>
    </r>
    <r>
      <rPr>
        <sz val="9"/>
        <color indexed="8"/>
        <rFont val="Arial"/>
        <family val="2"/>
      </rPr>
      <t/>
    </r>
  </si>
  <si>
    <r>
      <t>058528</t>
    </r>
    <r>
      <rPr>
        <sz val="9"/>
        <color indexed="8"/>
        <rFont val="Arial"/>
        <family val="2"/>
      </rPr>
      <t/>
    </r>
  </si>
  <si>
    <r>
      <t>058529</t>
    </r>
    <r>
      <rPr>
        <sz val="9"/>
        <color indexed="8"/>
        <rFont val="Arial"/>
        <family val="2"/>
      </rPr>
      <t/>
    </r>
  </si>
  <si>
    <r>
      <t>058530</t>
    </r>
    <r>
      <rPr>
        <sz val="9"/>
        <color indexed="8"/>
        <rFont val="Arial"/>
        <family val="2"/>
      </rPr>
      <t/>
    </r>
  </si>
  <si>
    <r>
      <t>058531</t>
    </r>
    <r>
      <rPr>
        <sz val="9"/>
        <color indexed="8"/>
        <rFont val="Arial"/>
        <family val="2"/>
      </rPr>
      <t/>
    </r>
  </si>
  <si>
    <t xml:space="preserve">EFT-5887 </t>
  </si>
  <si>
    <t>PAGO INDEMN. Y VAC. (20 DIAS CORRESP. AL AÑO 2019 Y 16 DEL 2020), QUIEN DESEMPEÑO EL CARGO DE CHOFER, DIVISION ADMINISTRATIVA FINANCIERA SAN JOSE DE OCOA.</t>
  </si>
  <si>
    <t>PAGO VAC. (20 DIAS CORRESP. AL AÑO 2019 Y 20 DEL 2020), QUIEN DESEMPEÑO EL CARGO DE SOPORTE COMERCIAL, EN LA SECCION COMERCIAL MONTE CRISTI.</t>
  </si>
  <si>
    <t>PAGO INDEMN.Y VAC. (15 DIAS CORRESP. AL AÑO 2020), QUIEN DESEMPEÑO EL CARGO DE CONSERJE, EN LA SECCION DE MAYORDOMIA.</t>
  </si>
  <si>
    <t>PAGO INDEMN. Y VAC. (20 DIAS CORRESP. AL AÑO 2019 Y 18 DEL 2020), QUIEN DESEMPEÑO EL CARGO DE MENSAJERO EXTERNO EN LA DIVISION REGIONAL ASURO.</t>
  </si>
  <si>
    <t>1ER ABONO DE LA INDEMN. Y VAC.CORRESP. A (25 DIAS DEL AÑO 2019 Y 30 DIAS DEL 2020), QUIEN DESEMPEÑO EL CARGO DE SUPERVISOR DE OBRAS EN EL DEPART. FISCALIZACION DE OBRAS.</t>
  </si>
  <si>
    <t>PAGO INDEMN. Y VAC. (25 DIAS CORRESP. AL AÑO 2019 Y 19 DEL 2020), QUIEN DESEMPEÑO EL CARGO DE OPERADOR DE SISTEMA APS, DIVISION DE OPERACIONES SANCHEZ RAMIREZ.</t>
  </si>
  <si>
    <t>PAGO INDEMN. Y VAC. (25 DIAS CORRESP. AL AÑO 2019 Y 30 DEL 2020), QUIEN DESEMPEÑO EL CARGO DE SUPERVISOR DE OBRAS EN EL DEPART. FISCALIZACION DE OBRAS.</t>
  </si>
  <si>
    <t>PAGO INDEMN. Y VAC. (15 DIAS CORRESP. AL AÑO 2019 Y 15 AL 2020), QUIEN DESEMPEÑO EL CARGO DE CONSERJE, EN LA SECCION DE MAYORDOMIA.</t>
  </si>
  <si>
    <t>PAGO INDEMN. Y VAC. (25 DIAS CORRESP. AL AÑO 2019 Y 30 DEL 2020), QUIEN DESEMPEÑO EL CARGO DE OPERADOR DE SISTEMA APS, DIVISION DE OPERACIONES SANCHEZ RAMIREZ.</t>
  </si>
  <si>
    <t>REPOS. FONDO CAJA CHICA DE LA PROV. SAN JOSE DE OCOA ZONA IV CORRESP. AL PERIODO DEL 05-01 AL 17-02-2021, RECIBOS DE DESEMBOLSO DEL 0430 AL 0447 SEGUN RELACION DE GASTOS.</t>
  </si>
  <si>
    <t>REPOS. FONDO CAJA CHICA DEL ACUED. DE CASTILLO ZONA III CORRESP. AL PERIODO DEL 15-01 AL 18-02-2021, RECIBOS DE DESEMBOLSO DEL 0070 AL 0083.</t>
  </si>
  <si>
    <t>REPOS. FONDO CAJA CHICA GASTOS DE CIERRE AÑO FISCAL 2020 DEL ACUED. DE CASTILLO ZONA III CORRESP. AL PERIODO DEL 16-10 AL 16-12-2020, RECIBOS DE DESEMBOLSO DEL 0055 AL 0069.</t>
  </si>
  <si>
    <t>PAGO ARBITRIO DEL AYUNTAM. DE LAS MATAS DE FARFAN, CORRESP. AL MES DE ENERO/2021.</t>
  </si>
  <si>
    <t>PAGO FACT. NO.B1500000567/04-02-2021, ORD. DE SERV. NO. OS2021-0079, POR COLOCACION DE PUBLICIDAD INSTITUCIONAL DURANTE 02 (DOS) MESES EN EL PROGRAMA DE TELEVISION ¨GOBIERNO DE LA MAÑANA Y GOBIERNO DE LA TARDE¨, QUE SE TRANSMITE DE LUNES A VIERNES EN HORARIOS DE 5:00 AM A 11:00 AM Y DE 2:30 PM A 7:00PM, POR Z-101, (CORRESP. AL PERIODO DEL 14 DE OCTUBRE AL 14 DE DICIEMBRE DEL 2020).</t>
  </si>
  <si>
    <t>PAGO INDEMN. Y VAC. (20 DIAS CORRESP. AL AÑO 2019 Y 19 DEL 2020), QUIEN DESEMPEÑO EL CARGO DE OPERADOR DE SISTEMAS APS, EN LA SECCION DE OPERACIONES PROV. BARAHONA.</t>
  </si>
  <si>
    <t>PAGO FACT. NO. B1500025723/05-03-2021, CUENTA NO.86082876, POR SERVICIO DE LAS FLOTAS DE INAPA, CORRESP. A LA FACTURACION DEL 01-02 AL 28-02-2021.</t>
  </si>
  <si>
    <r>
      <t>058533</t>
    </r>
    <r>
      <rPr>
        <sz val="9"/>
        <color indexed="8"/>
        <rFont val="Arial"/>
        <family val="2"/>
      </rPr>
      <t/>
    </r>
  </si>
  <si>
    <r>
      <t>058534</t>
    </r>
    <r>
      <rPr>
        <sz val="9"/>
        <color indexed="8"/>
        <rFont val="Arial"/>
        <family val="2"/>
      </rPr>
      <t/>
    </r>
  </si>
  <si>
    <r>
      <t>058535</t>
    </r>
    <r>
      <rPr>
        <sz val="9"/>
        <color indexed="8"/>
        <rFont val="Arial"/>
        <family val="2"/>
      </rPr>
      <t/>
    </r>
  </si>
  <si>
    <r>
      <t>058536</t>
    </r>
    <r>
      <rPr>
        <sz val="9"/>
        <color indexed="8"/>
        <rFont val="Arial"/>
        <family val="2"/>
      </rPr>
      <t/>
    </r>
  </si>
  <si>
    <r>
      <t>058537</t>
    </r>
    <r>
      <rPr>
        <sz val="9"/>
        <color indexed="8"/>
        <rFont val="Arial"/>
        <family val="2"/>
      </rPr>
      <t/>
    </r>
  </si>
  <si>
    <r>
      <t>058538</t>
    </r>
    <r>
      <rPr>
        <sz val="9"/>
        <color indexed="8"/>
        <rFont val="Arial"/>
        <family val="2"/>
      </rPr>
      <t/>
    </r>
  </si>
  <si>
    <r>
      <t>058539</t>
    </r>
    <r>
      <rPr>
        <sz val="9"/>
        <color indexed="8"/>
        <rFont val="Arial"/>
        <family val="2"/>
      </rPr>
      <t/>
    </r>
  </si>
  <si>
    <r>
      <t>058540</t>
    </r>
    <r>
      <rPr>
        <sz val="9"/>
        <color indexed="8"/>
        <rFont val="Arial"/>
        <family val="2"/>
      </rPr>
      <t/>
    </r>
  </si>
  <si>
    <r>
      <t>058541</t>
    </r>
    <r>
      <rPr>
        <sz val="9"/>
        <color indexed="8"/>
        <rFont val="Arial"/>
        <family val="2"/>
      </rPr>
      <t/>
    </r>
  </si>
  <si>
    <r>
      <t>058542</t>
    </r>
    <r>
      <rPr>
        <sz val="9"/>
        <color indexed="8"/>
        <rFont val="Arial"/>
        <family val="2"/>
      </rPr>
      <t/>
    </r>
  </si>
  <si>
    <r>
      <t>058543</t>
    </r>
    <r>
      <rPr>
        <sz val="9"/>
        <color indexed="8"/>
        <rFont val="Arial"/>
        <family val="2"/>
      </rPr>
      <t/>
    </r>
  </si>
  <si>
    <t xml:space="preserve">EFT-5888 </t>
  </si>
  <si>
    <t>EFT-5889</t>
  </si>
  <si>
    <t>EFT-5890</t>
  </si>
  <si>
    <t>EFT-5891</t>
  </si>
  <si>
    <t>PAGO FACT. NO. B1500000196/01-01-2021, ORD. DE SERV. NO. OS2020-0829, SERV. DE ALQUILER DE UNA PANTALLA LED INSTALACION Y DESMONTE, A SER UTILIZADA EN LA ACTIVIDAD DEL SORTEO DE OBRAS, EL MARTES 15 DE DICIEMBRE EN EL PALACIO DE LOS DEPORTES.</t>
  </si>
  <si>
    <t>PAGO FACT. NOS.B1500000220, 221/12-01-2021, ORD. DE SERV. NO. OS2021-0082,  COLOCACION DE PUBLICIDAD INSTITUCIONAL DURANTE 02 (DOS) MESES (CORRESP. AL PERIODO DEL 19 DE OCTUBRE DEL 2020 AL 19 DE DICIEMBRE DEL 2020). EN LA PAGINA WEB: 'CACHICHA.COM' DE TECNOLOGIAS AVANZADAS RD, S.R.L.</t>
  </si>
  <si>
    <t>PAGO FACT. NOS. B1500000193/14, 194/19-12-2020 ORD. DE SERV. OS2021-0093,  COLOCACION DE PUBLICIDAD INSTITUCIONAL DURANTE 02 (DOS) MESES, EN EL PERIODICO DIGITAL "WWW. ROBERTOCAVADA.COM", CORRESPONDIENTE AL PERIODO DEL 19 DE OCTUBRE AL 19 DE DICIEMBRE/2020.</t>
  </si>
  <si>
    <t>PAGO FACT. NO. B1500000195/01-01-2021, ORD. DE SERV. NO. OS2020-0826, SERV. DE ALQUILER DE PRODUCCION DE EVENTO, MONTAJE, DESMONTAJE PARA SER UTILIZADA EN LA ACT. DEL SORTEO DE OBRAS EN EL PALACIO DE LOS DEPORTES EL 15 DE DICIEMBRE DEL AÑO EN CURSO.</t>
  </si>
  <si>
    <t>PAGO FACT. NO. B1500000197/01-01-2021, ORD. DE SERV. NO. OS2020-0830, SERV. DE PRODUCCION PARA LA INAUGURACION PLANTA POTABILIZADORA GUANUMA, MONTE PLATA.</t>
  </si>
  <si>
    <t>AUMENTO FONDO DE CAJA CHICA DE LA DIRECCION COMERCIAL, ACTUALMENTE DICHO FONDO CUENTA CON UN MONTO DE RD $ 100,000.00 Y CON ESTA SUMA EL FONDO ASCIENDE A RD $ 350,000.00.</t>
  </si>
  <si>
    <t>REPOS. FONDO CAJA CHICA DE LA DIRECCION DE TRATAMIENTO  DE AGUA CORRESP. AL PERIODO DEL 05 AL 29-01-2021, RECIBOS DE DESEMBOLSO DEL 2352 AL 2388.</t>
  </si>
  <si>
    <t>PAGO FACT. NOS. B150000026/10-02, 28/03-02-2021,  ORDENES DE SERV. NOS. OS2020-0796, OS2021-0077,  HONORARIOS PROFESIONALES POR PARTICIPAR COMO NOTARIO EN VARIOS PROCESOS DEL INAPA.</t>
  </si>
  <si>
    <t>REPOS. FONDO CAJA CHICA DE LA PROV. AZUA ZONA II, CORRESP. AL PERIODO DEL 06-01 AL 12-02-2021, RECIBOS DE DESEMBOLSO DEL 0985 AL 1042.</t>
  </si>
  <si>
    <t>PAGO FACT. NO. B1500000023/22-12-2020,ORD. DE SERV. NO. OS2020-0687,  ABASTECIMIENTO DE AGUA EN DIFERENTES SECTORES Y COMUNIDADES DE LA PROVINCIA MONTE CRISTI, CORRESP. A  25 DIAS DE NOVIEMBRE/2020.</t>
  </si>
  <si>
    <t>PAGO FACT. NO. B1500000002/05-02-2021, ORD. DE SERV. NO. OS202-0044, HONORARIOS PROFESIONALES POR PARTICIPAR COMO NOTARIO PARA APERTURAR ACTO DEL PROCESO DE COMPARACION DE PRECIOS NO. INAPA-CCC-CP-2020-0033,OFERTA TECNICA  (SOBRE A) PARA ADQUISICION DE NEUMATICOS PARA SER USADOS EN LA FLOTILLA DE VEHICULOS DE LA INSTITUCION.</t>
  </si>
  <si>
    <t>PAGO FACT. NOS. B1500000101/05-03, 102 Y 103/05-02-2021 ORD. DE SERV. OS2021-0091, COLOCACION DE PUBLICIDAD DURANTE 03 (TRES) MESES EN EL PROGRAMA TELEVISIVO "WISO DE NOCHE", SE TRANSMITE DE LUNES A VIERNES DE 10:00 PM A 12: AM POR TELECABLE BANILEJO ( TREBOL CABLE) CANAL 3, CORRESP. AL PERIODO DESDE EL 7 DEL MES DE OCTUBRE/2020  AL 7 DE ENERO 2021.</t>
  </si>
  <si>
    <t xml:space="preserve">PAGO FACT. NOS, B1500000154,155, 156,157/15-12-2020, ORD. DE SERV. NO.OS2020-0466, SERV. DE DISTRIBUCION DE AGUA EN DIFERENTES COMUNIDADES Y SECTORES DE SANTIAGO, PROV. SANTIAGO, CORRESP. A 30 DIAS DEL MES DE JUNIO. 31 DIAS DEL MES DE JULIO, 31 DEL MES DE AGOSTO Y 30 DIAS DEL MES DE SEPTIEMBRE/2020. </t>
  </si>
  <si>
    <t>PAGO FACT. NOS. B1500002293/01, 2336/21-12-2020 OS2021-0099, SOLICITUD COLOCACION DE PUBLICIDAD INSTITUCIONAL DURANTE 02 (DOS) MESES CORRESP. AL PERIODO  DEL 20-10 AL 20-12-2020,  EN LA PAGINA WEB: WWW.ELNUEVODIARIO.COM.DO DE EDITORA EL NUEVO DIARIO, S.A., REPRESENTADO POR EL PERIODISTA PERSIO RAMON MALDONADO SANCHEZ.</t>
  </si>
  <si>
    <t>PAGO FACT. NO.B1500090165/28-02-2021 (721621338) SERVICIO DE LAS FLOTAS SISMOPA, CORRESP. AL MES DE FEBRERO/2021.</t>
  </si>
  <si>
    <t>PAGO FACT. NOS.B1500090918 (CUENTA NO.738889197), 90919 (740684071), 90920 (744281798), 90922 (761266193), 90923 (765558092), 90926 (776535838), 90927 (776767703)/28-02-2021, SERV. DE INTERNET BANDA (S) ANCHA DE LA DIRECCION EJECUTIVA (2); DIRECCION DE TRATAMIENTO (4), DIRECCION DE RECURSOS HUMANOS (1), DEPTO. COMUNICACIONES (9); TRANSPORTACION (1) ; SISMOPA (1); DIRECCION ADMINISTRATIVA (1), TOPOGRAFIA (2), UEPE (1), BANDA ANCHAS DE IPAD (16) Y DISPONIBLE (7), CORRESP. AL MES DE FEBRERO/2021.</t>
  </si>
  <si>
    <t xml:space="preserve">058515 </t>
  </si>
  <si>
    <t xml:space="preserve">058532 </t>
  </si>
  <si>
    <r>
      <t>058546</t>
    </r>
    <r>
      <rPr>
        <sz val="9"/>
        <color indexed="8"/>
        <rFont val="Arial"/>
        <family val="2"/>
      </rPr>
      <t/>
    </r>
  </si>
  <si>
    <r>
      <t>058547</t>
    </r>
    <r>
      <rPr>
        <sz val="9"/>
        <color indexed="8"/>
        <rFont val="Arial"/>
        <family val="2"/>
      </rPr>
      <t/>
    </r>
  </si>
  <si>
    <t xml:space="preserve">EFT-5892 </t>
  </si>
  <si>
    <t>EFT-5893</t>
  </si>
  <si>
    <t>EFT-5894</t>
  </si>
  <si>
    <t>REPOS. FONDO CAJA CHICA GASTOS DE CIERRE AÑO FISCAL 2020 DE LA UNIDAD COMERCIAL  DE PEDERNALES ZONA VIII CORRESP. AL PERIODO DEL 04-11 AL 30-12-2020, RECIBOS DE DESEMBOLSO DEL 070 AL 081.</t>
  </si>
  <si>
    <t>PAGO FACT. NOS.B1500065247  (CODIGO DE SISTEMA NO.6780) , 65269 (434209), 65268 (434205) 65267 (163285)/01-03, 63465 (543383)/08-02-2021, SUMINISTRO AGUA POTABLE A NUESTRA SEDE CENTRAL,  UNIDAD EJEC. ACUED. RURALES Y  ALMACEN KM18, CORRESP. AL PERIODO DEL 13-01  AL 16-02-2021.</t>
  </si>
  <si>
    <t>PAGO FACT. NOS.B1500000169,170/22-12-2020, ORD. DE SERV. NO. OS2021-0128, POR COLOCACION DE PUBLICIDAD INSTITUCIONAL DURANTE 02 (DOS) MESES EN EL PROGRAMA TELEVISIVO ¨VOCES¨, TRANSMITIDO LOS SABADOS A LAS 7:00 AM, POR TELEANTILLAS, CANAL 2, (CORRESP. A LA PUBLICIDAD DEL 22 DE OCTUBRE AL 22 DE NOVIEMBRE Y DEL 22 DE NOVIEMBRE AL 22 DE DICIEMBRE).</t>
  </si>
  <si>
    <t>PAGO FACT. NOS.B1500023458 CODIGO DE SISTEMA NO.77100), 23528 (6091)/01-03-2021, SERV. RECOGIDA DE BASURA EN EL NIVEL CENTRAL Y OFICINAS  ACUED. RURALES, CORRESP. AL PERIODO DESDE EL 01 AL 31 DE MARZO/2021.</t>
  </si>
  <si>
    <t>PAGO FACT. NO. B1500025737/05-03-2021, CUENTA NO.86273266, POR SERV. DE USO INTERNET MOVIL TABLET,  ASIGNADO AL DEPTO. DE CATASTRO AL USUARIO DEL INAPA, CORRESP. A LA FACTURACION  DEL 01-02 AL 28-02-2021, MAS ATRASO.</t>
  </si>
  <si>
    <t>PAGO FACT. NO. B1500002676/19-01-2021 ORD. DE SERV. OS2021-0033, RENOVACION DE LA SUSCRIPCION ANUAL DE 4 (CUATRO) EJEMPLARES DE PERIODICO, CORRESP. AL PERIODO DEL 13-01-2021 AL 13-01-2022.</t>
  </si>
  <si>
    <t xml:space="preserve">058545 </t>
  </si>
  <si>
    <r>
      <t>058549</t>
    </r>
    <r>
      <rPr>
        <sz val="9"/>
        <color indexed="8"/>
        <rFont val="Arial"/>
        <family val="2"/>
      </rPr>
      <t/>
    </r>
  </si>
  <si>
    <r>
      <t>058550</t>
    </r>
    <r>
      <rPr>
        <sz val="9"/>
        <color indexed="8"/>
        <rFont val="Arial"/>
        <family val="2"/>
      </rPr>
      <t/>
    </r>
  </si>
  <si>
    <r>
      <t>058551</t>
    </r>
    <r>
      <rPr>
        <sz val="9"/>
        <color indexed="8"/>
        <rFont val="Arial"/>
        <family val="2"/>
      </rPr>
      <t/>
    </r>
  </si>
  <si>
    <r>
      <t>058552</t>
    </r>
    <r>
      <rPr>
        <sz val="9"/>
        <color indexed="8"/>
        <rFont val="Arial"/>
        <family val="2"/>
      </rPr>
      <t/>
    </r>
  </si>
  <si>
    <r>
      <t>058553</t>
    </r>
    <r>
      <rPr>
        <sz val="9"/>
        <color indexed="8"/>
        <rFont val="Arial"/>
        <family val="2"/>
      </rPr>
      <t/>
    </r>
  </si>
  <si>
    <r>
      <t>058554</t>
    </r>
    <r>
      <rPr>
        <sz val="9"/>
        <color indexed="8"/>
        <rFont val="Arial"/>
        <family val="2"/>
      </rPr>
      <t/>
    </r>
  </si>
  <si>
    <r>
      <t>058555</t>
    </r>
    <r>
      <rPr>
        <sz val="9"/>
        <color indexed="8"/>
        <rFont val="Arial"/>
        <family val="2"/>
      </rPr>
      <t/>
    </r>
  </si>
  <si>
    <r>
      <t>058556</t>
    </r>
    <r>
      <rPr>
        <sz val="9"/>
        <color indexed="8"/>
        <rFont val="Arial"/>
        <family val="2"/>
      </rPr>
      <t/>
    </r>
  </si>
  <si>
    <r>
      <t>058557</t>
    </r>
    <r>
      <rPr>
        <sz val="9"/>
        <color indexed="8"/>
        <rFont val="Arial"/>
        <family val="2"/>
      </rPr>
      <t/>
    </r>
  </si>
  <si>
    <r>
      <t>058558</t>
    </r>
    <r>
      <rPr>
        <sz val="9"/>
        <color indexed="8"/>
        <rFont val="Arial"/>
        <family val="2"/>
      </rPr>
      <t/>
    </r>
  </si>
  <si>
    <r>
      <t>058559</t>
    </r>
    <r>
      <rPr>
        <sz val="9"/>
        <color indexed="8"/>
        <rFont val="Arial"/>
        <family val="2"/>
      </rPr>
      <t/>
    </r>
  </si>
  <si>
    <r>
      <t>058560</t>
    </r>
    <r>
      <rPr>
        <sz val="9"/>
        <color indexed="8"/>
        <rFont val="Arial"/>
        <family val="2"/>
      </rPr>
      <t/>
    </r>
  </si>
  <si>
    <r>
      <t>058561</t>
    </r>
    <r>
      <rPr>
        <sz val="9"/>
        <color indexed="8"/>
        <rFont val="Arial"/>
        <family val="2"/>
      </rPr>
      <t/>
    </r>
  </si>
  <si>
    <r>
      <t>058562</t>
    </r>
    <r>
      <rPr>
        <sz val="9"/>
        <color indexed="8"/>
        <rFont val="Arial"/>
        <family val="2"/>
      </rPr>
      <t/>
    </r>
  </si>
  <si>
    <r>
      <t>058563</t>
    </r>
    <r>
      <rPr>
        <sz val="9"/>
        <color indexed="8"/>
        <rFont val="Arial"/>
        <family val="2"/>
      </rPr>
      <t/>
    </r>
  </si>
  <si>
    <r>
      <t>058564</t>
    </r>
    <r>
      <rPr>
        <sz val="9"/>
        <color indexed="8"/>
        <rFont val="Arial"/>
        <family val="2"/>
      </rPr>
      <t/>
    </r>
  </si>
  <si>
    <r>
      <t>058565</t>
    </r>
    <r>
      <rPr>
        <sz val="9"/>
        <color indexed="8"/>
        <rFont val="Arial"/>
        <family val="2"/>
      </rPr>
      <t/>
    </r>
  </si>
  <si>
    <r>
      <t>058566</t>
    </r>
    <r>
      <rPr>
        <sz val="9"/>
        <color indexed="8"/>
        <rFont val="Arial"/>
        <family val="2"/>
      </rPr>
      <t/>
    </r>
  </si>
  <si>
    <r>
      <t>058567</t>
    </r>
    <r>
      <rPr>
        <sz val="9"/>
        <color indexed="8"/>
        <rFont val="Arial"/>
        <family val="2"/>
      </rPr>
      <t/>
    </r>
  </si>
  <si>
    <r>
      <t>058568</t>
    </r>
    <r>
      <rPr>
        <sz val="9"/>
        <color indexed="8"/>
        <rFont val="Arial"/>
        <family val="2"/>
      </rPr>
      <t/>
    </r>
  </si>
  <si>
    <r>
      <t>058569</t>
    </r>
    <r>
      <rPr>
        <sz val="9"/>
        <color indexed="8"/>
        <rFont val="Arial"/>
        <family val="2"/>
      </rPr>
      <t/>
    </r>
  </si>
  <si>
    <t xml:space="preserve">EFT-5895 </t>
  </si>
  <si>
    <t>EFT-5896</t>
  </si>
  <si>
    <t>EFT-5897</t>
  </si>
  <si>
    <t>EFT-5898</t>
  </si>
  <si>
    <t>EFT-5899</t>
  </si>
  <si>
    <t>EFT-5900</t>
  </si>
  <si>
    <t>EFT-5901</t>
  </si>
  <si>
    <t>PAGOS FACT.NOS. B1500000019/30-11, 38/14-12-20, ORDENES  DE SERVICIOS OS2020-0812, OS2020-0828, SERV. DE REPARACION Y MANTENIMIENTO PARA LAS FICHAS 771, 027.</t>
  </si>
  <si>
    <t>PAGO VAC. (15 DIAS CORRESP. AL AÑO 2020), QUIEN DESEMPEÑO EL CARGO DE CODIFICADOR, EN LA DIVISION COMERCIAL PROVINCIA DUARTE.</t>
  </si>
  <si>
    <t>PAGO VAC. (25 DIAS CORRESP. AL AÑO 2019 Y 21 DEL 2020), QUIEN DESEMPEÑO EL CARGO DE INGENIERO RESIDENTE, EN LA DIVISION DE TRATAMIENTO DE AGUA PROVINCIA DUARTE.</t>
  </si>
  <si>
    <t>PAGO INDEMN. Y VAC. (25 DIAS CORRESP. AL AÑO 2019 Y 30 DEL 2020), QUIEN DESEMPEÑO EL CARGO DE GESTOR DE COBROS, EN LA DIVISION COMERCIAL SANCHEZ RAMIREZ.</t>
  </si>
  <si>
    <t>PAGO FACT. NO.B1500005132/16-01-2021, ORDEN DE SERV. NO.OS2021-0002, PUBLICACION EN UN (01) MEDIO DE CIRCULACION NACIONAL DURANTE DOS (02) DIAS CONSECUTIVOS LA CONVOCATORIA A PARTICIPAR EN EL PROCESO DE LICITACION PUBLICA NACIONAL, NO.INAPA-CCC-LPN-2021-0001.</t>
  </si>
  <si>
    <t>PAGO FACT. NOS. B1500000517/15, 519/28-12-2020,  ORDEN DE SERVICIO NO OS2021-0090, COLOCACION DE UNA (1) CUÑA DE 30 SEGUNDOS EN EL PROGRAMA    ´´EL TRIBUNAL DE LA TARDE´´ TRANSMITIDO POR TELEFUTURO, CANAL 23 DE 4:00 P.M. A 6:00 P.M. CORRESP. AL PERIODO DEL 27 DE OCTUBRE AL 27 DE DICIEMBRE DEL 2020.RD$10,000.00.-</t>
  </si>
  <si>
    <t>PAGO FACT. NOS.B1500000310, 311/14-12-2020. ORD. DE SERV. NO. OS2021-0086, PUBLICIDAD TELEVISIVA EN EL PROGRAMA  HOY MISMO SE TRANSMITE  DE LUNES A VIERNES DE 5:00 A.M. A 8:00 A.M. POR  CANAL 9 DE COLOR VISION,  CORRESP. AL PERIODO DEL 12 DE OCTUBRE  AL 12 DE DICIEMBRE DEL 2020.</t>
  </si>
  <si>
    <t>PAGO FACT. NOS. B1500000058 Y 59/09-02-2021 ORD. DE SERV. OS2021-0098, COLOCACION DE PUBLICIDAD INSTITUCIONAL DE DOS CUÑAS DIARIAS  DURANTE 02 (DOS) MESES  EN EL PROGRAMA RUTA DE ACTUALIDAD, QUE SE TRANSMITE DE LUNES A VIERNES A LA 12: AM, POR TELERADIO AMERICA, CANALES 12 Y 45, CORRESP. AL PERIODO DEL 27 DE OCTUBRE AL 27 DE DICIEMBRE/2020.</t>
  </si>
  <si>
    <t>RETENCION DEL (30%)  DEL ITBIS, DESCONTADO A SUPLIDORES DE SERVICIOS,CORRESP. AL MES DE ENERO/2021, MEMO DC-NO.039/2021.</t>
  </si>
  <si>
    <t>PAGO DE RETENCION  DEL 5%  IMPUESTO SOBRE LA RENTA DESCONTADOS A CONTRATISTAS Y PROVEEDORES DE BIENES Y SERVICIOS, SEGUN LEY 253/12, CORRESP. AL MES DE ENERO/2021.</t>
  </si>
  <si>
    <t>PAGO INDEMN. Y VAC. (15 DIAS CORRESP. AL AÑO 2019 Y 15 DEL 2020), QUIEN DESEMPEÑO EL CARGO DE ELECTRICISTA, DIVISION COMERCIAL PROV. HATO MAYOR.</t>
  </si>
  <si>
    <t>PAGO INDEMN. Y VAC. (20 DIAS CORRESP. AL AÑO 2019 Y 15 DEL 2020), QUIEN DESEMPEÑO EL CARGO DE AYUDANTE DE OPERACIONES Y MANTENIMIENTO DIVISION DE TRATAMIENTO PROV. HERMANAS MIRABAL.</t>
  </si>
  <si>
    <t>PAGO INDEMN. Y VAC. (15 DIAS CORRESP. AL AÑO 2019 Y 09 DEL 2020), QUIEN DESEMPEÑO EL CARGO DE CHOFER, SECCION ADMINISTRATIVA DE BARAHONA.</t>
  </si>
  <si>
    <t>PAGO INDEMN. Y VAC. (20 DIAS CORRESP. AL AÑO 2019 Y 25 DEL 2020), QUIEN DESEMPEÑO EL CARGO DE AUXILIAR COMERCIAL EN LA DIVISION COMERCIAL MARIA TRINIDAD SANCHEZ.-</t>
  </si>
  <si>
    <t>PAGO INDEMN. Y VAC. (25 DIAS CORRESP. AL AÑO 2019 Y 20 DEL 2020), QUIEN DESEMPEÑO EL CARGO DE AYUDANTE DE FONTANERIA, EN LA SECCION DE OPERACIONES DE MONTE CRISTI.</t>
  </si>
  <si>
    <t>PAGO INDEMN. Y VAC. (15 DIAS CORRESP. AL AÑO 2019 Y 10 DEL 2020), QUIEN DESEMPEÑO EL CARGO DE AUXILIAR ADMINISTRATIVO, EN LA SECCION ADMINISTRATIVA DE BARAHONA.</t>
  </si>
  <si>
    <t>PAGO INDEMN. Y VAC. (25 DIAS CORRESP. AL AÑO 2019 Y 30 DEL 2020), QUIEN DESEMPEÑO EL CARGO DE CONSERJE, EN LA SECCION ADMINISTRATIVA DE MONTE CRISTI.</t>
  </si>
  <si>
    <t>PAGO INDEMN. Y VAC. (20 DIAS CORRESP. AL AÑO 2019 Y 18 DEL 2020), QUIEN DESEMPEÑO EL CARGO DE OPERADOR DE SISTEMA APS, EN LA SECCION DE OPERACIONES DE MONTE CRISTI.</t>
  </si>
  <si>
    <t>PAGO INDEMN. Y VAC. (25 DIAS CORRESP. AL AÑO 2019 Y 30 DEL 2020), QUIEN DESEMPEÑO EL CARGO DE OPERADOR DE SISTEMA APS, EN LA SECCION DE OPERACIONES DE BARAHONA.</t>
  </si>
  <si>
    <t>PAGO FACT. NO.B1500090917/28-02-2021, CUENTA NO.709494508, SERVICIOS TELEFONICOS E INTERNET, CORRESP. AL MES DE FEBRERO/2021.</t>
  </si>
  <si>
    <t>PAGO FACT. NO. B1500002736/19-02-2021 ORD. DE SERV. OS2021-0084 PUBLICACION EN UN (01) MEDIO DE CIRCULACION NACIONAL DURANTE DOS (02) DIAS CONSECUTIVOS LA CONVOCATORIA A PARTICIPAR EN EL PROCESO DE LICITACION NACIONAL, NO.INAPA-CCC-LPN-2021-0006.</t>
  </si>
  <si>
    <t xml:space="preserve">PAGO FACT. NO. B1500000659/09-02-2021, ORDEN  SERVICIOS NO.OS2021-0075,  SERVICIO DE FABRICACION DE VALLA EN LONA, ( HABILITACION DE PLANTA DEPURADORA DEL MUNICIPIO DE COTUI). </t>
  </si>
  <si>
    <t>PAGO FACT. NO.B1100007355/23-02-2021, ALQUILER LOCAL COMERCIAL,  MUNICIPIO EL VALLE, PROV. HATO MAYOR, CORRESP. AL MES DE FEBRERO/2021.</t>
  </si>
  <si>
    <t>PAGO FACT. NOS.B1100004844/13-10, 5509/17-11, 5988/10-12-2020, 6983/ 22-01, 7350/23-02-2021  ALQUILER LOCAL COMERCIAL EN EL MUNICIPIO DE BAYAGUANA, PROV. MONTE PLATA, CORRESP. A LOS MESES DE OCTUBRE, NOVIEMBRE, DICIEMBRE/2020 Y ENERO, FEBRERO/ 2021.</t>
  </si>
  <si>
    <t>PAGO FACT. NO.B1100007346/23-02-2021,  ALQUILER LOCAL COMERCIAL EN LAS TARANAS VILLA RIVAS, PROV. DUARTE, CORRESP. AL MES FEBRERO/2021.</t>
  </si>
  <si>
    <t>PAGO FACT. NO.B1100007353/23-02-2021, ALQUILER LOCAL COMERCIAL EN VILLA LA MATA, PROV. SANCHEZ RAMIREZ, CORRESP. AL MES DE FEBRERO /2021.</t>
  </si>
  <si>
    <t xml:space="preserve">058548 </t>
  </si>
  <si>
    <r>
      <t>058571</t>
    </r>
    <r>
      <rPr>
        <sz val="9"/>
        <color indexed="8"/>
        <rFont val="Arial"/>
        <family val="2"/>
      </rPr>
      <t/>
    </r>
  </si>
  <si>
    <t xml:space="preserve">058570 </t>
  </si>
  <si>
    <t>REPOS.FONDO CAJA CHICA DE LA ZONA V SANTIAGO CORRESP. AL PERIODO DEL 11-01 AL 22-02-2021, RECIBOS DE DESEMBOLSO DEL 0149 AL 0202, SEGUN RELACION DE GASTO.</t>
  </si>
  <si>
    <t>PAGO VAC.S (18 DIAS CORRESP.E AL AÑO 2020), QUIEN DESEMPEÑO EL CARGO DE EBANISTA EN LA DIVISION DE SERVICIOS GENERALES.</t>
  </si>
  <si>
    <t xml:space="preserve">EFT-5902 </t>
  </si>
  <si>
    <t>EFT-5903</t>
  </si>
  <si>
    <t>EFT-5904</t>
  </si>
  <si>
    <t>EFT-5905</t>
  </si>
  <si>
    <t>EFT-5906</t>
  </si>
  <si>
    <t>EFT-5907</t>
  </si>
  <si>
    <t>PAGO FACT. NO.B1100007338/23-02-2021 ALQUILER LOCAL COMERCIAL EN YAMASA, PROV. MONTE PLATA,  ADENDUM 02/2019, CORRESP. AL MES DE FEBRERO /2021.</t>
  </si>
  <si>
    <t>PAGO FACT. NO. B1100007354/23-02-2021,  ALQUILER LOCAL  DE LA OFICINA COMERCIAL EN EL DISTRITO MUNICIPAL SABANA BUEY, MUNICIPIO BANI, PROV. PERAVIA, CORRESP. AL MES DE FEBRERO/202.</t>
  </si>
  <si>
    <t>PAGO FACT. NO.B1100007362/23-02-2021,  ALQUILER DE LOCAL COMERCIAL EN EL MUNICIPIO DON GREGORIO, PROV. PERAVIA, SEGUN CONTRATO NO.005/2020, CORRESP. AL MES DE FEBRERO/2021.</t>
  </si>
  <si>
    <t>PAGO FACT. NO.B1100007339/23-02-2021, ALQUILER LOCAL COMERCIAL EN SAN JUAN DE LA MAGUANA, PROV. SAN JUAN, CORRESP. AL MES DE FEBRERO /202.</t>
  </si>
  <si>
    <t>PAGO FACT. NO.B1100007384/23-02-2021,  ALQUILER LOCAL COMERCIAL  EN EL SECTOR PIZARRETE, MUNICIPIO BANI, PROV. PERAVIA, CORRESP. AL MES DE FEBRERO/202.</t>
  </si>
  <si>
    <t>PAGO FACT. NO.B1100007385/23-02-2021,  ALQUILER LOCAL COMERCIAL EN EL MUNICIPIO SANCHEZ, PROV. SAMANA, CORRESP. AL MES DE FEBRERO/2021.</t>
  </si>
  <si>
    <r>
      <t>058544</t>
    </r>
    <r>
      <rPr>
        <sz val="9"/>
        <color indexed="8"/>
        <rFont val="Arial"/>
        <family val="2"/>
      </rPr>
      <t/>
    </r>
  </si>
  <si>
    <t>AVANCE INICIAL 20%, DE LOS TRAB. DE REHAB. PLANTA POTABILIZADORA , PROV. SAN PEDRO DE MACORIS.</t>
  </si>
  <si>
    <t>PAGO FACT. NO.B1500000002/10-03-2021, (CUB.NO.02) DE LOS TRAB. MEJORAMIENTO AC. JIMANI, PROV.INDEPENDENCIA.</t>
  </si>
  <si>
    <t>PAGO FACT.NO.B1500000162/12-01-2021 (CUB. NO. 02) DE LOS TRAB.  MEJORAMIENTO AC. LA SIEMBRA, PADRE LAS CASAS , PROV. AZUA.</t>
  </si>
  <si>
    <t xml:space="preserve">EFT-2215 </t>
  </si>
  <si>
    <t xml:space="preserve">EFT-2216 </t>
  </si>
  <si>
    <t>RECIBO DE INGRESO</t>
  </si>
  <si>
    <r>
      <t>058573</t>
    </r>
    <r>
      <rPr>
        <sz val="9"/>
        <color indexed="8"/>
        <rFont val="Arial"/>
        <family val="2"/>
      </rPr>
      <t/>
    </r>
  </si>
  <si>
    <r>
      <t>058574</t>
    </r>
    <r>
      <rPr>
        <sz val="9"/>
        <color indexed="8"/>
        <rFont val="Arial"/>
        <family val="2"/>
      </rPr>
      <t/>
    </r>
  </si>
  <si>
    <r>
      <t>058575</t>
    </r>
    <r>
      <rPr>
        <sz val="9"/>
        <color indexed="8"/>
        <rFont val="Arial"/>
        <family val="2"/>
      </rPr>
      <t/>
    </r>
  </si>
  <si>
    <r>
      <t>058576</t>
    </r>
    <r>
      <rPr>
        <sz val="9"/>
        <color indexed="8"/>
        <rFont val="Arial"/>
        <family val="2"/>
      </rPr>
      <t/>
    </r>
  </si>
  <si>
    <r>
      <t>058577</t>
    </r>
    <r>
      <rPr>
        <sz val="9"/>
        <color indexed="8"/>
        <rFont val="Arial"/>
        <family val="2"/>
      </rPr>
      <t/>
    </r>
  </si>
  <si>
    <r>
      <t>058578</t>
    </r>
    <r>
      <rPr>
        <sz val="9"/>
        <color indexed="8"/>
        <rFont val="Arial"/>
        <family val="2"/>
      </rPr>
      <t/>
    </r>
  </si>
  <si>
    <r>
      <t>058579</t>
    </r>
    <r>
      <rPr>
        <sz val="9"/>
        <color indexed="8"/>
        <rFont val="Arial"/>
        <family val="2"/>
      </rPr>
      <t/>
    </r>
  </si>
  <si>
    <r>
      <t>058580</t>
    </r>
    <r>
      <rPr>
        <sz val="9"/>
        <color indexed="8"/>
        <rFont val="Arial"/>
        <family val="2"/>
      </rPr>
      <t/>
    </r>
  </si>
  <si>
    <r>
      <t>058581</t>
    </r>
    <r>
      <rPr>
        <sz val="9"/>
        <color indexed="8"/>
        <rFont val="Arial"/>
        <family val="2"/>
      </rPr>
      <t/>
    </r>
  </si>
  <si>
    <r>
      <t>058582</t>
    </r>
    <r>
      <rPr>
        <sz val="9"/>
        <color indexed="8"/>
        <rFont val="Arial"/>
        <family val="2"/>
      </rPr>
      <t/>
    </r>
  </si>
  <si>
    <r>
      <t>058583</t>
    </r>
    <r>
      <rPr>
        <sz val="9"/>
        <color indexed="8"/>
        <rFont val="Arial"/>
        <family val="2"/>
      </rPr>
      <t/>
    </r>
  </si>
  <si>
    <r>
      <t>058584</t>
    </r>
    <r>
      <rPr>
        <sz val="9"/>
        <color indexed="8"/>
        <rFont val="Arial"/>
        <family val="2"/>
      </rPr>
      <t/>
    </r>
  </si>
  <si>
    <r>
      <t>058585</t>
    </r>
    <r>
      <rPr>
        <sz val="9"/>
        <color indexed="8"/>
        <rFont val="Arial"/>
        <family val="2"/>
      </rPr>
      <t/>
    </r>
  </si>
  <si>
    <r>
      <t>058586</t>
    </r>
    <r>
      <rPr>
        <sz val="9"/>
        <color indexed="8"/>
        <rFont val="Arial"/>
        <family val="2"/>
      </rPr>
      <t/>
    </r>
  </si>
  <si>
    <r>
      <t>058587</t>
    </r>
    <r>
      <rPr>
        <sz val="9"/>
        <color indexed="8"/>
        <rFont val="Arial"/>
        <family val="2"/>
      </rPr>
      <t/>
    </r>
  </si>
  <si>
    <r>
      <t>058588</t>
    </r>
    <r>
      <rPr>
        <sz val="9"/>
        <color indexed="8"/>
        <rFont val="Arial"/>
        <family val="2"/>
      </rPr>
      <t/>
    </r>
  </si>
  <si>
    <r>
      <t>058589</t>
    </r>
    <r>
      <rPr>
        <sz val="9"/>
        <color indexed="8"/>
        <rFont val="Arial"/>
        <family val="2"/>
      </rPr>
      <t/>
    </r>
  </si>
  <si>
    <r>
      <t>058590</t>
    </r>
    <r>
      <rPr>
        <sz val="9"/>
        <color indexed="8"/>
        <rFont val="Arial"/>
        <family val="2"/>
      </rPr>
      <t/>
    </r>
  </si>
  <si>
    <r>
      <t>058591</t>
    </r>
    <r>
      <rPr>
        <sz val="9"/>
        <color indexed="8"/>
        <rFont val="Arial"/>
        <family val="2"/>
      </rPr>
      <t/>
    </r>
  </si>
  <si>
    <r>
      <t>058592</t>
    </r>
    <r>
      <rPr>
        <sz val="9"/>
        <color indexed="8"/>
        <rFont val="Arial"/>
        <family val="2"/>
      </rPr>
      <t/>
    </r>
  </si>
  <si>
    <r>
      <t>058593</t>
    </r>
    <r>
      <rPr>
        <sz val="9"/>
        <color indexed="8"/>
        <rFont val="Arial"/>
        <family val="2"/>
      </rPr>
      <t/>
    </r>
  </si>
  <si>
    <r>
      <t>058594</t>
    </r>
    <r>
      <rPr>
        <sz val="9"/>
        <color indexed="8"/>
        <rFont val="Arial"/>
        <family val="2"/>
      </rPr>
      <t/>
    </r>
  </si>
  <si>
    <r>
      <t>058595</t>
    </r>
    <r>
      <rPr>
        <sz val="9"/>
        <color indexed="8"/>
        <rFont val="Arial"/>
        <family val="2"/>
      </rPr>
      <t/>
    </r>
  </si>
  <si>
    <r>
      <t>058596</t>
    </r>
    <r>
      <rPr>
        <sz val="9"/>
        <color indexed="8"/>
        <rFont val="Arial"/>
        <family val="2"/>
      </rPr>
      <t/>
    </r>
  </si>
  <si>
    <r>
      <t>058597</t>
    </r>
    <r>
      <rPr>
        <sz val="9"/>
        <color indexed="8"/>
        <rFont val="Arial"/>
        <family val="2"/>
      </rPr>
      <t/>
    </r>
  </si>
  <si>
    <r>
      <t>058598</t>
    </r>
    <r>
      <rPr>
        <sz val="9"/>
        <color indexed="8"/>
        <rFont val="Arial"/>
        <family val="2"/>
      </rPr>
      <t/>
    </r>
  </si>
  <si>
    <r>
      <t>058599</t>
    </r>
    <r>
      <rPr>
        <sz val="9"/>
        <color indexed="8"/>
        <rFont val="Arial"/>
        <family val="2"/>
      </rPr>
      <t/>
    </r>
  </si>
  <si>
    <r>
      <t>058600</t>
    </r>
    <r>
      <rPr>
        <sz val="9"/>
        <color indexed="8"/>
        <rFont val="Arial"/>
        <family val="2"/>
      </rPr>
      <t/>
    </r>
  </si>
  <si>
    <r>
      <t>058601</t>
    </r>
    <r>
      <rPr>
        <sz val="9"/>
        <color indexed="8"/>
        <rFont val="Arial"/>
        <family val="2"/>
      </rPr>
      <t/>
    </r>
  </si>
  <si>
    <r>
      <t>058602</t>
    </r>
    <r>
      <rPr>
        <sz val="9"/>
        <color indexed="8"/>
        <rFont val="Arial"/>
        <family val="2"/>
      </rPr>
      <t/>
    </r>
  </si>
  <si>
    <r>
      <t>058603</t>
    </r>
    <r>
      <rPr>
        <sz val="9"/>
        <color indexed="8"/>
        <rFont val="Arial"/>
        <family val="2"/>
      </rPr>
      <t/>
    </r>
  </si>
  <si>
    <r>
      <t>058604</t>
    </r>
    <r>
      <rPr>
        <sz val="9"/>
        <color indexed="8"/>
        <rFont val="Arial"/>
        <family val="2"/>
      </rPr>
      <t/>
    </r>
  </si>
  <si>
    <r>
      <t>058605</t>
    </r>
    <r>
      <rPr>
        <sz val="9"/>
        <color indexed="8"/>
        <rFont val="Arial"/>
        <family val="2"/>
      </rPr>
      <t/>
    </r>
  </si>
  <si>
    <r>
      <t>058606</t>
    </r>
    <r>
      <rPr>
        <sz val="9"/>
        <color indexed="8"/>
        <rFont val="Arial"/>
        <family val="2"/>
      </rPr>
      <t/>
    </r>
  </si>
  <si>
    <r>
      <t>058607</t>
    </r>
    <r>
      <rPr>
        <sz val="9"/>
        <color indexed="8"/>
        <rFont val="Arial"/>
        <family val="2"/>
      </rPr>
      <t/>
    </r>
  </si>
  <si>
    <r>
      <t>058608</t>
    </r>
    <r>
      <rPr>
        <sz val="9"/>
        <color indexed="8"/>
        <rFont val="Arial"/>
        <family val="2"/>
      </rPr>
      <t/>
    </r>
  </si>
  <si>
    <r>
      <t>058609</t>
    </r>
    <r>
      <rPr>
        <sz val="9"/>
        <color indexed="8"/>
        <rFont val="Arial"/>
        <family val="2"/>
      </rPr>
      <t/>
    </r>
  </si>
  <si>
    <r>
      <t>058610</t>
    </r>
    <r>
      <rPr>
        <sz val="9"/>
        <color indexed="8"/>
        <rFont val="Arial"/>
        <family val="2"/>
      </rPr>
      <t/>
    </r>
  </si>
  <si>
    <r>
      <t>058611</t>
    </r>
    <r>
      <rPr>
        <sz val="9"/>
        <color indexed="8"/>
        <rFont val="Arial"/>
        <family val="2"/>
      </rPr>
      <t/>
    </r>
  </si>
  <si>
    <r>
      <t>058612</t>
    </r>
    <r>
      <rPr>
        <sz val="9"/>
        <color indexed="8"/>
        <rFont val="Arial"/>
        <family val="2"/>
      </rPr>
      <t/>
    </r>
  </si>
  <si>
    <r>
      <t>058613</t>
    </r>
    <r>
      <rPr>
        <sz val="9"/>
        <color indexed="8"/>
        <rFont val="Arial"/>
        <family val="2"/>
      </rPr>
      <t/>
    </r>
  </si>
  <si>
    <r>
      <t>058614</t>
    </r>
    <r>
      <rPr>
        <sz val="9"/>
        <color indexed="8"/>
        <rFont val="Arial"/>
        <family val="2"/>
      </rPr>
      <t/>
    </r>
  </si>
  <si>
    <r>
      <t>058615</t>
    </r>
    <r>
      <rPr>
        <sz val="9"/>
        <color indexed="8"/>
        <rFont val="Arial"/>
        <family val="2"/>
      </rPr>
      <t/>
    </r>
  </si>
  <si>
    <r>
      <t>058616</t>
    </r>
    <r>
      <rPr>
        <sz val="9"/>
        <color indexed="8"/>
        <rFont val="Arial"/>
        <family val="2"/>
      </rPr>
      <t/>
    </r>
  </si>
  <si>
    <r>
      <t>058617</t>
    </r>
    <r>
      <rPr>
        <sz val="9"/>
        <color indexed="8"/>
        <rFont val="Arial"/>
        <family val="2"/>
      </rPr>
      <t/>
    </r>
  </si>
  <si>
    <r>
      <t>058618</t>
    </r>
    <r>
      <rPr>
        <sz val="9"/>
        <color indexed="8"/>
        <rFont val="Arial"/>
        <family val="2"/>
      </rPr>
      <t/>
    </r>
  </si>
  <si>
    <r>
      <t>058619</t>
    </r>
    <r>
      <rPr>
        <sz val="9"/>
        <color indexed="8"/>
        <rFont val="Arial"/>
        <family val="2"/>
      </rPr>
      <t/>
    </r>
  </si>
  <si>
    <r>
      <t>058620</t>
    </r>
    <r>
      <rPr>
        <sz val="9"/>
        <color indexed="8"/>
        <rFont val="Arial"/>
        <family val="2"/>
      </rPr>
      <t/>
    </r>
  </si>
  <si>
    <t xml:space="preserve">EFT-5908 </t>
  </si>
  <si>
    <t>EFT-5909</t>
  </si>
  <si>
    <t>EFT-5910</t>
  </si>
  <si>
    <t>EFT-5911</t>
  </si>
  <si>
    <t>EFT-5912</t>
  </si>
  <si>
    <t>EFT-5913</t>
  </si>
  <si>
    <t>EFT-5914</t>
  </si>
  <si>
    <t>EFT-5915</t>
  </si>
  <si>
    <t xml:space="preserve">058572 </t>
  </si>
  <si>
    <t>PAGO FACT. NOS. B1500000026, 27/15-01-2021, ORD. DE SERV. NO. OS2021-0049, DISTRIBUCION DE AGUA EN DIFERENTES SECTORES Y COMUNIDADES DE BANI PROVINCIA PERAVIA, CORRESP. A 29 DIAS DE JULIO Y 21 DIAS DE AGOSTO/2020.</t>
  </si>
  <si>
    <t>PAGO FACT. NOS.B1500000192/30-11,  190/11-12-2020. ORD. DE SERV. NO. OS2021-0069, PUBLICIDAD TELEVISIVA EN EL PROGRAMA LO QUE OTROS CALLAN, SE PRODUCE DE LUNES A VIERNES DE 3:00 P.M. A 4:00 P.M. POR EL CANAL, HILANDO FINO TV. Y EL CANAL 34 EN LOS SISTEMAS DE CABLE. CORRESP.E AL PERIODO DEL 19 DE OCTUBRE  AL 19 DE DICIEMBRE DEL 2020.</t>
  </si>
  <si>
    <t>PAGO INDEMN. Y VAC. (20 DIAS CORRESP. AL AÑO 2019 Y 15 DEL 2020), QUIEN DESEMPEÑO EL CARGO DE AYUDANTE DE FONTANERIA, EN DIVISION COMERCIAL MARIA TRINIDAD SANCHEZ.</t>
  </si>
  <si>
    <t>PAGO VAC. (15 DIAS CORRESP. AL AÑO 2019 Y 15 DEL 2020), QUIEN DESEMPEÑO EL CARGO DE ANALISTA DE CATASTRO DE USUARIOS, DIVISION COMERCIAL MARIA TRINIDAD SANCHEZ.</t>
  </si>
  <si>
    <t>PAGO VAC. (15 DIAS CORRESP. AL AÑO 2019 Y 14 DEL 2020), QUIEN DESEMPEÑO EL CARGO DE SOPORTE COMERCIAL, DIVISION COMERCIAL PROV. PERAVIA.</t>
  </si>
  <si>
    <t>PAGO VAC. (20 DIAS CORRESP. AL AÑO 2019 Y 16 DEL 2020), QUIEN DESEMPEÑO EL CARGO DE SOPORTE COMERCIAL, EN LA SECCION COMERCIAL DE BARAHONA.</t>
  </si>
  <si>
    <t>PAGO INDEMN. Y VAC. (25 DIAS CORRESP. AL AÑO 2019 Y 30 DEL 2020), QUIEN DESEMPEÑO EL CARGO DE DISTRIBUIDOR (A) DE FACTURAS, EN LA DIVISION ADMINISTRATIVA DE ALINO, GUAYUBIN.</t>
  </si>
  <si>
    <t>PAGO VAC. (15 DIAS CORRESP. AL AÑO 2020), QUIEN DESEMPEÑO EL CARGO DE SOPORTE COMERCIAL, SECCION COMERCIAL DE MONTE CRISTI.</t>
  </si>
  <si>
    <t>PAGO INDEMN. Y VAC. (25 DIAS CORRESP. AL AÑO 2019 Y 30 DEL 2020), QUIEN DESEMPEÑO EL CARGO DE AYUDANTE DE FONTANERIA, DIVISION COMERCIAL PROVINCIA HATO MAYOR.</t>
  </si>
  <si>
    <t>PAGO INDEMN. Y VAC. (25 DIAS CORRESP. AL AÑO 2019 Y 25 DEL 2020), QUIEN DESEMPEÑO EL CARGO DE OPERADOR DE SISTEMA APS, DIVISION DE OPERACIONES SAN JOSE DE OCOA.</t>
  </si>
  <si>
    <t>PAGO INDMEN. Y VAC. (15 DIAS CORRESP. AL AÑO 2019 Y 15 DEL 2020), QUIEN DESEMPEÑO EL CARGO DE CAJERA, EN LA SECCION DE ADMINISTRATIVA DE MONTE CRISTI.</t>
  </si>
  <si>
    <t>PAGO INDEMN. Y VAC. (25 DIAS CORRESP. AL AÑO 2019 Y 20 DEL 2020), QUIEN DESEMPEÑO EL CARGO DE AUXILIAR COMERCIAL, DIVISION COMERCIAL PROV. PERAVIA.</t>
  </si>
  <si>
    <t>2DO ABONO DE INDEMN. Y VAC. CORRESP. A (30 DIAS DEL AÑO 2019 Y 27 DIAS DEL 2020), QUIEN DESEMPEÑO EL CARGO DE ENCARGADO (A) INTERINO EN EL DEPARTAMENTO ADMINISTRATIVO.</t>
  </si>
  <si>
    <t>SALDO DE LA INDEMN. Y VAC. CORRESP. A (25 DIAS DEL AÑO 2019 Y 28 DEL 2020), QUIEN DESEMPEÑO EL CARGO DE CODIFICADOR EN EL DEPTO. CATASTRO DE USUARIOS CARTOGRAFIA.</t>
  </si>
  <si>
    <t>PAGO FACT. NO. B1500000031/12-01-2021, ORD. DE SERV. NO. OS2020-0678, ABASTECIMIENTO DE AGUA EN DIFERENTES SECTORES Y COMUNIDADES DE LA PROV. DAJABON. SEGUN CONTRATO NO. 034/2019, CORRESP. A 23  DIAS DEL MES DE NOVIEMBRE/2020.</t>
  </si>
  <si>
    <t>PAGO INDEMN. Y VAC. (15 DIAS CORRESP. AL AÑO 2019 Y 12 DEL 2020), QUIEN DESEMPEÑO EL CARGO DE CONSERJE, EN LA SECCION DE MAYORDOMIA.</t>
  </si>
  <si>
    <t>PAGO INDEMN. Y VAC. (15 DIAS CORRESP. AL AÑO 2019 Y 12 AL 2020), A LA SRA. ANA DANNELLYS PEREZ, CEDULA NO. 002-0121315-4, QUIEN DESEMPEÑO EL CARGO DE CONSERJE EN LA SECCION DE MAYORDOMIA.</t>
  </si>
  <si>
    <t>PAGO FACT. NOS. B1500000002, 03/08-02-2021 ORD. DE SERV. OS2021-0122,COLOCACION DE PUBLICIDAD INSTITUCIONAL DURANTE 02 (DOS) MESES, EN EL PROGRAMA DE RADIO DIGITAL " HABLA PAIS" QUE SE TRANSMITE DE LUNES A VIERNES EN HORARIO DE 7:00 AM A 9: AM., POR LA EMISORA DIGITAL LARADIO247F.M.COM Y EL CANAL DIGITAL DE TELEVISION LATIN MUSIC TELEVISION, CORRESP. AL PERIODO DEL 20 OCTUBRE AL 20 DE DICIEMBRE/2020, CONTRATO NO.074/2020.</t>
  </si>
  <si>
    <t>PAGO FACT. NOS.B1500000099, 100/ 05-01-2021, ORD. DE SERV. NO. OS2021-0124, PUBLICIDAD RADIAL, TRES (3) CUÑAS POR PROGRAMA,  POR RUMBA 98.5, TRANSMITE LOS  SABADOS DE 8:00 AM A 11:00 AM, CORRESP. AL PERIODO DEL 05 DE OCTUBRE AL 05 DE DICIEMBRE 2020.</t>
  </si>
  <si>
    <t>PAGO FACT. NOS.B1500000160/23-11, 163/15-12-2020. ORD. DE SERV. NO. OS2021-0068, PUBLICIDAD TELEVISIVA (10 CUÑAS MENSUALES), EN EL ESPACIO QUE SE TRANSMITE DE LUNES A VIERNES EN HORARIO DE 3:00  A 4:00 P.M. POR  PERAVIA VISION, CANAL  8.  CORRESP. AL PERIODO DEL 21 DE OCTUBRE  AL 21 DE DICIEMBRE DEL 2020.</t>
  </si>
  <si>
    <t>PAGO INDEMN. Y VAC. (20 DIAS CORRESP. AL AÑO 2019 Y 20 DEL 2020), QUIEN DESEMPEÑO EL CARGO DE AUXILIAR DE ATENCION AL CIUDADANO, EN LA SECCION COMERCIAL BARAHONA.</t>
  </si>
  <si>
    <t>PAGO INDEMN. Y VAC. (20 DIAS CORRESP. AL AÑO 2019 Y 20 AL 2020), A LA SRA. ANA MATIRDE VILLANUEVA LOPEZ, CEDULA NO. 080-0003982-9, QUIEN DESEMPEÑO EL CARGO DE AUXILIAR DE ATENCION AL CIUDADANO.</t>
  </si>
  <si>
    <t>SALDO DE INDEMN. Y VAC. CORRESP. A (25 DIAS DEL AÑO 2019 Y 29 DIAS DEL 2020), QUIEN DESEMPEÑO EL CARGO DE SOPORTE COMERCIAL EN LA DIVISION COMERCIAL ALINO.</t>
  </si>
  <si>
    <t>SALDO DE INDEMN. Y VAC. (25 DIAS CORRESP. AL AÑO 2019 Y 28 DEL 2020), QUIEN DESEMPEÑO EL CARGO DE ANALISTA LEGAL EN EL DEPTO. REGIONAL DE ALINO VALVERDE.</t>
  </si>
  <si>
    <t>PAGO INDEMN. Y VAC. (20 DIAS CORRESP. AL AÑO 2019 Y 19 DEL 2020), QUIEN DESEMPEÑO EL CARGO DE CONSERJE, EN LA SECCION DE MAYORDOMIA.</t>
  </si>
  <si>
    <t>SALDO DE LA INDEMN. Y VAC. CORRESP. A (25 DIAS DEL AÑO 2019 Y 30 DEL 2020), QUIEN DESEMPEÑO EL CARGO DE SOPORTE COMERCIAL EN LA DIVISION DE ALINO ACUED. MAO.</t>
  </si>
  <si>
    <t>PAGO INDEMN. Y VAC. (20 DIAS CORRESP. AL AÑO 2019 Y 19 AL 2020), AL SR. ISRAEL DE LEON, CEDULA NO. 224-0069351-5.</t>
  </si>
  <si>
    <t>PAGO INDEMN. Y VAC. (20 DIAS CORRESP. AL AÑO 2019 Y 20 DEL 2020), QUIEN DESEMPEÑO EL CARGO DE CHOFER 1, EN LA DIVISION DE TRANSPORTACION.</t>
  </si>
  <si>
    <t>PAGO INDEMN. Y VAC. (20 DIAS CORRESP. AL AÑO 2019 Y 20 AL 2020),  QUIEN DESEMPEÑO EL CARGO DE CHOFER I, EN LA DIVISION DE TRANSPORTACION.</t>
  </si>
  <si>
    <t>PAGO FACT. NOS.B1500001785 Y 1786/03-02-2021 ORD. DE SERV. OS2021-0114, COLOCACION PUBLICIDAD DURANTE 02 (DOS) MESES  A TRAVES  DE CUATRO CUÑA EN EL PROGRAMA DE TELEVISION "ENFASIS CON IVAN RUIZ", LOS SABADOS A LAS 6:00 PM, POR COLOR VISION, CANAL 9, CORRESP. AL PERIODO DEL DIA 06 DE OCTUBRE  AL  06 DE DICIEMBRE/2020.</t>
  </si>
  <si>
    <t>PAGO FACT. NO. B1100007373/23-02-2021,  ALQUILER LOCAL COMERCIAL EN EL MUNICIPIO JUAN DOLIO, PROV. SAN PEDRO DE MACORIS, CORRESP. AL MES DE FEBRERO/2021.</t>
  </si>
  <si>
    <t>PAGO FACT. NO. B1100007372/23-02-21, ALQUILER DE DOS LOCALES COMERCIALES EN EL MUNICIPIO DAJABON,  PROV. DAJABON , CORRESP. AL MES DE FEBRERO/2021.</t>
  </si>
  <si>
    <t>PAGO FACT. NO.B1100007375/23-02-2021,  ALQUILER LOCAL COMERCIAL EN LAS MATAS DE FARFAN,  PROVINCIA SAN JUAN, CORRESP. AL MES DE FEBRERO2021.</t>
  </si>
  <si>
    <t>PAGO FACT. NO. B1100007380/23-02-2021,  ALQUILER LOCAL COMERCIAL EN EL MUNICIPIO MONCION, PROV. SANTIAGO RODRIGUEZ, CORRESP.  AL MES DE FEBRERO/2021.</t>
  </si>
  <si>
    <t>PAGO FACT. NO. B1100007345/23-02-2021, ALQUILER LOCAL COMERCIAL EN EL MUNICIPIO RESTAURACION,  PROV. DAJABON, CORRESP. AL MES DE FEBRERO/2021.</t>
  </si>
  <si>
    <t>PAGO FACT. NO. B1500000018/10-02-2021,ORD. DE SERV. NO. OS2020-0837, SERVICIO DE NOTARIO PROCESO DE SORTEO DE OBRAS NO. INAPA-CCC-SO-2020-0003.</t>
  </si>
  <si>
    <t>SALDO DE LA INDEMN. Y VAC. CORRESP. A (25 DIAS DEL AÑO 2019 Y 29 DIAS DEL 2020), QUIEN DESEMPEÑO EL CARGO DE CODIFICADOR EN EL DEPART. CATASTRO DE USUARIOS CARTOGRAFIA.</t>
  </si>
  <si>
    <t>PAGO FACT. NO. B1500000066/07-01-2021, ORD. DE SERV. NO. OS2021-0008, DISTRIBUCION DE AGUA EN DIFERENTES SECTORES Y COMUNIDADES DEL MUNICIPIO VILLA ALTAGRACIA,  PROV. SAN CRISTOBAL. CORRESP.  A 30 DIAS DE NOVIEMBRE/2020.</t>
  </si>
  <si>
    <t>PAGO FACT. NOS.B1500000130/15-12, 131/20-12-2020,  ORD. DE SERV. NO. OS2021-0125, PUBLICIDAD: PARA LA COLOCACION DE 02 CUÑAS GRABADAS A TRAVES DE AHORA MISMO TODOS LOS SABADOS POR PRIME TIME DE 8:00 PM A 9:00 PM,  POR BAJO TECHO TV, CANAL 36 Y BAJOTECHOTV.COM.DO  EN TIEMPO REAL  Y POR EL DIGITAL AHORAMISMO.COM.DO.  CORRESP. AL PERIODO DEL 20 DE OCTUBRE AL 20 DE DICIEMBRE 2020.</t>
  </si>
  <si>
    <t>PAGO FACT. NO.B1100007381/23-02-2021 ALQUILER LOCAL COMERCIAL EN EL MUNICIPIO CASTAÑUELA, PROVINCIA MONTECRISTI, CORRESP. AL MES DE FEBRERO/2021.</t>
  </si>
  <si>
    <t>PAGO FACT. NO.B1100007360/23-02-2021,  ALQUILER LOCAL COMERCIAL EN EL MUNICIPIO JAIBON, PROVINCIA VALVERDE, CORRESP. AL  MES DE FEBRERO/2021.</t>
  </si>
  <si>
    <t>PAGO FACT. NO. B1100007364/23-02-2021, ALQUILER OFICINA COMERCIAL EN EL MUNICIPIO  EL CERCADO, PROV. SAN JUAN, CORRESP. AL MES DE FEBRERO/2021.</t>
  </si>
  <si>
    <t>PAGO FACT. NO. B1100007376/23-02-2021,  ALQUILER LOCAL COMERCIAL EN EL MUNICIPIO SABANA LARGA, PROV. SAN JOSE DE OCOA, CORRESP. AL MES DE FEBRERO/2021.</t>
  </si>
  <si>
    <t>PAGO FACT. NO.B1100007347/23-02-2021, ALQUILER LOCAL COMERCIAL, DISTRITO MUNICIPAL LAS GALERAS, PROVINCIA SANTA BARBARA DE SAMANA,  CORRESP. AL MES DE FEBRERO/2021.</t>
  </si>
  <si>
    <t>PAGO FACT. NO.B1100007351/23-02-2021, ALQUILER LOCAL COMERCIAL MUNICIPIO HIGUEY, PROV. LA ALTAGRACIA, CORRESP. AL MES DE FEBRERO/2021.</t>
  </si>
  <si>
    <t>PAGO FACT. NO.B1100007352/23-02-2021,  ALQUILER LOCAL COMERCIAL EN JICOME ARRIBA, MUNICIPIO ESPERANZA, PROV. VALVERDE,  CORRESP. AL MES DE FEBRERO/2021.</t>
  </si>
  <si>
    <t>PAGO FACT. NO.B1100007387/23-02-2021,  ALQUILER LOCAL COMERCIAL EN EL MUNICIPIO SAN RAFAEL DEL YUMA, PROVINCIA LA ALTAGRACIA, CORRESP. AL MES DE FEBRERO/2021.</t>
  </si>
  <si>
    <t>PAGO FACT. NO.B1500090924/28-02-2021 (771256670), SERV. DE LINEA TELEFONICA TIPO CELULAR FIJO, INSTALADA EN LA PLANTA DE TRATAMIENTO DE HIGUEY, CORRESP. AL MES DE FEBRERO/2021.</t>
  </si>
  <si>
    <t>PAGO FACT. NO. B1500090921/28-02-2021 (754010781), SERVICIO DE INTERNET BANDA (S) ANCHA (S) DEL  ACUED. DE SAN PEDRO DE MACORIS, CORRESP. AL MES DE FEBRERO/2021.</t>
  </si>
  <si>
    <t>PAGO FACT. NO. B1500025727/05-03-2021, CUENTA NO.86115926, POR SERV. DE INTERNET, CORRESP. A LA FACTURACION  DEL 01-02 AL 28-02-2021.</t>
  </si>
  <si>
    <t>PAGO FACT. NOS. B1500002376/15-01-, 2720/08, 2721/08, 2758/19-02-2021 ORDENES DE SERV. NOS. OS2021-0027, 0063, 0072 Y 0087, PUBLICACION EN UN (01) MEDIO DE CIRCULACION DURANTE DOS (02) DIAS CONSECUTIVOS LA CONVOCATORIA A PARTICIPAR EN EL PROCESO DE LICITACION NACIONAL, NOS. INAPA-CCC-LPN-2021-0002, 0004, 0005 Y 0006.</t>
  </si>
  <si>
    <t>PAGO FACT. NOS.B1500000052/17-12, 53/30-11-2020, ORDENES DE SERV. NOS.OS2021-0006, OS2021-0005,  SERV. DE ABASTECIMIENTO DE AGUA  EN DIFERENTES COMUNIDADES DE BANI, PROV. PERAVIA, CORRESP. A 31 DIAS DEL  MES DE OCTUBRE Y 30 DIAS DE NOVIEMBRE/2020.</t>
  </si>
  <si>
    <t>PAGO FACT. NO.B1500017947/01-03-2021, POLIZA NO. 30-95-214327, SERVICIOS MEDICOS PRESTADOS A EMPLEADOS VIGENTES Y EN TRAMITES DE PENSION, CONJUNTAMENTE CON SUS DEPENDIENTES DIRECTOS, (CONYUGES, HIJOS E HIJASTROS), CORRESP. AL MES DE MARZO/202.</t>
  </si>
  <si>
    <t>PAGO FACT. NO. B1500000062/14-01-2021,ORD. DE SERV. NO. OS2020-0719, DISTRIBUCION DE AGUA EN DIFERENTES SECTORES Y COMUNIDADES DE MONCION , PROV. SANTIAGO RODRIGUEZ, SEGUN CONTRATO NO. 120/2018, CORRESP.E A  28DIAS DE DICIEMBRE/2020.</t>
  </si>
  <si>
    <t>PAGO FACT. NOS.B1500017658/01-03, 17665/15-03-2021, POLIZA NO.30-93-015147, SERVICIOS PLAN MASTER INTERNACIONAL AL SERVIDOR VIGENTE Y SUS DEPENDIENTES DIRECTOS (CONYUGE E HIJOS), CORRESP. AL MES DE MARZO/2021.</t>
  </si>
  <si>
    <r>
      <t>058622</t>
    </r>
    <r>
      <rPr>
        <sz val="9"/>
        <color indexed="8"/>
        <rFont val="Arial"/>
        <family val="2"/>
      </rPr>
      <t/>
    </r>
  </si>
  <si>
    <r>
      <t>058623</t>
    </r>
    <r>
      <rPr>
        <sz val="9"/>
        <color indexed="8"/>
        <rFont val="Arial"/>
        <family val="2"/>
      </rPr>
      <t/>
    </r>
  </si>
  <si>
    <r>
      <t>058624</t>
    </r>
    <r>
      <rPr>
        <sz val="9"/>
        <color indexed="8"/>
        <rFont val="Arial"/>
        <family val="2"/>
      </rPr>
      <t/>
    </r>
  </si>
  <si>
    <r>
      <t>058625</t>
    </r>
    <r>
      <rPr>
        <sz val="9"/>
        <color indexed="8"/>
        <rFont val="Arial"/>
        <family val="2"/>
      </rPr>
      <t/>
    </r>
  </si>
  <si>
    <r>
      <t>058626</t>
    </r>
    <r>
      <rPr>
        <sz val="9"/>
        <color indexed="8"/>
        <rFont val="Arial"/>
        <family val="2"/>
      </rPr>
      <t/>
    </r>
  </si>
  <si>
    <r>
      <t>058627</t>
    </r>
    <r>
      <rPr>
        <sz val="9"/>
        <color indexed="8"/>
        <rFont val="Arial"/>
        <family val="2"/>
      </rPr>
      <t/>
    </r>
  </si>
  <si>
    <r>
      <t>058628</t>
    </r>
    <r>
      <rPr>
        <sz val="9"/>
        <color indexed="8"/>
        <rFont val="Arial"/>
        <family val="2"/>
      </rPr>
      <t/>
    </r>
  </si>
  <si>
    <r>
      <t>058629</t>
    </r>
    <r>
      <rPr>
        <sz val="9"/>
        <color indexed="8"/>
        <rFont val="Arial"/>
        <family val="2"/>
      </rPr>
      <t/>
    </r>
  </si>
  <si>
    <r>
      <t>058630</t>
    </r>
    <r>
      <rPr>
        <sz val="9"/>
        <color indexed="8"/>
        <rFont val="Arial"/>
        <family val="2"/>
      </rPr>
      <t/>
    </r>
  </si>
  <si>
    <r>
      <t>058631</t>
    </r>
    <r>
      <rPr>
        <sz val="9"/>
        <color indexed="8"/>
        <rFont val="Arial"/>
        <family val="2"/>
      </rPr>
      <t/>
    </r>
  </si>
  <si>
    <t xml:space="preserve">EFT-5916 </t>
  </si>
  <si>
    <t>EFT-5917</t>
  </si>
  <si>
    <t xml:space="preserve">058621 </t>
  </si>
  <si>
    <t xml:space="preserve">PAGO FACT. NO.B1100007344/23-02-2021, ALQUILER LOCAL COMERCIAL EN EL MUNICIPIO DE CABRERA, PROVI. MARIA TRINIDAD SANCHEZ,  CORRESP. AL MES DE FEBRERO/2021. </t>
  </si>
  <si>
    <t>PAGO FACT. NO.B1500000028/16-12-2020 ORDEN DE COMPRA OC2020-0329, ALQUILER AIRE ACONDICIONADO CON MOTIVO DE CLIMATIZAR EL AREA DENTRO DEL PALACIO DE LOS DEPORTES DURANTE LA ACTIVIDAD SORTEO DE OBRAS EL 15 DE DICIEMBRE.</t>
  </si>
  <si>
    <t>PAGO FACT. NO.B1100007379/23-02-2021,  ALQUILER LOCAL COMERCIAL EN EL MUNICIPIO CEVICOS, PROV.  SANCHEZ RAMIREZ, CORRESP. AL  MES DE FEBRERO/2021.</t>
  </si>
  <si>
    <t>PAGO FACT. NO. B1100007386/23-02-2021,  ALQUILER  LOCAL  DE LA OFICINA COMERCIAL EN EL MUNICIPIO DE VALLEJUELOS, PROV. SAN JUAN, CORRESP. AL MES DE FEBRERO/2021.</t>
  </si>
  <si>
    <t>PAGO FACT. NO.B1100007371/23-02-2021,  ALQUILER LOCAL COMERCIAL  EN EL MUNICIPIO NIZAO, PROV. PERAVIA, CORRESP. AL MES DE FEBRERO/2021.</t>
  </si>
  <si>
    <t>PAGO FACT. NO. B1100007366/23-02-2021, ALQUILER LOCAL COMERCIAL EN CAÑAFISTOL-BANI, PROVINCIA PERAVIA, CORRESP.AL MES DE FEBRERO/2021.</t>
  </si>
  <si>
    <t>PAGO FACT. NO.B1100007356/23-02-2021, ALQUILER LOCAL COMERCIAL  EN BOCA CANASTA , MUNICIPIO BANI, PROVINCIA PERAVIA,  CORRESP.AL MES DE FEBRERO/2021.</t>
  </si>
  <si>
    <t>PAGO FACT. NOS. B1500000192-193/20-01-2021, ORD. DE SERV. NO.OS2021-0078, COLOCACION DE PUBLICIDAD INSTITUCIONAL DURANTE EL PERIODO DEL 28 DE OCTUBRE DEL 2020 AL 28 DE DICIEMBRE DEL 2020, EN LOS PROGRAMAS DE TELEVISION ¨NOTICIAS TELE UNION¨ Y ¨MEGAVISION¨ DE RADIO TELEVISION CIBAO, S.R.L., QUE SE TRANSMITE DE LUNES A VIERNES EN HORARIO DE 1:30 PM A 2:00 PM Y DE 1:00 PM A 1:30 PM, POR RADIO TELEVISION CIBAO, EN SANTIAGO DE LOS CABALLEROS.</t>
  </si>
  <si>
    <t>PAGO FACT. NO.B1500000016/07-01-2021, ORD. DE SERV. NO.OS2020-0675, DISTRIBUCION DE AGUA EN DIFERENTES SECTORES Y COMUNIDADES DE LA PROV. PERAVIA, CORRESP. A  22 DIAS DEL MES DE DICIEMBRE/2020.</t>
  </si>
  <si>
    <t>PAGO VIATICOS DE LA DIRECCION ADMINISTRATIVA COMPLETIVO MES DE DICIEMBRE/2020, ELABORADA EN MARZO/2021.</t>
  </si>
  <si>
    <t>PAGO FACT. NOS. B1500000177/13-, 178/29-01-2021 ORD. DE COMPRA NO.OC2020-0190, ADQUISICION DE (15,000 LB) DE FUNDAS DE SULFATO DE ALUMINIO GRADO A DE 50 KG CADA UNA O SU EQUIVALENTE EN FUNDAS DE 25 KGS, PARA SER UTILIZADOS EN TODOS LOS ACUED. DEL INAPA.</t>
  </si>
  <si>
    <t xml:space="preserve">EFT-5918 </t>
  </si>
  <si>
    <t>EFT-5919</t>
  </si>
  <si>
    <t>EFT-5920</t>
  </si>
  <si>
    <t>EFT-5921</t>
  </si>
  <si>
    <t>EFT-5922</t>
  </si>
  <si>
    <t>EFT-5923</t>
  </si>
  <si>
    <t xml:space="preserve">058633 </t>
  </si>
  <si>
    <t xml:space="preserve">058634 </t>
  </si>
  <si>
    <t xml:space="preserve">058635 </t>
  </si>
  <si>
    <t xml:space="preserve">058636 </t>
  </si>
  <si>
    <t xml:space="preserve">058637 </t>
  </si>
  <si>
    <t xml:space="preserve">058638 </t>
  </si>
  <si>
    <t xml:space="preserve">058639 </t>
  </si>
  <si>
    <t xml:space="preserve">058640 </t>
  </si>
  <si>
    <t xml:space="preserve">058641 </t>
  </si>
  <si>
    <t xml:space="preserve">058642 </t>
  </si>
  <si>
    <t xml:space="preserve">058643 </t>
  </si>
  <si>
    <t xml:space="preserve">058644 </t>
  </si>
  <si>
    <t xml:space="preserve">058645 </t>
  </si>
  <si>
    <t xml:space="preserve">058646 </t>
  </si>
  <si>
    <t xml:space="preserve">058647 </t>
  </si>
  <si>
    <t xml:space="preserve">058648 </t>
  </si>
  <si>
    <t xml:space="preserve">058649 </t>
  </si>
  <si>
    <t xml:space="preserve">058650 </t>
  </si>
  <si>
    <t xml:space="preserve">058651 </t>
  </si>
  <si>
    <t xml:space="preserve">058652 </t>
  </si>
  <si>
    <t>PAGO FACT. NO.B1500000014/04-01-2021, ORDEN DE SERVICIO NO. OS2020-0676,DISTRIBUCION DE AGUA EN DIFERENTES SECTORES Y COMUNIDADES DE LA PROV. PERAVIA, CORRESP. A 31 DIAS DEL MES DE DICIEMBRE/2020.</t>
  </si>
  <si>
    <t>PAGO FACT. NO.B1100007357/23-02-2021, ALQUILER LOCAL COMERCIAL EN  LAS YAYAS, PROV.  AZUA, CORRESP. AL  MES DE FEBRERO/2021.</t>
  </si>
  <si>
    <t>PAGO FACT. NO. B1500000031/05-01-2021, ORD. DE SERV. NO .OS2021-0011 DISTRIBUCION DE AGUA EN DIFERENTES SECTORES Y COMUNIDADES DE LA PROV. AZUA ,CORRESP. A 23 DIAS DEL MES DE AGOSTO/2020.</t>
  </si>
  <si>
    <t>PAGO FACT. NO.B1500000021/15-02-2021, ALQUILER LOCAL COMERCIAL PARA NUESTRA OFICINA EN EL MUNICIPIO Y PROV. SANTIAGO RODRIGUEZ, CORRESP. A LOS MESES JUNIO, JULIO, AGOSTO, SEPTIEMBRE, OCTUBRE, NOVIEMBRE, DICIEMBRE/2020 Y ENERO/2021.</t>
  </si>
  <si>
    <t>2DO ABONO DE LA INDEMN. Y VAC. CORRESP. A (30 DIAS DEL AÑO 2019 Y 30 DIAS DEL 2020), QUIEN DESEMPEÑO EL CARGO DE ENCARGADO DEPTO. PROVINCIAL VALVERDE.</t>
  </si>
  <si>
    <t>PAGO INDEMN. Y VAC. (25 DIAS CORRESP. AL AÑO 2019 Y 25 DEL 2020), QUIEN DESEMPEÑO EL CARGO DE CHOFER I, EN LA SECCION ADMINISTRATIVA DE BARAHONA.</t>
  </si>
  <si>
    <t>PAGO INDEMN. Y VAC. (25 DIAS CORRESP. AL AÑO 2019 Y 25 AL 2020),  QUIEN DESEMPEÑO EL CARGO DE CHOFER I, EN LA SECCION ADMINISTRATIVA DE BARAHONA.</t>
  </si>
  <si>
    <t>PAGO FACT. NO. B1500000026/07-01-2021,  ORD. DE SERV. NO. OS2020-0614,  DISTRIBUCION DE AGUA CON CAMION CISTERNA EN DIFERENTES SECTORES Y COMUNIDADES DE LA PROVINCIA SAMANA, CORRESP. A 30 DIAS DEL MES DE NOVIEMBRE/2020.</t>
  </si>
  <si>
    <t>PAGO FACT. NO. B1500000023/30-12-2020, ORD. DE SERV. NO.OS2020-0702,SERVICIOS DISTRIBUCION DE AGUA EN DIFERENTES SECTORES Y COMUNIDADES DE LA PROVINCIA ELIAS PIÑA, CORRESP. A 20 DIAS DEL MES DE DICIEMBRE/2020.</t>
  </si>
  <si>
    <t>2DO ABONO, INDEMN. Y VAC. CORRESP. A (20 DIAS DEL AÑO 2019 Y 25 DEL 2020), QUIEN DESEMPEÑO EL CARGO DE ENCARGADO DIVISION ADMINISTRATIVA PROV. SAN JUAN DE LA MAGUANA.</t>
  </si>
  <si>
    <t>PAGO FACT. NO.B1100007365/23-02-2021,  ALQUILER LOCAL COMERCIAL EN LA PROVINCIA PEDERNALES, ADENDUM 01/2020, CORRESP. AL MES DE FEBRERO/2021.</t>
  </si>
  <si>
    <t>PAGO FACT. NOS.B1500000137/11, 138/28-12-2020 ORD. DE SERV. OS2021-0092, COLOCACION DE PUBLICIDAD INSTITUCIONAL DURANTE 02 (DOS) MESES , MEDIANTE (15) CUÑAS Y MENCIONES SEMANALES EN LOS PROGRAMAS "EN EL FOCO", CON HOLI MATOS, TRANSMITE LOS DOMINGOS DE 9:00 10:00 PM, POR CANAL 19 CINE VISION, TV QUISQUEYA FRECUENCIA 1096, TRANSMITIDO EN ALTA FRECUENCIA A LA COMUNIDAD HISPANA RESIDENTES EN NEW YORK Y "HOLI MATOS PRESENTA", TRANSMITE DE LUNES A VIERNES DE 9:00 10:00 PM, POR METRO VISION CANAL 62 DE CLARO, ASTER Y LAS DIVERSAS CADENA DE CABLE EN TODO EL PAIS Y TRANSMITIDO EN VIVO EN TWITTER Y FACEBOOK LIFE.</t>
  </si>
  <si>
    <t>PAGO JORNALERO  SEGUNDA FASE DE  LIMPIEZA Y ORGANIZACION EN EL ALMACEN KM. 18 DE LA INSTITUCION, INICIANDO  EL LUNES 22 DE FEBRERO HASTA EL 24 DE MARZO  DEL 2021.</t>
  </si>
  <si>
    <t>SALDO DE LA INDEMN. Y VAC. CORRESP. A (25 DIAS DEL AÑO 2019 Y 26 DIAS DEL 2020), QUIEN DESEMPEÑO EL CARGO DE AUXILIAR COMERCIAL EN EL DEPART. DE GESTION DE COBROS.</t>
  </si>
  <si>
    <t>2DO ABONO, INDEMN. Y VAC. CORRESP. A (25 DIAS DEL AÑO 2019 Y 29 DEL 2020), QUIEN DESEMPEÑO EL CARGO DE ANALISTA DE COBROS EN EL DEPART. DE GESTION DE COBROS.</t>
  </si>
  <si>
    <t>PAGO VAC. (20 DIAS CORRESP. AL AÑO 2019 Y 14 DEL 2020), QUIEN DESEMPEÑO EL CARGO DE SOPORTE TECNICO INFORMATICO, EN LA DIVISION DE TRANSPORTACION.</t>
  </si>
  <si>
    <t>2DO ABONO DE INDEMN. Y VAC. (15 DIAS CORRESP. AL AÑO 2020), QUIEN DESEMPEÑO EL CARGO DE COORDINADOR DE ZONA, EN LA DIRECCION DE DESARROLLO PROVINCIAL.</t>
  </si>
  <si>
    <t>PAGO FACT. NO.B1500000011/02-02-2021, ORD. SERV. NO. OS2020-0804 HONORARIOS PROFESIONALES, ''SOLICITUD DE SERVICIO DE NOTARIO PARA EL ACTO DE APERTURA DEL  PROCESO DE COMPARACION DE PRECIOS INAPA-CCC-CP-2020-0031, OFERTA TECNICA (SOBREA) PARA LA ''REHABILITACION PLANTA DE AGUAS RESIDUALES DE BARAHONA PROV. BARAHONA''.</t>
  </si>
  <si>
    <t>2DO ABONO DE LA INDEMN. Y VAC. CORRESP. A (25 DIAS DEL AÑO 2019 Y 29 DIAS DEL 2020), QUIEN DESEMPEÑO EL CARGO DE SUD-DIRECTOR REGIONAL EN EL DEPTO. PROVINCIAL SAN JUAN DE LA MAGUANA LAS MATAS DE FARFAN.</t>
  </si>
  <si>
    <t>PAGO FACT. NOS. B1500000069 Y 70/02-03-2021 ORD. DE SERV. OS2021-0085, COLOCACION DE PUBLICIDAD INSTITUCIONAL DURANTE 02 (DOS) MESES A TRAVES DE DOS (02) CUÑAS DIARIAS DE 12:00PM A 2:00PM, Y DOS (02) CUÑAS DIARIAS DE 10:00PM A 11:00PM POR LOS  PROGRAMAS  DE TELEVISION "DE PRIMERA Y ESKANDALO" ESTE ESPACIO SE TRANSMITE EN TODO EL CIBAO DE LUNES A VIERNES, POR LA GRAN CADENA VALLEVISION, CANALES 8 Y 18 DE TELECABLE CENTRAL, 36 DE ASTER Y EN 10 SISTEMAS DE CABLE EN TODA LA REPÚBLICA DOMINICANA, EN LOS CANALES 6 Y 35, CORRESP. AL PERIODO DEL 15 DE OCTUBRE AL 15 DE DICIEMBRE/2020, CONTRATO NO.058/2020.</t>
  </si>
  <si>
    <t>PAGO FACT. NOS. .B1500000027/22-12-2020, 28/13-01-2021,ORD. DE SERV. NO. OS2020-0689, DISTRIBUCION DE AGUA, EN DIFERENTES COMUNIDADES DE LA PROV. SANTIAGO RODRIGUEZ, CORRESP. A 27 DIAS DEL MES DE NOVIEMBRE Y  10 DIAS DE DICIEMBRE/2020.</t>
  </si>
  <si>
    <t>PAGO FACT. NO.B1500000063/01-03-2021, PRESTACION DE SERVICIOS EN SOPORTE ADMINISTRACION BASE DE DATOS, CORRESP. AL MES DE FEBRERO/2021, (ADENDA NO .02/2020), D/F 08/10/20.</t>
  </si>
  <si>
    <t>PAGO FACT. NO. B1500000029/08-01-2021, ORD. DE SERV. NO. OS2020-0738, SERVICIO DE DISTRIBUCION DE AGUA CON CAMION CISTERNA EN DIFERENTES SECTORES Y COMUNIDADES DE LA PROV. SAN CRISTOBAL, CORRESPONDIENTE A 30 DIAS DEL MES DE DICIEMBRE/2020.</t>
  </si>
  <si>
    <t>PAGO FACT. NO. B1500028279/12-03-2021,  COLECTIVO DE VIDA CORRESP. AL MES MARZO/2021, POLIZA NO.2-2-102-0064318.</t>
  </si>
  <si>
    <t>PAGO FACT. NO. B1500000105/30-12-2020, ORD. DE SERV. NO. OS2021-0007, MANTEN. DEL ASCENSOR EN EL EDIFICIO  PRINCIPAL DEL INAPA CORRESP. AL MES DE DICIEMBRE/2020.</t>
  </si>
  <si>
    <t>PAGO FACT. NOS. B150000135/14, 137/30-10-2020 ORDEN DE COMPRAS NOS. OC2020-0261, OC2020-0279, COMPRA DE 15 POLIMEROS NO IONICO EN TANQUE DE 200KG Y 60 TAMBORES DE CLORO EN PASTILLA DE 50KG. PARA SER UTILIZADOS EN LOS ACUED. SUROESTE, ASURO PROV. BARAHONA, Y SAN JOSE DE OCOA, AZUA, HATO MAYOR, NONTE PLATA, LA ALTAGRACIA, INDEPENDENCIA, SAN JUAN, PERAVIA, SAN CRISTOBAL Y BAHORUCO.</t>
  </si>
  <si>
    <t>AVANCE INICIAL 20%, DE LOS TRABAJOS DE AMPLIACION REDES ACUEDUCTO MONTECRISTI AL SECTOR LA REFINERIA, PROVINCIA MONTECRISTI.</t>
  </si>
  <si>
    <t>PAGO FACT. NO.B1500000011/15-03-2021 (CUB.NO.15)  DE LOS TRAB. REHAB.  ESTACIONES DE BOMBEO RIVERA DEL JAYA Y LOS CIRUELILLOS Y REDES Y LINEA DE IMPULSION, PROV.DUARTE.</t>
  </si>
  <si>
    <t>PAGO FACT. NO.B1500000004/16-03-2021 (CUB.NO.04)  DE LOS TRAB. CONSTRUCCION DEL ALCANTARILLADO SANITARIO SABANA YEGUA, PROV. AZUA .</t>
  </si>
  <si>
    <t>PAGO FACT. NO.B1500000102/16-03-2021 (CUB.NO.04) DE LOS TRAB. CONSTRUCCION OBRA DE TOMA. PLANTA POTABILIZADORA Y DEPOSITO REGULADOR DEL AC. PARTIDO, PROV. DAJABON.</t>
  </si>
  <si>
    <t>PAGO FACT.NO.B1500000103/16-03-2021 (CUB.NO.05) SOBRE LOS TRAB. CONSTRUCCION ESTACION DE BOMBEO CON CIST.DE CAPACIDAD 100 M3 EN EL BARRIO SAN ANTONIO, BOCA DE NIGUA DEL AC.SAN CRISTOBAL, PROV. SAN CRISTOBAL.</t>
  </si>
  <si>
    <t xml:space="preserve">EFT-2217 </t>
  </si>
  <si>
    <t xml:space="preserve">EFT-2218 </t>
  </si>
  <si>
    <t xml:space="preserve">EFT-2219 </t>
  </si>
  <si>
    <t xml:space="preserve">EFT-2220 </t>
  </si>
  <si>
    <r>
      <t>058654</t>
    </r>
    <r>
      <rPr>
        <sz val="9"/>
        <color indexed="8"/>
        <rFont val="Arial"/>
        <family val="2"/>
      </rPr>
      <t/>
    </r>
  </si>
  <si>
    <r>
      <t>058655</t>
    </r>
    <r>
      <rPr>
        <sz val="9"/>
        <color indexed="8"/>
        <rFont val="Arial"/>
        <family val="2"/>
      </rPr>
      <t/>
    </r>
  </si>
  <si>
    <r>
      <t>058656</t>
    </r>
    <r>
      <rPr>
        <sz val="9"/>
        <color indexed="8"/>
        <rFont val="Arial"/>
        <family val="2"/>
      </rPr>
      <t/>
    </r>
  </si>
  <si>
    <r>
      <t>058657</t>
    </r>
    <r>
      <rPr>
        <sz val="9"/>
        <color indexed="8"/>
        <rFont val="Arial"/>
        <family val="2"/>
      </rPr>
      <t/>
    </r>
  </si>
  <si>
    <t xml:space="preserve">EFT-5924 </t>
  </si>
  <si>
    <t xml:space="preserve">058653 </t>
  </si>
  <si>
    <t>1ER ABONO DE INDEMN. Y VAC. CORRESP. A (25 DIAS DEL AÑO 2019 Y 21 DIAS DEL 2020), QUIEN DESEMPEÑO LA FUNCION DE TECNICO ADMINISTRATIVO EN LA PROV. DUARTE.</t>
  </si>
  <si>
    <t>PAGO FACT. NOS. B1500000285/20-12, 286/20-01-2021, ORD. DE SERV. NO. OS2021-0083, COLOCACION DE PUBLICIDAD INSTITUCIONAL DURANTE EL PERIODO DEL 06 DE OCTUBRE DEL 2020 AL 06 DE DICIEMBRE DEL 2020, EN EL PROGRAMA DE TELEVISION ¨DEBATE SEMANAL¨, QUE SE TRANSMITE LOS SABADOS EN HORARIO DE 9:00 PM A 10:00 PM, POR MEGAVISION, CANAL 43, Y COLOCACION DE 1 BANNER EN EL PERIODICO ELINFORMANTE.COM.D.</t>
  </si>
  <si>
    <t>PAGO FACT. NO. B1100007363/23-02-2021, ALQUILER LOCAL COMERCIAL EN EL MUNICIPIO  QUISQUEYA, PROVINCIA SAN PEDRO DE MACORIS, CORRESP. AL  MES DE FEBRERO/2021.</t>
  </si>
  <si>
    <t>PAGO FACT. NO.B1100007340/23-02-2021  ALQUILER LOCAL COMERCIAL EN PIMENTEL, PROV. DUARTE, CORRESP. AL MES DE FEBRERO/2021.</t>
  </si>
  <si>
    <t>PAGO FACT. NO.B1100007369/23-02-2021,  ALQUILER LOCAL COMERCIAL EN EL FACTOR, MUNICIPIO DE NAGUA, PROV. MARIA TRINIDAD SANCHEZ, CORRESP. AL MES DE FEBRERO/2021.</t>
  </si>
  <si>
    <t xml:space="preserve">EFT-5925 </t>
  </si>
  <si>
    <t>EFT-5926</t>
  </si>
  <si>
    <t>SALDO DE INDEMN. Y  VAC. (25 DIAS CORRESP. AL AÑO 2019 Y 28 DEL 2020), QUIEN DESEMPEÑO EL CARGO DE AUXILIAR COMERCIAL, EN EL DEPTO. DE FACTURACION.</t>
  </si>
  <si>
    <t>PAGO VIATICOS DEL DEPART. DE REVISION Y CONTROL, CORRESP. AL MES DE ENERO /2021 ELABORADA EN EL MES DE MARZO/2021.</t>
  </si>
  <si>
    <t>PAGO VIATICOS DE LA DIRECCION DE INGENIERIA Y TRATAMIENTO DE AGUA CORRESP. AL COMPLETIVO DEL MES DE DICIEMBRE/2020 ELABORADA EN EL MES DE MARZO/2021.</t>
  </si>
  <si>
    <t>PAGO FACT. NOS. B1500000035, 36/13-01-2021, ORD. DE SERV. NO.OS2020-0767, SERVICIO DISTRIBUCION DE AGUA, EN DIFERENTES BARRIOS Y COMUNIDADES DE LA PROV. PEDERNALES,  CORRESP. A 24 DIAS DEL MES DE NOVIEMBRE Y 30 DIAS DE DICIEMBRE/2020.</t>
  </si>
  <si>
    <t xml:space="preserve">058658 </t>
  </si>
  <si>
    <t xml:space="preserve">058659 </t>
  </si>
  <si>
    <t>PAGO FACT. NO. B1100007389/23-02-2021,  ALQUILER LOCAL COMERCIAL, MUNICIPIO SAN JOSE DE OCOA, PROV.  DE SAN JOSE DE OCOA, CORRESP. A 24 DIAS DEL  MES DE FEBRERO/2021.</t>
  </si>
  <si>
    <t>EFT-2221</t>
  </si>
  <si>
    <t>PAGO FACT. NO.B1500000019/15-02-2021 (CUB. NO.04 ) DE LOS TRABAJOS CONSTRUCCION LINEAS DE CONDUCCION DE 010¨ EN LA COLONIA Y DE 08¨ DESDE OVIEDO HASTA LOS TRES CHARCOS, ACUED. MULTIPLE LOS PATOS- ENRIQUILLO-OVIEDO, PROV. BARAHONA.</t>
  </si>
  <si>
    <t xml:space="preserve">EFT-2222 </t>
  </si>
  <si>
    <t xml:space="preserve">EFT-2223 </t>
  </si>
  <si>
    <t xml:space="preserve">EFT-2224 </t>
  </si>
  <si>
    <t xml:space="preserve">EFT-2225 </t>
  </si>
  <si>
    <t xml:space="preserve">EFT-2226 </t>
  </si>
  <si>
    <t>AVANCE INICIAL 20%, DE LOS TRAB. DE LINEA DE CONDUCCION 12´ PVC TRAMO DESDE EST. 3+372.40 HASTA EST. 4+388.20,  PROV. SANTO DOMINGO- MONTE PLATA.</t>
  </si>
  <si>
    <t>AVANCE INICIAL 20%, DE LOS TRAB. DE RED LOS BOTADOS 1RA PARTE,  PROV. SANTO DOMINGO - MONTE PLATA.</t>
  </si>
  <si>
    <t>PAGO FACT. NO.B1500000018/16-03-2021 (CUB. NO.05) DE LOS TRAB. DE EQUIPAMIENTO DE POZOS DE LOS ACS. DE ANGELINA- LAS GUARANAS Y LA MATA, PROV. SANCHEZ RAMIREZ.</t>
  </si>
  <si>
    <t>PAGO FACT. NO.B1500000033/01-03-2021 ( CUB. NO.06 ) DE LOS TRAB. MEJORAMIENTO AC. CONSUELO, PROV. SAN PEDRO DE MACORIS.</t>
  </si>
  <si>
    <t>PAGO FACT. NO.B1500000005/18-03-2021 (CUB. NO.05) DE LOS TRAB. HABILITACION DEPOSITO REGULADOR  ACERO VITRIFICADO STAND PIPE 1500 M3  ANGELINA- LAS GUARANAS (INSTALACION, ENTRADA, REBOSE, DESAGUE, SALIDA Y By - PASS),  PROV.DUARTE.</t>
  </si>
  <si>
    <t>PAGO FACT. NO.B1500000006/17-03-2021 ( CUB. NO.06 ) DE LOS TRAB. NORMALIZACION CRUCE LINEA DE CONDUCCION PSPI SOBRE PÚENTE RIO NIGUA,  PROV.SAN CRISTOBAL.</t>
  </si>
  <si>
    <t>PAGO FACT. NO.B1500000019/06-11-2020 ( CUB. NO. 04)  DE LOS TRAB.DE CONSTRUCCION AC. MULT. ARROYO CHICO-MAJAGUAL ADENTRO COMO EXT. AC. MULT. JUANA VICENTA, PROV. SAMANA.</t>
  </si>
  <si>
    <r>
      <t>058661</t>
    </r>
    <r>
      <rPr>
        <sz val="9"/>
        <color indexed="8"/>
        <rFont val="Arial"/>
        <family val="2"/>
      </rPr>
      <t/>
    </r>
  </si>
  <si>
    <r>
      <t>058662</t>
    </r>
    <r>
      <rPr>
        <sz val="9"/>
        <color indexed="8"/>
        <rFont val="Arial"/>
        <family val="2"/>
      </rPr>
      <t/>
    </r>
  </si>
  <si>
    <r>
      <t>058663</t>
    </r>
    <r>
      <rPr>
        <sz val="9"/>
        <color indexed="8"/>
        <rFont val="Arial"/>
        <family val="2"/>
      </rPr>
      <t/>
    </r>
  </si>
  <si>
    <r>
      <t>058664</t>
    </r>
    <r>
      <rPr>
        <sz val="9"/>
        <color indexed="8"/>
        <rFont val="Arial"/>
        <family val="2"/>
      </rPr>
      <t/>
    </r>
  </si>
  <si>
    <r>
      <t>058665</t>
    </r>
    <r>
      <rPr>
        <sz val="9"/>
        <color indexed="8"/>
        <rFont val="Arial"/>
        <family val="2"/>
      </rPr>
      <t/>
    </r>
  </si>
  <si>
    <r>
      <t>058666</t>
    </r>
    <r>
      <rPr>
        <sz val="9"/>
        <color indexed="8"/>
        <rFont val="Arial"/>
        <family val="2"/>
      </rPr>
      <t/>
    </r>
  </si>
  <si>
    <r>
      <t>058667</t>
    </r>
    <r>
      <rPr>
        <sz val="9"/>
        <color indexed="8"/>
        <rFont val="Arial"/>
        <family val="2"/>
      </rPr>
      <t/>
    </r>
  </si>
  <si>
    <r>
      <t>058668</t>
    </r>
    <r>
      <rPr>
        <sz val="9"/>
        <color indexed="8"/>
        <rFont val="Arial"/>
        <family val="2"/>
      </rPr>
      <t/>
    </r>
  </si>
  <si>
    <r>
      <t>058669</t>
    </r>
    <r>
      <rPr>
        <sz val="9"/>
        <color indexed="8"/>
        <rFont val="Arial"/>
        <family val="2"/>
      </rPr>
      <t/>
    </r>
  </si>
  <si>
    <r>
      <t>058670</t>
    </r>
    <r>
      <rPr>
        <sz val="9"/>
        <color indexed="8"/>
        <rFont val="Arial"/>
        <family val="2"/>
      </rPr>
      <t/>
    </r>
  </si>
  <si>
    <r>
      <t>058671</t>
    </r>
    <r>
      <rPr>
        <sz val="9"/>
        <color indexed="8"/>
        <rFont val="Arial"/>
        <family val="2"/>
      </rPr>
      <t/>
    </r>
  </si>
  <si>
    <r>
      <t>058672</t>
    </r>
    <r>
      <rPr>
        <sz val="9"/>
        <color indexed="8"/>
        <rFont val="Arial"/>
        <family val="2"/>
      </rPr>
      <t/>
    </r>
  </si>
  <si>
    <r>
      <t>058673</t>
    </r>
    <r>
      <rPr>
        <sz val="9"/>
        <color indexed="8"/>
        <rFont val="Arial"/>
        <family val="2"/>
      </rPr>
      <t/>
    </r>
  </si>
  <si>
    <r>
      <t>058674</t>
    </r>
    <r>
      <rPr>
        <sz val="9"/>
        <color indexed="8"/>
        <rFont val="Arial"/>
        <family val="2"/>
      </rPr>
      <t/>
    </r>
  </si>
  <si>
    <r>
      <t>058675</t>
    </r>
    <r>
      <rPr>
        <sz val="9"/>
        <color indexed="8"/>
        <rFont val="Arial"/>
        <family val="2"/>
      </rPr>
      <t/>
    </r>
  </si>
  <si>
    <r>
      <t>058676</t>
    </r>
    <r>
      <rPr>
        <sz val="9"/>
        <color indexed="8"/>
        <rFont val="Arial"/>
        <family val="2"/>
      </rPr>
      <t/>
    </r>
  </si>
  <si>
    <r>
      <t>058677</t>
    </r>
    <r>
      <rPr>
        <sz val="9"/>
        <color indexed="8"/>
        <rFont val="Arial"/>
        <family val="2"/>
      </rPr>
      <t/>
    </r>
  </si>
  <si>
    <r>
      <t>058678</t>
    </r>
    <r>
      <rPr>
        <sz val="9"/>
        <color indexed="8"/>
        <rFont val="Arial"/>
        <family val="2"/>
      </rPr>
      <t/>
    </r>
  </si>
  <si>
    <r>
      <t>058679</t>
    </r>
    <r>
      <rPr>
        <sz val="9"/>
        <color indexed="8"/>
        <rFont val="Arial"/>
        <family val="2"/>
      </rPr>
      <t/>
    </r>
  </si>
  <si>
    <r>
      <t>058680</t>
    </r>
    <r>
      <rPr>
        <sz val="9"/>
        <color indexed="8"/>
        <rFont val="Arial"/>
        <family val="2"/>
      </rPr>
      <t/>
    </r>
  </si>
  <si>
    <r>
      <t>058681</t>
    </r>
    <r>
      <rPr>
        <sz val="9"/>
        <color indexed="8"/>
        <rFont val="Arial"/>
        <family val="2"/>
      </rPr>
      <t/>
    </r>
  </si>
  <si>
    <r>
      <t>058682</t>
    </r>
    <r>
      <rPr>
        <sz val="9"/>
        <color indexed="8"/>
        <rFont val="Arial"/>
        <family val="2"/>
      </rPr>
      <t/>
    </r>
  </si>
  <si>
    <r>
      <t>058683</t>
    </r>
    <r>
      <rPr>
        <sz val="9"/>
        <color indexed="8"/>
        <rFont val="Arial"/>
        <family val="2"/>
      </rPr>
      <t/>
    </r>
  </si>
  <si>
    <r>
      <t>058684</t>
    </r>
    <r>
      <rPr>
        <sz val="9"/>
        <color indexed="8"/>
        <rFont val="Arial"/>
        <family val="2"/>
      </rPr>
      <t/>
    </r>
  </si>
  <si>
    <r>
      <t>058685</t>
    </r>
    <r>
      <rPr>
        <sz val="9"/>
        <color indexed="8"/>
        <rFont val="Arial"/>
        <family val="2"/>
      </rPr>
      <t/>
    </r>
  </si>
  <si>
    <r>
      <t>058686</t>
    </r>
    <r>
      <rPr>
        <sz val="9"/>
        <color indexed="8"/>
        <rFont val="Arial"/>
        <family val="2"/>
      </rPr>
      <t/>
    </r>
  </si>
  <si>
    <r>
      <t>058687</t>
    </r>
    <r>
      <rPr>
        <sz val="9"/>
        <color indexed="8"/>
        <rFont val="Arial"/>
        <family val="2"/>
      </rPr>
      <t/>
    </r>
  </si>
  <si>
    <r>
      <t>058688</t>
    </r>
    <r>
      <rPr>
        <sz val="9"/>
        <color indexed="8"/>
        <rFont val="Arial"/>
        <family val="2"/>
      </rPr>
      <t/>
    </r>
  </si>
  <si>
    <r>
      <t>058689</t>
    </r>
    <r>
      <rPr>
        <sz val="9"/>
        <color indexed="8"/>
        <rFont val="Arial"/>
        <family val="2"/>
      </rPr>
      <t/>
    </r>
  </si>
  <si>
    <r>
      <t>058690</t>
    </r>
    <r>
      <rPr>
        <sz val="9"/>
        <color indexed="8"/>
        <rFont val="Arial"/>
        <family val="2"/>
      </rPr>
      <t/>
    </r>
  </si>
  <si>
    <r>
      <t>058691</t>
    </r>
    <r>
      <rPr>
        <sz val="9"/>
        <color indexed="8"/>
        <rFont val="Arial"/>
        <family val="2"/>
      </rPr>
      <t/>
    </r>
  </si>
  <si>
    <r>
      <t>058692</t>
    </r>
    <r>
      <rPr>
        <sz val="9"/>
        <color indexed="8"/>
        <rFont val="Arial"/>
        <family val="2"/>
      </rPr>
      <t/>
    </r>
  </si>
  <si>
    <r>
      <t>058693</t>
    </r>
    <r>
      <rPr>
        <sz val="9"/>
        <color indexed="8"/>
        <rFont val="Arial"/>
        <family val="2"/>
      </rPr>
      <t/>
    </r>
  </si>
  <si>
    <r>
      <t>058694</t>
    </r>
    <r>
      <rPr>
        <sz val="9"/>
        <color indexed="8"/>
        <rFont val="Arial"/>
        <family val="2"/>
      </rPr>
      <t/>
    </r>
  </si>
  <si>
    <r>
      <t>058695</t>
    </r>
    <r>
      <rPr>
        <sz val="9"/>
        <color indexed="8"/>
        <rFont val="Arial"/>
        <family val="2"/>
      </rPr>
      <t/>
    </r>
  </si>
  <si>
    <r>
      <t>058696</t>
    </r>
    <r>
      <rPr>
        <sz val="9"/>
        <color indexed="8"/>
        <rFont val="Arial"/>
        <family val="2"/>
      </rPr>
      <t/>
    </r>
  </si>
  <si>
    <r>
      <t>058697</t>
    </r>
    <r>
      <rPr>
        <sz val="9"/>
        <color indexed="8"/>
        <rFont val="Arial"/>
        <family val="2"/>
      </rPr>
      <t/>
    </r>
  </si>
  <si>
    <r>
      <t>058698</t>
    </r>
    <r>
      <rPr>
        <sz val="9"/>
        <color indexed="8"/>
        <rFont val="Arial"/>
        <family val="2"/>
      </rPr>
      <t/>
    </r>
  </si>
  <si>
    <r>
      <t>058699</t>
    </r>
    <r>
      <rPr>
        <sz val="9"/>
        <color indexed="8"/>
        <rFont val="Arial"/>
        <family val="2"/>
      </rPr>
      <t/>
    </r>
  </si>
  <si>
    <r>
      <t>058700</t>
    </r>
    <r>
      <rPr>
        <sz val="9"/>
        <color indexed="8"/>
        <rFont val="Arial"/>
        <family val="2"/>
      </rPr>
      <t/>
    </r>
  </si>
  <si>
    <r>
      <t>058701</t>
    </r>
    <r>
      <rPr>
        <sz val="9"/>
        <color indexed="8"/>
        <rFont val="Arial"/>
        <family val="2"/>
      </rPr>
      <t/>
    </r>
  </si>
  <si>
    <r>
      <t>058702</t>
    </r>
    <r>
      <rPr>
        <sz val="9"/>
        <color indexed="8"/>
        <rFont val="Arial"/>
        <family val="2"/>
      </rPr>
      <t/>
    </r>
  </si>
  <si>
    <t xml:space="preserve">058660 </t>
  </si>
  <si>
    <t>PAGO FACT. NO. B1500000337/21-10-2020, CUARTO PAGO DE LA MAESTRIA EN GESTION PUBLICA, EN LA CUAL ESTAN PARTICIPANDO CUATRO (4) SERVIDORES DESDE EL 04 DE JUNIO 2019 CON DURACION DE DOS (2) AÑOS A PARTIR DE ESA FECHA.</t>
  </si>
  <si>
    <t>PAGO VAC. (15 DIAS CORRESP. AL AÑO 2019 Y 15 AL 2020), QUIEN DESEMPEÑO EL CARGO DE ENCARGADA INTERINA EN LA DIVISION DE TESORERIA.</t>
  </si>
  <si>
    <t>PAGO VAC. (15 DIAS CORRESP. AL AÑO 2019 Y 15 DEL 2020), QUIEN DESEMPEÑO EL CARGO DE ENCARGADA INTERINA EN LA DIVISION DE TESORERIA.</t>
  </si>
  <si>
    <t>REPOS. FONDO CAJA CHICA DE LA DIRECCION DE OPERACIONES DESTINADO PARA CUBRIR GASTOS DE URGENCIA CORRESP. AL PERIODO DEL 24-02 AL 09-03-2021, RECIBOS DE DESEMBOLSO DEL 9242 AL 9269.</t>
  </si>
  <si>
    <t>PAGO FACT. NOS. B1500000239/30-12-2020 Y 289/01-03-2021 ORD. DE SERV.OS2021-0140, PUBLICIDAD INSTITUCIONAL DURANTE 02 (DOS) MESES, A TRAVES DE "INFO X DOS QUE SE TRANSMITE LOS DOMINGO A LAS 10:00 P.M. POR EL CANAL DEL SOL, TRANSMISION EN VIVO POR INTERNET EN WWW. CANALDELSOL.COM Y REPETICION LOS LUNES A LAS 12:30 A.M. CUATRO CUÑAS MAS COBERTURA Y DIFUSION  DE LAS ACTIVIDADES DEL INAPA EN EL PROGRAMA Y LAS REDES SOCIALES DEL PRESENTADOR @ PAULPIMENTELBLANCOTV Y EN EL CANAL DE YOUTUBE DE INFO X DOS.</t>
  </si>
  <si>
    <t>PAGO FACT. NOS. B1500000021/15-01-, 22/01-02-2021, ORD. DE SERV. NO. OS2021-0051  DISTRIBUCION DE AGUA CON CAMION CISTERNA EN DIFERENTES SECTORES Y COMUNIDADES DE LA PROV. SAN CRISTOBAL, ADENDA 01/2020, CORRESP. A 31 DIAS DEL MES DE JULIO Y 30 DIAS  DEL MES DE AGOSTO/2020.</t>
  </si>
  <si>
    <t>PAGO FACT. NO. B1500000025/12-01-2021, ORD. DE SERV. NO. OS2020-0533, SERVICIO DE DISTRIBUCION DE AGUA CON CAMION CISTERNA EN DIFERENTES COMUNIDADES DE COTUI Y ANGELINA, PROV. SANCHEZ RAMIREZ,  CORRESP. A 5  DIAS DEL MES DE NOVIEMBRE/2020.</t>
  </si>
  <si>
    <t>PAGO FACT. NOS. B1500000199 Y 200/15-02-2021 ORD. DE SERV. OS2021-0120 COLOCACION DE PUBLICIDAD INSTITUCIONAL DURACION 02 (DOS) MESES, MEDIANTE LA COLOCACION DE 03 CUÑAS EN EL PROGRAMA DE RADIO "PULSO URBANO" TRANSMITIDO LOS VIERNES A LA 1:00 PM, POR LA EMISORA HIJB, 830 AM, CORRESP. AL PERIODO DEL 30 DE OCTUBRE AL 30 DICIEMBRE/2020.</t>
  </si>
  <si>
    <t>PAGO FACT. NOS.B1500000010 Y11/07-12-2020 ORD. DE SERV. OS2021-0066,  COLOCACION DE PUBLICIDAD RADIAL  DURANTE 02 (DOS) MESES (SEIS (6) CUÑAS MAS BANNER, DURANTE 30 DIAS), EN EL PROGRAMA "MI FAMILIA RADIO", QUE SE TRANSMITE LOS LUNES A LAS 6:00 P.M. POR UNIKARDIO,  CORRESP. AL PERIODO DE 08 DE OCTUBRE HASTA EL  08 DE DICIEMBRE/2020.</t>
  </si>
  <si>
    <t>PAGO INDEMN. Y VAC. (25 DIAS CORRESP. AL AÑO 2019 Y 30 DEL 2020), QUIEN DESEMPEÑO EL CARGO DE GESTOR DE COBROS, DIVISION COMERCIAL PROV. SAN JUAN DE LA MAGUANA.</t>
  </si>
  <si>
    <t>PAGO INDEMN. Y VAC. (15 DIAS CORRESP. AL AÑO 2020), QUIEN DESEMPEÑO EL CARGO DE CONSERJE, SECCION ADMINISTRATIVA MAO.</t>
  </si>
  <si>
    <t>PAGO INDEMN.Y VAC. (15 DIAS CORRESP. AL AÑO 2019 Y 15 DEL 2020), QUIEN DESEMPEÑO EL CARGO DE AYUDANTE DE MECANICA, EN LA SECCION DE TALLERES.</t>
  </si>
  <si>
    <t>2DO ABONO DE LA INDEMN. Y VAC. CORRESP. A (25 DIAS DEL AÑO 2019 Y 25 DIAS DEL 2020), QUIEN DESEMPEÑO EL CARGO DE ENCARGADA EN EL DEPTO. DE GESTION DE COBROS EN LA DIVISION DE GRANDES CLIENTES.</t>
  </si>
  <si>
    <t>2DO ABONO INDEMN. Y VAC. CORRESP. A (30 DIAS DEL AÑO 2019 Y 30 DIAS DEL 2020), QUIEN DESEMPEÑO EL CARGO DE ANALISTA DE DATOS ESTADISTICOS EN EL DEPART. DE ESTADISTICAS.</t>
  </si>
  <si>
    <t>SALDO DE INDEMN. Y VAC. (15 DIAS CORRESP. AL AÑO 2019 Y 24 DEL 2020), QUIEN DESEMPEÑO EL CARGO DE ENCARGADA EN LA DIVISION DE ARCHIVO Y CORRESP.</t>
  </si>
  <si>
    <t>2DO ABONO DE INDEMN. Y VAC. (25 DIAS CORRESP. AL AÑO 2019 Y 30 DEL 2020), QUIEN DESEMPEÑO EL CARGO DE ENCARGADO DIVISION ADMINISTRATIVA EN LA PROV. DUARTE ACUED. SAN FRANCISCO DE MACORIS.</t>
  </si>
  <si>
    <t>2DO ABONO DE LA INDEMN. Y VAC. CORRESP. A (30 DIAS DEL AÑO 2019 Y 25 DIAS DEL 2020), QUIEN DESEMPEÑO EL CARGO DE ENCARGADA EN EL DEPTO. DE MEDICION DE CONSUMO.</t>
  </si>
  <si>
    <t>2DO ABONO DE LA INDEMN. Y VAC. CORRESP. A (25 DIAS DEL AÑO 2019 Y 30 DIAS DEL 2020), QUIEN DESEMPEÑO EL CARGO DE SUPERVISOR DE OBRAS EN EL DEPART. FISCALIZACION DE OBRAS.</t>
  </si>
  <si>
    <t>2DO ABONO DE INDEMN. Y VACACIONES (30 DIAS CORRESP. AL AÑO 2019 Y 30 DEL 2020), QUIEN DESEMPEÑO EL CARGO DE ANALISTA FINANCIERO, EN LA DIRECCION DE DESARROLLO PROVINCIAL, UCP INAPA-BID-AECI.</t>
  </si>
  <si>
    <t>PAGO FACT. NO. B1500000171/14-12-2020 ORD.DE SERV.  OS2020-0816, ADQUISICION DE 250 POLO-SHIRT CON EL LOGO DE INAPA PARA SER UTILIZADOS DURANTE LA ACTIVIDAD DEL SORTEO DE OBRAS.</t>
  </si>
  <si>
    <t>1ER ABONO DE INDEMN. Y VAC. CORRESP. A (25 DIAS DEL AÑO 2019 Y 25 DEL 2020), QUIEN DESEMPEÑO LA FUNCION DE AUXILIAR COMERCIAL EN LA DIRECCION COMERCIAL.</t>
  </si>
  <si>
    <t>REPOS. FONDO CAJA CHICA DE LA UNIDAD ADMINISTRATIVA DE PIMENTEL ZONA III CORRESP. AL PERIODO DEL 22-01 AL 26-02-2021, RECIBOS DE DESEMBOLSO DEL 0027 AL 0036 .</t>
  </si>
  <si>
    <t>REPOS. FONDO CAJA CHICA DE LA PROV. VALVERDE ZONA I CORRESP. AL PERIODO DEL 05-01 AL 11-02-2021, RECIBOS DE DESEMBOLSO DEL 1310 AL 1365 SEGUN RELACION DE GASTOS.</t>
  </si>
  <si>
    <t>REPOS. FONDO CAJA CHICA DE LA PROV. SANTIAGO RODRIGUEZ ZONA I CORRESP. AL PERIODO DEL 13-01 AL 01-03-2021, RECIBOS DE DESEMBOLSO DEL 0493 AL 0568 SEGUN RELACION DE GASTOS.</t>
  </si>
  <si>
    <t>PAGO FACT.  NOS.B1500000151/07-01, 152/12-01-2021, ORD. DE SERVI. NO.OS2020-0674, SERVICIO DISTRIBUCION DE AGUA EN DIFERENTES SECTORES Y COMUNIDADES DE  VILLA ALTAGRACIA,  PROV. SAN CRISTOBAL, CORRESP. A 30 DIAS DEL MES DE NOVIEMBRE Y 31 DIAS DE DICIEMBRE/2020.</t>
  </si>
  <si>
    <t>PAGO FACT. NO. B1100007374/23-02-2021, ALQUILER LOCAL COMERCIAL EN BOHECHIO, PROV. SAN JUAN, CORRESP. AL MES DE FEBRERO/2021.</t>
  </si>
  <si>
    <t>REPOS. FONDO CAJA CHICA DE LA PROV. DUARTE ZONA III CORRESP. AL PERIODO DEL 07-01 AL 22-02-2021, RECIBOS DE DESEMBOLSO DEL 0669 AL 0693 OFICIO-076-R-III-21/.( TOTAL DEL FONDO RD$200,000.00).-</t>
  </si>
  <si>
    <t>PAGO FACT. NO.B1500000249/02-02-2021, ALQUILER LOCAL COMERCIAL EN LA PROVINCIA DE AZUA, CORRESP. AL MES DE FEBRERO/2021.</t>
  </si>
  <si>
    <t>1ER ABONO DE INDEMN. Y VAC. CORRESP. A (30 DIAS DEL AÑO 2019 Y 29 DEL 2020), QUIEN DESEMPEÑO EL CARGO DE ENCARGADO EN EL DEPART. DE DESARROLLO RURAL EN APS.</t>
  </si>
  <si>
    <t>1ER ABONO DE INDEMN. Y VAC. CORRESP. A (10 DIAS DEL AÑO 2019 Y 30 DEL 2020), QUIEN DESEMPEÑO EL CARGO DE AUXILIAR ADMINISTRATIVO, EN LA DIRECCION COMERCIAL.</t>
  </si>
  <si>
    <t>1ER ABONO DE INDEMN. Y  VAC. CORRESP.A (30 DIAS DEL AÑO 2019 Y 28 DEL 2020), QUIEN DESEMPEÑO EL CARGO DE AUXILIAR COMERCIAL, EN EL DEPTO. DE COMERCIALIZACION Y MARKETING.</t>
  </si>
  <si>
    <t>REPOS.FONDO CAJA CHICA DE LA UNIDAD ADMINISTRATIVA DE BOTONCILLO ZONA I CORRESP. AL PERIODO DEL 19-01 AL 10-02-2021, RECIBOS DE DESEMBOLSO DEL 0095 AL 0108 SEGUN RELACION DE GASTOS.</t>
  </si>
  <si>
    <t>PAGO FACT. NO.B1500000012/02-02-2021, ORD. SERV. NO. OS2020-0806 HONORARIOS PROFESIONALES, ''SOLICITUD DE SERVICIO DE NOTARIO PARA EL ACTO DE APERTURA DEL  PROCESO DE COMPARACION DE PRECIOS NO. INAPA-CCC-CP-2020-0031 PARA LA ''REHABILITACION PLANTA DE AGUAS RESIDUALES DE BARAHONA PROV. BARAHONA'' .</t>
  </si>
  <si>
    <t>PAGO FACT. NOS. B1500000015,14/27-01-2021, ORD.DE SERV. NO. OS2020-0583 SERVICIO DE DISTRIBUCION DE AGUA CON CAMION CISTERNA EN DIFERENTES SECTORES Y COMUNIDADES DE LA PROV. BAHORUCO,  CORRESP. A 30  DIAS DEL MES DE SEPTIEMBRE,Y 29 DIAS DEL MES DE OCTUBRE/2020.</t>
  </si>
  <si>
    <t>1ER ABONO DE INDEMN. Y VAC. CORRESP. A (05 DIAS DEL AÑO 2019 Y 30 DEL 2020), QUIEN DESEMPEÑO EL CARGO DE SECRETARIA EN LA DIRECCION DE TRATAMIENTO DE AGUA.</t>
  </si>
  <si>
    <t>PAGO INDEMN. Y VAC. (20 DIAS CORRESP. AL AÑO 2019 Y 25 DEL 2020), QUIEN DESEMPEÑO EL CARGO DE AYUDANTE DE OPERACIONES Y MANTENIMIENTO, DIVISION DE TRATAMIENTO SANCHEZ RAMIREZ.</t>
  </si>
  <si>
    <t>PAGO INDEMN. Y VAC. (15 DIAS CORRESP. AL AÑO 2019 Y 15 DEL 2020), QUIEN DESEMPEÑO EL CARGO DE OPERADOR DE SISTEMA APS, PROV. MARIA TRINIDAD SANCHEZ.</t>
  </si>
  <si>
    <t>PAGO INDEMN. Y VAC. (15 DIAS CORRESP. AL AÑO 2020), QUIEN DESEMPEÑO EL CARGO DE AYUDANTE DE OPERACIONES Y MANTENIMIENTO, DIVISION DE TRATAMIENTO PROV.SAN JUAN DE LA MAGUANA.</t>
  </si>
  <si>
    <t>PAGO FACT. NOS. B1500000018, 20, 21/19-01-2021,ORD. DE SERV. NO. OS2020-0654, ABASTECIMIENTO DE AGUA EN DIFERENTES SECTORES Y COMUNIDADES DE LA PROV.  BAHORUCO, CORRESP.  A 30 DIAS DE SEPTIEMBRE, 31 DIAS DE OCTUBRE Y 30 DIAS DE NOVIEMBRE /2020.</t>
  </si>
  <si>
    <t>PAGO FACT.NO.B1100007341/23-02-2021,  ALQUILER LOCAL COMERCIAL  EN EL MUNICIPIO  LAGUNA SALADA, PROV. VALVERDE, CORRESP. AL MES DE FEBRERO/2021.</t>
  </si>
  <si>
    <t>PAGO FACT. NO. B1100007343/23-02-2021, ALQUILER DE LOCAL COMERCIAL UBICADO EN EL DISTRITO MUNICIPAL PALMAR DE OCOA, MUNICIPIO AZUA, PROV. AZUA,  CORRESP. AL MES DE FEBRERO/2021.</t>
  </si>
  <si>
    <t>PAGO FACT. NOS. B1500000328 Y 329/25-02-2021 ORD.DE SERV. OS2021-0115, COLOCACION PUBLICIDAD INSTITUCIONAL DURANTE 02 (DOS) MESES EN UNA (01) PAGINA MENSUAL POR LA EDICION IMPRESA, MAS UN CINTILLO EN LA PORTADA DE LA EDICION DIGITAL, WWW.LAVEGANEWS.NET. ASI COMO TAMBIEN UN CINTILLO EN LA PORTADA DEL PERIODICO DIGITAL WWW.809 NEWS.NET., CORRESP. AL PERIODO DEL 29 DE OCTUBRE AL 29 DICIEMBRE/2020.</t>
  </si>
  <si>
    <t>EFT-5927</t>
  </si>
  <si>
    <t>EFT-5928</t>
  </si>
  <si>
    <t>EFT-5929</t>
  </si>
  <si>
    <t>EFT-5930</t>
  </si>
  <si>
    <t>EFT-5931</t>
  </si>
  <si>
    <t>EFT-5932</t>
  </si>
  <si>
    <t>EFT-5933</t>
  </si>
  <si>
    <t>EFT-5934</t>
  </si>
  <si>
    <t>EFT-5935</t>
  </si>
  <si>
    <t>EFT-5936</t>
  </si>
  <si>
    <t>PAGO FACT. NO. B1500002718/15-01-2021 ORD. DE SERV. OS2021-0034 RENOVACION DE LA SUSCRIPCION ANUAL DE 1 (UN) EJEMPLAR DE PERIODICO CORRESP. AL PERIODO DEL16-09-2020 AL 16-09-2021.</t>
  </si>
  <si>
    <t>PAGO FACT. NO. B1500000165/21-12-2020, ORD.DE SERV. NO. OS2020-0435, DISTRIBUCION DE AGUA EN DIFERENTES SECTORES Y COMUNIDADES DE LA PROV. SAN JUAN, CORRESP. A 7 DIAS DE SEPTIEMBRE/2020.</t>
  </si>
  <si>
    <t>PAGO VIATICOS DE LA DIRECCION DE LA CALIDAD DEL AGUA, CORRESP. A ENERO/2021 ELABORADA EN MARZO/2021.</t>
  </si>
  <si>
    <t>PAGO VIATICOS DE LA DIRECCION DESARROLLO PROVINCIAL, CORRESP.A ENERO/2021 ELABORADA EN MARZO/2021.</t>
  </si>
  <si>
    <t>PAGO VIATICOS DIRECCION DE INGENIERIA, CORRESP. AL MES DE ENERO/2021, ELABORADA EN MARZO/2021.</t>
  </si>
  <si>
    <t>PAGO VIATICOS DIRECCION DE PROGRAMAS Y PROYECTOS ESPECIALES, CORRESP. AL MES DE ENERO/2021, ELABORADA EN MARZO/2021.</t>
  </si>
  <si>
    <t>PAGO FACT. NO.B1500000090/01-02-2021,  ALQUILER LOCAL COMERCIAL Y MANTENIMIENTO  EN EL MUNICIPIO LAS TERRENAS, PROV. SAMANA, ADENDUM NO.02/2019, CORRESP. AL MES DE FEBRERO/2021.</t>
  </si>
  <si>
    <t>PAGO FACT. NOS. B1500000167, 169, 168/15-01-2021, ORD. DE SERV. NO. OS2021-0039,DISTRIBUCION DE AGUA EN DIFERENTES SECTORES Y COMUNIDADES DE LA PROV.  BARAHONA, ADENDA NO.01/2020 CORRESP. A 9 DIAS DEL MES DE OCTUBRE,  24 DIAS DEL MES DE NOVIEMBRE Y 24 DIAS DE DICIEMBRE/2020.</t>
  </si>
  <si>
    <t>PAGO FACT. NO. B1500000022/20-01-2021,ORDENES  DE SERVICIOS NO. OS2020-0584,OS2021-0055,  DISTRIBUCION DE AGUA EN DIFERENTES SECTORES Y COMUNIDADES DE LA PROV. AZUA, CORRESP. A 30 DIAS DE DICIEMBRE/2020. (15 DIAS CORRESP. A LA ORD. DE SERV.OS2020-0584 Y 15 DIAS A LA ORD. DE SERV. OS2021-0055.)</t>
  </si>
  <si>
    <t>AVISO DE DEBITO CHEQUE DEVUELTO MES DE FEBRERO CORREP. 1/3/2021</t>
  </si>
  <si>
    <t xml:space="preserve">EFT-2227 </t>
  </si>
  <si>
    <t xml:space="preserve">EFT-2228 </t>
  </si>
  <si>
    <t xml:space="preserve">EFT-2229 </t>
  </si>
  <si>
    <t>PAGO FACT- NO.B1500000005/18-03-2021  (CUB. NO. 05) SOBRE LOS TRAB. CONSTRUCCION ALCANT. SANITARIO SABANA YEGUA, ZONA NORTE, PROV. AZUA.</t>
  </si>
  <si>
    <t>PAGO FACT. NO.B1500000101/15-03-2021 (CUB.NO.06 ) DE LOS TRAB. REHAB.PLANTA POTABILIZADORA Y AMPLIACION RED DE DISTRIB. DEL AC. DE LAS MATAS DE FARFAN, PROV.SAN JUAN, .</t>
  </si>
  <si>
    <t>PAGO FACT. NO.B1500000001/18-03-2021 (CUB.NO.01) DE LOS TRAB. DE AMPLIACION RED DE DISTRIB. AC. DUVERGE, A LOS SECTORES LOS ALCARRIZOS  Y GUANUMA,  PROV. INDEPENDENCIA, LOTE I.</t>
  </si>
  <si>
    <r>
      <t>058704</t>
    </r>
    <r>
      <rPr>
        <sz val="9"/>
        <color indexed="8"/>
        <rFont val="Arial"/>
        <family val="2"/>
      </rPr>
      <t/>
    </r>
  </si>
  <si>
    <r>
      <t>058705</t>
    </r>
    <r>
      <rPr>
        <sz val="9"/>
        <color indexed="8"/>
        <rFont val="Arial"/>
        <family val="2"/>
      </rPr>
      <t/>
    </r>
  </si>
  <si>
    <r>
      <t>058706</t>
    </r>
    <r>
      <rPr>
        <sz val="9"/>
        <color indexed="8"/>
        <rFont val="Arial"/>
        <family val="2"/>
      </rPr>
      <t/>
    </r>
  </si>
  <si>
    <r>
      <t>058707</t>
    </r>
    <r>
      <rPr>
        <sz val="9"/>
        <color indexed="8"/>
        <rFont val="Arial"/>
        <family val="2"/>
      </rPr>
      <t/>
    </r>
  </si>
  <si>
    <r>
      <t>058708</t>
    </r>
    <r>
      <rPr>
        <sz val="9"/>
        <color indexed="8"/>
        <rFont val="Arial"/>
        <family val="2"/>
      </rPr>
      <t/>
    </r>
  </si>
  <si>
    <r>
      <t>058709</t>
    </r>
    <r>
      <rPr>
        <sz val="9"/>
        <color indexed="8"/>
        <rFont val="Arial"/>
        <family val="2"/>
      </rPr>
      <t/>
    </r>
  </si>
  <si>
    <r>
      <t>058710</t>
    </r>
    <r>
      <rPr>
        <sz val="9"/>
        <color indexed="8"/>
        <rFont val="Arial"/>
        <family val="2"/>
      </rPr>
      <t/>
    </r>
  </si>
  <si>
    <r>
      <t>058711</t>
    </r>
    <r>
      <rPr>
        <sz val="9"/>
        <color indexed="8"/>
        <rFont val="Arial"/>
        <family val="2"/>
      </rPr>
      <t/>
    </r>
  </si>
  <si>
    <r>
      <t>058712</t>
    </r>
    <r>
      <rPr>
        <sz val="9"/>
        <color indexed="8"/>
        <rFont val="Arial"/>
        <family val="2"/>
      </rPr>
      <t/>
    </r>
  </si>
  <si>
    <r>
      <t>058713</t>
    </r>
    <r>
      <rPr>
        <sz val="9"/>
        <color indexed="8"/>
        <rFont val="Arial"/>
        <family val="2"/>
      </rPr>
      <t/>
    </r>
  </si>
  <si>
    <r>
      <t>058714</t>
    </r>
    <r>
      <rPr>
        <sz val="9"/>
        <color indexed="8"/>
        <rFont val="Arial"/>
        <family val="2"/>
      </rPr>
      <t/>
    </r>
  </si>
  <si>
    <r>
      <t>058715</t>
    </r>
    <r>
      <rPr>
        <sz val="9"/>
        <color indexed="8"/>
        <rFont val="Arial"/>
        <family val="2"/>
      </rPr>
      <t/>
    </r>
  </si>
  <si>
    <t xml:space="preserve">EFT-5937 </t>
  </si>
  <si>
    <t>EFT-5938</t>
  </si>
  <si>
    <t xml:space="preserve">058703 </t>
  </si>
  <si>
    <t>PAGO FACT. NOS. B1500000106 Y 105/03-03-2021 ORD. DE SERV. OS2021-0145, PUBLICIDAD INSTITUCIONAL DURANTE 02 (DOS) MESES, PUBLICIDAD TELEVISIVA EN EL PROGRAMA " A LAS 7:00 A.M." POR METROVISION, CANAL 62 DE ASTER Y CLARO, CORRESP. AL PERIODO DEL 20 DE OCTUBRE AL 20 DICIEMBRE DEL /2020.</t>
  </si>
  <si>
    <t>PAGO FACT. NOS. B1500000035 Y36/14-01-2021 ORD. DE SERV. OS2021-0107, COLOCACION DE PUBLICIDAD INSTITUCIONAL DURANTE 02 (DOS) MESES,  PUBLICIDAD RADIAL EN CDN RADIO LOS DOMINGO A LAS 11:00AM, EN EL PROGRAMA PANORAMA INFORMATIVO, CORRESP. AL PERIODO DEL 25 DE OCTUBRE AL 25 DICIEMBRE/2020.</t>
  </si>
  <si>
    <t>PAGO FACT.NO. B1500000104/27-01-2021, ORDENES DE SERVICIO NOS. OS2020-0838,  HONORARIOS PROFESIONALES POR PARTICIPAR COMO NOTARIO EN EL ACTO DE APERTURA DEL SORTEO DE OBRAS REFERENCIA INAPA-CCC-SO-2020-0001 PARA LA AMPLIACION REDES Y MEJORAMIENTO DE ACUED. PROVINCIAS EL SEIBO Y LA ALTAGRACIAS.</t>
  </si>
  <si>
    <t>PAGO FACT.  NOS.B1500000025/03-02-2021, 33, 34/19-01-2021, ORD. DE SERV. NO. OS2021-0058, DISTRIBUCION DE AGUA EN DIFERENTES SECTORES Y COMUNIDADES DE LA PROV. SAN CRISTOBAL, CORRESP. A 30 DIAS DE OCTUBRE, 30 DIAS DE NOVIEMBRE Y 31 DIAS DE DICIEMBRE/2020.</t>
  </si>
  <si>
    <t>PAGO FACT. NO.B1500000051/12-01-2021, ORD. DE SERV. NO. OS2020-0528 SERVICIO DE DISTRIBUCION DE AGUA  EN DIFERENTES SECTORES Y  COMUNIDADES DE COTUI ,PROV. SANCHEZ RAMIREZ, CORRESP. A 5 DIAS DEL MES DE NOVIEMBRE/2020.</t>
  </si>
  <si>
    <t>PAGO FACT. NO.B1500000051/12-01-2021, ORD. DE SERV. NO. OS2020-0783 SERVICIO DE DISTRIBUCION DE AGUA  EN DIFERENTES SECTORES Y  COMUNIDADES DE COTUI, PROVINCIA SANCHEZ RAMIREZ,  CORRESP. A 08 DIAS DEL MES DE NOVIEMBRE/2020.</t>
  </si>
  <si>
    <t>PAGO FACT. NOS. B1500000190 Y 192/07-12-2020 ORD. DE SERV. OS2021-0131 PUBLICIDAD INSTITUCIONAL DURANTE 02 (DOS) MESES, COLOCACION DE CINCO 05 MENCIONES DIARIAS DISTRIBUIDAS EN REDES SOCIALES Y BANNER DE 300 X 250 PIXELES POR WWW.PIODEPORTES. COM., CORRESP. AL PERIODO DEL 22 OCTUBRE AL 22 DE DICIEMBRE/2020.</t>
  </si>
  <si>
    <t>PAGO FACT. NOS. B1500000223 Y 224/21-12-2020 ORD. DE SERV. OS2021-0116, COLOCACION DE PUBLICIDAD INSTITUCIONAL DURANTE 02 (DOS) MESES, DIFUSION DIGITAL DE TODAS LAS INFORMACIONES QUE CONTENGA LAS EJECUTORIAS Y ACTIVIDADES DEL INAPA A TRAVEZ DE LA PAGINA WWW.NOTICIASSIN.COM, LA CUAL CONSISTE: DESTOK+MOVIL, PORTADA SUPERIOR 728 X 90, PORTADA Y ARTICULOS 300 X 600 X 250, 970 X 250, CORRESP. AL PERIODO 20 DE OCTUBRE AL 20 DE DICIEMBRE /2020 .</t>
  </si>
  <si>
    <t>PAGO EQUIVALENTE A DOS (2) MESES DE DEPOSITOS POR CONCEPTO DE ALQUILER DE LOCAL PARA LA INSTALACION DE LA OFICINA COMERCIAL, MUNICIPIO SAN FRANCISCO DE MACORIS, PROV. DUARTE.</t>
  </si>
  <si>
    <t>PAGO FACT. NOS. B1500000042, 43/12-01-2021, ORD. DE SERV. NO. OS2020-0659 DISTRIBUCION DE AGUA CON CAMION CISTERNA EN DIFERENTES SECTORES Y COMUNIDADES DE LA PROVINCIA SAN CRISTOBAL, CORRESP.E A 30 DIAS DE NOVIEMBRE Y 31 DIAS DE DICIEMBRE/2020.</t>
  </si>
  <si>
    <t>PAGO FACT. NO. B1100007382/23-02-2021, ALQUILER DE LOCAL  COMERCIAL, MUNICIPIO MICHES, PROV. EL SEIBO, CORRESP. AL MES DE FEBRERO/2021.</t>
  </si>
  <si>
    <t>PAGO FACT. NOS. B1500000130/05-12-2020, 143/08-02-2021 ORD. DE SERV. OS2021-0128, COLOCACION DE PUBLICIDAD DURANTE 02 (DOS) MESES PUBLICIDAD DE TODAS LAS EJECUTORIAS Y ACTIVIDADES QUE GENERE LA INSTITUCION EN EL PROGRAMA VOCES QUE SE TRANSMITE POR CANAL 2 TELEANTILLA Y CANAL 39, TRES COMERCIALES EN CADA ENTREGA DEL PROGRAMA: SABADOS Y MARTES, EN TOTAL SEIS (6) SEMANALES, CORRESP. AL PERIODO DEL 21 DE OCTUBRE AL 21 DE DICIEMBRE/2020.</t>
  </si>
  <si>
    <t>PAGO FACT.NOS.B1500000134/25-02,  135/02, 136/03-03-2021 ORD. DE COMP. OC2020-0330 ADQUISICION DE (295,727.72 LIBRAS) DE CLORO GAS ENVASADO EN CILINDRO DE 2000 LIBRAS.</t>
  </si>
  <si>
    <t>1ER ABONO CUOTA NO.1( UNO) DE LAS  , FACT. NOS. B1500027961, 27963, 27966, 27965, 27964, 27968/24-02, 28191/06,28254/10-03-, 27870/18, 27844/17-02-2021, SEGUN POLIZAS NOS. 2-2-204-0034808, 2-2-801-0000159, 2-2-802-0042545, 0025570, 0000161, 2-2-402-0007414, 2-2-804-0000157, 2-2-502-0000119, 2-2-503-0151785, 2-2-814-0005129, POR CONCEPTO DE INCENDIO Y LINEAS ALIADAS (TODO RIESGO), RESPONSABILIDAD CIVIL EXTRACONTRACTUAL, RESPONSABILIDAD CIVIL EXCESO, TRANSPORTE TERRESTRE, FIDELIDAD 3D,VEHICULOS DE MOTOR FLOTILLA, RESPONSABILIDAD CIVIL DE EXCESO VEHICULOS DE MOTOR, EQUIPOS DE MAQUINARIA Y CONTRATISTAS, CORRESP. AL PERIODO DEL 28-02- 2021 AL 28-02-2022.</t>
  </si>
  <si>
    <r>
      <t>058717</t>
    </r>
    <r>
      <rPr>
        <sz val="9"/>
        <color indexed="8"/>
        <rFont val="Arial"/>
        <family val="2"/>
      </rPr>
      <t/>
    </r>
  </si>
  <si>
    <r>
      <t>058718</t>
    </r>
    <r>
      <rPr>
        <sz val="9"/>
        <color indexed="8"/>
        <rFont val="Arial"/>
        <family val="2"/>
      </rPr>
      <t/>
    </r>
  </si>
  <si>
    <r>
      <t>058719</t>
    </r>
    <r>
      <rPr>
        <sz val="9"/>
        <color indexed="8"/>
        <rFont val="Arial"/>
        <family val="2"/>
      </rPr>
      <t/>
    </r>
  </si>
  <si>
    <r>
      <t>058720</t>
    </r>
    <r>
      <rPr>
        <sz val="9"/>
        <color indexed="8"/>
        <rFont val="Arial"/>
        <family val="2"/>
      </rPr>
      <t/>
    </r>
  </si>
  <si>
    <r>
      <t>058721</t>
    </r>
    <r>
      <rPr>
        <sz val="9"/>
        <color indexed="8"/>
        <rFont val="Arial"/>
        <family val="2"/>
      </rPr>
      <t/>
    </r>
  </si>
  <si>
    <r>
      <t>058722</t>
    </r>
    <r>
      <rPr>
        <sz val="9"/>
        <color indexed="8"/>
        <rFont val="Arial"/>
        <family val="2"/>
      </rPr>
      <t/>
    </r>
  </si>
  <si>
    <r>
      <t>058723</t>
    </r>
    <r>
      <rPr>
        <sz val="9"/>
        <color indexed="8"/>
        <rFont val="Arial"/>
        <family val="2"/>
      </rPr>
      <t/>
    </r>
  </si>
  <si>
    <r>
      <t>058724</t>
    </r>
    <r>
      <rPr>
        <sz val="9"/>
        <color indexed="8"/>
        <rFont val="Arial"/>
        <family val="2"/>
      </rPr>
      <t/>
    </r>
  </si>
  <si>
    <r>
      <t>058725</t>
    </r>
    <r>
      <rPr>
        <sz val="9"/>
        <color indexed="8"/>
        <rFont val="Arial"/>
        <family val="2"/>
      </rPr>
      <t/>
    </r>
  </si>
  <si>
    <r>
      <t>058726</t>
    </r>
    <r>
      <rPr>
        <sz val="9"/>
        <color indexed="8"/>
        <rFont val="Arial"/>
        <family val="2"/>
      </rPr>
      <t/>
    </r>
  </si>
  <si>
    <r>
      <t>058727</t>
    </r>
    <r>
      <rPr>
        <sz val="9"/>
        <color indexed="8"/>
        <rFont val="Arial"/>
        <family val="2"/>
      </rPr>
      <t/>
    </r>
  </si>
  <si>
    <r>
      <t>058728</t>
    </r>
    <r>
      <rPr>
        <sz val="9"/>
        <color indexed="8"/>
        <rFont val="Arial"/>
        <family val="2"/>
      </rPr>
      <t/>
    </r>
  </si>
  <si>
    <r>
      <t>058729</t>
    </r>
    <r>
      <rPr>
        <sz val="9"/>
        <color indexed="8"/>
        <rFont val="Arial"/>
        <family val="2"/>
      </rPr>
      <t/>
    </r>
  </si>
  <si>
    <r>
      <t>058730</t>
    </r>
    <r>
      <rPr>
        <sz val="9"/>
        <color indexed="8"/>
        <rFont val="Arial"/>
        <family val="2"/>
      </rPr>
      <t/>
    </r>
  </si>
  <si>
    <r>
      <t>058731</t>
    </r>
    <r>
      <rPr>
        <sz val="9"/>
        <color indexed="8"/>
        <rFont val="Arial"/>
        <family val="2"/>
      </rPr>
      <t/>
    </r>
  </si>
  <si>
    <r>
      <t>058732</t>
    </r>
    <r>
      <rPr>
        <sz val="9"/>
        <color indexed="8"/>
        <rFont val="Arial"/>
        <family val="2"/>
      </rPr>
      <t/>
    </r>
  </si>
  <si>
    <r>
      <t>058733</t>
    </r>
    <r>
      <rPr>
        <sz val="9"/>
        <color indexed="8"/>
        <rFont val="Arial"/>
        <family val="2"/>
      </rPr>
      <t/>
    </r>
  </si>
  <si>
    <t xml:space="preserve">EFT-5939 </t>
  </si>
  <si>
    <t>EFT-5940</t>
  </si>
  <si>
    <t>EFT-5941</t>
  </si>
  <si>
    <t>EFT-5942</t>
  </si>
  <si>
    <t>EFT-5943</t>
  </si>
  <si>
    <t>EFT-5944</t>
  </si>
  <si>
    <t>EFT-5945</t>
  </si>
  <si>
    <t>EFT-5946</t>
  </si>
  <si>
    <t>EFT-5947</t>
  </si>
  <si>
    <t xml:space="preserve">058716 </t>
  </si>
  <si>
    <t>REPOS. FONDO CAJA CHICA  DE LA PROV. SAN PEDRO DE MACORIS ZONA VI CORRESP. AL PERIODO DEL 05-01 AL 23-02-2021, RECIBOS DE DESEMBOLSO DEL 3827 AL 3944 SEGUN RELACION DE GASTOS.</t>
  </si>
  <si>
    <t>PAGO FACT. NO.B1100007388/23-02-2021  ALQUILER LOCAL COMERCIAL MUNICIPIO COMENDADOR, PROV. ELIAS PIÑA, CORRESP. A 13 DIAS DEL MES DE ENERO Y EL MES DE FEBRERO/2021.</t>
  </si>
  <si>
    <t>PAGO FACT. NOS. B1500000175/15-01, 180/10-02/2021 ORD. DE SERV. OS2021-0117, COLOCACION PUBLICIDAD INSTITUCIONAL 02 (DOS) MESES EN LA PROGRAMACION REGULAR DE "TELEIMPACTO", PARA LA TRASMISION DE CUÑAS A TRAVES DEL CANAL 52 Y DE LOS PRINCIPALES SISTEMA DE CABLE DEL PAIS: CLARO, ALTICE, WIND TELECOM, TELENOR, OLBIRT CABLE Y ALGUNOS SISTEMAS DE CABLE EN DISTINTOS PUEBLOS DEL PAIS, CORRESP. AL PERIODO DEL 05 DE DICIEMBRE/2020 AL 05 DE FEBRERO DEL 2021.</t>
  </si>
  <si>
    <t>PAGO FACT. NO. B1500000067/12-01-2021,ORD. DE SERV. NO.OS2020-0844, SERVICIO DE REPARACION Y MANTENIMIENTO DE PUERTAS DE ACCESO A LA DIRECCION DE TECNOLOGIA Y DIRECCION COMERCIAL.</t>
  </si>
  <si>
    <t>PAGO FACT. NO. B1500000070/04-02-2021, ORD. DE COMP. NO.OC2021-0002, ADQUISICION DE CINCUENTA (50) MEMORIAS USB 32GB, LAS CUALES SERAN ENTREGADAS A LOS GANADORES DEL PASADO SORTEO DE OBRAS DE INAPA.</t>
  </si>
  <si>
    <t>PAGO FACT. NO. B1500000140/20-01-2021 ORD. DE COMP. OC2021-0007, COMPRA DE BASE AEREA PARA COLOCAR TV UTILIZADAS PARA MONITOREO DE PROGRAMAS Y NOTICIEROS EN EL DEPARTAMENTO DE COMUNICACION Y PRENSA.</t>
  </si>
  <si>
    <t>PAGO FACT. NOS. B15000005165/04, 5170/09-02-2021 ORD. DE SERV. OS2021-0023, 0064, PUBLICACION EN UN (01) MEDIO DE CIRCULACION NACIONAL DURANTE DOS (02) DIAS CONSECUTIVOS LA CONVOCATORIA A PARTICIPAR EN EL PROCESO DE LICITACION PUBLICA NACIONAL, NOS. INAPA-CCC-LPN-2021-0003, 0004.</t>
  </si>
  <si>
    <t>PAGO VIATICOS DIRECCION COMERCIAL CORRESP. AL MES DE ENERO/2021, ELABORADA EN MARZO/2021.</t>
  </si>
  <si>
    <t>PAGO FACT. NOS. B1500000491 Y 492/28-01-2021 ORD.DE SERV. OS2021-0089, COLOCACION PUBLICIDAD INSTITUCIONAL DURANTE 02  (DOS) MESES PUBLICIDAD RADIAL, MEDIANTE UNA (1) CUÑA DIARIA HASTA 45 SEGUNDO, DE LUNES A VIERNES DE 4:00 P. M. A 5:00 P.M., POR LA NOTA 95.7 FM, CORRESP. AL PERIODO DEL 23 DE OCTUBRE AL 23 DE DICIEMBRE/2020.</t>
  </si>
  <si>
    <t>PAGO FACT. NO. B1100007391/23-02-2021, ALQUILER APARTAMENTO HABITADO POR EL PERSONAL DE SUPERVISION ACUEDUCTO VILLA JARAGUA, DEL MUNICIPIO NEYBA, PROV. BAHORUCO, CORRESP. AL MES DE FEBRERO/2021.</t>
  </si>
  <si>
    <t>PAGO FACT. NO. B1100007390/23-02-2021,  ALQUILER VIVIENDA FAMILIAR HABITADA POR EL PERSONAL DE SUPERVISION DE OBRAS EN MONTECRISTI,  CORRESP. AL MES DE FEBRERO/2021.</t>
  </si>
  <si>
    <t>PAGO FACT. NOS. B1500000157,158,159/16-03-2021,  ALQUILER LOCAL COMERCIAL EN NAVARRETE, PROVINCIA SANTIAGO, CORRESP. A LOS MESES DE FEBRERO, MARZO, ABRIL, MAYO, JUNIO, JULIO, AGOSTO, SEPTIEMBRE, OCTUBRE, NOVIEMBRE,  DICIEMBRE/2020 Y ENERO, FEBRERO/2021.</t>
  </si>
  <si>
    <t>1ER ABONO DE INDEMN. Y VAC. CORRESP. A (18 DIAS DEL AÑO 2019 Y 29 DEL 2020), QUIEN DESEMPEÑO EL CARGO DE AUXILIAR DE ATENCION AL CIUDADANO, EN EL DEPTO. DE COMERCIALIZACION Y MARKETING.</t>
  </si>
  <si>
    <t>PAGO INDEMN. Y VAC. (18 DIAS CORRESP. AL AÑO 2019 Y 29 AL 2020), QUIEN DESEMPEÑO EL CARGO DE AUXILIAR DE ATENCION AL CIUDADANO, EN EL DEPTO. DE COMERCIALIZACION Y MARKETING.</t>
  </si>
  <si>
    <t>PAGO INDEMN. Y VAC. (25 DIAS CORRESP. AL AÑO 2019 Y 30 DEL 2020), QUIEN DESEMPEÑO EL CARGO DE AYUDANTE DE OPERACIONES Y MANTENIMIENTO, SECCION DE TRATAMIENTO DE AGUA BARAHONA.</t>
  </si>
  <si>
    <t>PAGO FACT. NO. B1500000237/23-12-2020, ORD. DE SERV. NO.OS2021-0110, COLOCACION DE PUBLICIDAD INSTITUCIONAL DURANTE EL PERIODO DEL 20 DE OCTUBRE AL 20 DE DICIEMBRE DEL 2020, EN EL PROGRAMA DE TELEVISION ¨BAJANDO DURO CON VIDAL¨ BAJO LA PRODUCCION DEL PERIODISTA VIDAL DIAZ, TRANSMITIDO DE LUNES A VIERNES EN HORARIO DE 6:00 AM A 7:00.</t>
  </si>
  <si>
    <t>PAGO FACT. NO. B1500000372/04-11-2020 ORD. DE COMP. OC2020-0263, COMPRA DE SELLO PRETINTADO RECTANGULAR, FORMULARIO DE TRAMITACION INTERNA, TALONARIOS DE TRAMITACION DE DOCUMENTOS, CARPETA CON LOGO DE INAPA, SELLO PRETINTADO PEQUEÑO, PARA SER UTILIZADOS EN DIFERENTES DEPARTAMENTOS DE INAPA.</t>
  </si>
  <si>
    <t>PAGO FACT. NOS. B1500000002/09-09, 03/13-10, 13/13-11, 14/17-11, 15/04-12-2020, 151/19-01,153/20-01-2021, ORD. DE SERV. NO. OS2020-0691,DISTRIBUCION DE AGUA EN DIFERENTES SECTORES Y COMUNIDADES DE LA PROV.MARIA TRINIDAD SANCHEZ, CORRESP. A 26 DIAS DE JUNIO, 28  DIAS DE JULIO,  12 DIAS DE AGOSTO, 30 DIAS DE SEPTIEMBRE, 31 DIAS DE OCTUBRE, 30 DIAS DE NOVIEMBRE, 14 DIAS  DE DICIEMBRE/2020.</t>
  </si>
  <si>
    <t>PAGO VIATICOS DE LA DIRECCION DE SUP. Y FISCALIZACION DE OBRAS, CORRESP. AL MES DE ENERO/2021, ELABORADA EN MARZO/2021.</t>
  </si>
  <si>
    <t>PAGO FACT. NO. B1500002253/01-03-2021, CUENTA NO. (50015799) SERV. C&amp;W INTERNET 155 MBPS IP ASIGNADO A NIVEL CENTRAL, CORRESP. A LA FACTURACION DE 01-03 AL 31-03-2021.</t>
  </si>
  <si>
    <t>PAGO FACT. NO. B1500002251/01-03-2021, CUENTA NO. (50017176) SERV. C&amp;W INTERNET ASIGNADO A SAN CRISTOBAL, CORRESP. A LA FACTURACION DEL 01-03  AL 31-03-2021.</t>
  </si>
  <si>
    <t>PAGO FACT. NO. B1100007392/23-02-2021, ALQUILER VIVIENDA FAMILIAR HABITADA POR EL PERSONAL DE SUPERVISION DEL ACUED. JUANA VICENTA, EL LIMON, PROV. SAMANA, CORRESP. AL MES DE FEBRERO/2021.</t>
  </si>
  <si>
    <t>PAGO FACT. NO.B1500000012/17-01-2021, ORD. DE COMP. NO.OC2020-0271, PROCESO DE COMPARACION DE PRECIOS, NO.INAPA-CCC-CP-2020-0022 ¨ADQUISICION DE MEDIDORES.</t>
  </si>
  <si>
    <t>PAGO FACT. NOS. B0200259261/11-08, 270780/18-09-2020, DESCONTADO DE LA INDEMN. Y  VAC. QUIEN DESEMPEÑO EL CARGO DE AUXILIAR DE ATENCION AL CIUDADANO, EN EL DEPTO. DE COMERCIALIZACION Y MARKETING.</t>
  </si>
  <si>
    <t>102938-102940</t>
  </si>
  <si>
    <t>102941 -102943</t>
  </si>
  <si>
    <t xml:space="preserve"> NOMINA ADICIONAL  NIVEL CENTRAL Y ACS. FEB. ELABORADA EN  MARZO/2021</t>
  </si>
  <si>
    <t>NOMINA PERSONAL CONTRATADO E IGUALADO  MARZO-2021</t>
  </si>
  <si>
    <t>NOMINA ACUEDUCTOS MARZO/2021</t>
  </si>
  <si>
    <t>102957 -102962</t>
  </si>
  <si>
    <t>NOMINA DE CANCELADOS NC Y AC. MARZO-2021</t>
  </si>
  <si>
    <t>102963 -102998</t>
  </si>
  <si>
    <t>NOMINA PROVINCIA SAN CRISTOBAL MARZO-2021</t>
  </si>
  <si>
    <t>NOMINA PERSONAL EN TRAMITES DE PENSION NC Y AC  MARZO 2021</t>
  </si>
  <si>
    <t>102999 -103043</t>
  </si>
  <si>
    <t xml:space="preserve">102944 </t>
  </si>
  <si>
    <t xml:space="preserve">EFT-1113 </t>
  </si>
  <si>
    <t>NOMINA PERSONAL EN TRAMITES DE PENSION NC Y AC, CORRESP. A  MARZO/2021.</t>
  </si>
  <si>
    <t>NOMINA DE ACUEDUCTOS, CORRESP.A  MARZO/2021</t>
  </si>
  <si>
    <t>NOMINA NIVEL CENTRAL, CORRESP. A  MARZO/2021.</t>
  </si>
  <si>
    <t>NOMINA PERSONAL EN TRAMITES DE PENSION, CORRESP.  MARZO/2021.</t>
  </si>
  <si>
    <t>NOMINA DEL PERSONAL CONTRATADO E IGUALADO, CORRESP. A  MARZO/2021.</t>
  </si>
  <si>
    <t>NOMINA DE CANCELADOS NC. Y AC. CORRESP. A MARZO/2021.</t>
  </si>
  <si>
    <t>NOMINA OCASIONAL SEGURIDAD MILITAR, CORRESP. A  MARZO/2021.</t>
  </si>
  <si>
    <t>NOMINA PROVINCIA SANTIAGO. CORRESP. A  MARZO/2021.</t>
  </si>
  <si>
    <t>NOMINA  PERSONAL CONTRATADO E IGUALADO PROV.SAN CRISTOBAL CORRESP. A  MARZO/2021.</t>
  </si>
  <si>
    <t>NOMINA ADICIONAL DEL PERSONAL CONTRATADO E IGUALADO, CORRESP. A  MARZO/2021.</t>
  </si>
  <si>
    <t>NOMINA ADICIONAL DEL PERSONAL CONTRATADO E IGUALADO, CORRESP. A  FEBRERO/2021.</t>
  </si>
  <si>
    <t xml:space="preserve"> NOMINA PROVINCIA SAN CRISTOBAL CORRESP. A MARZO/2021</t>
  </si>
  <si>
    <t>NOMINA ADICIONAL NIVEL CENTRAL Y ACS., CORREP. A  FEBRERO/2021 , ELABORADA EN MARZO/2021.</t>
  </si>
  <si>
    <t xml:space="preserve">EFT-1114 </t>
  </si>
  <si>
    <t xml:space="preserve">EFT-1115 </t>
  </si>
  <si>
    <t xml:space="preserve">EFT-1116 </t>
  </si>
  <si>
    <t xml:space="preserve">EFT-1117 </t>
  </si>
  <si>
    <t xml:space="preserve">EFT-1118 </t>
  </si>
  <si>
    <t xml:space="preserve">EFT-1119 </t>
  </si>
  <si>
    <t xml:space="preserve">EFT-1120 </t>
  </si>
  <si>
    <t xml:space="preserve">EFT-1121 </t>
  </si>
  <si>
    <t xml:space="preserve">EFT-1122 </t>
  </si>
  <si>
    <t xml:space="preserve">EFT-1123 </t>
  </si>
  <si>
    <t xml:space="preserve">EFT-1124 </t>
  </si>
  <si>
    <t xml:space="preserve">EFT-1125 </t>
  </si>
  <si>
    <t xml:space="preserve">EFT-1126 </t>
  </si>
  <si>
    <t>PAGO FACT- NO.B1500000003/16-03-2021 (CUB.NO.03 ) DE LOS TRAB. HABILITACION DEPOSITO REGULADOR ACERO VITRIFICADO STAND PIPE 500 M3 EL PEZCOZON ( INSTALACION ENTRADA, REBOSE, DESAGUE, SALIDA Y By- PASS), PROV. DUARTE.</t>
  </si>
  <si>
    <t xml:space="preserve">EFT-2230 </t>
  </si>
  <si>
    <t>ALQ. LOCAL COM. ESTAF. DE PALENQUE INAPA PROV. SAN CRISTOBAL CORRESP. AL MES DE FEB. 2021</t>
  </si>
  <si>
    <t>ALQ. LOCAL COM. DE HAINA. PROV. SAN CRISTOBAL CORRESP. AL MES DE FEB. 2021</t>
  </si>
  <si>
    <t>PAGO. ALQ. LOCAL COM. ESTAF. DE YAGUATE PROV. SAN CRISTOBAL, CORRESP. AL MES DE FEB. 2021</t>
  </si>
  <si>
    <t>PAGO ALQ. LOCAL COM. DE VILLA ALT. PROV. SAN CRISTOBAL, CORRESP. AL MES  FEB. 2021</t>
  </si>
  <si>
    <t>PAGO ALQ. LOCAL COM. ESTAFETA DE HATILLO PROV. SAN CRISTOBAL, CORRESP. AL MES  FEB. 2021</t>
  </si>
  <si>
    <t>COMP. DE UN ESCRIT. DE OFIC. TIPO COUNTER PARA SER USADO EN LA DIV. COM. EN INAPA SAN CRISTOBAL</t>
  </si>
  <si>
    <t>COMP. DE (02) BATERIA PARA EL GENERADOR QUE TRABJ. COMO EMERGENTE EN LA ESTAC. DE BOMBEO  EN INAPA S,C</t>
  </si>
  <si>
    <t>COMPRA DE MAT. DE PLOM. PARA SUPL. LAS ESCASEZ EN EL ALMACEN DE LA PTSASC  INAPA PROV. SAN CRISTOBAL</t>
  </si>
  <si>
    <t>COMP. DE NEUMATICO PARA LA MOTOCICLETA  ASIGN. DE PALENQUE INAPA PROV. SAN CRISTOBAL 2021</t>
  </si>
  <si>
    <t>SERV. DE MANT. A LA BOMBA  TURBINA VERT. QUE PERT. AL EQUIP. AC. PALENQUE INAPA PROV. SAN CRISTOBAL 2021</t>
  </si>
  <si>
    <t>RET. DEL 5% DE TBIS A PROV. DE BIENES Y SERV. CORRESP. A FEB. 2021 INAPA PROV. SAN CRISTOBAL</t>
  </si>
  <si>
    <t>PAGO DE RET. CORRESP. AL MES DE FEB. 2021</t>
  </si>
  <si>
    <t>PAGO ALQ. DE LOCAL COM. VICENTE NOBLE, CORRESP. A LOS MESES ENE. Y FEB. 2021</t>
  </si>
  <si>
    <t xml:space="preserve">PAGO DE FACT. DE ALQ. DE LOCAL JIMANI </t>
  </si>
  <si>
    <t>PAGO DE FACT. DE ALQ. LOCAL COM. NEYBA</t>
  </si>
  <si>
    <t xml:space="preserve">PAGO DE FACT. DE ALQ. LOCAL PARAISO </t>
  </si>
  <si>
    <t>PAGO DE FACT. DE ALQ. LOCAL COM. TAMAYO, CORRESP AL MES DE ENE. 2021</t>
  </si>
  <si>
    <t>PAGO DE FACT. DE ALQ. LOCAL GALVAN CORRESP. AL MES DE ENE. Y FEB. 2021</t>
  </si>
  <si>
    <t>PAGO DE FACT. DE ALQ. DE LOCAL ENRIQUILLO CORRESP. A LOS MESES ENE. Y FEB. 2021</t>
  </si>
  <si>
    <t>PAGO DE FACT. DE ALQ. DE LOCAL COM. VILLA CENTRAL CORRESP. A LOS MESES ENE. FEB. 2021</t>
  </si>
  <si>
    <t>PAGO DE FACT. DE ALQUILER LOCAL COM. DUVERGE CORRESP. AL MES DE ENE. Y FEB. 2021</t>
  </si>
  <si>
    <t>PAGO DE FACT. DE ALQUILER LOCAL COM. VILLA JARAGUA CORRESP. A LOS MESES DE ENE. Y FEB. 2021</t>
  </si>
  <si>
    <t>PAGO DE FACT. DE ALQUILER LOCAL COM. CABRAL  CORRESP. A LOS MESES DE ENE. Y FEB. 2021</t>
  </si>
  <si>
    <t>PAGO DE VIATICO  POR VIAJAR A STO.DGO A LLEVAR DOC. Y PIEZA DEL DPTO,ELECTROMECANICO</t>
  </si>
  <si>
    <t>PAGO DE VIATICO POR VIAJAR A STO.DGO. COMO CHOFER DEL ENC. ASURO Y LLEVAR DOCUMENTOS</t>
  </si>
  <si>
    <t>PAGO DE VIATICO POT VIAJAR A STO.DGO. A PARTICIPAR EN REUNION EN EL DPTO FINANC. REUNION CON EL DIREC.EJEC.</t>
  </si>
  <si>
    <t xml:space="preserve">PAGO DE VIATICO POR VIAJAR A STO.DGO. A REUNION EN DISTINT. DEPART. Y LLEVAR DOC. </t>
  </si>
  <si>
    <t>PAGO DE VIATICO POR VIAJAR A STO DGO. A LLEVAR DOC.</t>
  </si>
  <si>
    <t>PAGO DE VIATICO POR VIAJAR A STO. DGO. A LLENAR CILINDROS DE CLORO GAS VACIOS EN PLANTA BANI</t>
  </si>
  <si>
    <t>PAGO DE VIATICO POR VIAJAR A BANI CON EL OBJETICO DE LLENAR CILINDROS DE CLORO GAS VACIOS</t>
  </si>
  <si>
    <t>PAGO DE VIATICO POR VIAJAR A STO. DGO A LLEVAR DOC.</t>
  </si>
  <si>
    <t>PAGO DE VIATICO POR VIAJAR A STO DGO, A LLEVAR DOC.</t>
  </si>
  <si>
    <t xml:space="preserve">COMPRA DE MAT. FERRET. PARA SER USADOS EN LA CORREC. DE AVERIAS TRABJ. COM. </t>
  </si>
  <si>
    <t>PAGO DE VIATICO POR VIAJAR A STO DGO. A LLEVAR DOC. Y PIEZAS DEL DPTO. ELECTROMECANICO</t>
  </si>
  <si>
    <t>PAGO FACT. NO. B1500000152/08-01-2021, O/S  NO. OS2020-0556, DISTRIB. DE AGUA EN DIFTES. SECTORES Y COMUN. DE LA PROV. SAN CRISTOBAL.</t>
  </si>
  <si>
    <t>PAGO PARA EL PLAN DE DISTRIB. DE CONTRATOS PROVENIENTES DE LAS EDES A EFECTUARSE DEL 22 DE MARZO 2021 HASTA EL 26 DEL MISMO MES Y AÑO, EN LAS PROV. Y MUN. DE: BARAHONA, PERAVIA (BANI), EL SEIBO, HATO MAYOR, SAN PEDRO DE MACORIS, SAN FRANCISCO DE MACORIS, MAO Y MONTE CRISTI, EL CUAL SERA LIQUIDADO MEDIANTE RECIBOS DE INGRESOS Y NOMINAS.</t>
  </si>
  <si>
    <t>PAGO FACTS. NOS.B1500000004/25-07, 06/05-08-2020, O/C  NO.OC2020-0249, COMPRA DE TUBOS PARA USO EN LA REHAB. DE TODAS LAS PLANTAS DEL INAPA.</t>
  </si>
  <si>
    <t>PAGO FACT. NO.B1500000220/01-06-2020, O/C NO.OC2020-0163, COMPRA DE ARTICULOS Y ENSERES DE COCINA, PARA RESIDENCIA BASE INAPA, AC. HATO MAYOR, VILLA JARAGUA Y SUPLIR CUBERTERIA DEL NIVEL CENTRAL.</t>
  </si>
  <si>
    <t>PAGO FACTS. NOS. B1500000148/10-12, 149/28-12-2020, O/S  NO. OS2021-0127, COLOCACION DE PUBLICIDAD INSTITUCIONAL DURANTE EL PERIODO DEL 20 DE OCT.AL 20 DE DICIEMBRE DEL 2020 EN EL PERIODICO DIGITAL AZIZEINFORMA.COM Y BANNER FIJO 300X250 PIXELES.</t>
  </si>
  <si>
    <t>PAGO INDEMNIZACION Y VACACIONES (20 DIAS CORRESP. AL AÑO 2019 Y 14 DEL 2020), QUIEN DESEMPEÑO EL CARGO DE AUXILIAR ADMTIVO., EN ZONA V SANTIAGO.</t>
  </si>
  <si>
    <t>PAGO INDEMNIZACION Y VACACIONES (20 DIAS CORRESP. AL AÑO 2019 Y 19 DEL 2020), QUIEN DESEMPEÑO EL CARGO DE OPERADOR DE SISTEMA APS, EN LA DIV. DE OPERACION SANCHEZ RAMIREZ.</t>
  </si>
  <si>
    <t>PAGO INDEMNIZACION Y VACACIONES (15 DIAS CORRESP.AL AÑO 2019 Y 10 DEL 2020), QUIEN DESEMPEÑO EL CARGO DE CAJERA, EN LA DIV.ADMTIVA FINANCIERA, SAN JOSE DE OCOA.</t>
  </si>
  <si>
    <t>PAGO FACT. NO. B1500000009/27-01-2021,O/S  NO. OS2020-0394,SERV.DISTRIB. DE AGUA EN DIFTES. SECTORES Y COMUN. DE LA PROV. SAN PEDRO DE MACORIS .</t>
  </si>
  <si>
    <t>PAGO FACTS. NOS. B15000000101/27-01-2021 21/07-12, 18/31-12-2020, O/S  NO.OS2020-0655 , DISTRIB. DE AGUA EN  DIFTES. SECTORES Y COMUN. DE LA PROV. MARIA TRINIDAD SANCHEZ, , CORRESP. A 31 DIAS DEL MES DE OCTUBRE, 30 DIAS DEL  MES NOV.  Y 31 DIAS DE DIC/2020.</t>
  </si>
  <si>
    <t>PAGO FACT.NO.B1500000151/08-01-2021, O/S NO. OS2020-0557, DISTRIB. DE AGUA EN DIFTES .SECTORES Y COMUN. DE LA PROV. SAN CRISTOBAL,CORRESP. A 30 DIAS DE NOVIEMBRE/2020.</t>
  </si>
  <si>
    <t>PAGO INDEMNIZACION Y VACACIONES (25 DIAS CORRESP. AL AÑO 2019 Y 30 DEL 2020), QUIEN DESEMPEÑO EL CARGO DE MENSAJERO EXTERNO, EN LA DIV.ADMTIVA., PROV. SAN JUAN DE LA MAGUANA.</t>
  </si>
  <si>
    <t>PAGO VACACIONES (25 DIAS CORRESP. AL AÑO 2019 Y 24 DEL 2020), QUIEN DESEMPEÑO EL CARGO DE ENC. (A), EN LA DIV. DE OPERACIONES SAN JOSE DE OCOA.</t>
  </si>
  <si>
    <t>PAGO INDEMNIZACION Y VACACIONES (25 DIAS CORRESP.AL AÑO 2019 Y 30 DEL 2020), QUIEN DESEMPEÑO EL CARGO DE AYUDANTE DE FONTANERIA, EN LA DIV.DE OPERACIONES, PROV. HERMANAS MIRABAL.</t>
  </si>
  <si>
    <t>PAGO INDEMNIZACION Y VACACIONES (20 DIAS CORRESP. AL AÑO 2019 Y 20 DEL 2020), QUIEN DESEMPEÑO EL CARGO DE OPERADOR DE SISTEMA APS, EN LA DIV. DE OPERACIONES MARIA TRINIDAD SANCHEZ.</t>
  </si>
  <si>
    <t xml:space="preserve">EFT-5948 </t>
  </si>
  <si>
    <t xml:space="preserve">EFT-2231 </t>
  </si>
  <si>
    <t>PAGO FACT. NO. B1500000012/22-03-2021 ( CUB. NO.07 ) DE LOS TRAB. CONSTRUCCION  AC. DEL SECTOR SANTA ROSA, COMO EXT. DEL AC. DE COTUI,  PROV. SANCHEZ RAMIREZ,  .</t>
  </si>
  <si>
    <t>102946 -102950</t>
  </si>
  <si>
    <t>102952-102955</t>
  </si>
  <si>
    <t>NOMINA PERSONAL EN TRAMITE  DE PENSIONES</t>
  </si>
  <si>
    <t>AJUSTE  ERROR EN DEPOSITO</t>
  </si>
  <si>
    <t>RETENCION DEL 30% DEL ITBIS DESCONTADO A COMPAÑIA,  CORRESP.A  FEBRERO/2021.</t>
  </si>
  <si>
    <t>RETENCION DEL 30% DEL ITBIS DESCONTADO A COMPAÑIA,  CORRESP. A  FEBRERO/2021.</t>
  </si>
  <si>
    <t>RETENCION DEL (5%) DEL ISR  DESCONTADO A CONTRATISTAS,  CORRESP. A  FEBRERO/2021.</t>
  </si>
  <si>
    <t>PAGO POR RETENCION DEL 1 X 1000 DESCONTADO A INGENIEROS-CONTRATISTAS, CORRESP.A  FEBRERO/2021.</t>
  </si>
  <si>
    <t>RETENCION DEL (18%)  DEL ITBIS, DESCONTADO A PERSONAS FISICAS, CORRESP. A FEBRERO/2021.</t>
  </si>
  <si>
    <t>PAGO RETENCION SEGUN LEY 6-86 (1%) DESCONTADO A LOS INGENIEROS CONTRATISTA, CORRESP. A FEBRERO/2021.</t>
  </si>
  <si>
    <t>AVANCE INICIAL 20%, DE LOS TRAB. DE LINEA DE CONDUCCION 8¨ PVC TRAMO DESDE EST. 0+000= EST. 3+162 HASTA EST. 1+892.40, PROV. SANTO DOMINGO - MONTE PLATA,  LOTE VIII.</t>
  </si>
  <si>
    <t>RETENCION ISR  NOMINA OCASIONAL MILITAR MARZO-2021</t>
  </si>
  <si>
    <t xml:space="preserve">103044 </t>
  </si>
  <si>
    <t xml:space="preserve">EFT-5949 </t>
  </si>
  <si>
    <t xml:space="preserve">EFT-5950 </t>
  </si>
  <si>
    <t xml:space="preserve">EFT-5951 </t>
  </si>
  <si>
    <t xml:space="preserve">EFT-5952 </t>
  </si>
  <si>
    <t>PAGO FACT. NO.B1500004108/24-02-2021, SERV. A EMPLEADOS VIGENTES Y EN TRAMITES DE PENSION, CORRESP. AL MES DE MARZO/2021,.</t>
  </si>
  <si>
    <t>PAGO RETENCION 10%  DEL ISR  DESCONTADO A ALQ. DE LOCALES COMERCIALES, CORRESP. A FEBRERO/2021.</t>
  </si>
  <si>
    <t>PAGO DE RETENCION  DEL 5%  ISR  DESCONTADOS A CONTRATISTAS Y PROVEEDORES DE BIENES Y SERVICIOS, CORRESP. A FEBRERO/2021.</t>
  </si>
  <si>
    <t>RETENCION DEL (10%)  DEL ISR, DESCONTADO A HONORARIOS PROFESIONALES, CORRESP.A FEBRERO/2021.</t>
  </si>
  <si>
    <t>RETENCION DEL (18%)  DEL ITBIS, DESCONTADO A PERSONAS FISICAS, SEGUN LEY 253/2012, CORRESP. A  FEBRERO/2021.</t>
  </si>
  <si>
    <t>PAGO VIATICOS DE LAS UNIDADES CONSULTIVAS O ASESORAS, CORRESP. A  ENERO/2021, ELAB. EN MARZO/2021.</t>
  </si>
  <si>
    <t>PAGO FACT. B1500000137/12-11-2020 O/C 2020-0315, COMPRA DE PIEZAS PARA REPARAR LOS RADIOS DE COMUNICACION DEL DEPTO. DE SEGURIDAD DEL NIVEL CENTRAL, .</t>
  </si>
  <si>
    <t>RETENCION DEL (30%)  DEL ITBIS, DESCONTADO A SUPLIDORES DE SERVICIOS, SEGUN LEY 253/2012, CORRESP. A FEBRERO/2021.</t>
  </si>
  <si>
    <t>PAGO VIATICOS DE LA DIRECCION ADMTIVA. CORRESP.AL COMPLETIVO DE DICIEMBRE (3) 2020, ELAB. EN MARZO/2021.</t>
  </si>
  <si>
    <t xml:space="preserve">PAGO FACTS. NOS.B1500049084/21-08, 53249/05-10, 53473/03-11- 55806/21-12- 2020, 55848, 55847,  55849, 55846/07-, 55851/08, 55858/08-, 55862/11-, 55876/12-, 55882, 55881, 55888, 55889, 55870/14, 55920, 55916, 55917/22-, 55918/23, 55943, 55958/28-01-, 56172/02-, 56180,  56178, 56179/03-, 56182/04-02-2021 ORDEN DE COMPRA OC2020-0191 ADQ. DE GASOIL REGULAR  PARA SER UTILIZADO EN LA FLOTILLA  DE VEH., GENERADORES ELECTRICO, Y EQUIPO DE BOMBEO DEL INAPA. </t>
  </si>
  <si>
    <t>AVANCE INICIAL 20%, DE LOS TRAB. DE COLOCACION LINEA DE IMPULSION 012¨ PVC, PROV.  SANTO DOMINGO, MONTE PLATA.</t>
  </si>
  <si>
    <t>AVANCE INICIAL 20%, DE LOS TRAB. DE AMPLIACION ALCANT. SANITARIO AZUA EXT. SECTOR EL HOYO, PROV.  AZUA .</t>
  </si>
  <si>
    <t>RETENCIONES DE NOMINAS MARZO-2021</t>
  </si>
  <si>
    <t>EFT-1127-1129</t>
  </si>
  <si>
    <t xml:space="preserve">EFT-5953 </t>
  </si>
  <si>
    <t xml:space="preserve">EFT-5954 </t>
  </si>
  <si>
    <t xml:space="preserve">EFT-5955 </t>
  </si>
  <si>
    <t xml:space="preserve">EFT-5956 </t>
  </si>
  <si>
    <t xml:space="preserve">EFT-5957 </t>
  </si>
  <si>
    <t xml:space="preserve">EFT-5958 </t>
  </si>
  <si>
    <t xml:space="preserve">EFT-5959 </t>
  </si>
  <si>
    <t xml:space="preserve">EFT-5960 </t>
  </si>
  <si>
    <t xml:space="preserve">EFT-5961 </t>
  </si>
  <si>
    <t xml:space="preserve">EFT-5962 </t>
  </si>
  <si>
    <t xml:space="preserve">EFT-5963 </t>
  </si>
  <si>
    <t xml:space="preserve">EFT-5964 </t>
  </si>
  <si>
    <t>PAGO FACT. NO.B1500000257/02-03-2021, O/S  NO. OS2021-0123, SERV.DE ALQ. DE AUTOBUSES PARA TRANSPORTAR LOS EMPLEADOS DEL INAPA,  CORRESP. AL PERIODO  DEL 22 DE FEB.  AL 22 DE MARZO/2021.</t>
  </si>
  <si>
    <t>REPOSICION FONDO CAJA CHICA DE LA PROV. MONTECRISTI  CORRESP. AL PERIODO DEL 09-02 AL 11-03-2021.</t>
  </si>
  <si>
    <t>PAGO VACACIONES (30 DIAS CORRESP. AL AÑO 2019 Y 30 DIAS DEL AÑO 2020), QUIEN ES EL APODERADO DE LOS BENEFICIOS DEL FALLECIDO , QUIEN DESEMPEÑO EL CARGO DE SOPORTE ELECTROMECANICO, EN EL DEPTO. REGIONAL ASURO, BARAHONA.</t>
  </si>
  <si>
    <t>REPOSICION FONDO CAJA CHICA DE LA PROV. MARIA TRINIDAD SANCHEZ  CORRESP. AL PERIODO DEL 15-01 AL 15-02-2021.</t>
  </si>
  <si>
    <t>REPOSICION FONDO CAJA CHICA DE LA UNIDAD ADMTIVA. DE SABANA GRANDE DE BOYA CORRESP. AL PERIODO DEL 03-12-2020 AL 10-02-2021.</t>
  </si>
  <si>
    <t>PAGO FACTS.  NOS. B1500000051, 52/06-01, 54, 55/15-01-2021, O/S  NO. OS2020-0753, DISTRIB. DE AGUA EN DIFTES. SECTORES Y COMUN. DE LA PROV. HATO MAYOR ,CORRESP. A 2 DIAS DE SEPT., 31 DIAS DE OCTUBRE,  30 DIAS DE NOV, 31 DIAS DE DICIEMBRE/2020.</t>
  </si>
  <si>
    <t>1ER ABONO INDEMNIZACION Y VACACIONES CORRESP. A (15 DIAS DEL AÑO 2019 Y 29 DEL AÑO 2020), QUIEN DESEMPEÑO LA FUNCION DE AUXILIAR DE FACTURACION EN LA PROV. SAN JUAN DE LA MAGUANA.</t>
  </si>
  <si>
    <t xml:space="preserve">PAGO FACTS. NOS. B1500000013,14/08-03-2021, O/S  NOS. OS2021-0148,0147, SERV. DE NOTARIO PARA APERTURA DEL ACTO DEL PROCESO DE COMPARACION DE PRECIOS NO. INAPA-CCC-CP-2021-0003, PARA EL SERV. DE DESINFECCION PARA DIFTES. INSTALACIONES DEL INAPA. </t>
  </si>
  <si>
    <t>COMPLETIVO DE LA INDEMNIZACION Y VACACIONES CORRESP. A (25 DIAS DEL AÑO 2019 Y 26 DIAS DEL 2020), QUIEN DESEMPEÑO EL CARGO DE AUXILIAR COMERCIAL EN EL DEPTO. DE GESTION DE COBROS.</t>
  </si>
  <si>
    <t>PAGO INDEMNIZACION Y VACACIONES (20 DIAS CORRESP. AL AÑO 2019 Y 25 DEL 2020), QUIEN DESEMPEÑO EL CARGO DE AYUDANTE DE OPERACIONES Y MANTEN., EN LA DIV. DE TRAT., PROV. HATO MAYOR.</t>
  </si>
  <si>
    <t>PAGO FACT. NO. B1500000263/16-12-2020 O/C  OC2020-0307, ADQ. DE  MARCOS INFRARROJOS PARA INSTALAR TELEVISOR DE "55".</t>
  </si>
  <si>
    <t>PAGO FACT.S NOS.B1500000036, 37/23-03-2021,  ALQ. LOCAL COMERCIAL EN EL MUN. Y PROV. EL SEIBO, CORRESP. A LOS MESES DE ENERO Y FEBRERO/2021.</t>
  </si>
  <si>
    <t>PAGO INDEMNIZACION Y VACACIONES (30 DIAS CORRESP. AL AÑO 2019 Y 26 DEL 2020), QUIEN DESEMPEÑO EL CARGO DE AUXILIAR DE TRANSPORTACION, EN LA DIV. DE TRANSPORTACION.</t>
  </si>
  <si>
    <t>PAGO INDEMNIZACION Y VACACIONES (30 DIAS CORRESP. AL AÑO 2019 Y 26 AL 2020),  QUIEN DESEMPEÑO EL CARGO DE AUXILIAR DE TRANSPORTACION, EN LA DIV. DE TRANSPORTACION.</t>
  </si>
  <si>
    <t xml:space="preserve">PAGO FACT. NO. B15000001383/19-01-2021 O/C  OC2021-0008,COMPRA DE IMPRESORA Y TONER PARA SER UTILIZADO EN EL DEPTO. DE PRESUPUESTO DE LA INSTITUCION, </t>
  </si>
  <si>
    <t>PAGO INDEMNIZACION Y VACACIONES (30 DIAS CORRESP. AL AÑO 2020), QUIEN DESEMPEÑO EL CARGO DE AUXILIAR ADMTIVA., EN LA DIV. ADMTIVA., PROV. MONTE PLATA.</t>
  </si>
  <si>
    <t>PAGO INDEMNIZACION Y VACACIONES (30 DIAS CORRESP. AL AÑO 2020), QUIEN DESEMPEÑO EL CARGO DE AUXILIAR ADMTIVA. , EN LA DIV. ADMTIVA., PROV. MONTE PLATA.</t>
  </si>
  <si>
    <t>REPOSICION FONDO CAJA CHICA DE LA PROV. SAN JUAN  CORRESP. AL PERIODO DEL 06-01 AL 12-02-2021.</t>
  </si>
  <si>
    <t>PAGO INDEMNIZACION Y VACACIONES (25 DIAS CORRESP. AL AÑO 2020),  QUIEN DESEMPEÑO EL CARGO DE VIGILANTE, EN LA SECCION ADMTIVA. VALVERDE.</t>
  </si>
  <si>
    <t>PAGO FACT. B1500000062/14-12-2020 O/C  OC2020-0327, ADQ. DE KIT COVID 19 PARA 1,500 PERSONAS, CON MOTIVO DE PREVENIR LA PROPAGACION DE LA ENFERMEDAD DURANTE LA ACTIVIDAD SORTEO DE OBRAS EN EL PALACIO DE LOS DEPORTES, EL 15 DE DICIEMBRE DEL AÑO EN CURSO.</t>
  </si>
  <si>
    <t>PAGO FACT.NO. B1500000003/19/10/2020 O/C  OC2020-0264, COMPRA DE 19,200 BOTELLAS DE AGUA DE 16.9 OZ, PARA SER UTILIZADO EN LAS DIFTES. REUNIONES Y ACTIVIDADES, QUE SE LLEVAN A CABO EN EL SALON TITO CAIRO CONSUMO DE LA VISITAS DE LA DIR. EJECUTIVA.</t>
  </si>
  <si>
    <t xml:space="preserve">1ER ABONO DE INDEMNIZACION Y VACACIONES CORRESP. A (25 DIAS DEL AÑO 2019 Y 27 DEL 2020), QUIEN DESEMPEÑO EL CARGO DE SECRETARIA EN LA DIRECCION ADMTIVA. </t>
  </si>
  <si>
    <t>PAGO INDEMNIZACION Y VACACIONES (25 DIAS CORRESP. AL AÑO 2019 Y 27 AL 2020),  QUIEN DESEMPEÑO EL CARGO DE SECRETARIA EN LA DIRECCION ADMTIVA.</t>
  </si>
  <si>
    <t>PAGO FACT. NO. B15000000979/18-01-2021 O/C  OC2020-0309, COMPRA DE ALMUERZO PARA AUDITORES DE LA CONTRALORIA GENERAL DE LA REPUBLICA, LOS CUALES ESTAN REALIZANDO PROCESO DE AUDITORIA INTERNA DE ENFOQUE GENERAL EN LA INSTITUCION.</t>
  </si>
  <si>
    <t>PAGO FACT. NO. B1500000301/12-11-2020 O/C  OC2020-0293, COMPRA DE MATERIALES PARA HIGIENE, LOS CUALES SERAN UTILIZADOS EN EL NIVEL CENTRAL, AC. RURALES EDIF. MARCOS RODRIGUEZ Y EL ALMACEN.</t>
  </si>
  <si>
    <t>SALDO DE INDEMNIZACION Y VACACIONES CORRESP. A (25 DIAS DEL AÑO 2019 Y 21 DIAS DEL 2020), QUIEN DESEMPEÑO LA FUNCION DE TECNICO ADMTIVO. EN LA PROV. DUARTE.</t>
  </si>
  <si>
    <t>REPOSICION FONDO CAJA CHICA DE LA UNIDAD ADMTIVA. DE BAYAGUANA CORRESP. AL PERIODO DEL 05 AL 19-02-2021.</t>
  </si>
  <si>
    <t>PAGO FACT. NO. B1500000051/12-01-2021, O/S  NO.OS2020-0741, DISTRIB. DE AGUA EN DIFTES.  COMUN. Y BARRIOS  DE    PROV. DUARTE, CORRESP. A 30 DIAS DE DICIEMBRE/2020.</t>
  </si>
  <si>
    <t>PAGO INDEMNIZACION Y VACACIONES (20 DIAS CORRESP.AL AÑO 2019 Y 20 DEL 2020), QUIEN DESEMPEÑO EL CARGO DE AYUDANTE DE FONTANERIA, EN LA SECCION COMERCIAL DE MONTE CRISTI.</t>
  </si>
  <si>
    <t>PAGO INDEMNIZACION Y VACACIONES (25 DIAS CORRESP. AL AÑO 2019 Y 24 DEL 2020), QUIEN DESEMPEÑO EL CARGO DE OPERADOR DE SISTEMA APS, EN LA DIV. DE OPERACIONES MARIA TRINIDAD SANCHEZ.</t>
  </si>
  <si>
    <t>PAGO INDEMNIZACION Y VACACIONES (25 DIAS CORRESP. AL AÑO 2019 Y 30 DEL 2020), QUIEN DESEMPEÑO EL CARGO DE OPERADOR DE SISTEMAS APS, EN LA DIV. DE OPERACIONES, PROV. MONTE PLATA.</t>
  </si>
  <si>
    <t>AUMENTO FONDO CAJA CHICA DE LA PROV.MONTECRISTI.</t>
  </si>
  <si>
    <t>PAGO INDEMNIZACION Y VACACIONES (25 DIAS CORRESP. AL AÑO 2019 Y 30 DEL 2020), QUIEN DESEMPEÑO EL CARGO DE OPERADOR DE SISTEMAS APS, EN LA SECCION DE OPERACIONES BARAHONA.</t>
  </si>
  <si>
    <t>PAGO INDEMNIZACION Y VACACIONES (25 DIAS CORRESP. AL AÑO 2019 Y 30 AL 2020),  QUIEN DESEMPEÑO EL CARGO DE OPERADOR DE SISTEMAS APS, EN LA SECCION DE OPERACIONES BARAHONA.</t>
  </si>
  <si>
    <t>PAGO INDEMNIZACION Y VACACIONES (25 DIAS CORRESP. AL AÑO 2019 Y 25 DEL 2020), QUIEN DESEMPEÑO EL CARGO DE OPERADOR DE SISTEMA APS, EN LA DIV. DE OPERACION SAN JOSE DE OCOA.</t>
  </si>
  <si>
    <t>PAGO VACACIONES (25 DIAS CORRESPONDIENTES AL AÑO 2019 Y 23 DIAS DEL AÑO 2020) , QUIEN ES EL APODERADO DE LOS BENEFICIOS DEL FALLECIDO, QUIEN DESEMPEÑO EL CARGO DE AYUDANTE DE FONTANERIA, EN EL DEPTO. REGIONAL ASURO, AC. VICENTE NOBLE.</t>
  </si>
  <si>
    <t>PAGO FACT. NO. B1500000168/21-12-2020, O/C  NO. OC2020-0326, ADQ. POLOSHIRTS Y GORRA,  PARA SER UTILIZADO EN LA INAUGURACION DE LA PLANTA POTABILIZADORA EN GUANUMA, MONTE PLATA.</t>
  </si>
  <si>
    <t xml:space="preserve">PAGO FACTS. NOS.B1500000032/04-07-2020, 152/19-03-2021.  ALQ. LOCAL COMERCIAL  EN EL MUN. BANI, PROV. PERAVIA , CORRESP. A LOS MESES DE JUNIO, JULIO, AGOSTO, SEPT., OCTUBRE, NOV, DICIEMBRE/2020  Y ENERO/2021. </t>
  </si>
  <si>
    <t>PAGO FACTS. NOS. B1100005508/17-11, 5987/10-12-2020, 6981/22-01, 7349/23-02-2021.  ALQ. LOCAL COMERCIAL, MUN. SAN JUAN, PROV. SAN JUAN, CORRESP. A LOS MESES DE NOV. DICIEMBRE/2020 Y ENERO, FEBRERO/2021  .</t>
  </si>
  <si>
    <t>PAGO FACT. NO. B1500000151/28-01-2021, O/S  NO. OS2020-0541,  DISTRIB. DE AGUA EN DIFTES. SECTORES Y COMUN. DE LA PROV. MONTE PLATA,   CORRESP. A 23 DIAS  DE NOVIEMBRE /2020.</t>
  </si>
  <si>
    <t>PAGO RETENCION TSS, SEGURO BASICO OPCIONAL, APORTE PLAN DE PENSIONES (2.87%), SEGURO FAMILIAR DE SALUD (3.04%) CORRESP. A LAS NOMINAS NIVEL CENTRAL, ACS, P/CONTRATADO E IGUALADO, P/ TRAMITES PENSION NC. Y AC. PROVI. SANTIAGO Y SAN CRISTOBAL, PERSONAL CONTRATADO SAN CRISTOBAL, ADIC. NIVEL CENTRAL Y ACS. FEBRERO, P/CONTRATADO Y CONTRATADO ENERO Y FEBRERO 2021 Y CANCELADOS NC. Y AC, MARZO 2021.</t>
  </si>
  <si>
    <t>PAGO VIATICOS DE LA DIRECCION DE OPERACIONES CORRESP. A  ENERO/2021, ELAB. EN MARZO/2021.</t>
  </si>
  <si>
    <t>PAGO VIATICOS DE LA DIRECCION ADMTIVA. MES DE ENERO/2021, ELAB. EN MARZO/2021.</t>
  </si>
  <si>
    <t>PAGO VIATICOS DIRECCION DE TECNOLOGIA DE LA INF. Y COM.  CORRESP. A  ENERO/2021, ELAB. EN MARZO/2021.</t>
  </si>
  <si>
    <t>PAGO VIATICOS DE LA DIRECCION OPERACIONES Y SUP. Y FISCALIZACION DE OBRAS, CORRESP. AL COMPLETIVO ENERO/2021, ELAB. EN MARZO/2021.</t>
  </si>
  <si>
    <t>PAGO FACT.S NOS. B1500001000/02-11, 1021, 1020/16-12-2020 O/S  OS2020-0764, 0824,0823 SERV. DE MANTEN. PREVENTIVO Y REPARACION, PARA LAS FICHAS NOS. 805, 891,889, CAMION INTERNACIONAL AÑOS 2014 Y 2018,.</t>
  </si>
  <si>
    <t>PAGO FACT. NO. B1500000131/05-01-2021 O/C  OC2020-0316, COMPRA DE MATERIALES ELECTRICOS, PARA SER UTILIZADOS CON EL PROPOSITO DE DAR CUMPLIMIENTO A LAS NECESIDADES QUE SE REQUIERE PARADAR INICIO AL OPERATIVO QUE RADICALIZARA EN EL DEPTO. DE GESTION DE COBROS, INAPA PROV. PERAVIA.</t>
  </si>
  <si>
    <t>PAGO FACT. NO. B1500000160/23-12-2020, O/S  NO. OS2020-0798, DISTRIB. DE AGUA EN DIFTES. COMUN. DEL MUN. LAS MATAS DE FARFAN, PROV. SAN JUAN,  CORRESP. A 31 DIAS DE OCTUBRE/2020.</t>
  </si>
  <si>
    <t>APORTE PATRONALES DE LA INSTITUCION AL SISTEMA DE SEGURIDAD SOCIAL, CORRESP. A  MARZO/2021 Y NOVEDADES ATRASADAS CORRESP. A LOS MESES DE ENERO Y FEBRERO/2021, , REPORTADAS EN EL PRESENTE MES,  S/G  FACT. S/N  D/F 26-03-2021, REFERENCIAS NOS. 0320-2120-5646-6473, 0120-2120-5631-2495, 0220-2120-5631-1239, 0320-2120-5646-6519.</t>
  </si>
  <si>
    <t>PAGO VIATICOS DE LA DIRECCION DE TRATAMIENTO DE AGUA, CORRESP. A ENERO/2021, ELAB. EN MARZO/2021.</t>
  </si>
  <si>
    <t>PAGO FACT. NO. B1500000057/26-01-2021 O/C  OC2021-0006, COMPRA  DE MATERIALES PARA SER UTILIZADO EN AVERIA LINEA  MATRIZ B DEL AC. DE LA LINEA NOROESTE.</t>
  </si>
  <si>
    <t>PAGO FACT. NO. B1500000023/04-12-2020, O/S NO. OS2020-0713, DISTRIB. DE AGUA EN DIFTES. SECTORES Y COMUN., DE BANI PROV. PERAVIA CORRESP. A 30 DIAS  DE NOVIEMBRE/2020 .</t>
  </si>
  <si>
    <t>103045-103052</t>
  </si>
  <si>
    <t>DEPOSITO DE CHEQUES</t>
  </si>
  <si>
    <t>COMPENSACION POR BALANCE</t>
  </si>
  <si>
    <t xml:space="preserve"> Del 01 al  30  de ABRIL 2021</t>
  </si>
  <si>
    <t xml:space="preserve">EFT-5965 </t>
  </si>
  <si>
    <t>EFT-5966</t>
  </si>
  <si>
    <t>EFT-5967</t>
  </si>
  <si>
    <t>PAGO FACT. NO. B1500000167 Y 168/03-03-2021 ORD. DE SERV. OS2021-0100, COLOCACION DE PUBLICIDAD INSTITUCIONAL DURANTE 02 (DOS) MESES, PUBLICIDAD RADIAL MEDIANTE DOS (02) MENCIONES POR CADA PROGRAMACION, TODOS LOS SABADOS DE 2:00 P.M. A 3:00 P.M., POR HIJB, CORRESP. AL PERIOD0 DEL 13 DE OCTUBRE AL 13 DE DICIEMBRE/2020.</t>
  </si>
  <si>
    <t>REPOS. FONDO CAJA CHICA DE LA ESTAFETA DE COBROS DE LAS TERRENAS ZONA III CORRESP. AL PERIODO DEL 13-08-2020 AL 20-01-2021, RECIBOS DE DESEMBOLSO DEL 0115 AL 0127.</t>
  </si>
  <si>
    <t>REPOS. FONDO CAJA CHICA DE LA PROV. PERAVIA ZONA IV CORRESP. AL PERIODO DEL 10-02 AL 12-03-2021, RECIBOS DE DESEMBOLSO DEL 1284 AL 1351.</t>
  </si>
  <si>
    <t>REPOS. FONDO CAJA CHICA DE LA PROV. LA ALTAGRACIA (HIGUEY) ZONA VI CORRESP. AL PERIODO DEL 20-01 AL 10-03-2021, RECIBOS DE DESEMBOLSO DEL 0875 AL 0950.</t>
  </si>
  <si>
    <t>PAGO FACT. NO. B1500000225/15-12-2020 ORDEN DE SERVICIO OS2020-0827 SERV.DE ALMUERZO A 50 Y REFRIGERIOS A 250 PERSONAS  PARA SER CONSUMIDOS POR EL EQUIPO DE PRODUCCION DURANTE EL SORTEO DE OBRAS EN EL PALACIO DE LOS DEPORTES.</t>
  </si>
  <si>
    <t>PAGO FACT. NOS. B1500000051/05-01, 52/01-02-2021, ORD. DE SERV. NO. OS2020-0756,  ABASTECIMIENTO DE AGUA EN DIFERENTES SECTORES Y COMUNIDADES DE LAS GUARANAS, PROV. DUARTE, CORRESP. A 30 DIAS DEL MES DE DICIEMBRE/2020, Y  30 DIAS DEL MES DE ENERO/2021.</t>
  </si>
  <si>
    <t>PAGO  FACT. NOS. B1500000152/22-01, 151/13-01-2021, ORD. DE SERV. NO. OS2020-0657, DISTRIBUCION DE AGUA EN DIFERENTES SECTORES Y COMUNIDADES DE LA PROV. VALVERDE, CORRESP. A  25  DIAS DE DICIEMBRE Y 22 DIAS DE NOVIEMBRE/2020.</t>
  </si>
  <si>
    <t>PAGO FACT. NO. B1500000159/18-12-2020 ORD. DE COMP. OC2020-0325, ADQUISICION CLIPS PARA CARNETS, LOS CUALES SERAN UTILIZADOS PARA LOS EMPLEADOS DE LA INSTITUCION.</t>
  </si>
  <si>
    <t>PAGO FACT. NOS. B1500000012/05-01, 13/01-02-2021,  ORD. DE SERV. NO. OS2020-0742, ABASTECIMIENTO  DE AGUA EN DIFERENTES SECTORES Y COMUNIDADES DE LA  PROV. DUARTE, CORRESP. A 30 DIAS DEL MES DE DICIEMBRE/2020  Y 30 DIAS DE ENERO/202.</t>
  </si>
  <si>
    <t>REPOS. FONDO CAJA CHICA DE LA PROVINCIA DAJABON ZONA I CORRESP. AL PERIODO DEL 06-01 AL 15-03-2021, RECIBOS DE DESEMBOLSO DEL 0793 AL 0835 SEGUN RELACION DE GASTOS.</t>
  </si>
  <si>
    <t>PAGO FACT. NO. B1500000304/28-12-2020 ORD. DE SERV. OS2020-0833 SERVICIOS DE ALMUERZO  Y REFRIGERIOS PARA 100 PERSONA, CON MOTIVO DE SER UTILIZADO DURANTE LA ACTIVIDAD DE LA INAGURACION DE LA PLANTA POTABILIZADORA DE GUANUMA, MONTE PLATA EL 16 DE DICIEMBRE/2020.</t>
  </si>
  <si>
    <t>PAGO FACT. NOS. B1500000033, 34/15-01-2021, ORDENES  DE SERVICIO NOS. OS2020-0825, OS2021-0037, DISTRIBUCION DE AGUA CON CAMION CISTERNA EN DIFERENTES SECTORES Y COMUNIDADES DE LA PROV. AZUA, CORRESP. A 29 DIAS DEL MES DE NOVIEMBRE Y 29 DIAS DE DICIEMBRE/2020.</t>
  </si>
  <si>
    <t>PAGO FACT. NO.B1500000037/15-01-2021, ORD. DE SERV. NO.OS2021-0048, DISTRIBUCION DE AGUA EN DIFERENTES COMUNIDADES DE LA PROV. SAN CRISTOBAL, CORRESP. A 27  DIAS DEL MES DICIEMBRE/2020.</t>
  </si>
  <si>
    <t>PAGO FACT. NOS. B1500002670/19, 2671/19, 2669/19-01, 2717/08-02-2021 ORDENES DE SERVICIOS NOS. OS2021-0025, 0022, 0001, 0071, PUBLICACION EN UN MEDIO DE CIRCULACION NACIONAL DURANTE DOS DIAS CONSECUTIVOS LA CONVOCATORIA  A PARTICIPAR EN LOS PROCESOS DE LICITACION PUBLICA NACIONAL, NOS. INAPA -CCC-LPN-2021-0003, 0002, 0001, 0005.</t>
  </si>
  <si>
    <t xml:space="preserve">EFT-5968 </t>
  </si>
  <si>
    <t>PAGO FACT. NO. B1500000341/23-02-2021, 5TO PAGO DE LA MAESTRIA EN GESTION PUBLICA, EN LA CUAL ESTAN PARTICIPANDO CUATRO (4) SERVIDORES DESDE EL 04 DE JUNIO 2019 CON DURACION DE DOS (2) AÑOS A PARTIR DE ESA FECHA.</t>
  </si>
  <si>
    <t>REPOS. FONDO GENERAL DESTINADO PARA CUBRIR GASTOS MENORES DEL NIVEL CENTRAL CORRESP. AL PERIODO DEL 05-02 AL 01-03-2021, RECIBOS DE DESEMBOLSO DEL 19367 AL 19478.</t>
  </si>
  <si>
    <t>PAGO FACT. NOS. B1500000032/07-01-2021,  22/03-12-2020, ORD. DE SERV. NO. OS2020-0553 DISTRIBUCION DE AGUA CON CAMION CISTERNA EN DIFERENTES SECTORES Y COMUNIDADES DE LA PROV. AZUA, CORRESP. A 30  DIAS DEL MES DE OCTUBRE  Y 14 DIAS DEL MES NOVIEMBRE/2020.</t>
  </si>
  <si>
    <t>PAGO INDEMN. Y VAC. (25 DIAS CORRESP. AL AÑO 2020), QUIEN DESEMPEÑO EL CARGO DE VIGILANTE, EN LA SECCION ADMINISTRATIVA VALVERDE.</t>
  </si>
  <si>
    <t>PAGO FACT. NO. B1500000101/07-01-2021, ORD. DE SERV. NO. OS2020-0713, DISTRIBUCION DE AGUA EN DIFERENTES SECTORES Y COMUNIDADES DE BANI PROV. PERAVIA CORRESP. A 30 DIAS DEL MES DE DICIEMBRE/2020.</t>
  </si>
  <si>
    <t>REPOS. FONDO CAJA CHICA DE LA PROV. MONTE PLATA ZONA IV CORRESP. AL PERIODO DEL 29-01 AL AL 26-02-2021, RECIBOS DE DESEMBOLSO DEL 1316 AL 1365.</t>
  </si>
  <si>
    <t>PAGO FACT. NOS. B1500001376/18, 1394//27-01-2021 ORDENES DE COMPRAS  NOS. OC2021-0001, 0011, COMPRA DE MATERIALES DE EQUIPOS ELECTRICOS, PARA SER UTILIZADOS EN REMOZAMIENTO DEL DEPTO. COSTO Y PRESUPUESTO 3ER NIVEL SEDE CENTRAL,  CUATRO CAMA SANDWICH, LA CUAL SERAN UTILIZADAS POR LA SEGURIDAD CIVIL DEL KM. 18 Y SAMANA DE INAPA.</t>
  </si>
  <si>
    <t>PAGO FACTURAS NOS. B1500000632/30-11, Y 642/11-12-2020, ORD. DE COMP. NO. OC2020-0252, "AQUISICION DE JUNTAS PARA DIFERENTES PROVINCIAS".</t>
  </si>
  <si>
    <t>PAGO DE REP. DE CAJA CHICA PARA LOS DESEMBOLSOS</t>
  </si>
  <si>
    <t xml:space="preserve">PAGO DE VIATICO POR VIAJAR </t>
  </si>
  <si>
    <t>2274</t>
  </si>
  <si>
    <t>PAGO DE VIATICO POR VIAJAR A STO DGO. A PARTICIPAR EN REUNION CON EL DIRECT. DE TRATAM. DE AGUA</t>
  </si>
  <si>
    <t>PAGO DE VIATICO POR VIAJAR A STO. DGO. A LLEVAR DOCUMT. Y PARTIC. EN REUNION PARA RECIBIR PREMIOS POR ALTA RECAUDACIONES</t>
  </si>
  <si>
    <t>PAGO DE VIATICO AL ENC. SECCION OPERACIONES JIMANI POR VIAJAR A STO. DGO. A PARTICIPAR EN REUNION CON LA DIRECT.DE RR.HH.</t>
  </si>
  <si>
    <t>PAGO DE VIATICO A ENC. SEC. ADMIN. BAHORUCO POR VIAJAR A STO. DGO.PARA PARTICIPAR EN REUNION CON LA DIRECT. FINANC.</t>
  </si>
  <si>
    <t>PAGO DE VIATICO POR VIAJAR A STO.DGO. AL CHOFER ENC. REGIONAL ASURO A LLEVAR EL ENCARGADO A REUNION CON LA DIRECT. DE RR.HH.</t>
  </si>
  <si>
    <t>PAGO DE VIATICO A ELECT. POR VIAJAR A BANI A LLENAR CILINDROS DE CLORO GAS VACIOS</t>
  </si>
  <si>
    <t>PAGO DE VIATICOS A MECANICO DE CLORO POR VIAJAR A PLANTA DE CLORO GAS VACIOS Y A STO DGO. A LLEVAR MOTORES QUEMADO A ALMACENES 18</t>
  </si>
  <si>
    <t>PAGO DE VIATICO POR VIAJAR A STO. DGO. A LLEVAR MOTORES QUEMADOS  A PLANTA DE BANI A LLENAR CILINDRO DE CLORO GAS VACIOS</t>
  </si>
  <si>
    <t>PAGO DE VIATICOS POR VIAJAR A STO. DGO. AL TECNICO ADMIN. A REUNION CON LA DIREC. DE RR.HH.</t>
  </si>
  <si>
    <t>2283</t>
  </si>
  <si>
    <t>PAGO DE VIATICO A ENC. DTO. REGIONAL ASURO POR VIAJAR A STO DGO. A PARTICIPAR EN REUNION CON LA DIREC DE RR.HH.</t>
  </si>
  <si>
    <t>PAGO DE VIATICO AL ENC. ACUEDUCTO BARAHONA POR VIAJAR A STO. DGO. A PARTICIPAR EN REUNION CON LA DIRECT. DE RR.HH.</t>
  </si>
  <si>
    <t>PAGO DE VIATICO A CHOFER DPTO.ASURO POR VIAJAR A STO.DGO. A LLEVAR A LA ENC. ADMIN. BARAHONA A RECIBIR CAPACIT. DE CREACION DE OPEN</t>
  </si>
  <si>
    <t>PAGO DE FACT. DE TRABJ. REALIZ. DE VIGILANCIA AL CAMION DE PERFOR. DE POZO  UTILIZ. EN BRAZO GRANDE -LA GUAZARA</t>
  </si>
  <si>
    <t xml:space="preserve">COMP. DE ESTUF. ELECT. Y COMP. DE SELLOS PRETINTADO RECARG. PARA SER USADOS EN OFIC. COM. AC. ASURO </t>
  </si>
  <si>
    <t xml:space="preserve">PAGO DE FACT. DE TRABAJ. REALIZ. AZURO PLANTA DE TRATAM. EL MANGUITO NEYBA </t>
  </si>
  <si>
    <t xml:space="preserve">PAGO DE VIATICO POR VIAJAR A STO DGO. AL ENC. REGIONAL ADMIN. A REUNION CON LA DIRECT. DE RR.HH. </t>
  </si>
  <si>
    <t>COMISION DEPOSITO NOCTURNO</t>
  </si>
  <si>
    <t xml:space="preserve">EFT-2232 </t>
  </si>
  <si>
    <t xml:space="preserve">EFT-2233 </t>
  </si>
  <si>
    <t xml:space="preserve">EFT-2234 </t>
  </si>
  <si>
    <t>PAGO FACT. NO.B1500000003/30-03-2021 (CUB. NO. 03) DE LOS TRAB. DE CONSTRUCCION ESTACION DE BOMBEO Y LINEA DE IMPULSION, AC. DE VILLA ALTAGRACIA , PROV. SAN CRISTOBAL.</t>
  </si>
  <si>
    <t>REVERSO DE DEPOSITO  DEL 29/03/2021</t>
  </si>
  <si>
    <t>DEPOSITO DE CHEQUES DE  NOMINA DUPLICADA</t>
  </si>
  <si>
    <t>AVISO DE CREDITO NOMINA DUPLICADA</t>
  </si>
  <si>
    <t xml:space="preserve"> REINTEGROS MARZO/2021</t>
  </si>
  <si>
    <t>COMP. DE MAT. DE PROTEC. E HIGIENE CONTRA EL COVID-19 PARA SER USD INAPA PROV. SAN CRISTOBAL</t>
  </si>
  <si>
    <t>COMP. DE VALVULA PARA SER USD EN EL CRUCE DE CANASTICA EN INAPA PROV. SAN CRISTOBAL</t>
  </si>
  <si>
    <t>COMP. DE TRANSF. PARA TENER EN STOP EN EL ALMACEN DE LA PTSC</t>
  </si>
  <si>
    <t>SERV. DE TRANSP. AL PERSONAL DE INAPA PROV. SAN CRISTOBAL FEB. 2021</t>
  </si>
  <si>
    <t>SERV. DE RETROEX. PARA SER USD. EN AC. HAINA INAPA PROV. SAN CRISTOBAL</t>
  </si>
  <si>
    <t>COMP. DE JUNTAS DRESSER PARA SER USD. EN AC. LA TOMA EN INAPA PROV. SAN CRISTOBAL</t>
  </si>
  <si>
    <t>PAGO SERV. DE FLOTAS, PARA EL PERSONAL DE INAPA  PROV. SAN CRISTOBAL CORRESP. FEBRERO 2021</t>
  </si>
  <si>
    <t>REPOS. CAJA CHICA DE LA DIV. ADMN. Y FIN. INAPA PROV. SAN CRISTOBAL</t>
  </si>
  <si>
    <t>COMP. DE LETREROS DIV. COMERCIAL INAPA PROV. SAN CRISTOBAL</t>
  </si>
  <si>
    <t>COMP. DE BOMBA SUMERG. PARA SER USD EN BOMBA DE TRATAMIENTO INAPA PROV. SAN CRISTOBAL</t>
  </si>
  <si>
    <t>COMP. DE SILLA Y MESA PARA SER USD EN LA DIV. COM. INAPA PROV. SAN CRISTOBAL</t>
  </si>
  <si>
    <t>COMP. DE MAT. PARA SUPLIR LA NECESD. DE INAPA PROV. SAN CRISTOBAL</t>
  </si>
  <si>
    <t>COMP. DE NEUMATICO ASIGNADO A OPERACIONES EN INAPA SAN CRISTOBAL</t>
  </si>
  <si>
    <t>AVISO DE  DEBITO  PAGO PRESTAMO</t>
  </si>
  <si>
    <t>AVANCE INICIAL 20%, DE LOS TRAB. REDES  LAS MERCEDES Y CRUCE DE LA BOMBA, PROV.  SANTO DOMINGO - MONTE PLATA.</t>
  </si>
  <si>
    <t>AVANCE INICIAL 20%, DE LOS TRAB. LINEA DE CONDUCCION TRAMO DESDE EST. 1+340.80 HASTA  EST.2+356.60, PROV.   SANTO DOMINGO - MONTE PLATA.</t>
  </si>
  <si>
    <t>AVANCE INICIAL 20%, DE LOS TRAB. LINEA DE CONDUCCION Y REDES VILLA GUERRERO COMPRENDIDA ENTRE LOS NUDOS 22, 101, 80, 8 Y 4, PROVINCIA  EL SEYBO.</t>
  </si>
  <si>
    <t>AVANCE INICIAL 20%, DE LOS TRAB. RED DISTRIB. LOS SOLARES,, PROV.   SANTO DOMINGO - MONTE PLATA.</t>
  </si>
  <si>
    <t>AVANCE INICIAL 20%, DE LOS TRAB. LINEA DE CONDUCCION TRAMO DESDE EST.2+356.60 HASTA EST. 3+372.40, PROV.  SANTO DOMINGO - MONTE PLATA.</t>
  </si>
  <si>
    <t>PAGO FACT. NO. B1500000171/30-03-2021, (CUB. NO.07) ,  PARA LOS TRAB. CONSTRUCCION MACRO RED DE BANI Y RED DE DISTRIBUCION EL FUNDO, AC. PERAVIA, PROV. PERAVIA.</t>
  </si>
  <si>
    <t>PAGO FACT. NO. B1500000170/30-03-2021 ( CUB. NO.07) DE LOS TRAB. DE AMPLIACION Y MEJORAMIENTO REDES DE DISTRIB. MATANZA, PAYA, ARROYO HONDO, LOS TUMBAOS Y QUIJA QUIETA Y CARRETON  AC. MULTIPLE PERAVIA, PROV. PERAVIA .</t>
  </si>
  <si>
    <t>AVANCE INICIAL 20%, DE LOS TRAB. DE LINEA DE CONDUCCION 12¨ PVC TRAMO DESDE EST. 1+556   HASTA EST. 2+359, PROV.   SANTO DOMINGO - MONTE PLATA.</t>
  </si>
  <si>
    <t>PAGO FACT. B1500000005/01-03-2021, (CUB. NO. 05) DE LOS TRAB. AMPLIACION DE AC. HIGUEY, EXTENSION VILLA HORTENSIA Y ANAMUYA, REDES DE DISTRIB. PROV.LA ALTAGRACIA.</t>
  </si>
  <si>
    <t>PAGO CUB. NO. 03 (FINAL) Y DEVOLUCION DE RETENIDO EN GARANTIA  DE LOS TRAB. DE PERFORACION Y AFORO DE TRES (3) POZOS PARA EL  REFORZAMIENTO DEL AC. PINTADO-BEJUCAL,  PROV. EL SEYBO.</t>
  </si>
  <si>
    <t>PAGO FACT. NO.B1500000006/19-03-2021 (CUB.NO.03) DE LOS TRAB. AMPLIACION RED DE DISTRIB.  AC. MULTIPLE LIMONAL LA VEREDA,  AC. RIO ARRIBA,  PROV.PERAVIA..</t>
  </si>
  <si>
    <t>AVANCE INICIAL 20%, DE LOS TRAB. DE MEJORAMIENTO AC. JANICO , PROVINCIA  SANTIAGO.</t>
  </si>
  <si>
    <t>AVANCE INICIAL 20%, DE LOS TRAB. RED DISTRIB. COMUN. REPARADERO Y LOS CAÑOS, PROVINCIA   SANTO DOMINGO - MONTE PLATA.</t>
  </si>
  <si>
    <t>AVANCE INICIAL 20%, DE LOS TRAB. LINEA DE CONDUCCION 8¨ PVC TRAMO DESDE EST. 0+892 HASTA EST. 3.785, PROV. SANTO DOMINGO - MONTE PLATA.</t>
  </si>
  <si>
    <t xml:space="preserve">EFT-2235 </t>
  </si>
  <si>
    <t xml:space="preserve">EFT-2236 </t>
  </si>
  <si>
    <t xml:space="preserve">EFT-2237 </t>
  </si>
  <si>
    <t xml:space="preserve">EFT-2238 </t>
  </si>
  <si>
    <t xml:space="preserve">EFT-2239 </t>
  </si>
  <si>
    <t xml:space="preserve">EFT-2240 </t>
  </si>
  <si>
    <t xml:space="preserve">EFT-5969 </t>
  </si>
  <si>
    <t>PAGO FACT. NOS. B1500000187 Y 188/07-01-2021 ORD.DE SERV. OS2021-0081, COLOCACION DE PUBLICIDAD INSTITUCIONAL DURANTE 02 (DOS) MESES, EN EL PROGRAMA DE TELEVISION " ENCUENTRO MATINAL", ESTE ESPACIO SE TRANSMITE DE LUNES A VIERNES EN HORARIO DE 8:00 AM A 9:00 AM, POR NEXXO, CANAL 20 EN SANTIAGO DE LOS CABALLEROS, CORRESP. AL PERIODO DEL 05 DE OCTUBRE AL 05 DE DICIEMBRE/2020.</t>
  </si>
  <si>
    <t>PAGO FACT. NOS. B1500000007 Y B1500000008/07-01-2021, ORD. DE SERVICIOS NOS.OS2021-0146 PUBLICIDAD INSTITUCIONAL EN EL PROGRAMA RADIAL "LA ANTESALA DE LA MAÑANA" TRANSMITIDO DE LUNES A VIERNES DE 5:00 AM A 7; 00 AM POR LA MONUMENTAL 100.3F.M., CORRESP. AL PERIODO DEL 20 DE OCTUBRE AL 20 DE DICIEMBRE/2020.</t>
  </si>
  <si>
    <t>PAGO FACT. NOS.B1500000001 Y 02/18-02-2021, ORD. DE SERV. OS2021-0111 COLOCACION PUBLICIDAD INSTITUCIONAL DURANTE 02 (DOS) MESES,EN EL PROGRAMA DE TELEVISION " SIN RODEO,  TRANSMITIDO DE LUNES A VIERNES DE 8:00 PM A 9:00 PM POR METROVISION, CANAL 62 DE ASTER Y CLARO, CORRESP. AL PERIODO DEL 16 DE DICIEMBRE/2020 AL 16 DE FEBRERO/2021.</t>
  </si>
  <si>
    <t>PAGO FACT. NOS. B1500000003/01-02, 04/01-03-2021,ORD. DE SERV. NO. OS2021-0021 DISTRIBUCION DE AGUA EN DIFERENTES SECTORES Y COMUNIDADES DE LA PROV. SAN CRISTOBAL,  CORRESP. A 28 DIAS DEL MES DE ENERO  Y 28  DIAS DE FEBRERO/2021.</t>
  </si>
  <si>
    <t>PAGO FACT. NO.B1500000332/15-12-2020, ORD. DE COMP. NO.OC2020-0319, COMPRA DE MATERIALES ELECTRICOS, CON CERTIFICACION UL (UNDERWRITERS LABORATORIES), PARA SER UTILIZADOS EN DIFERENTES AREAS DEL NIVEL CENTRAL DEL INAPA.</t>
  </si>
  <si>
    <t>PAGO INDEMN. Y VAC. (20 DIAS CORRESP. AL AÑO 2019 Y 20 DEL 2020), QUIEN DESEMPEÑO EL CARGO DE SOPORTE COMERCIAL, SECCION COMERCIAL DE MONTE CRISTI.</t>
  </si>
  <si>
    <t>REPOS. FONDO CAJA CHICA DE LA PROV. SANCHEZ RAMIREZ ZONA III CORRESP. AL PERIODO DEL 12-01 AL 04-03-2021, RECIBOS DE DESEMBOLSO DEL 0903 AL 0935.</t>
  </si>
  <si>
    <t>PAGO FACT. NOS. B1500000001, 2/07-01-2021, ORD. DE SERV. NO. OS2021-0106, COLOCACION DE PUBLICIDAD INSTITUCIONAL DURANTE 02 (DOS) MESES, EN EL PROGRAMA " JAQUE AL REY", TRANSMITIDO POR LA PLATAFORMA DE YOU TUBE Y TODAS LAS REDES SOCIALES, CORRESP. AL PERIODO DEL 21 DE OCTUBRE/2020 AL 21 DE DICIEMBRE/2020.</t>
  </si>
  <si>
    <t>PAGO FACT. NO. B1500000018/14-01-2021, ORD. DE SERV. NO. OS2020-0752, DISTRIBUCION DE AGUA EN DIFERENTES SECTORES Y COMUNIDADES DE COTUI,  PROV. SANCHEZ RAMIREZ, CORRESP. A 9 DIAS DEL MES DE NOVIEMBRE/2020.</t>
  </si>
  <si>
    <t>PAGO INDEMN. Y VAC. (20 DIAS CORRESP. AL AÑO 2019 Y 19 DEL 2020), QUIEN DESEMPEÑO EL CARGO DE AYUDANTE DE OPERACIONES Y MANTENIMIENTO EN LA DIVISION DE TRATAMIENTO DE AGUA SAN CRISTOBAL.</t>
  </si>
  <si>
    <t>PAGO VAC. (05 DIAS CORRESP. AL AÑO 2019 Y 15 DEL 2020), QUIEN DESEMPEÑO EL CARGO DE ANALISTA LEGAL, EN EL DEPART. JURIDICO.</t>
  </si>
  <si>
    <t>PAGO INDEMN. Y VAC. (25 DIAS CORRESP. AL AÑO 2019 Y 25 DEL 2020), QUIEN DESEMPEÑO EL CARGO DE PLOMERO, EN LA DIVISION DE OPERACIONES SAN JUAN DE LA MAGUANA.</t>
  </si>
  <si>
    <t>PAGO INDEMN. Y VAC. (25 DIAS CORRESP. AL AÑO 2019 Y 29 DEL 2020), QUIEN DESEMPEÑO EL CARGO DE AYUDANTE DE FONTANERIA, EN LA DIVISION DE COMERCIAL PROV. SAN JUAN DE LA MAGUANA (LAS MATAS DE FARFAN).</t>
  </si>
  <si>
    <t>PAGO INDEMN. Y VAC. (25 DIAS CORRESP. AL AÑO 2019 Y 29 AL 2020), QUIEN DESEMPEÑO EL CARGO DE AYUDANTE DE FONTANERIA, EN LA DIVISION DE COMERCIAL PROV. SAN JUAN DE LA MAGUANA (LAS MATAS DE FARFAN).</t>
  </si>
  <si>
    <t>1ER ABONO DE INDEMN. Y VAC. CORRESP. A (25 DIAS DEL AÑO 2019 Y 30 DEL 2020), QUIEN DESEMPEÑO EL CARGO DE SECRETARIA EN EL DEPART. DE EQUIDAD DE GENERO.</t>
  </si>
  <si>
    <t xml:space="preserve">IMP. 0.15          </t>
  </si>
  <si>
    <t>AVISO DE CREDITO CHEQUE ANULADO</t>
  </si>
  <si>
    <t>AVISO DE  CREDITO NOMINA DE ACS.</t>
  </si>
  <si>
    <t>AVISO DE  CREDITO  EFT-1124-1125</t>
  </si>
  <si>
    <t>AVISO DE CREDITO DEPOSITO</t>
  </si>
  <si>
    <t>PAGO PRESTAMO DE ELECTRODOMESTICO</t>
  </si>
  <si>
    <t xml:space="preserve">EFT-1130 </t>
  </si>
  <si>
    <t xml:space="preserve">EFT-1131 </t>
  </si>
  <si>
    <t>PAGO NOMINA ADICIONAL BONO SISMAP AL PERSONAL EN TRAMITES DE PENSION NC Y AC CORRESP. AL MES DE DICIEMBRE/2020  ELAB. EN ABRIL/2021.</t>
  </si>
  <si>
    <t>PAGO NOMINA HORAS EXTRAS CORRESP. COMPLETIVO NOVIEMBRE/2020 Y ENERO/2021 ELAB. EN ABRIL/2021.</t>
  </si>
  <si>
    <t>AVANCE INICIAL 20%, DE LOS TRABAJOS RED DE DISTRIBUCION LA PALMITA - LA JABILLA - LA FELICITA, PROV. SANTO DOMINGO - MONTE PLATA,  LOTE XIII.</t>
  </si>
  <si>
    <t>AVANCE INICIAL 20%, DE LOS TRABAJOS REDES LOS RIELES Y PRIMERA PARTE GUANUMA,  PROV.   SANTO DOMINGO - MONTE PLATA,  LOTE I.</t>
  </si>
  <si>
    <t>AVANCE INICIAL 20%, DE LOS TRABAJOS EQUIPAMIENTO Y ELECTRIFICACION DE POZO, LINEA DE IMPULSION Y DEPOSITO REGULADOR, PROV.  BAHORUCO,  LOTE V.</t>
  </si>
  <si>
    <t>AVANCE INICIAL 20%, DE LOS TRABAJOS REDES LOMA DEL CHIVO (SECTOR COLINAS DON GUILLERMO) COMPRENDIDA ENTRE LOS NUDOS 21, 23, 5, 1, 6  Y 13, PROVINCIA, EL SEIBO, LOTE VI.</t>
  </si>
  <si>
    <t>AVANCE INICIAL 20%, DE LOS TRABAJOS  RED  DISTRIBUCION COMUNIDAD CAMARON, PROV. SANTO DOMINGO - MONTE PLATA,  LOTE VIII.</t>
  </si>
  <si>
    <t xml:space="preserve">EFT-2241 </t>
  </si>
  <si>
    <t>PAGO FACT. NO.B1500000002/05-04-2021 (CUB. NO.02 ) DE LOS TRAB. CONSTRUCCION DE ESTACION DE BOMBEO SOBRE DEPOSITO EXISTENTE, MULTIPLE DE SAMANA, EXTENSION LOMA DEL GREEN,  PROV. SAMANA, LOTE I.</t>
  </si>
  <si>
    <t>REPOS. FONDO CAJA CHICA DE LA PROV. HERMANAS MIRABAL ZONA III CORRESP. AL PERIODO DEL 05-01 AL 04-03-2021, RECIBOS DE DESEMBOLSO DEL 0143 AL 0162 SEGUN RELACION DE GASTOS.</t>
  </si>
  <si>
    <t>PAGO FACT. NOS.B1100005536/17-11, 6014/10-12-2020, ALQUILER LOCAL OFICINA COMERCIAL EN EL MUNICIPIO COMENDADOR , PROV. ELIAS PIÑA, CORRESP. AL MES DE NOVIEMBRE Y 21 DIAS DEL MES DE DICIEMBRE/2020.</t>
  </si>
  <si>
    <t>REPOS. FONDO CAJA CHICA DE LA DIRECCION EJECUTIVA CORRESP. AL PERIODO DEL 16-02 AL 25-03-2021, RECIBOS DE DESEMBOLSO DEL 10100 AL 10147.</t>
  </si>
  <si>
    <t>REPOS. FONDO CAJA CHICA DE LA DIRECCION DE OPERACIONES DESTINADO PARA CUBRIR GASTOS DE URGENCIA CORRESP. AL PERIODO DEL 09 AL 30-03-2021, RECIBOS DE DESEMBOLSO DEL 9270 AL 9310.</t>
  </si>
  <si>
    <t xml:space="preserve">AVANCE INICIAL 20%, DE LOS TRAB. LINEA DE CONDUCCION 12¨¨ PVC DESDE EST. 2+359 HASTA EST. 3+162, PROV.  </t>
  </si>
  <si>
    <t xml:space="preserve">EFT-2242 </t>
  </si>
  <si>
    <t>AVANCE INICIAL 20%, DE LOS TRAB. RED DISTRIB. COMUN. EL 35, PROV. SANTO DOMINGO - MONTE PLATA.</t>
  </si>
  <si>
    <t>AVANCE INICIAL 20%, DE LOS TRAB. LINEA DE CONDUCCION DESDE EST. 0+325 HASTA EST. 1+340.80,  PROV. SANTO DOMINGO-MONTE PLATA.</t>
  </si>
  <si>
    <t>AVANCE INICIAL 20%, DE LOS TRAB. RED LOS BOTADOS COLA II, PROV.   SANTO DOMINGO - MONTE PLATA.</t>
  </si>
  <si>
    <t>AVANCE INICIAL 20%, DE LOS TRAB.LINEA DE CONDUCCION 012¨¨ PVC  LOS BOTADOS TRAMO DESDE EST. 4+388.20 H/EST. 5+404.00, PROV.  SANTO DOMINGO - MONTE PLATA.</t>
  </si>
  <si>
    <t>AVANCE INICIAL 20%, DE LOS TRAB. AMPLIACION AC.SAN JUAN, EXTENSION SECTOR EL CORBANO NORTE (BARRIO LOS MILITARES)  PROV.SAN JUAN.</t>
  </si>
  <si>
    <t>AVANCE INICIAL 20%, DE LOS TRAB. LINEA MATRIZ Y TRAMO LINEA DE CONDUCCION (EST. 0+325 H/EST.0.+753), PROV.  SANTO DOMINGO - MONTE PLATA.</t>
  </si>
  <si>
    <t>AVANCE INICIAL 20%, DE LOS TRAB. MEJORAMIENTO AC. PEDERNALES (REHAB. OBRA DE TOMA Y COLOCACION LINEA ADUCCION)  PROV. PEDERNALES.</t>
  </si>
  <si>
    <t xml:space="preserve">EFT-2243 </t>
  </si>
  <si>
    <t>AVANCE INICIAL 20%, DE LOS TRAB. REDES VILLA GUERRERO COMPRENDIDA ENTRE LOS NUDOS 12, 20, 40 Y 75, PROV. EL SEIBO.</t>
  </si>
  <si>
    <t>AVANCE INICIAL 20%, DE LOS TRAB. RED LOS BOTADOS 2DA. PARTE Y COLA I PROV. SANTO DOMINGO-MONTE PLATA.</t>
  </si>
  <si>
    <t>AVANCE INICIAL 20%, DE LOS TRAB. REDES DE DISTRIB.  EL RODEO,  PROV. BAHORUCO.</t>
  </si>
  <si>
    <t>PAGO FACT. NO.B1500000021/06-04-2021 (CUB. NO.07 FINAL Y DEVOLUCION DE RETENIDO EN GARANTIA) DE LOS TRAB. ALCANT. SANITARIO DE SAN JUAN,URBANIZACION VILLA ALEJANDRA PARTE B, PROV. SAN JUAN.</t>
  </si>
  <si>
    <t>PAGO NOMINA HORAS EXTRAS , CORRESP. AL MES DE  FEBRERO Y MARZO/2021, ELAB. EN ABRIL/2021.</t>
  </si>
  <si>
    <t>PAGO NOMINA ADICIONAL NIVEL CENTRAL Y ACS. CORRESP. AL MES DE  MARZO/2021, ELAB. EN ABRIL/2021.</t>
  </si>
  <si>
    <t xml:space="preserve">EFT-1132 </t>
  </si>
  <si>
    <t xml:space="preserve">EFT-1133 </t>
  </si>
  <si>
    <t xml:space="preserve">EFT-5970 </t>
  </si>
  <si>
    <t>REPOS. FONDO CAJA CHICA DE LA PROV. HERMANAS MIRABAL ZONA III CORRESP. AL PERIODO DEL 05-01 AL 12-02-2021, RECIBOS DE DESEMBOLSO DEL 0688 AL 0725.</t>
  </si>
  <si>
    <t>PAGO FACT. NOS. B1500000001, 2/08-02-2021, ORD. DE SERV.  OS2021-0139,  COLOCACION DE PUBLICIDAD INSTITUCIONAL 02 (DOS) MESES, EN EL PROGRAMA TELEVISIVO DIGITAL  "LA CARACOLA" , CORRESP.  AL PERIODO DEL 23 DE NOVIEMBRE/2020  AL 23 DE  ENERO/2021.</t>
  </si>
  <si>
    <t>1ER ABONO INDEMN. Y VAC. CORRESP. A (25 DIAS DEL AÑO 2019 Y 28 DEL 2020), QUIEN DESEMPEÑO EL CARGO DE SOPORTE COMERCIAL EN EL DEPART. CATASTRO DE USUARIOS CARTOGRAFIA.</t>
  </si>
  <si>
    <t>PAGO INDEMN. Y VAC. (25 DIAS CORRESP. AL AÑO 2019 Y 28 AL 2020), QUIEN DESEMPEÑO EL CARGO DE SOPORTE COMERCIAL EN EL DEPART.CATASTRO DE USUARIOS CARTOGRAFIA.</t>
  </si>
  <si>
    <t>PAGO FACT. NOS. B1500000470, 471/05-01-2021. ORD. DE SERV. NO. OS2021-0103,  COLOCACION DE  PUBLICIDAD INSTITUCIONAL DURANTE 02 (DOS) MESES, EN EL PROGRAMA DE TELEVISION  "HORAS EXTRAS", CORRESP. AL PERIODO DEL 26 DE OCTUBRE AL 26 DE DICIEMBRE/2020.</t>
  </si>
  <si>
    <t>AUMENTO DE FONDO FIJO REPONIBLE DE LA DIRECCION DE OPERACIONES, DICHO FONDO CUENTA CON UN MONTO DE RD $ 1,500,000.00 Y CON ESTA SUMA EL FONDO ASCIENDE A RD $ 2,300,000.00.</t>
  </si>
  <si>
    <t xml:space="preserve">EFT-5971 </t>
  </si>
  <si>
    <t>EFT-5972</t>
  </si>
  <si>
    <t>EFT-5973</t>
  </si>
  <si>
    <t>PAGO FACT. NO. B1500000014/28-02-2021,  ALQUILER LOCAL COMERCIAL EN VILLA ELISA, MUNICIPIO GUAYUBIN, PROV. MONTECRIST, CORRESP. AL MES DE FEBRERO/2021.</t>
  </si>
  <si>
    <t xml:space="preserve">PAGO FACT. NOS. B1500000126, 127/08-02-2021, ORD. DE SERV. NO. OS2021-0105, COLOCACION DE PUBLICIDAD INSTITUCIONAL DURANTE 02 (DOS) MESES EN EL PROGRAMA DE TELEVISION  "ACCESO SIN LIMITES",  CORRESP. AL PERIODO DEL 21 DE OCTUBRE AL 21 DE DICIEMBRE/2020. </t>
  </si>
  <si>
    <t>PAGO FACT. NO.B1500092685/28-03-2021 (721621338) SERV.DE LAS FLOTAS SISMOPA, CORRESP. AL MES DE MARZO/2021.</t>
  </si>
  <si>
    <t>PAGO FACT. NO. B1500027507/15-03-2021, CUENTA NO.4236435, POR SERV. DE  INTERNET  PRINCIPAL 200 MBPS Y TELECABLE, CORRESP. AL PERIODO DEL 11-02  AL 10-03-2021.</t>
  </si>
  <si>
    <t>PAGO FACT. NO.B1500093425/28-03-2021, CUENTA NO.709494508, SERVICIOS TELEFONICOS E INTERNET, CORRESP. AL MES DE MARZO/2021.</t>
  </si>
  <si>
    <t xml:space="preserve">EFT-5974 </t>
  </si>
  <si>
    <t>EFT-5975</t>
  </si>
  <si>
    <t>EFT-5976</t>
  </si>
  <si>
    <t>EFT-5977</t>
  </si>
  <si>
    <t>EFT-5978</t>
  </si>
  <si>
    <t>EFT-5979</t>
  </si>
  <si>
    <t>EFT-5980</t>
  </si>
  <si>
    <t>PAGO FACT. NO. B1500000181/05-01-2021, ORD. DE SERV. NO. OS2021-0004, DISTRIBUCION DE AGUA EN DIFERENTES SECTORES Y COMUNIDADES DEL MUNICIPIO VILLA ALTAGRACIA DE LA PROV. SAN CRISTOBAL, CORRESP. A 31  DIAS DEL MES DE JULIO/2020.</t>
  </si>
  <si>
    <t>PAGO FACT. NO. B1100007840/31-03-2021,  ALQUILER LOCAL COMERCIAL EN EL MUNICIPIO SABANA LARGA, PROV. SAN JOSE DE OCOA, CORRESP. AL MES DE MARZO/2021.</t>
  </si>
  <si>
    <t>PAGO FACT. NO.B1100007798/31-03-2021, ALQUILER LOCAL COMERCIAL, DISTRITO MUNICIPAL LAS GALERAS, PROV. SANTA BARBARA DE SAMANA, CORRESP. AL MES DE MARZO/2021.</t>
  </si>
  <si>
    <t>1ER ABONO DE INDEMN. Y VAC. CORRESP. A (30 DIAS DEL AÑO 2019 Y 25 DEL 2020), QUIEN DESEMPEÑO EL CARGO DE ENCARGADO (A), EN LA DIVISION ADMINISTRATIVA PROV. SAMANA.</t>
  </si>
  <si>
    <t>PAGO INDEMN. Y VAC. (15 DIAS CORRESP. AL AÑO 2019 Y 09 DEL 2020), QUIEN DESEMPEÑO EL CARGO DE OPERADOR DE SISTEMA APS, EN LA DIVISION DE OPERACIONES ELIAS PIÑA.</t>
  </si>
  <si>
    <t>PAGO VAC. (15 DIAS CORRESP. AL AÑO 2020), QUIEN DESEMPEÑO EL CARGO DE SUB-DIRECTOR EN LA DIRECCION EJECUTIVA.</t>
  </si>
  <si>
    <t>PAGO INDEMN. Y VAC. (25 DIAS CORRESP. AL AÑO 2019 Y 30 DEL 2020), QUIEN DESEMPEÑO EL CARGO DE AUXILIAR COMERCIAL, SECCION COMERCIAL DE DAJABON.</t>
  </si>
  <si>
    <t>PAGO INDEMN. Y VAC. (15 DIAS CORRESP. AL AÑO 2020), QUIEN DESEMPEÑO EL CARGO DE AYUDANTE DE OPERACIONES Y MANT., DIVISION DE TRATAMIENTO PROV. HERMANAS MIRABAL.</t>
  </si>
  <si>
    <t>PAGO INDEMN. Y VAC. (25 DIAS CORRESP. AL AÑO 2019 Y 25 DEL 2020), QUIEN DESEMPEÑO EL CARGO DE SECRETARIA, EN LA SECCION ADMINISTRATIVA VALVERDE.</t>
  </si>
  <si>
    <t>PAGO FACT. NO.B1100007799/31-03-2021, ALQUILER LOCAL COMERCIAL MUNICIPIO HIGUEY, PROVINCIA LA ALTAGRACIA,, CORRESP. AL MES DE MARZO/2021.</t>
  </si>
  <si>
    <t>PAGO FACT. NO.B1100007794/31-03-2021  ALQUILER LOCAL COMERCIAL EN PIMENTEL, PROV. DUARTE, CORRESP. AL MES DE MARZO/2021.</t>
  </si>
  <si>
    <t>PAGO FACT. NO.B1500000038, 23/3/2021  ALQUILER LOCAL COMERCIAL EN EL MUNICIPIO Y PROV. EL SEIBO, (ADENDA 01/2020) CORRESP. AL MES DE MARZO/2021.</t>
  </si>
  <si>
    <t>PAGO FACT. NO.B1100007825/31-03-2021, ALQUILER LOCAL COMERCIAL  EN BOCA CANASTA , MUNICIPIO BANI, PROV.PERAVIA, CORRESP. AL MES DE MARZO/2021.</t>
  </si>
  <si>
    <t>PAGO FACT. NO.B1100007795/31-03-2021, ALQUILER LOCAL COMERCIAL EN EL MUNICIPIO DE CABRERA, PROV. MARIA TRINIDAD SANCHEZ, ADENDUM 02/2020, CORRESP. AL MES DE MARZO/2021.</t>
  </si>
  <si>
    <t>PAGO FACT. NO. B1100007830/31-03-2021,  ALQUILER LOCAL COMERCIAL, MUNICIPIO SAN JUAN, PROVINCIA SAN JUAN, CORRESP. AL  MES DE MARZO/2021.</t>
  </si>
  <si>
    <t>PAGO FACT. NO.B1100007792/31-03-2021 ALQUILER LOCAL COMERCIAL EN YAMASA, PROV. MONTE PLATA,  ADENDUM 02/2019, CORRESP. AL MES DE MARZO/2021.</t>
  </si>
  <si>
    <t>PAGO FACT. NO.B1100007806/31-03-2021,  ALQUILER DE LOCAL COMERCIAL EN EL MUNICIPIO DON GREGORIO, PROV. PERAVIA,  CORRESP. AL MES DE MARZO/2021.</t>
  </si>
  <si>
    <t>PAGO FACT. NO. B1100007804/31-03-2021,  ALQUILER LOCAL  DE LA OFICINA COMERCIAL EN EL DISTRITO MUNICIPAL SABANA BUEY, MUNICIPIO BANI, PROV. PERAVIA, CORRESP. AL MES DE MARZO/2021.</t>
  </si>
  <si>
    <t>PAGO FACT. NO. B1500000015/30-03-2021,  ALQUILER LOCAL COMERCIAL EN VILLA ELISA, MUNICIPIO GUAYUBIN, PROV. MONTECRISTI, CORRESP. AL MES DE MARZO/2021.</t>
  </si>
  <si>
    <t>2DO ABONO, CUOTA NO.2 ( DOS) DE LAS, FACT. NOS. B1500027961, 27963, 27964, 27965, 27966, 27968/24-02, 28191/06, 28254/10-03-, 27870/18, 27844/17-02-2021, SEGUN POLIZAS NOS. 2-2-204-0034808, 2-2-801-0000159, 2-2-802-0042545, 0025570, 0000161, 2-2-402-0007414, 2-2-804-0000157, 2-2-502-0000119, 2-2-503-0151785, 2-2-814-0005129, POR CONCEPTO DE INCENDIO Y LINEAS ALIADAS (TODO RIESGO), RESPONS. CIVIL EXTRACONTRACTUAL, RESPONS. CIVIL EXCESO, TRANSPORTE TERRESTRE, FIDELIDAD 3D,VEHICULOS DE MOTOR FLOTILLA, RESPONS. CIVIL DE EXCESO VEHICULOS DE MOTOR, EQUIPOS DE MAQUINARIA Y CONTRATISTAS, CORRESP. AL PERIODO DEL 28-02- 2021 AL 28-02-2022.</t>
  </si>
  <si>
    <t>PAGO FACT. NO.B1100007797/31-03-2021,  ALQUILER LOCAL COMERCIAL EN LAS TARANAS VILLA RIVAS, PROVINCIA DUARTE, CORRESP. AL MES MARZO/2021.</t>
  </si>
  <si>
    <t>PAGO FACT. NO.B1100007803/31-03-2021, ALQUILER LOCAL COMERCIAL EN VILLA LA MATA, PROV. SANCHEZ RAMIREZ, CORRESP. AL MES DE MARZO/2021.</t>
  </si>
  <si>
    <t>EFT-5982</t>
  </si>
  <si>
    <t>EFT-5983</t>
  </si>
  <si>
    <t>EFT-5984</t>
  </si>
  <si>
    <t>EFT-5985</t>
  </si>
  <si>
    <t>EFT-5986</t>
  </si>
  <si>
    <t>EFT-5987</t>
  </si>
  <si>
    <t>EFT-5988</t>
  </si>
  <si>
    <t>EFT-5989</t>
  </si>
  <si>
    <t>EFT-5990</t>
  </si>
  <si>
    <t>EFT-5981</t>
  </si>
  <si>
    <t xml:space="preserve">058860 </t>
  </si>
  <si>
    <t>PAGO FACT. NO. B1100007808/31-03-2021, ALQUILER OFICINA COMERCIAL EN EL MUNICIPIO  EL CERCADO, PROV. SAN JUAN, CORRESP. AL MES DE MARZO/2021.</t>
  </si>
  <si>
    <t>PAGO FACT. NO. B1100007807/31-03-2021, ALQUILER LOCAL COMERCIAL EN EL MUNICIPIO QUISQUEYA, PROV. SAN PEDRO DE MACORIS, CORRESP. AL MES DE MARZO/2021.</t>
  </si>
  <si>
    <t>PAGO INDEMN. Y VAC. (25 DIAS CORRESP. AL AÑO 2019 Y 30 DEL 2020), QUIEN DESEMPEÑO EL CARGO DE AYUDANTE DE FONTANERIA EN LA DIVISION COMERCIAL MARIA TRINIDAD SANCHEZ.</t>
  </si>
  <si>
    <t>PAGO INDEMN. Y VAC. (20 DIAS CORRESP. AL AÑO 2019 Y 15 DEL 2020), QUIEN DESEMPEÑO EL CARGO DE GESTOR DE COBRO, EN LA DIVISION COMERCIAL MARIA TRINIDAD SANCHEZ.</t>
  </si>
  <si>
    <t>REPOS. FONDO CAJA CHICA DE LA DIRECCION DE CALIDAD DE AGUA CORRESP. AL PERIODO DEL 06-01 AL 09-02-2021, RECIBOS DE DESEMBOLSO DEL 0273 AL 0314.</t>
  </si>
  <si>
    <t>PAGO VAC. (20 DIAS CORRESP. AL AÑO 2019 Y 19 DEL 2020), QUIEN DESEMPEÑO EL CARGO DE SOLDADOR, EN LA DIVISION DE OPERACIONES PROV. SAN JUAN DE LA MAGUANA.</t>
  </si>
  <si>
    <t>PAGO INDEMN. Y VAC. (25 DIAS CORRESP. AL AÑO 2019 Y 30 DEL 2020), QUIEN DESEMPEÑO EL CARGO DE AYUDANTE DE FONTANERIA, SECCION DE OPERACIONES DE VALVERDE.</t>
  </si>
  <si>
    <t>PAGO INDEMN. Y VACACIONES (15 DIAS CORRESP. AL AÑO 2019 Y 15 DEL 2020), QUIEN DESEMPEÑO EL CARGO DE OPERADOR DE SISTEMA APS, DIVISION OPERACIONES PROV. LA ALTAGRACIA.</t>
  </si>
  <si>
    <t>PAGO INDEMN. Y VAC. (25 DIAS CORRESP. AL AÑO 2019 Y 30 DEL 2020), QUIEN DESEMPEÑO EL CARGO DE OPERADOR DE SISTEMA, SECCION DE OPERACIONES MONTE CRISTI.</t>
  </si>
  <si>
    <t>PAGO INDEMN. Y VAC. (25 DIAS CORRESP. AL AÑO 2019 Y 30 DEL 2020), QUIEN DESEMPEÑO EL CARGO DE AYUDANTE DE FONTANERIA EN LA SECCION COMERCIAL MONTE CRISTI.</t>
  </si>
  <si>
    <t>PAGO INDEMN. Y VAC. (25 DIAS CORRESP. AL AÑO 2019 Y 30 DEL 2020), QUIEN DESEMPEÑO EL CARGO DE CHOFER I EN LA SECCION ADMINISTRATIVA VALVERDE.</t>
  </si>
  <si>
    <t>PAGO INDEMN. Y VAC. (25 DIAS CORRESP. AL AÑO 2019 Y 23 DEL 2020), QUIEN DESEMPEÑO EL CARGO DE OPERADOR DE SISTEMA APS EN LA DIVISION DE OPERACIONES PROV. PERAVIA.</t>
  </si>
  <si>
    <t>PAGO INDEMN. Y VAC. (15 DIAS CORRESP. AL AÑO 2019 Y 15 DEL 2020), QUIEN DESEMPEÑO EL CARGO DE AYUDANTE DE OPERACIONES Y MANTEN., DIVISION DE TRATAMIENTO DE AGUA ELIAS PIÑA.</t>
  </si>
  <si>
    <t>PAGO VAC. (12 DIAS CORRESP. AL AÑO 2020), QUIEN DESEMPEÑO EL CARGO DE ANALISTA LEGAL, DEPARTAMENTO PROVINCIAL PERAVIA.</t>
  </si>
  <si>
    <t>PAGO INDEMN. Y VAC. (25 DIAS CORRESP. AL AÑO 2019 Y 30 DEL 2020), QUIEN DESEMPEÑO EL CARGO DE VIGILANTE, DIVISION ADMINISTRATIVA FINANCIERA SAN JOSE DE OCOA.</t>
  </si>
  <si>
    <t>PAGO VAC. (15 DIAS CORRESP. AL AÑO 2019 Y 10 DEL 2020), QUIEN DESEMPEÑO EL CARGO DE INGENIERO CIVIL I, DIVISION DE OPERACIONES PROV. HATO MAYOR.</t>
  </si>
  <si>
    <t>PAGO INDEMN. Y VAC. (25 DIAS CORRESP. AL AÑO 2019 Y 30 DEL 2020), QUIEN DESEMPEÑO EL CARGO DE OPERADOR DE SISTEMAS APS, EN LA SECCION DE OPERACIONES DE BARAHONA.</t>
  </si>
  <si>
    <t>REPOS. FONDO CAJA CHICA DE LA UNIDAD ADMINISTRATIVA DE SABANA IGLESIA ZONA V CORRESP. AL PERIODO DEL 26-01 AL 18-03-2021, RECIBOS DE DESEMBOLSO DEL 0277 AL 0298 .</t>
  </si>
  <si>
    <t>PAGO INDEMN. Y VAC. (25 DIAS CORRESP. AL AÑO 2019 Y 30 DEL 2020), QUIEN DESEMPEÑO EL CARGO DE AYUDANTE DE FONTANERIA, EN LA DIVISION COMERCIAL SANCHEZ RAMIREZ.</t>
  </si>
  <si>
    <t>PAGO INDEMN. Y VAC. (25 DIAS CORRESP. AL AÑO 2019 Y 30 DEL 2020), QUIEN DESEMPEÑO EL CARGO DE AUXILIAR DE FACTURACION EN LA SECCION COMERCIAL DE BARAHONA.</t>
  </si>
  <si>
    <t>PAGO INDEMN. Y VAC. (25 DIAS CORRESP. AL AÑO 2019 Y 30 AL 2020), A LA SRA. MERCEDES PEÑA REYES, CEDULA NO. 079-0014263-4, QUIEN DESEMPEÑO EL CARGO DE AUXILIAR DE FACTURACION EN LA SECCION COMERCIAL DE BARAHONA.</t>
  </si>
  <si>
    <t>PAGO INDEMN. Y VAC. (15 DIAS CORRESP. AL AÑO 2019 Y 20 DEL 2020), QUIEN DESEMPEÑO EL CARGO DE VIGILANTE, EN LA DIVISION ADMINISTRATIVA PROVINCIA MARIA TRINIDAD SANCHEZ.</t>
  </si>
  <si>
    <t>PAGO INDEMN. Y VAC. (15 DIAS CORRESP. AL AÑO 2019 Y 11 DEL 2020), QUIEN DESEMPEÑO EL CARGO DE AYUDANTE DE OPERACIONES Y MANTEN. EN LA DIVISION DE OPERACIONES PROV. PERAVIA.</t>
  </si>
  <si>
    <t>PAGO FACT. NO. B1100007843/31-03-2021, ALQUILER DE LOCAL  COMERCIAL, MUNICIPIO MICHES, PROV. EL SEIBO, CORRESP. AL MES DE MARZO/2021.</t>
  </si>
  <si>
    <t>PAGO FACT. NO. B1100007815/31-03-2021,  ALQUILER LOCAL COMERCIAL EN EL MUNICIPIO JUAN DOLIO, PROV. SAN PEDRO DE MACORIS, CORRESP. AL MES DE MARZO/2021, .</t>
  </si>
  <si>
    <t>PAGO FACT. NO.B1500000022/07-04-2021, ALQUILER LOCAL COMERCIAL PARA NUESTRA OFICINA EN EL MUNICIPIO Y PROV. SANTIAGO RODRIGUEZ, CORRESP. A LOS MESES FEBRERO Y MARZO/2021.</t>
  </si>
  <si>
    <t>PAGO FACT. NO.B1100007844/31-03-2021  ALQUILER LOCAL COMERCIAL MUNICIPIO COMENDADOR, PROVINCIA ELIAS PIÑA, CORRESP. AL MES DE MARZO/2021.</t>
  </si>
  <si>
    <t>PAGO FACT. NO.B1100007812/31-03-2021,  ALQUILER LOCAL COMERCIAL EN EL FACTOR, MUNICIPIO DE NAGUA, PROV. MARIA TRINIDAD SANCHEZ, SEGUN CONTRATO 316/2013, CORRESP. AL MES DE MARZO/2021.</t>
  </si>
  <si>
    <t>PAGO FACT. NO. B1500000003/24-03-2021, ORD. DE SERV. NO. OS2021-0150, HONORARIOS PROFESIONALES POR PARTICIPAR COMO NOTARIO PARA APERTURA DEL ACTO DEL PROCESO DE  COMPARACION DE PRECIOS OFERTAS ECONOMICAS SOBRE B, NO. INAPA-CCC-CP-2021-0001,  PARA LA ADQUISICION DE TRANSFORMADORES  PARA SER UTILIZADOS  EN TODOS LOS ACUEDUCTOS A NIVEL NACIONAL.</t>
  </si>
  <si>
    <t>PAGO FACT. NO. B1500028737/05-04-2021, CUENTA NO.86115926, POR SERV. DE TELECABLE E INTERNET, CORRESP. A LA FACTURACION  DEL 01-03 AL 31-03-2021).</t>
  </si>
  <si>
    <t>PAGO VIATICOS DEL DEPART. DE REVISION Y CONTROL, CORRESP. A FEBRERO/2021, ELABORADA EN ABRIL / 2021.</t>
  </si>
  <si>
    <t>PAGO FACT. NO. B1500028565/31-03-2021,  COLECTIVO DE VIDA CORRESP. AL MES ABRIL/2021, POLIZA NO.2-2-102-0064318.</t>
  </si>
  <si>
    <t>PAGO FACT. NOS.B1500018037, 18048/01-04-2021, POLIZA NO.30-93-015147, SERVICIOS PLAN MASTER INTERNACIONAL AL SERVIDOR VIGENTE Y SUS DEPENDIENTES DIRECTOS (CONYUGE E HIJOS), CORRESP. AL MES DE ABRIL/2021.</t>
  </si>
  <si>
    <t>PAGO FACT. NO. B1500028748/05-04-2021, CUENTA NO.86273266, POR SERVICIO DE USO INTERNET MOVIL TABLET,  ASIGNADO AL DEPTO. DE CATASTRO AL USUARIO DEL INAPA, CORRESP. A LA FACTURACION  DEL 01-03 AL 31-03-2021.</t>
  </si>
  <si>
    <t>PAGO FACT. NO.B1500093432/28-03-2021 (771256670), SERVICIO DE LINEA TELEFONICA TIPO CELULAR FIJO, INSTALADA EN LA PLANTA DE TRATAMIENTO DE HIGUEY, CORRESP. AL MES DE MARZO/2021.</t>
  </si>
  <si>
    <t>PAGO FACT. NO.B1500018321/01-04-2021, POLIZA NO. 30-95-214327, SERVICIOS MEDICOS PRESTADOS A EMPLEADOS VIGENTES Y EN TRAMITES DE PENSION, CONJUNTAMENTE CON SUS DEPENDIENTES DIRECTOS, (CONYUGES, HIJOS E HIJASTROS), CORRESP. AL MES DE ABRIL/2021.</t>
  </si>
  <si>
    <t>PAGO FACT. NOS. B1500000987, 988, 989,  990, 992/15-02-2021, 1024, 1025,1026, 1027, 1029, CONTRATOS NOS. 6395, 6396, 6397, 6398, 6415,  CONSUMO ENERGETICO DE LAS LOCALIDADES ARROYO SULDIDO, LAS COLONIAS, RANCHO ESP, AGUA SABROSA,  LA BARBACOA,  LA COLONIA RANCHO ESPAÑOL,  PROV. SAMANA CORRESP. A LOS MESES DE  FEBRERO Y MARZO/2021.</t>
  </si>
  <si>
    <t>PAGO FACT. NO.B1100007800/31-03-2021  ALQUILER LOCAL COMERCIAL EN EL MUNICIPIO DE BAYAGUANA, PROV. MONTE PLATA, , CORRESP. AL MES DE MARZO/2021.</t>
  </si>
  <si>
    <t>PAGO FACT. NO.B1100007822/31-03-2021,  ALQUILER LOCAL COMERCIAL EN EL MUNICIPIO SANCHEZ, PROV. SAMANA, CORRESP. AL MES DE MARZO/2021.</t>
  </si>
  <si>
    <t>PAGO NOMINA COMPLETIVO DE HORAS EXTRAS CORRESP. A LOS MESES DE ENERO, FEBRERO Y MARZO/2021, ELAB. EN ABRIL/2021.</t>
  </si>
  <si>
    <t xml:space="preserve">EFT-1134 </t>
  </si>
  <si>
    <r>
      <t>058913</t>
    </r>
    <r>
      <rPr>
        <sz val="9"/>
        <color indexed="8"/>
        <rFont val="Arial"/>
        <family val="2"/>
      </rPr>
      <t/>
    </r>
  </si>
  <si>
    <r>
      <t>058914</t>
    </r>
    <r>
      <rPr>
        <sz val="9"/>
        <color indexed="8"/>
        <rFont val="Arial"/>
        <family val="2"/>
      </rPr>
      <t/>
    </r>
  </si>
  <si>
    <r>
      <t>058915</t>
    </r>
    <r>
      <rPr>
        <sz val="9"/>
        <color indexed="8"/>
        <rFont val="Arial"/>
        <family val="2"/>
      </rPr>
      <t/>
    </r>
  </si>
  <si>
    <r>
      <t>058916</t>
    </r>
    <r>
      <rPr>
        <sz val="9"/>
        <color indexed="8"/>
        <rFont val="Arial"/>
        <family val="2"/>
      </rPr>
      <t/>
    </r>
  </si>
  <si>
    <r>
      <t>058917</t>
    </r>
    <r>
      <rPr>
        <sz val="9"/>
        <color indexed="8"/>
        <rFont val="Arial"/>
        <family val="2"/>
      </rPr>
      <t/>
    </r>
  </si>
  <si>
    <r>
      <t>058918</t>
    </r>
    <r>
      <rPr>
        <sz val="9"/>
        <color indexed="8"/>
        <rFont val="Arial"/>
        <family val="2"/>
      </rPr>
      <t/>
    </r>
  </si>
  <si>
    <r>
      <t>058919</t>
    </r>
    <r>
      <rPr>
        <sz val="9"/>
        <color indexed="8"/>
        <rFont val="Arial"/>
        <family val="2"/>
      </rPr>
      <t/>
    </r>
  </si>
  <si>
    <r>
      <t>058920</t>
    </r>
    <r>
      <rPr>
        <sz val="9"/>
        <color indexed="8"/>
        <rFont val="Arial"/>
        <family val="2"/>
      </rPr>
      <t/>
    </r>
  </si>
  <si>
    <r>
      <t>058921</t>
    </r>
    <r>
      <rPr>
        <sz val="9"/>
        <color indexed="8"/>
        <rFont val="Arial"/>
        <family val="2"/>
      </rPr>
      <t/>
    </r>
  </si>
  <si>
    <r>
      <t>058922</t>
    </r>
    <r>
      <rPr>
        <sz val="9"/>
        <color indexed="8"/>
        <rFont val="Arial"/>
        <family val="2"/>
      </rPr>
      <t/>
    </r>
  </si>
  <si>
    <r>
      <t>058923</t>
    </r>
    <r>
      <rPr>
        <sz val="9"/>
        <color indexed="8"/>
        <rFont val="Arial"/>
        <family val="2"/>
      </rPr>
      <t/>
    </r>
  </si>
  <si>
    <r>
      <t>058924</t>
    </r>
    <r>
      <rPr>
        <sz val="9"/>
        <color indexed="8"/>
        <rFont val="Arial"/>
        <family val="2"/>
      </rPr>
      <t/>
    </r>
  </si>
  <si>
    <r>
      <t>058925</t>
    </r>
    <r>
      <rPr>
        <sz val="9"/>
        <color indexed="8"/>
        <rFont val="Arial"/>
        <family val="2"/>
      </rPr>
      <t/>
    </r>
  </si>
  <si>
    <r>
      <t>058926</t>
    </r>
    <r>
      <rPr>
        <sz val="9"/>
        <color indexed="8"/>
        <rFont val="Arial"/>
        <family val="2"/>
      </rPr>
      <t/>
    </r>
  </si>
  <si>
    <r>
      <t>058927</t>
    </r>
    <r>
      <rPr>
        <sz val="9"/>
        <color indexed="8"/>
        <rFont val="Arial"/>
        <family val="2"/>
      </rPr>
      <t/>
    </r>
  </si>
  <si>
    <r>
      <t>058928</t>
    </r>
    <r>
      <rPr>
        <sz val="9"/>
        <color indexed="8"/>
        <rFont val="Arial"/>
        <family val="2"/>
      </rPr>
      <t/>
    </r>
  </si>
  <si>
    <r>
      <t>058929</t>
    </r>
    <r>
      <rPr>
        <sz val="9"/>
        <color indexed="8"/>
        <rFont val="Arial"/>
        <family val="2"/>
      </rPr>
      <t/>
    </r>
  </si>
  <si>
    <r>
      <t>058930</t>
    </r>
    <r>
      <rPr>
        <sz val="9"/>
        <color indexed="8"/>
        <rFont val="Arial"/>
        <family val="2"/>
      </rPr>
      <t/>
    </r>
  </si>
  <si>
    <r>
      <t>058931</t>
    </r>
    <r>
      <rPr>
        <sz val="9"/>
        <color indexed="8"/>
        <rFont val="Arial"/>
        <family val="2"/>
      </rPr>
      <t/>
    </r>
  </si>
  <si>
    <r>
      <t>058932</t>
    </r>
    <r>
      <rPr>
        <sz val="9"/>
        <color indexed="8"/>
        <rFont val="Arial"/>
        <family val="2"/>
      </rPr>
      <t/>
    </r>
  </si>
  <si>
    <r>
      <t>058933</t>
    </r>
    <r>
      <rPr>
        <sz val="9"/>
        <color indexed="8"/>
        <rFont val="Arial"/>
        <family val="2"/>
      </rPr>
      <t/>
    </r>
  </si>
  <si>
    <r>
      <t>058934</t>
    </r>
    <r>
      <rPr>
        <sz val="9"/>
        <color indexed="8"/>
        <rFont val="Arial"/>
        <family val="2"/>
      </rPr>
      <t/>
    </r>
  </si>
  <si>
    <r>
      <t>058935</t>
    </r>
    <r>
      <rPr>
        <sz val="9"/>
        <color indexed="8"/>
        <rFont val="Arial"/>
        <family val="2"/>
      </rPr>
      <t/>
    </r>
  </si>
  <si>
    <t>PAGO VIATICOS DIRECCION COMERCIAL, CORRESPONDIENTE  AL MES DE FEBRERO/2021, ELABORADA EN ABRIL/2021, SEGUN MEMO DF-120/2021.</t>
  </si>
  <si>
    <t xml:space="preserve">EFT-5991 </t>
  </si>
  <si>
    <t>EFT-5992</t>
  </si>
  <si>
    <t>EFT-5993</t>
  </si>
  <si>
    <t>EFT-5994</t>
  </si>
  <si>
    <t>EFT-5995</t>
  </si>
  <si>
    <t>EFT-5996</t>
  </si>
  <si>
    <t>EFT-5997</t>
  </si>
  <si>
    <t>EFT-5998</t>
  </si>
  <si>
    <t>EFT-5999</t>
  </si>
  <si>
    <t>EFT-6000</t>
  </si>
  <si>
    <t>EFT-6001</t>
  </si>
  <si>
    <t>EFT-6002</t>
  </si>
  <si>
    <t>EFT-6003</t>
  </si>
  <si>
    <t>EFT-6004</t>
  </si>
  <si>
    <t>EFT-6005</t>
  </si>
  <si>
    <t>EFT-6006</t>
  </si>
  <si>
    <t>EFT-6007</t>
  </si>
  <si>
    <t>EFT-6008</t>
  </si>
  <si>
    <t>PAGO FACT. NO. B1500000147/23-02-2021,  ORD. DE SERV. NO. OS2021-0088, COLOCACION DE 03 PAUTAS PUBLICITARIAS EN CADA ENTREGA DEL PROGRAMA TENDENCIA SEMANAL, TRANSMITIDO LOS DOMINGOS DE 7:00 PM A 8:00 PM, POR VTV. CORRESP. AL PERIODO 14 DE OCTUBRE/2020 AL 14 DE DICIEMBRE/2020.</t>
  </si>
  <si>
    <t>PAGO INDEMN. Y VAC. (25 DIAS CORRESP. AL AÑO 2019 Y 30 DEL 2020), QUIEN DESEMPEÑO EL CARGO DE OPERADOR DE SISTEMAS APS EN LA SECCION DE OPERACIONES BARAHONA.</t>
  </si>
  <si>
    <t>PAGO INDEMN. Y VAC. (25 DIAS CORRESP. AL AÑO 2019 Y 30 AL 2020), QUIEN DESEMPEÑO EL CARGO DE OPERADOR DE SISTEMAS APS EN LA SECCION DE OPERACIONES BARAHONA.</t>
  </si>
  <si>
    <t>PAGO INDEMN. Y VAC. (25 DIAS CORRESP. AL AÑO 2019 Y 30 DEL 2020), QUIEN DESEMPEÑO EL CARGO DE OPERADOR DE SISTEMAS APS, EN LA DIVISION DE OPERACIONES ELIAS PIÑA.</t>
  </si>
  <si>
    <t>PAGO INDEMN. Y VAC. (25 DIAS CORRESP. AL AÑO 2019 Y 30 AL 2020), QUIEN DESEMPEÑO EL CARGO DE OPERADOR DE SISTEMAS APS, EN LA DIVISION DE OPERACIONES ELIAS PIÑA.</t>
  </si>
  <si>
    <t>PAGO FACT. NO.B1100007828/31-03-2021,  ALQUILER LOCAL COMERCIAL  EN EL MUNICIPIO  LAGUNA SALADA, PROVINCIA VALVERDE, CORRESP. AL MES DE MARZO/2021.</t>
  </si>
  <si>
    <t>PAGO FACT. NO.B1100007820/31-03-2021 ALQUILER LOCAL COMERCIAL EN EL MUNICIPIO CASTAÑUELA, PROV. MONTECRISTI, CORRESP. AL MES DE MARZO/2021.</t>
  </si>
  <si>
    <t>PAGO FACT. NO. B1100007841/31-03-2021, ALQUILER APARTAMENTO HABITADO POR EL PERSONAL DE SUPERVISION ACUED. VILLA JARAGUA, DEL MUNICIPIO NEYBA, PROV. BAHORUCO, ADENDUM NO.01/2020, CORRESP. AL MES DE MARZO/2021.</t>
  </si>
  <si>
    <t>PAGO FACT. NO. B1100007823/31-03-2021,  ALQUILER  LOCAL  DE LA OFICINA COMERCIAL EN EL MUNICIPIO DE VALLEJUELOS, PROV. SAN JUAN, CORRESP. AL MES DE MARZO/2021.</t>
  </si>
  <si>
    <t>PAGO FACT. NO.B1100007810/31-03-2021,  ALQUILER LOCAL COMERCIAL EN LA PROV. PEDERNALES,  ADENDUM 01/2020, CORRESP. AL MES DE MARZO/2021.</t>
  </si>
  <si>
    <t>PAGO FACT. NOS. B1500000965, 966, 967, 968, 969/31-01, 1000, 10001, 1002, 1003,1004/28-02-21 (CONTRATO NO. 1178,1179, 1180, 1181,3066),  SERV. ENERGETICO A NUESTRAS INSTALACIONES EN BAYAHIBE, PROVINCIA LA ROMANA, CORRESP. A LOS  MESES DE ENERO Y FEBRERO/2021.</t>
  </si>
  <si>
    <t>PAGO VIATICOS DIRECCION COMERCIAL, CORRESP.  AL MES DE FEBRERO/2021, ELABORADA EN ABRIL/2021.</t>
  </si>
  <si>
    <t>REPOS. FONDO CAJA CHICA DE LA DIRECCION DE TRATAMIENTO DE AGUA, DESTINADO PARA CUBRIR GASTOS DE LIMPIEZA, DESINFECCION, CORRECCION DE LOS SISTEMAS DE ABASTECIMIENTO DE AGUAS POTABLES Y RESIDUALES CORRESP. AL PERIODO DEL  11-02 AL 15-03-2021, RECIBOS DE DESEMBOLSO DEL 2389 AL 2466.</t>
  </si>
  <si>
    <t>PAGO FACT. NO.B1100007813/31-03-2021,  ALQUILER LOCAL COMERCIAL  EN EL MUNICIPIO NIZAO, PROV. PERAVIA, CORRESP. AL MES DE MARZO/2021.</t>
  </si>
  <si>
    <t>PAGO FACT. NOS. B1500000053/01-11-, 79/01-12-2020 ORDEN DE SERV. NO. OS2021-0119, COLOCACION DE PUBLICIDAD INSTITUCIONAL DURANTE 02 (DOS) MESES EN EL PROGRAMA DE TELEVISION "LOS COMENTARIOS DE JUAN CADENA", ESTE ESPACIO SE TRANSMITE DE LUNES A VIERNES EN HORARIO DE 7:00 PM A 8:00PM, CINEVISION, CANAL 19, CORRESP. AL PERIODO DEL 8 DE OCTUBRE AL 8 DE DICIEMBRE DEL /2020.</t>
  </si>
  <si>
    <t>CUARTO Y ULTIMO  PAGO DEL MASTER EN INGENIERIA DEL TERRENO EN LA UNIVERSIDAD POLITECNICA DE CATALUNYA, BARCELONA, ESPAÑA.</t>
  </si>
  <si>
    <t>AVANCE INICIAL 20% AL CONTRATO NO. 001/2021, ORD. DE COMP.NO. OC2021-0084, ADQUISICION DE NEUMATICOS PARA SER USADOS EN LA FLOTILLA DE VEHICULOS DE LA INSTITUCION.</t>
  </si>
  <si>
    <t>3ER ABONO, INDEMN. Y VAC. CORRESP. A (20 DIAS DEL AÑO 2019 Y 25 DEL 2020), QUIEN DESEMPEÑO EL CARGO DE ENCARGADO DIVISION ADMINISTRATIVA PROVINCIA SAN JUAN DE LA MAGUANA.</t>
  </si>
  <si>
    <t>3ER ABONO DE INDEMN. Y VAC. CORRESP.E A (30 DIAS DEL AÑO 2019 Y 27 DIAS DEL 2020), QUIEN DESEMPEÑO EL CARGO DE ENCARGADO (A) INTERINO EN EL DEPART. ADMINISTRATIVO.</t>
  </si>
  <si>
    <t>3ER ABONO DE LA INDEMN. Y VAC. CORRESP. A (25 DIAS DEL AÑO 2019 Y 25 DIAS DEL 2020), QUIEN DESEMPEÑO EL CARGO DE ENCARGADA EN EL DEPTO. DE GESTION DE COBROS EN LA DIVISION DE GRANDES CLIENTES.</t>
  </si>
  <si>
    <t>SALDO DE INDEMN.Y VAC. CORRESP. A (25 DIAS DEL AÑO 2019 Y 25 DEL 2020), QUIEN DESEMPEÑO LA FUNCION DE AUXILIAR COMERCIAL EN LA DIRECCION COMERCIAL.</t>
  </si>
  <si>
    <t>PAGO FACT. NO. B1500000370/13-10-2020, ORD. DE COMP. NO. OC2020-0262, COMPRA DE DOCE (12) DISCO DURO DE ESTADO SOLIDO (SSD) DE 480 GB, SATA3, DIEZ (10) AUDIFONOS CON MICROFONO USB Y DIEZ (10) CAMARA WEB FULL HD.</t>
  </si>
  <si>
    <t>PAGO FACT. NO. B1100007816/31-03-2021, ALQUILER LOCAL COMERCIAL EN BOHECHIO, PROVINCIA SAN JUAN, CORRESP. AL MES DE MARZO/2021.</t>
  </si>
  <si>
    <t>PAGO FACT. NO. B1100007829/31-03-2021, ALQUILER DE LOCAL COMERCIAL UBICADO EN EL DISTRITO MUNICIPAL PALMAR DE OCOA, MUNICIPIO AZUA, PROV. AZUA,  CORRESP. AL MES DE MARZO/2021.</t>
  </si>
  <si>
    <t>PAGO FACT. NO.B1100007802/31-03-2021,  ALQUILER LOCAL COMERCIAL EN JICOME ARRIBA, MUNICIPIO ESPERANZA, PROVINCIA VALVERDE,  CORRESP. AL MES DE MARZO/2021.</t>
  </si>
  <si>
    <t>PAGO FACT. NO.B1100007817/31-03-2021,  ALQUILER LOCAL COMERCIAL EN LAS MATAS DE FARFAN,  PROVINCIA SAN JUAN, CORRESP. AL MES DE MARZO/2021.</t>
  </si>
  <si>
    <t>PAGO FACT. NO.B1500000028/23-02-2021, ORD. DE SERV. NO. OS2021-0101, HONORARIOS PROFESIONALES PARA LA APERTURA DEL PROCESO DE  COMPARACION DE PRECIOS NO. INAPA-CCC-CP-2021-0002, SOBRE A  OFERTAS TECNICAS PARA LA ADQUISICION  DE RODAMIENTOS  PARA SER UTILIZADOS EN EL MANTEN. DE EQUIPOS DE DIFERENTES PROVINCIAS A NIVEL NACIONAL.</t>
  </si>
  <si>
    <t>SALDO DE INDEMN. Y VAC. CORRESP. A (10 DIAS DEL AÑO 2019 Y 30 DEL 2020), QUIEN DESEMPEÑO EL CARGO DE AUXILIAR ADMINISTRATIVO, EN LA DIRECCION COMERCIAL.</t>
  </si>
  <si>
    <t>3ER ABONO DE LA INDEMN. Y VAC. CORRESP. A (30 DIAS DEL AÑO 2019 Y 30 DIAS DEL 2020), QUIEN DESEMPEÑO EL CARGO DE ENCARGADO DEPTO. PROVINCIAL VALVERDE.</t>
  </si>
  <si>
    <t>SALDO DE INDEMN. Y VAC. CORRESP. A (25 DIAS DEL AÑO 2019 Y 27 DEL 2020), QUIEN DESEMPEÑO EL CARGO DE SECRETARIA EN LA DIRECCION ADMINISTRATIVA.</t>
  </si>
  <si>
    <t>SALDO DE INDEMN. Y VAC. CORRESP. A (05 DIAS DEL AÑO 2019 Y 30 DEL 2020), QUIEN DESEMPEÑO EL CARGO DE SECRETARIA EN LA DIRECCION DE TRATAMIENTO DE AGUA.</t>
  </si>
  <si>
    <t>SALDO DE INDEMN. Y VAC. CORRESP. A (18 DIAS DEL AÑO 2019 Y 29 DEL 2020), QUIEN DESEMPEÑO EL CARGO DE AUXILIAR DE ATENCION AL CIUDADANO, EN EL DEPTO. DE COMERCIALIZACION Y MARKETING.</t>
  </si>
  <si>
    <t>SALDO DE INDEMN. Y VAC. CORRESP. A (25 DIAS DEL AÑO 2019 Y 30 DEL 2020), QUIEN DESEMPEÑO EL CARGO DE SECRETARIA EN EL DEPART. DE EQUIDAD DE GENERO.</t>
  </si>
  <si>
    <t>SALDO INDEMN. Y VAC.CORRESP. A (25 DIAS DEL AÑO 2019 Y 29 DEL 2020), QUIEN DESEMPEÑO EL CARGO DE ANALISTA DE COBROS EN EL DEPART. DE GESTION DE COBROS.</t>
  </si>
  <si>
    <t>SALDO INDEMN. Y VAC. CORRESP. A (15 DIAS DEL AÑO 2019 Y 29 DEL AÑO 2020), QUIEN DESEMPEÑO LA FUNCION DE AUXILIAR DE FACTURACION EN LA PROV. SAN JUAN DE LA MAGUANA.</t>
  </si>
  <si>
    <t>2DO ABONO DE INDEMN. Y  VAC. CORRESP. A (30 DIAS DEL AÑO 2019 Y 28 DEL 2020), QUIEN DESEMPEÑO EL CARGO DE AUXILIAR COMERCIAL, EN EL DEPTO. DE COMERCIALIZACION Y MARKETING.</t>
  </si>
  <si>
    <t>2DO ABONO DE INDEMN. Y VAC. CORRESP. A (30 DIAS DEL AÑO 2019 Y 29 DEL 2020), QUIEN DESEMPEÑO EL CARGO DE ENCARGADO EN EL DEPART. DE DESARROLLO RURAL EN APS.</t>
  </si>
  <si>
    <t>3ER ABONO DE LA INDEMN. Y VAC. CORRESP. A (30 DIAS DEL AÑO 2019 Y 25 DIAS DEL 2020), QUIEN DESEMPEÑO EL CARGO DE ENCARGADA EN EL DEPTO. DE MEDICION DE CONSUMO.</t>
  </si>
  <si>
    <t>SALDO DE INDEMN. Y VAC. (25 DIAS CORRESP. AL AÑO 2019 Y 30 DEL 2020), QUIEN DESEMPEÑO EL CARGO DE ENCARGADO DIVISION ADMINISTRATIVA EN LA PROV. DUARTE ACUED. SAN FRANCISCO DE MACORIS.</t>
  </si>
  <si>
    <t>3ER ABONO DE INDEMN. Y VAC. (30 DIAS CORRESP. AL AÑO 2019 Y 30 DEL 2020), QUIEN DESEMPEÑO EL CARGO DE ANALISTA FINANCIERO, EN LA DIRECCION DE DESARROLLO PROVINCIAL, UCP INAPA-BID-AECI.</t>
  </si>
  <si>
    <t>3ER ABONO INDEMN. Y VAC. CORRESP. A (30 DIAS DEL AÑO 2019 Y 30 DIAS DEL 2020), QUIEN DESEMPEÑO EL CARGO DE ANALISTA DE DATOS ESTADISTICOS EN EL DEPART. DE ESTADISTICAS..</t>
  </si>
  <si>
    <t>SALDO DE LA INDEMN. Y VAC. CORRESP. A (25 DIAS DEL AÑO 2019 Y 29 DIAS DEL 2020), QUIEN DESEMPEÑO EL CARGO DE SUD-DIRECTOR REGIONAL EN EL DEPTO. PROVINCIAL SAN JUAN DE LA MAGUANA LAS MATAS DE FARFAN.</t>
  </si>
  <si>
    <t>PAGO INDEMN. Y VAC. (20 DIAS CORRESP. AL AÑO 2019 Y 20 DEL 2020), QUIEN DESEMPEÑO EL CARGO DE CAJERA, SECCION ADMINISTRATIVA DE BARAHONA.</t>
  </si>
  <si>
    <t>PAGO FACT. NO. B1500093429/28-03-2021 (754010781), SERVICIO DE INTERNET BANDA (S) ANCHA (S) DEL  ACUED. DE SAN PEDRO DE MACORIS, CORRESP. AL MES DE MARZO/2021.</t>
  </si>
  <si>
    <t>PAGO FACT. NOS.B1500093428 (CUENTA NO.744281798), 93426 (738889197), 93427 (740684071), 93430 (761266193), 93431 (765558092), 93434 (776535838), 93435 (776767703)/28-03-2021,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MARZO/2021.</t>
  </si>
  <si>
    <t>PAGO FACT. NO.B1100007821/31-03-2021,  ALQUILER LOCAL COMERCIAL  EN EL SECTOR PIZARRETE, MUNICIPIO BANI, PROV. PERAVIA, CORRESP. AL MES DE MARZO/2021.</t>
  </si>
  <si>
    <t>PAGO VIATICOS DIRECCION DE TRATAMIENTO DE AGUA, CORRESP. AL MES DE FEBRERO/2021, ELABORADA EN  ABRIL/2021.</t>
  </si>
  <si>
    <t>PAGO VIATICOS DE LA DIRECCION DE SUP. Y FISCALIZACION DE OBRAS , CORRESP. AL MES DE FEBRERO/2021, ELABORADA EN ABRIL/2021.</t>
  </si>
  <si>
    <t>PAGO VIATICOS DE LA DIRECCION DESARROLLO PROVINCIAL, CORRESP.A FEBRERO/2021, ELABORADA EN ABRIL/2021.</t>
  </si>
  <si>
    <t>PAGO A VIATICOS DIRECCION DE TECNOLOGIA DE LA INF. Y COM, CORRESP. A FEBRERO/2021, ELABORADO EN ABRIL/2021.</t>
  </si>
  <si>
    <t>PAGO VIATICOS DE LA  DIRECCION DE LA CALIDAD DEL  AGUA, CORRESP. A   FEBRERO/2021, ELABORADA EN ABRIL/2021.</t>
  </si>
  <si>
    <t>PAGO VIATICOS DIRECCION DE INGENIERIA, CORRESP. AL MES DE FEBRERO/2021, ELABORADA EN ABRIL/2021.</t>
  </si>
  <si>
    <t>PAGO VIATICOS  DIRECCION DE PROGRAMAS Y PROYECTOS ESPECIALES , CORRESP. A FEBRERO/2021, ELABORADA EN  ABRIL/2021.</t>
  </si>
  <si>
    <t>PAGO VIATICOS DIRECCION DE OPERACIONES, CORRESPO. AL MES DE FEBRERO/2021, ELABORADA EN ABRIL/2021.</t>
  </si>
  <si>
    <t>PAGO VIATICOS DIRECCION COMERCIAL , CORRESP. AL MES DE FEBRERO/2021, ELABORADA EN ABRIL/2021.</t>
  </si>
  <si>
    <t>PAGO VIATICOS DE LA DIRECCION ADMINISTRATIVA, CORRESP. AL MES DE FEBRERO/2021, ELABORADA EN ABRIL/2021.</t>
  </si>
  <si>
    <t>PAGO FACT. NO.B1500004238/23-03-2021, SERVICIOS A EMPLEADOS VIGENTES Y EN TRAMITES DE PENSION, CORRESP. AL MES DE ABRIL/2021.</t>
  </si>
  <si>
    <t>PAGO FACT. NO. B1100007842/31-03-2021, ALQUILER VIVIENDA FAMILIAR HABITADA POR EL PERSONAL DE SUPERVISION DEL ACUED. JUANA VICENTA, EL LIMON, PROV. SAMANA, CORRESP. AL MES DE MARZO/2021.</t>
  </si>
  <si>
    <t>PAGO FACT. NO.B1100007793/31-03-2021, ALQUILER LOCAL COMERCIAL EN SAN JUAN DE LA MAGUANA, PROV. SAN JUAN,  CORRESP. AL MES DE MARZO/2021.</t>
  </si>
  <si>
    <t>PAGO FACT. NO.B1500000092/01-03/2021,  ALQUILER LOCAL COMERCIAL Y MANTENIMIENTO  EN EL MUNICIPIO LAS TERRENAS, PROVI. SAMANA,  ADENDUM NO.02/2019, CORRESP.AL MES DE MARZO/2021.</t>
  </si>
  <si>
    <t>PAGO FACT. NO. B1500028733/05-04-2021, CUENTA NO.86082876, POR SERV. DE LAS FLOTAS DE INAPA, CORRESP. A LA FACTURACION DEL 01-03 AL 31-03-2021, MEMO DSCR-NO.0045/2021.</t>
  </si>
  <si>
    <t xml:space="preserve">EFT-2244 </t>
  </si>
  <si>
    <t>PAGO FACT- B1500000178/24-03-2021, (CUB. NO. 01) DE LOS TRAB. CONSTRUCCION ALCANT. SANITARIO DE MONTE CRISTI (ESTACION DE BOMBEO, ELECTRIFICACION Y LINEA DE IMPULSION)  PROV. MONTE CRISTI</t>
  </si>
  <si>
    <t>AVANCE INICIAL 20%, DE LOS TRAB. LINEA MATRIZ Y REDES DE  DISTRIB.LAS TEJAS, PROV. BAHORUCO.</t>
  </si>
  <si>
    <t>PAGO FACT. NO. B1500000117/22-03-2021 (CUB. NO.11) DE LOS TRAB. PROYECTO DE SOLUCION DRENAJE PLUVIAL DE LOS BARRIOS PEÑA GOMEZ Y VILLA FUNDACION,  PROV. SAN CRISTOBAL.</t>
  </si>
  <si>
    <r>
      <t>058952</t>
    </r>
    <r>
      <rPr>
        <sz val="9"/>
        <color indexed="8"/>
        <rFont val="Arial"/>
        <family val="2"/>
      </rPr>
      <t/>
    </r>
  </si>
  <si>
    <r>
      <t>058953</t>
    </r>
    <r>
      <rPr>
        <sz val="9"/>
        <color indexed="8"/>
        <rFont val="Arial"/>
        <family val="2"/>
      </rPr>
      <t/>
    </r>
  </si>
  <si>
    <r>
      <t>058954</t>
    </r>
    <r>
      <rPr>
        <sz val="9"/>
        <color indexed="8"/>
        <rFont val="Arial"/>
        <family val="2"/>
      </rPr>
      <t/>
    </r>
  </si>
  <si>
    <r>
      <t>058955</t>
    </r>
    <r>
      <rPr>
        <sz val="9"/>
        <color indexed="8"/>
        <rFont val="Arial"/>
        <family val="2"/>
      </rPr>
      <t/>
    </r>
  </si>
  <si>
    <t xml:space="preserve">EFT-6009 </t>
  </si>
  <si>
    <t>EFT-6010</t>
  </si>
  <si>
    <t xml:space="preserve">058936 </t>
  </si>
  <si>
    <t xml:space="preserve">058937 </t>
  </si>
  <si>
    <t xml:space="preserve">058938 </t>
  </si>
  <si>
    <t xml:space="preserve">058939 </t>
  </si>
  <si>
    <t xml:space="preserve">058940 </t>
  </si>
  <si>
    <t xml:space="preserve">058941 </t>
  </si>
  <si>
    <t xml:space="preserve">058942 </t>
  </si>
  <si>
    <t xml:space="preserve">058943 </t>
  </si>
  <si>
    <t xml:space="preserve">058944 </t>
  </si>
  <si>
    <t xml:space="preserve">058945 </t>
  </si>
  <si>
    <t xml:space="preserve">058946 </t>
  </si>
  <si>
    <t xml:space="preserve">058947 </t>
  </si>
  <si>
    <t xml:space="preserve">058948 </t>
  </si>
  <si>
    <t xml:space="preserve">058949 </t>
  </si>
  <si>
    <t xml:space="preserve">058950 </t>
  </si>
  <si>
    <t xml:space="preserve">058951 </t>
  </si>
  <si>
    <t>REPOS. FONDO CAJA CHICA DE LA UNIDAD ADMINISTRATIVA DE NAVARRETE ZONA V CORRESP. AL PERIODO DEL 22-01 AL 15-03-2021, RECIBOS DE DESEMBOLSO DEL 05795 AL 05800 Y DEL 0001 AL 001.</t>
  </si>
  <si>
    <t>REPOS. FONDO CAJA CHICA DE LA PROVINCIA SAN JOSE DE OCOA ZONA IV CORRESP. AL PERIODO DEL 17-02 AL 24-03-2021, RECIBOS DE DESEMBOLSO DEL 0448 AL 0458.</t>
  </si>
  <si>
    <t>REPOS. FONDO CAJA CHICA DE LA UNIDAD ADMINISTRATIVA DE ESPERANZA ZONA I CORRESP. AL PERIODO DEL 09-02 AL 20-03-2021, RECIBOS DE DESEMBOLSO DEL 0133 AL 0141.</t>
  </si>
  <si>
    <t>REPOS. FONDO CAJA CHICA DE LA PROVINCIA DUARTE ZONA III CORRESP. AL PERIODO DEL 22-02 AL 05-04-2021, RECIBOS DE DESEMBOLSO DEL 0694 AL 0756.</t>
  </si>
  <si>
    <t>SALDO DE INDEMN. Y VAC. (15 DIAS CORRESP. AL AÑO 2020), QUIEN DESEMPEÑO EL CARGO DE COORDINADOR DE ZONA, EN LA DIRECCION DE DESARROLLO PROVINCIAL.</t>
  </si>
  <si>
    <t>REPOS. FONDO CAJA CHICA DE LA PROV. AZUA ZONA II CORRESP. AL PERIODO DEL 12-02 AL 18-03-2021, RECIBOS DE DESEMBOLSO DEL 1043 AL 1095.</t>
  </si>
  <si>
    <t>PAGO DE ITBIS FACT. CORRESP. AL MES DE MARZO/2021.</t>
  </si>
  <si>
    <t>PAGO FACT. NOS. B1500000006, 07/08-02-2021, ORD. DE SERV. NO. OS2021-0113, DIFUSION TRES (03) CUÑAS DIARIAS DE 6:00 PM A 7:00 PM, POR TNE CANAL 58 DE TELEVIADUCTO EN MOCA DIGITAL DE TODAS LAS INFORMACIONES QUE CONTENGAN LAS EJECUTORIAS Y ACTIVIDADES DEL INAPA, ASI COMO LAS NOTICIAS MAS RELEVANTES DE INTERES A LA CUIDADANIA A TRAVEZ DEL PROGRAMA AL ¨RITMO DE SANDY JIMENEZ¨, CORRESP. AL PERIODO DEL 15 DE OCTUBRE AL  15 DE DICIEMBRE DEL 2020.</t>
  </si>
  <si>
    <t>PAGO FACT. NO. B1500000019/24-03-2021, ORD. DE SERV. NO. OS2021-0163, SERVICIO DE NOTARIOS PARA EL ACTO DE APERTURA  COMPARACION DE PRECIOS NO. INAPA-CCC-CP-2021-0006, OFERTAS ECONOMICAS  SOBRE B, ¨PARA LA ADQUISICION DE COMPUTADORAS Y LAPTOS PARA SER UTILIZADAS EN DIFERENTES AREAS¨.</t>
  </si>
  <si>
    <t>PAGO FACT. NO. B1100007814/31-03-21, ALQUILER DE DOS LOCALES COMERCIALES EN EL MUNICIPIO DAJABON,  PROV. DAJABON CORRESP. AL MES DE MARZO/2021.</t>
  </si>
  <si>
    <t>PAGO FACT. NOS. B1500000001,02/26-03-2021, ALQUILER LOCAL COMERCIAL EN EL MUNICIPIO SAN FRANCISCO DE MACORIS, PROV. DUARTE, CONTRATO NO.006/2021, CORRESP. A 26 DIAS DEL MES DE FEBRERO Y EL MES DE MARZO/2021.</t>
  </si>
  <si>
    <t>PAGO FACT. NO.B1100007991/31-03-2021, ALQUILER LOCAL COMERCIAL EN  LAS YAYAS, PROVINCIA  AZUA, CORRESP. AL MES DE MARZO/2021.</t>
  </si>
  <si>
    <t>PAGO FACT. NO. B1100007796/31-03-2021, ALQUILER LOCAL COMERCIAL EN EL MUNICIPIO RESTAURACION,  PROVINCIA DAJABON, CORRESP. AL MES DE MARZO/2021.</t>
  </si>
  <si>
    <t>PAGO FACT. NO.B1100007818/31-03-2021,  ALQUILER LOCAL COMERCIAL EN EL MUNICIPIO CEVICOS, PROVINCIA  SANCHEZ RAMIREZ ,  ADENDUM 01/2020, CORRESP. AL  MES DE MARZO/2021.</t>
  </si>
  <si>
    <t>PAGO FACT. NO. B1100007819/31-03-2021,  ALQUILER LOCAL COMERCIAL EN EL MUNICIPIO MONCION, PROVINCIA SANTIAGO RODRIGUEZ, ADENDUM 01/2020, CORRESP.  AL MES DE MARZO/2021.</t>
  </si>
  <si>
    <t>PAGO FACT. NOS. B1100004869/13-10-2020, B1100005535/17-11-2020, B1100006013/10-12-2020, B1100007009/22-01-2021,  ALQUILER LOCAL COMERCIAL EN SABANA LARGA, PROV. Y MUNICIPIO DE SAN JOSE DE OCOA,  ADENDA NO. 01/2021, CORRESP. A LOS  MESES DE OCTUBRE, NOVIEMBRE, DICIEMBRE/2020, ENERO/2021.</t>
  </si>
  <si>
    <t>PAGO FACT. NO. B1100007811/31-03-2021, ALQUILER LOCAL COMERCIAL EN CAÑAFISTOL-BANI, PROV. PERAVIA SEGUN CONTRATO NO. 016/2019 CORRESP. AL MES DE MARZO/2021.</t>
  </si>
  <si>
    <t>PAGO FACT.NO.B1500000104/11-02-2021, ORD. DE SERV. NO. OS2021-0073, PRODUCCION DE SPOT PUBLICITARIO, PARA LA CAMPAÑA "INAPA ESTA CAMBIANDO VERSION 1".</t>
  </si>
  <si>
    <t>PAGO FACT. NOS. B1500059226/03-11-2020, 65986/11-01, 66015/22-01, 66064/03-02-, 66099/15-02, 66239/17-03-2021,  ADQUISICION DE COMBUSTIBLES Y TICKETS PARA SER UTILIZADOS EN LA FLOTILLA DE VEHICULOS MOTORES Y EQUIPOS DE BOMBEOS DE LOS ACUED. DEL INAPA, (SEGUN RECONOCIMIENTO DE DEUDA Y ACUERDO DE PAGO.</t>
  </si>
  <si>
    <t>PAGO FACT. NOS.B1500024192 (CODIGO DE SISTEMA NO.77100), 24262 (6091)/01-04-2021, SERVICIOS RECOGIDA DE BASURA EN EL NIVEL CENTRAL Y OFICINAS  ACUED. RURALES, CORRESP. AL PERIODO DESDE EL 01 AL 30 DE ABRIL/2021.</t>
  </si>
  <si>
    <t xml:space="preserve">058956 </t>
  </si>
  <si>
    <t xml:space="preserve">058957 </t>
  </si>
  <si>
    <t>PAGO FACT. NO. B1500000001/05-02-2021, ORD. DE SERV. NO. OS2021-0019, HONORARIOS PROFESIONALES POR PARTICIPAR COMO NOTARIO PARA LA APERTURA DEL PROCESO DE LA COMPARACION DE PRECIOS  INAPA-CCC-CP-2020-0031, OFERTA ECONOMICA  (SOBRE B) PARA LA REHABILITACION PLANTA DE AGUAS RESIDUALES DE BARAHONA, PROV. BARAHONA.</t>
  </si>
  <si>
    <t>PAGO FACT. NO.B1100007845/31-03-2021, ALQUILER LOCAL COMERCIAL, MUNICIPIO SABANA GRANDE DE BOYA, PROVINCIA MONTE PLATA, CORRESP. A 29 DIAS DEL MES DE OCTUBRE Y LOS MESES NOVIEMBRE, DICIEMBRE/2020 Y ENERO, FEBRERO, MARZO/2021.</t>
  </si>
  <si>
    <t xml:space="preserve">058958 </t>
  </si>
  <si>
    <t xml:space="preserve">058959 </t>
  </si>
  <si>
    <t xml:space="preserve">058960 </t>
  </si>
  <si>
    <t xml:space="preserve">058961 </t>
  </si>
  <si>
    <t xml:space="preserve">058962 </t>
  </si>
  <si>
    <t>REPOS. FONDO CAJA CHICA DE LA PROV. ELIAS PIÑA ZONA II CORRESP. AL PERIODO DEL 23-02 AL 16-03-2021, RECIBOS DE DESEMBOLSO DEL 3563 AL 3585 SEGUN RELACION DE GASTOS.</t>
  </si>
  <si>
    <t>PAGO FACT. NO. B1500000010/15-03-2021, ALQUILER LOCAL COMERCIAL EN EL MUNICIPIO JUAN HERRERA, PROV. SAN JUAN,  CORRESP. A LOS MESES DE NOVIEMBRE, DICIEMBRE/2020 Y ENERO,FEBRERO/2021.</t>
  </si>
  <si>
    <t>PAGO FACT. NO.B1100008018/19-04-2021 ALQUILER DE LOCAL COMERCIAL EN EL MUNICIPIO NAGUA, PROV. MARIA TRINIDAD SANCHEZ, CORRESP. A LOS MESES: FEBRERO, MARZO, ABRIL, MAYO, JUNIO, JULIO, AGOSTO, SEPTIEMBRE, OCTUBRE, NOVIEMBRE, DICIEMBRE/2020, ENERO, FEBRERO, MARZO/2021.</t>
  </si>
  <si>
    <t>PAGO FACT. NOS. B1500000011/13-01-2021, 10/10-11-2020, 12/13-01-2021,13,14/01-02-2021, ORDEN DE SERVICIO NO. OS2020-0730, DISTRIBUCION DE AGUA EN DIFERENTES SECTORES Y COMUNIDADES DE LA PROV. LA ALTAGRACIA  , CORRESP. A 27 DIAS DE SEPTIEMBRE, 29 DIAS DE OCTUBRE, 29 DIAS DE NOVIEMBRE, 24 DIAS DE DICIEMBRE/2020 Y 23 DIAS DE ENERO/2021.</t>
  </si>
  <si>
    <t>PAGO FACT. NO. B1500000014/22-12-2020, ORD. DE SERV. NO.OS2020-0638, DISTRIBUCION DE AGUA CON CAMION CISTERNA EN DIFERENTES SECTORES Y COMUNIDADES DE LA PROV. SAMANA, CORRESP. A 27 DIAS DEL MES DE NOVIEMBRE/2020.</t>
  </si>
  <si>
    <t>PAGO FACTURA NO.B1500000004/15-04-2021,  (CUBICACION 10)  DE LOS TRABAJOS RED DE DISTRIBUCION DEL ACUEDUCTO MULTIPLE CASTILLO SANTANA, PROVINCIA MONTE PLATA, SEGUN CONTRATO NO.097/2014, (10MO. ABONO A LA CESION DE CREDITO SEGUN ACTO DE ALGUACIL NO.328/2016, ING. JOSE MIGUEL DIAZ  PABLO.</t>
  </si>
  <si>
    <t xml:space="preserve">EFT-2245 </t>
  </si>
  <si>
    <t xml:space="preserve">EFT-2246 </t>
  </si>
  <si>
    <t>PAGO FACT. NO.B1500000021/16-04-2021 (CUB. NO.04 ) DE LOS TRAB. ¨CONSTRUCCION PLANTA POTABILIZADORA FILTRACION RAPIDA CAPACIDAD 40 LPS AC. LA GINA MICHES, PROV.EL SEIBO¨ Y LOTE 2. ¨HABILITACION DE LA PLANTA DEPURADORA DEL MUN. DE COTUI, PROV. SANCHEZ RAMIREZ.</t>
  </si>
  <si>
    <t>PAGO FACT.NO.B1500000004/15-04-2021,  (CUB. 10) DE LOS TRAB. RED DE DISTRIB. DEL AC. MULTIPLE CASTILLO SANTANA, PROV. MONTE PLATA.</t>
  </si>
  <si>
    <t xml:space="preserve">EFT-1135 </t>
  </si>
  <si>
    <t xml:space="preserve">EFT-1136 </t>
  </si>
  <si>
    <t xml:space="preserve">EFT-1137 </t>
  </si>
  <si>
    <t xml:space="preserve"> NOMINA ADICIONAL DEL PERSONAL CONTRATADO E IGUALADO, DE MARZO (2) 2021, ELAB. EN ABRIL/2021.</t>
  </si>
  <si>
    <t xml:space="preserve"> NOMINA ADICIONAL DEL PERSONAL CONTRATADO E IGUALADO,  MARZO/2021, ELAB. EN ABRIL/2021.</t>
  </si>
  <si>
    <t xml:space="preserve"> NOMINA ADICIONAL DEL PERSONAL CONTRATADO E IGUALADO, DE FEBRERO/2021, ELAB. EN ABRIL/2021.</t>
  </si>
  <si>
    <r>
      <t>058964</t>
    </r>
    <r>
      <rPr>
        <sz val="9"/>
        <color indexed="8"/>
        <rFont val="Arial"/>
        <family val="2"/>
      </rPr>
      <t/>
    </r>
  </si>
  <si>
    <r>
      <t>058965</t>
    </r>
    <r>
      <rPr>
        <sz val="9"/>
        <color indexed="8"/>
        <rFont val="Arial"/>
        <family val="2"/>
      </rPr>
      <t/>
    </r>
  </si>
  <si>
    <r>
      <t>058966</t>
    </r>
    <r>
      <rPr>
        <sz val="9"/>
        <color indexed="8"/>
        <rFont val="Arial"/>
        <family val="2"/>
      </rPr>
      <t/>
    </r>
  </si>
  <si>
    <r>
      <t>058967</t>
    </r>
    <r>
      <rPr>
        <sz val="9"/>
        <color indexed="8"/>
        <rFont val="Arial"/>
        <family val="2"/>
      </rPr>
      <t/>
    </r>
  </si>
  <si>
    <r>
      <t>058968</t>
    </r>
    <r>
      <rPr>
        <sz val="9"/>
        <color indexed="8"/>
        <rFont val="Arial"/>
        <family val="2"/>
      </rPr>
      <t/>
    </r>
  </si>
  <si>
    <r>
      <t>058969</t>
    </r>
    <r>
      <rPr>
        <sz val="9"/>
        <color indexed="8"/>
        <rFont val="Arial"/>
        <family val="2"/>
      </rPr>
      <t/>
    </r>
  </si>
  <si>
    <r>
      <t>058970</t>
    </r>
    <r>
      <rPr>
        <sz val="9"/>
        <color indexed="8"/>
        <rFont val="Arial"/>
        <family val="2"/>
      </rPr>
      <t/>
    </r>
  </si>
  <si>
    <r>
      <t>058971</t>
    </r>
    <r>
      <rPr>
        <sz val="9"/>
        <color indexed="8"/>
        <rFont val="Arial"/>
        <family val="2"/>
      </rPr>
      <t/>
    </r>
  </si>
  <si>
    <r>
      <t>058972</t>
    </r>
    <r>
      <rPr>
        <sz val="9"/>
        <color indexed="8"/>
        <rFont val="Arial"/>
        <family val="2"/>
      </rPr>
      <t/>
    </r>
  </si>
  <si>
    <r>
      <t>058973</t>
    </r>
    <r>
      <rPr>
        <sz val="9"/>
        <color indexed="8"/>
        <rFont val="Arial"/>
        <family val="2"/>
      </rPr>
      <t/>
    </r>
  </si>
  <si>
    <r>
      <t>058974</t>
    </r>
    <r>
      <rPr>
        <sz val="9"/>
        <color indexed="8"/>
        <rFont val="Arial"/>
        <family val="2"/>
      </rPr>
      <t/>
    </r>
  </si>
  <si>
    <r>
      <t>058975</t>
    </r>
    <r>
      <rPr>
        <sz val="9"/>
        <color indexed="8"/>
        <rFont val="Arial"/>
        <family val="2"/>
      </rPr>
      <t/>
    </r>
  </si>
  <si>
    <r>
      <t>058976</t>
    </r>
    <r>
      <rPr>
        <sz val="9"/>
        <color indexed="8"/>
        <rFont val="Arial"/>
        <family val="2"/>
      </rPr>
      <t/>
    </r>
  </si>
  <si>
    <r>
      <t>058977</t>
    </r>
    <r>
      <rPr>
        <sz val="9"/>
        <color indexed="8"/>
        <rFont val="Arial"/>
        <family val="2"/>
      </rPr>
      <t/>
    </r>
  </si>
  <si>
    <r>
      <t>058978</t>
    </r>
    <r>
      <rPr>
        <sz val="9"/>
        <color indexed="8"/>
        <rFont val="Arial"/>
        <family val="2"/>
      </rPr>
      <t/>
    </r>
  </si>
  <si>
    <r>
      <t>058979</t>
    </r>
    <r>
      <rPr>
        <sz val="9"/>
        <color indexed="8"/>
        <rFont val="Arial"/>
        <family val="2"/>
      </rPr>
      <t/>
    </r>
  </si>
  <si>
    <r>
      <t>058980</t>
    </r>
    <r>
      <rPr>
        <sz val="9"/>
        <color indexed="8"/>
        <rFont val="Arial"/>
        <family val="2"/>
      </rPr>
      <t/>
    </r>
  </si>
  <si>
    <r>
      <t>058981</t>
    </r>
    <r>
      <rPr>
        <sz val="9"/>
        <color indexed="8"/>
        <rFont val="Arial"/>
        <family val="2"/>
      </rPr>
      <t/>
    </r>
  </si>
  <si>
    <r>
      <t>058982</t>
    </r>
    <r>
      <rPr>
        <sz val="9"/>
        <color indexed="8"/>
        <rFont val="Arial"/>
        <family val="2"/>
      </rPr>
      <t/>
    </r>
  </si>
  <si>
    <r>
      <t>058983</t>
    </r>
    <r>
      <rPr>
        <sz val="9"/>
        <color indexed="8"/>
        <rFont val="Arial"/>
        <family val="2"/>
      </rPr>
      <t/>
    </r>
  </si>
  <si>
    <r>
      <t>058984</t>
    </r>
    <r>
      <rPr>
        <sz val="9"/>
        <color indexed="8"/>
        <rFont val="Arial"/>
        <family val="2"/>
      </rPr>
      <t/>
    </r>
  </si>
  <si>
    <r>
      <t>058985</t>
    </r>
    <r>
      <rPr>
        <sz val="9"/>
        <color indexed="8"/>
        <rFont val="Arial"/>
        <family val="2"/>
      </rPr>
      <t/>
    </r>
  </si>
  <si>
    <r>
      <t>058986</t>
    </r>
    <r>
      <rPr>
        <sz val="9"/>
        <color indexed="8"/>
        <rFont val="Arial"/>
        <family val="2"/>
      </rPr>
      <t/>
    </r>
  </si>
  <si>
    <r>
      <t>058987</t>
    </r>
    <r>
      <rPr>
        <sz val="9"/>
        <color indexed="8"/>
        <rFont val="Arial"/>
        <family val="2"/>
      </rPr>
      <t/>
    </r>
  </si>
  <si>
    <r>
      <t>058988</t>
    </r>
    <r>
      <rPr>
        <sz val="9"/>
        <color indexed="8"/>
        <rFont val="Arial"/>
        <family val="2"/>
      </rPr>
      <t/>
    </r>
  </si>
  <si>
    <t>PAGO TRABAJO PERSONAL JORNALERO Y MANO DE OBRA ESPECIALIZADA, PARA PROYECTO DE INTERCONEXION DEL CAMPO DE POZO DE RIO YUNA Y RED DE TUBERIAS DE IMPLEMENTACION VILLA LAS MATAS, ANGELINA Y EL PESCOZON, SEGUN MEMO DF-067/2021.</t>
  </si>
  <si>
    <t xml:space="preserve">EFT-6011 </t>
  </si>
  <si>
    <t>EFT-6012</t>
  </si>
  <si>
    <t xml:space="preserve">058963 </t>
  </si>
  <si>
    <t>PAGO FACT. NO.B1500000525/08-04-2021, DERECHO DE USO (DU-000159-21) DEL ESPECTRO RADIOELECTRICO, CORRESP. AL AÑO 2021.</t>
  </si>
  <si>
    <t>PAGO VAC. (15 DIAS CORRESP. AL AÑO 2019 Y 12 DEL 2020), QUIEN DESEMPEÑO EL CARGO DE TECNICO DE TRATAMIENTO EN LA DIVISION DE TRATAMIENTO DE AGUA PERAVIA.</t>
  </si>
  <si>
    <t>PAGO VAC. (15 DIAS CORRESP. AL AÑO 2019 Y 15 DEL 2020), QUIEN DESEMPEÑO EL CARGO DE TECNICO ADMINISTRATIVO, SECCION ADMINISTRATIVA DE PEDERNALES.</t>
  </si>
  <si>
    <t>PAGO VAC. (20 DIAS CORRESP. AL AÑO 2019 Y 18 DEL 2020), QUIEN DESEMPEÑO EL CARGO DE SOPORTE COMERCIAL, EN LA DIVISION COMERCIAL PROV. SAMANA.</t>
  </si>
  <si>
    <t>PAGO VAC. (20 DIAS CORRESP. AL AÑO 2019 Y 18 AL 2020),  QUIEN DESEMPEÑO EL CARGO DE SOPORTE COMERCIAL, EN LA DIVISION COMERCIAL PROV. SAMANA.</t>
  </si>
  <si>
    <t>PAGO  PERSONAL JORNALERO Y MANO DE OBRA ESPECIALIZADA, PARA TRABAJOS DE REDES EN LA ZONA SUR DE LA PROV. SAN PEDRO DE MACORIS.</t>
  </si>
  <si>
    <t>PAGO PERSONAL JORNALERO Y MANO DE OBRA ESPECIALIZADA, PARA CAMBIOS DE REDES SANITARIAS EN LA PROV. PERAVIA.</t>
  </si>
  <si>
    <t>PAGO PERSONAL JORNALERO Y MANO DE OBRA ESPECIALIZADA, PARA TRABAJO DE REPARACION DE REDES Y TRAMO DE TUBERIAS EN PALMARITO, TENARES Y SALCEDO.</t>
  </si>
  <si>
    <t>PAGO PERSONAL JORNALERO Y MANO DE OBRA ESPECIALIZADA, PARA CATEOS, MEDICIONES, REPARACION, CAMBIO DE VALVULAS Y CONEXION DE REBOSE A LINEA MATRIZ DEL AC. SABANA YEGUA, PROV. AZUA DEPOSITO METALICO Y HORMIGON ARMADO.</t>
  </si>
  <si>
    <t>REPOS. FONDO CAJA CHICA DE LA UNIDAD COMERCIAL DE SANCHEZ ZONA III CORRESP. AL PERIODO DEL 04-03 AL 08-04-2021, RECIBOS DE DESEMBOLSO DEL 0108 AL 0115.</t>
  </si>
  <si>
    <t>REPOS. FONDO CAJA CHICA DE LA PROV. SAN PEDRO DE MACORIS ZONA VI CORRESP. AL PERIODO DEL 23-02 AL 05-04-2021, RECIBOS DE DESEMBOLSO DEL 3945 AL 4024, SEGUN RELACION DE GASTOS.</t>
  </si>
  <si>
    <t>PAGO FACT. NOS. B1500000311, 312/30-03-2021, ORDENES  DE SERVICIO NOS. OS2021-0137 Y OS2021-0136,  HONORARIOS PROFESIONALES POR PARTICIPAR COMO NOTARIO PARA APERTURAR EL ACTO DEL PROCESO DE COMPARACION DE PRECIOS, OFERTAS TECNICAS SOBRE A  NO. INAPA-CCC-CP-2021-0004, Y ECONOMICAS SOBRE B NO. INAPA-CCC-CP-2021-0004  ¨ PARA LA ADQUISICION DE BATERIAS PARA SER UTILIZADAS  EN  LOS  VEHICULOS  DE LA INSTITUCION ¨.</t>
  </si>
  <si>
    <t>PAGO FACT. NO. B1500000018/24-03-2021, ORD. DE SERV. NO. OS2021-0166, SERVICIO DE NOTARIOS PARA EL ACTO DE APERTURA  COMPARACION DE PRECIOS NO. INAPA-CCC-CP-2021-0006, OFERTAS TECNICAS  SOBRE A, ¨PARA LA ADQUISICION DE COMPUTADORAS Y LAPTOS PARA SER UTILIZADAS EN DIFERENTES AREAS¨.</t>
  </si>
  <si>
    <t>PAGO INDEMN. Y VAC. (15 DIAS CORRESP. AL AÑO 2020), QUIEN DESEMPEÑO EL CARGO DE CHOFER, DIVISION ADMINISTRATIVA PROV. HERMANAS MIRABAL.</t>
  </si>
  <si>
    <t>PAGO INDEMN. Y VAC. (15 DIAS CORRESP. AL AÑO 2019 Y 14 DEL 2020), QUIEN DESEMPEÑO EL CARGO DE CHOFER, DIVISION ADMINISTRATIVA PROVINCIA MARIA TRINIDAD SANCHEZ.</t>
  </si>
  <si>
    <t>PAGO INDEMN. Y VAC. (20 DIAS CORRESP. AL AÑO 2020), QUIEN DESEMPEÑO EL CARGO DE SECRETARIA EN LA DIVISION DE ALMACEN DE EQUIPOS.</t>
  </si>
  <si>
    <t>1ER ABONO, INDEMN. Y VAC. (15 DIAS CORRESP. AL AÑO 2019 Y 27 DEL 2020), QUIEN DESEMPEÑO EL CARGO DE SOPORTE TECNICO INFORMATIVO DIRECCION DE TECNOLOGIA.</t>
  </si>
  <si>
    <t>PAGO INDEMN. Y VAC. (15 DIAS CORRESP. AL AÑO 2019 Y 27 AL 2020), QUIEN DESEMPEÑO EL CARGO DE SOPORTE TECNICO INFORMATIVO DIRECCION DE TECNOLOGIA.</t>
  </si>
  <si>
    <t>PAGO INDEMN. Y VAC. (25 DIAS CORRESP. AL AÑO 2019 Y 30 DEL 2020), QUIEN DESEMPEÑO EL CARGO DE AUXILIAR DE FACTURACION, EN LA SECCION COMERCIAL, MONTE CRISTI.</t>
  </si>
  <si>
    <t>PAGO INDEMN. Y VAC. (20 DIAS CORRESP. AL AÑO 2019 Y 20 DEL 2020), QUIEN DESEMPEÑO EL CARGO DE OPERADOR DE SISTEMAS APS, EN LA DIVISION DE OPERACIONES SANCHEZ RAMIREZ.</t>
  </si>
  <si>
    <t>PAGO INDEMN. Y VAC. (25 DIAS CORRESP. AL AÑO 2019 Y 30 DEL 2020), QUIEN DESEMPEÑO EL CARGO DE AYUDANTE DE FONTANERIA, EN LA SECCION DE OPERACIONES DE PEDERNALES.</t>
  </si>
  <si>
    <t>PAGO VAC. (15 DIAS CORRESP. AL AÑO 2019 Y 20 DEL 2020), QUIEN DESEMPEÑO EL CARGO DE TECNICO ADMINISTRATIVO, DIVISION ADMINISTRATIVA PROV. MONTE PLATA.</t>
  </si>
  <si>
    <t>1ER ABONO, INDEMN. Y VAC. (25 DIAS CORRESP. AL AÑO 2019 Y 20 DEL 2020), QUIEN DESEMPEÑO EL CARGO DE ENCARGADO (A) DIVISION DE OPERACIONES EN LA DIVISION DE OPERACIONES PROVINCIA BANI.</t>
  </si>
  <si>
    <t>PAGO VAC. (15 DIAS CORRESP. AL AÑO 2019 Y 20 DEL 2020), QUIEN DESEMPEÑO EL CARGO DE PERIODISTA, DEPARTAMENTO PROVINCIAL PERAVIA.</t>
  </si>
  <si>
    <t>PAGO VIATICOS DE LAS UNIDADES CONSULTIVAS O ASESORAS, CORRESP. AL MES DE FEBRERO/2021, ELABORADA EN ABRIL/2021.</t>
  </si>
  <si>
    <t>PAGO FACT. NO. B0200268364/10-09-2020, DESCONTADO DE LA INDEMNIZACION Y  VAC. QUIEN DESEMPEÑO EL CARGO DE SECRETARIA EN LA DIVISION DE ALMACEN DE EQUIPOS.</t>
  </si>
  <si>
    <t>COMP. DE TAPES DE GOMAS PARA SER USD.EN INAPA PROV. SAN  CRISTOBAL</t>
  </si>
  <si>
    <t>SERV. DE CONSTRUC. DE UNA RAMPA PARA PERSONAS DISCAP. EN INAPA PROV. SAN CRISTOBAL</t>
  </si>
  <si>
    <t>ONCEPT. DE COMP. DE CABLES ELECT. PARA BOMBA SUMERG. EN INAPA PROV. SAN CRISTOBAL</t>
  </si>
  <si>
    <t>REP. CAJA CHK. DE LA DIV. ADMN. Y FIN. CORRESP. AL 24/02/2021 AL 17/03/2021</t>
  </si>
  <si>
    <t>RETENC. DE ITBIS A PROVEDORES CORRESP. AL MES DE MARZO 2021</t>
  </si>
  <si>
    <t>SERV. DE TRANSP. DEL PERSONAL DE INAPA PROV. SAN CRISTOBAL, CORRESP. AL MES DE ENERO 2021</t>
  </si>
  <si>
    <t>SERV. DE TRANSP. DEL PERSONAL ADMN DE INAPA PROV. SAN CRISTOBAL1</t>
  </si>
  <si>
    <t>COMP. DE MAT. PARA SUPP. EL LMAC. DE INAPA PROV. SAN CRISTOBAL</t>
  </si>
  <si>
    <t>COMP. DE TUBOS PVC PARA SER USD EN REP DE AVERIAS EN LA PLANTA DE TRATM. EN INAPA PROV. SAN CRISTOBAL</t>
  </si>
  <si>
    <t>COMP. DE BOTAS SOLAR Y DE SEGURIDAD PARA EL PERS. DE OPERACIONES EN INAPA PROV. SA CRISTOBAL</t>
  </si>
  <si>
    <t>COMP. DE EQUIPOS PARA SER USD. EN LOS ACUEDUTOS DE VILLA ALTAGRACIA PROV. SAN CRISTOBAL</t>
  </si>
  <si>
    <t>SERV. DE RETROEXC. PARA REALIZAR TRABAJOS EN INAPA PROV. SAN CRISTOBAL.</t>
  </si>
  <si>
    <t>SERV. DE LIMPIEZA Y PINNTURA A LAS TUBERIAS EN LA PLANTA DE TRATA. DE AGUA EN INAPA PROV. SAN CRISTOBAL</t>
  </si>
  <si>
    <t xml:space="preserve"> NOMINA PERSONAL CONTRATADO E IGUALADO PROV. SAN CRISTOBAL CORRESP.  ABRIL/2021.</t>
  </si>
  <si>
    <t xml:space="preserve">  NOMINA PROV. SANTIAGO, CORRESP.  ABRIL/2021</t>
  </si>
  <si>
    <t xml:space="preserve"> NOMINA OCASIONAL SEGURIDAD MILITAR, CORRESP.  ABRIL/2021</t>
  </si>
  <si>
    <t xml:space="preserve"> NOMINA PERSONAL EN TRAMITES DE PENSION, CORRESP.  ABRIL/2021.</t>
  </si>
  <si>
    <t xml:space="preserve"> NOMINA ADICIONAL NIVEL CENTRAL Y ACUEDUCTOS, CORRESP. A MARZO (2)/2021 ELAB. EN ABRIL/2021.</t>
  </si>
  <si>
    <t xml:space="preserve"> NOMINA NIVEL CENTRAL, CORRESP.  ABRIL/2021.</t>
  </si>
  <si>
    <t xml:space="preserve"> NOMINA ACS, CORRESP.  ABRIL/2021.</t>
  </si>
  <si>
    <t xml:space="preserve"> NOMINA PROV. SAN CRISTOBAL, CORRESP.  ABRIL/2021.</t>
  </si>
  <si>
    <t xml:space="preserve">EFT-1138 </t>
  </si>
  <si>
    <t xml:space="preserve">EFT-1139 </t>
  </si>
  <si>
    <t xml:space="preserve">EFT-1140 </t>
  </si>
  <si>
    <t xml:space="preserve">EFT-1141 </t>
  </si>
  <si>
    <t xml:space="preserve">EFT-1142 </t>
  </si>
  <si>
    <t xml:space="preserve">EFT-1143 </t>
  </si>
  <si>
    <t xml:space="preserve">EFT-1144 </t>
  </si>
  <si>
    <t xml:space="preserve">EFT-1145 </t>
  </si>
  <si>
    <t>PAGO FACTURA NO.B1500000007/24-03-2021 (CUBICACION NO.08)  DE LOS TRABAJOS DE SUSTITUCION TRAMOS TUBERIAS EN SECTOR MARIA CARLITA, URB. BRISAS DEL CANAL, SECTOR LOS SERRET, RESIDENCIAL MARIA DEL CARMEN 1RA. Y AMPLIACION CALLE LAS CARRERAS, ALCANTARILLADO SANITARIO DE BANI,  PROVINCIA PERAVIA  SEGUN, CONTRATO  NO.086/2018,  MENOS DESC. LEY 6-86 RD$12,646.83, SUPERVISION RD$63,234.13,  CODIA RD$1,264.68,  ITBIS RD$22,764.29,  ISR RD$10,847.81.-</t>
  </si>
  <si>
    <t>PAGO FACTURA NO.B1500000017/22-04-2021 (CUBICACION NO. 08) DE LOS TRABAJOS AMPLIACION RED DE DISTRIBUCION ZONA NORTE, HATO MAYOR, PROVINCIA HATO MAYOR, LOTE II, SEGUN CONTRATO NO.053/2019, MENOS DESC. LEY 6-86 RD$64,147.92, SUPERVISION RD$320,739.61, CODIA RD$6,414.79,  ITBIS RD$115,466.26,  ISR RD$56,788.90.-</t>
  </si>
  <si>
    <t>PAGO FACTURA NO. B1500000011/20-04-2021 (CUBICACION NO.03)  DE LOS TRABAJOS MEJORAMIENTO ACUEDUCTO MULTIPLE LIMONAL, LA VEREDA BANI, PROVINCIA PERAVIA, LOTE III, SEGUN CONTRATO NO. 085/2019,  MENOS DESC. LEY 6-86 RD$30,942.16, SUPERVISION RD$154,710.79, CODIA RD$3,094.22, ITBIS RD$16,708.76, ISR RD$50,075.68.-</t>
  </si>
  <si>
    <t xml:space="preserve">EFT-2247 </t>
  </si>
  <si>
    <t xml:space="preserve">EFT-2248 </t>
  </si>
  <si>
    <t>23/042020</t>
  </si>
  <si>
    <t xml:space="preserve">058989 </t>
  </si>
  <si>
    <t xml:space="preserve">058990 </t>
  </si>
  <si>
    <t xml:space="preserve">058991 </t>
  </si>
  <si>
    <t xml:space="preserve">058992 </t>
  </si>
  <si>
    <t xml:space="preserve">058993 </t>
  </si>
  <si>
    <t xml:space="preserve">058994 </t>
  </si>
  <si>
    <t xml:space="preserve">058995 </t>
  </si>
  <si>
    <t xml:space="preserve">058996 </t>
  </si>
  <si>
    <t xml:space="preserve">058997 </t>
  </si>
  <si>
    <t xml:space="preserve">058998 </t>
  </si>
  <si>
    <t xml:space="preserve">058999 </t>
  </si>
  <si>
    <t xml:space="preserve">059000 </t>
  </si>
  <si>
    <t xml:space="preserve">059001 </t>
  </si>
  <si>
    <t xml:space="preserve">059002 </t>
  </si>
  <si>
    <t xml:space="preserve">059003 </t>
  </si>
  <si>
    <t xml:space="preserve">059004 </t>
  </si>
  <si>
    <t xml:space="preserve">059005 </t>
  </si>
  <si>
    <t xml:space="preserve">059006 </t>
  </si>
  <si>
    <t xml:space="preserve">059007 </t>
  </si>
  <si>
    <t xml:space="preserve">059008 </t>
  </si>
  <si>
    <t xml:space="preserve">059009 </t>
  </si>
  <si>
    <t xml:space="preserve">059010 </t>
  </si>
  <si>
    <t xml:space="preserve">059011 </t>
  </si>
  <si>
    <t xml:space="preserve">059012 </t>
  </si>
  <si>
    <t xml:space="preserve">059013 </t>
  </si>
  <si>
    <t xml:space="preserve">059014 </t>
  </si>
  <si>
    <t xml:space="preserve">059015 </t>
  </si>
  <si>
    <t xml:space="preserve">059016 </t>
  </si>
  <si>
    <t xml:space="preserve">059017 </t>
  </si>
  <si>
    <t xml:space="preserve">EFT-6013 </t>
  </si>
  <si>
    <t xml:space="preserve">EFT-6014 </t>
  </si>
  <si>
    <t>PAGO VIATICOS ANTICIPADOS DE LA DIRECCION EJECUTIVA, CORRESPONDIENTE A LA SEMANA DEL 26-29/04/2021.</t>
  </si>
  <si>
    <t>PAGO FACT. NO. B1500000037/22-02-2021, O/S NO.OS2020-0767, SERV. DISTRIB. DE AGUA, EN DIFTES. BARRIOS Y COMUN.DE LA PROV. PEDERNALES CORRESP.29 DIAS DE ENERO/2021.</t>
  </si>
  <si>
    <t xml:space="preserve">PAGO FACT. NO. B1500000111/25-03-2021, O/S NO. OS2021-0172,  HONORARIOS PROFESIONALES POR PARTICIPAR COMO NOTARIO EN EL ACTO DE APERTURA DE LICITACION PUBLICA NACIONAL NO. INAPA-CCC-LPN-2021-0005, SOBRE A, OFERTAS TECNICAS, ¨ PARA LA ADQUISICION DE COMBUSTIBLE Y TICKETS PARA SER UTILIZADO EN LA FLOTILLA DE VEHICULOS Y EQUIPOS DEL INAPA¨. </t>
  </si>
  <si>
    <t>PAGO FACT. NO.B1500000014/03-03-2021,  O/S  NO. OS2020-0742, ABAST. DE AGUA EN DIFTES. SECTORES Y COMUN.DE LA  PROV.DUARTE CORRESP. A 28 DIAS DEL MES  DE FEBRERO/2021.</t>
  </si>
  <si>
    <t>B.H</t>
  </si>
  <si>
    <t>PAGO DE FACT. DE ALQUI. DE LOCAL COM. VILLA JARAGUA CORRESP. AL MES DE MARZO</t>
  </si>
  <si>
    <t>PAGO DE FACT. DE ALQUI. DE LOCAL COM. PARAISO CORRESP. AL MES DE MARZO</t>
  </si>
  <si>
    <t>PAGO.DE FACT. DE ALQI. DE LOCAL COM. CABRAL CORRESP. AL MES DE MARZO</t>
  </si>
  <si>
    <t>PAGO DE FACT. DE ALQUI. LOCAL COM. ENRIQUILLO CORRESP. AL MES DE MARZO</t>
  </si>
  <si>
    <t>PAGO DE FACT. DE ALQUI. LOCAL COM. VILLA CENTRAL CORRESP AL MES DE MARZO</t>
  </si>
  <si>
    <t>PAGO DE FACT. DE ALQUI. LOCAL COM. DUVERGE CORRESP AL MES DE MARZO</t>
  </si>
  <si>
    <t>PAGO DE FACT. DE ALQUI. LOCAL COM. GALVAN CORRESP. AL MES DE MARZO</t>
  </si>
  <si>
    <t>PAGO DE FACT. DE ALQUI. LOCAL COM. JIMANI CORRESP AL MES DE MARZO</t>
  </si>
  <si>
    <t>PAGO DE FACT. DE ALQUI. LOCAL COM. NEYBA CORRESP. AL MES DE MARZO</t>
  </si>
  <si>
    <t xml:space="preserve">PAGO DE FACT. DE LOCAL DE VICENTE NOBLE CORRESP. AL MES DE MARZO </t>
  </si>
  <si>
    <t>PAGO DE RETENC. ISR E ITBIS CORRESP. AL MES DE MARZO</t>
  </si>
  <si>
    <t>COMP. DE TONER PARA SER USD. EN LA OFIC. COMERC. Y OPERAC. DE  A.C. REGIONAL AZURO</t>
  </si>
  <si>
    <t xml:space="preserve">EFT-2249 </t>
  </si>
  <si>
    <t xml:space="preserve">EFT-2250 </t>
  </si>
  <si>
    <t xml:space="preserve">PAGO FACT. NO. B1500000172/19-04-2021 (CUB. NO. 02),  TRABAJOS DE CONSTRUCCION PLANTA DEPURADORA (1ER ETAPA) Y NUEVO COLECTOR PRINCIPAL ALCANTARILLADO SANITARIO BANI, PROV. PERAVIA.  </t>
  </si>
  <si>
    <t>PAGO FACT. NO.B1500000005/20-04-2021 (CUB. NO.07) DE LOS TRAB. ELECTRIFICACION ESTACION DE BOMBEO NO.1 DEL AC. GUAYACANES COMO  EXT. DE LA LINEA NOROESTE, PROV. VALVERDE.</t>
  </si>
  <si>
    <t>NOMINA PERSONAL CONTRATADO E IGUALADO</t>
  </si>
  <si>
    <t>NOMINA PERSONAL EN TRAMITES DE PENSION  ABRIL/2021</t>
  </si>
  <si>
    <t>103061 -103067</t>
  </si>
  <si>
    <t>103057-103059</t>
  </si>
  <si>
    <t xml:space="preserve">103060 </t>
  </si>
  <si>
    <t xml:space="preserve">103068 </t>
  </si>
  <si>
    <t xml:space="preserve"> NOMINA PERSONAL EN TRAMITES DE PENSION NC Y AC, CORRESP.  ABRIL/2021.</t>
  </si>
  <si>
    <t xml:space="preserve"> NOMINA DE CANCELADOS NC. Y AC. CORRESP.ABRIL/2021.</t>
  </si>
  <si>
    <t xml:space="preserve">EFT-1146 </t>
  </si>
  <si>
    <t xml:space="preserve">EFT-1147 </t>
  </si>
  <si>
    <t xml:space="preserve">EFT-1148 </t>
  </si>
  <si>
    <t xml:space="preserve">EFT-6015 </t>
  </si>
  <si>
    <t xml:space="preserve">EFT-6016 </t>
  </si>
  <si>
    <t>REPOSICION FONDO CAJA CHICA DEL DEPTO. JURIDICO CORRESP. AL PERIODO DEL 01-10-2020 AL 12-04-2021.</t>
  </si>
  <si>
    <t>REPOSICION FONDO CAJA CHICA DE LA PROV. EL SEIBO , CORRESP. AL PERIODO DEL 12-01 AL 05-04-2021.</t>
  </si>
  <si>
    <t>REPOSICION FONDO CAJA CHICA DE LA PROV. SAMANA  CORRESP. AL PERIODO DEL 11-01 AL 08-03-2021.</t>
  </si>
  <si>
    <t>REPOSICION FONDO CAJA CHICA DE LA PROV. HATO MAYOR . CORRESP. AL PERIODO DEL 11-01 AL 19-02-2021.</t>
  </si>
  <si>
    <t xml:space="preserve">PAGO FACT. NO. B1500000005/5-04-2021, O/S  NO. OS2021-0021 DISTRIB.DE AGUA EN DIFTES.SECTORES Y COMUN. DE LA PROV. SAN CRISTOBAL,CORRESP. A 31 DIAS  DE MARZO/2021. </t>
  </si>
  <si>
    <t>PAGO FACT. NO. B1500000026/24-03-21, O/S  NO. OS2021-0053, DISTRIB. DE AGUA EN DIFTES. SECTORES Y COMUN. DE LA PROV. EL SEIBO,CORRESP. A 29 DIAS  DE DICIEMBRE/2020 .</t>
  </si>
  <si>
    <t>PAGO FACT. NO.B1500000001/26-03-2021 (CUB. NO. 02)  DE LOS TRAB. LINEA COLECTORA DE 24", REHABILITACION PLANTA TRAT. DE AGUAS RESIDUALES Y RED COLECTORA ( ESCUELA PRIMARIA JUAN PABLO DUARTE II ) EN EL ALCANT. SANITARIO DE HATO MAYOR, PROV. HATO MAYOR.</t>
  </si>
  <si>
    <t>AVANCE INICIAL 20%, DE LOS TRAB. LINEA DE CONDUCCION Y REDES LOMA DEL CHIVO (SECTOR COLINAS DON GUILLERMO) COMPRENDIDA ENTRE LOS NUDOS 1, 13, 19, Y 23, PROV. EL SEIBO,  LOTE V.</t>
  </si>
  <si>
    <t>PAGO FACT. NO.B1500000007/19-04-2021 (CUB. NO.07 FINAL Y DEVOLUCION DE RETENIDO EN GARANTIA) DE LOS TRAB. DE EQUIPAMIENTO POZO NO.3 Y CONSTRUCCION DE TRAMO LINEA DE IMPULSION 08¨¨ ACERO, AC. PIMENTEL, PROV. DUARTE.</t>
  </si>
  <si>
    <t>PAGO FACT. NO.B1500000106/22-03-2021 (CUB. NO.03 ) DE LOS TRAB. DE ELECTRIFICACION Y EQUIPAMIENTO POZOS EN EL ESTERO PARA REFORZAMIENTO ACUEDUCTO NEYBA Y MEJORAMIENTO AC. ALTAMIRA ,  PROV. BAHORUCO.</t>
  </si>
  <si>
    <t xml:space="preserve">EFT-2252 </t>
  </si>
  <si>
    <t xml:space="preserve">EFT-2251 </t>
  </si>
  <si>
    <t>103069 -103103</t>
  </si>
  <si>
    <t xml:space="preserve"> NOMINA ADICIONAL DEL PERSONAL CONTRATADO E IGUALADO, CORRESP.  ABRIL/2021.</t>
  </si>
  <si>
    <t>NOMINA  PERSONAL EN TRAMITES DE PENSION NC Y AC</t>
  </si>
  <si>
    <t xml:space="preserve">EFT-6017 </t>
  </si>
  <si>
    <t>PAGO FACT. NO. B1500000008/31-08, 12/06-01-21, 10/03-11, 11/14-12-2020,O/S NO. OS2021-0013, DISTRIB. DE AGUA EN DIFTES. SECTORES Y COMUN. DE LA PROV.BARAHONA, CORRESP.A 26 DIAS  DE AGOSTO,  30 DIAS DE SEPT., 31 DIAS DE OCTUBRE, 30 DIAS DE NOVIEMBRE /2020.</t>
  </si>
  <si>
    <t>PAGO FACTS. NOS. B1500000014,13,12,11,10,09/18-01-21, O/S  NO. OS2021-0052 , DISTRIB. DE AGUA EN DIFTES. SECTORES Y COMUN. DE LA PROV. INDEPENDENCIA CORRESP. A 24 DIAS DE DICIEMBRE, 30 DIAS DE NOV., 31 DIAS DE OCTUBRE, 30 DIAS DE SEPT., 30  DIAS DE AGOSTO, 29 DIAS DE JULIO /2020.</t>
  </si>
  <si>
    <t>REPOSICION FONDO GENERAL DESTINADO PARA CUBRIR GASTOS MENORES DEL NIVEL CENTRAL CORRESP. AL PERIODO DEL 01 AL 13-03-2021.</t>
  </si>
  <si>
    <t>PAGO FACTS.  NOS. B1500000020/04-08-2020  102/19-03-2021, O/S NO. OS2021-0016, DISTRIB. DE AGUA EN DIFTES. SECTORES Y COMUN. DE LA PROV. PERAVIA 01/2020,CORRESP. A 30 DIAS  DE  JULIO Y 21 DIAS DE AGOSTO/2020.</t>
  </si>
  <si>
    <t>PAGO FACT. NO. B1100007801/31-03-2021,  ALQ. LOCAL COMERCIAL, MUN. SAN JOSE DE OCOA, PROV.  DE SAN JOSE DE OCOA,CORRESP. A MARZO/2021.</t>
  </si>
  <si>
    <t>PAGO FACT. NO.B1500000167/04-12-2020, O/C  NO. OC2020-0313, ADQ. POLO-SHIRT Y GORRAS,  PARA SER UTILIZADOS EN LOS OPERATIVOS DE GESTION COMERCIAL DE LA DIRECCION COMERCIAL.</t>
  </si>
  <si>
    <t>PAGO FACTS. NOS. B1500000021/29-09, 24/26-10, 22/17-11, 23/8-12-2020, 31/18-01, 33/22-02-2021,  ALQ. LOCAL COMERCIAL EN GUAYUBIN, PROV. MONTECRISTI CORRESP. A LOS MESES DE SEPT. OCTUBRE, NOV. DICIEMBRE/2020, ENERO Y FEBRERO/2021.</t>
  </si>
  <si>
    <t>RETENCION  ISR  NOMINA OCASIONAL SEGURIDAD MILITAR  ABRIL/2021</t>
  </si>
  <si>
    <t xml:space="preserve">103104 </t>
  </si>
  <si>
    <t>REPOSICION FONDO CAJA CHICA DE LA PROVINCIA SAN JUAN ZONA II CORRESPONDIENTE AL PERIODO DEL 12-02 AL 09-04-2021, RECIBOS DE DESEMBOLSO DEL 5458 AL 5499, SEGUN RELACION DE GASTOS, MEMO DR/SJ: NO.151/2021. (TOTAL DEL FONDO RD$300,000.00).-</t>
  </si>
  <si>
    <t xml:space="preserve">PAGO FACT. NO. B1500000115/06-01-2021,O/S  NO. OS2020-0766, DISTRIB. DE AGUA EN DIFTES. SECTORES Y COMUN. DE LA PROV. BAHORUCO,CORRESP. A 30 DIAS DE SEPTIEMBRE/2020. </t>
  </si>
  <si>
    <t>REPOSICION FONDO CAJA CHICA DE LA UNIDAD COMERCIAL DE PEDERNALES ,ORRESP. AL PERIODO DEL 27-01 AL 18-03-2021</t>
  </si>
  <si>
    <t>REPOSICION FONDO CAJA CHICA DE LA UNIDAD ADMTIVA. DE CABRERA CORRESP AL PERIODO DEL 17-09-2020  AL 26-01-2021</t>
  </si>
  <si>
    <t xml:space="preserve">103105 </t>
  </si>
  <si>
    <t xml:space="preserve"> SUELDO CORRESP. ABRIL/2021,</t>
  </si>
  <si>
    <t>PAGO SEGUN O/C  NO. OC2021-0108, COTIZACION D/F 13-04-2021, COMPRA DE 38 DISPOSITIVOS ELECTRONICOS DE (PASE RAPIDO).</t>
  </si>
  <si>
    <t>PAGO SEGUN O/C  NO. OC2021-0111, COTIZACION D/F 14-04-2021 COMPRA DE RECARGA ELECTRONICA DEL SISTEMA DE PAGO DE PEAJES (PASO RAPIDO), PARA USO DE LOS VEH. DE LA INSTITUCION.</t>
  </si>
  <si>
    <t>PAGO FACTS. NOS.B1500000137/30-03,  138/15, 139/19-04-2021, O/C  2020-0330,  ADQ. DE (244,047.02  LIBRAS) DE CLORO GAS ENVASADO EN CILINDRO DE 2000 LIBRAS.</t>
  </si>
  <si>
    <t>PAGO FACT. NO. B1500028840/11-04-2021, CTA. NO.4236435, POR SERV. DE  INTERNET  PRINCIPAL 200 MBPS Y TELECABLE, CORRESP. AL PERIODO DEL 11-03  AL 10-04-2021,  .</t>
  </si>
  <si>
    <t>PAGO FACT. NO. B1500000051, 52, 53, 54/26-01-2021, O/S  NO. OS2021-0061, DISTRIB. DE AGUA EN DIFTES. SECTORES Y COMUN. DE LA PROV.  BAHORUCONO.072/2019,    CORRESP. A 30 DIAS DE SEPT, 30 DIAS DE OCTUBRE, 30 DIAS DE NOV., Y 10 DIAS DEL MES DE DICIEMBRE/2020.</t>
  </si>
  <si>
    <t>PAGO INDEMNIZACION Y VACACIONES (30 DIAS CORRESP. AL AÑO 2020), QUIEN DESEMPEÑO EL CARGO DE DIGITADOR EN EL DEPTO. DE ORGANIZACION DEL TRABAJO Y COMPENSACION.</t>
  </si>
  <si>
    <t>PAGO FACT.NO. B0222419316/08-01-2021, DESCONTADO DE LA INDEMNIZACION Y VACACIONES ,QUIEN DESEMPEÑO EL CARGO DE DIGITADOR EN EL DEPTO. DE ORGANIZACION DEL TRABAJO Y COMPENSACION.</t>
  </si>
  <si>
    <t>PAGO INDEMNIZACION Y VACACIONES (30 DIAS CORRESP. AL AÑO 2020),  QUIEN DESEMPEÑO EL CARGO DE DIGITADOR EN EL DEPTO. DE ORGANIZACION DEL TRABAJO Y COMPENSACION.</t>
  </si>
  <si>
    <t>PAGO FACT. NO. B1500000124/15-01-2021, O/C  NO. OC2020-0002 ADQ. DE VALVULAS, JUNTAS Y TUBERIAS PARA TODAS LAS ZONAS DEL INAPA.</t>
  </si>
  <si>
    <t>PAGO FACTS. NOS.B1500055961, 55963/28-01, 55962/29-01, 59070, 59071, 59106, 59107/11-02, 59123, 59117/17-02, 59100/18-02, 59120, 59122/19-02, 59130, 59139/20-02, 59152/22-02, 59142/23-02, 59133/24-02, 59204/01-03, 59187/04-03, 59193,59201/05-03, 59219, 59202/08-03, 59203, 59208, 59214, 59215/10-03, 59209/12-03, 59268/16-03, 59285/18-03, 59273/19-03, 59300/20-03, 61649/24-03, 61650/25-03, 61646/26-03, 61659/30-03, 61664/31-03-2021,   O/C 2020-0191 ADQ. DE GASOIL REGULAR  PARA SER UTILIZADO EN LA FLOTILLA  DE VEH. GENERADORES ELECTRICOS, Y EQUIPO DE BOMBEO DEL INAPA.</t>
  </si>
  <si>
    <t>PAGO RETENCION TSS, SEGURO BASICO OPCIONAL, APORTE PLAN DE PENSIONES (2.87%), SEGURO FAMILIAR DE SALUD (3.04%) CORRESP. A LAS NOMINAS NIVEL CENTRAL, ACS, P/CONTRATADO E IGUALADO, P/ TRAMITES PENSION NC. Y AC. PROV. SANTIAGO Y SAN CRISTOBAL, PERSONAL CONTRATADO SAN CRISTOBAL, ADIC. NIVEL CENTRAL Y ACS .MARZO Y CONTRATADO  FEBRERO Y MARZO 2021 Y CANCELADOS NC. Y AC, ABRIL/ 2021.</t>
  </si>
  <si>
    <t>PAGO FACTS. NOS.B1500000023/28-02, 24/30-03/21,   ALQ. LOCAL COMERCIAL EN EL MUN. TENARES, PROV. HERMANAS MIRABAL, CORRESP. A LOS MESES FEBRERO, MARZO/2021 .</t>
  </si>
  <si>
    <t>PAGO FACT. NOS. B0222401422,406679/01,11-12-2020, B0222417531,981363,984176/05,13,19-01-2021, DESCONTADO DE LA INDEMNIZACON Y VACACIONES , QUIEN DESEMPEÑO EL CARGO DE CONTADOR EN EL DEPTO. DE ORGANIZACION DEL TRABAJO Y COMPENSACION.</t>
  </si>
  <si>
    <t>RETENCION DEL (18%)  DEL ITBIS, DESCONTADO A PERSONAS FISICAS, SEGUN LEY 253/2012, CORRESPONDIENTE AL MES DE MARZO/2021</t>
  </si>
  <si>
    <t xml:space="preserve">EFT-6018 </t>
  </si>
  <si>
    <t xml:space="preserve">EFT-6019 </t>
  </si>
  <si>
    <t xml:space="preserve">EFT-6020 </t>
  </si>
  <si>
    <t xml:space="preserve">EFT6021 </t>
  </si>
  <si>
    <t xml:space="preserve">EFT6022 </t>
  </si>
  <si>
    <t>DEV. PAGO DUPLICADO</t>
  </si>
  <si>
    <t>AVD</t>
  </si>
  <si>
    <t>PAGO ALQU. LOCAL COM. DE HAINA PROV. SAN CRISTOBAL CORRESP. AL MES DE MARZO 2021</t>
  </si>
  <si>
    <t>PAGO ALQU. LOCAL COM. ESTAFETA DE PALENQUE INAPA SAN CRISTOBAL CORRESP. AL MES DE MARZO 2021</t>
  </si>
  <si>
    <t>PAGON ALQU. LOCAL COM. ESTAFETA DE HATILLO INAPA SAN CRISTOBAL CORRESP. AL MES DE MARZO 2021</t>
  </si>
  <si>
    <t>PAGO ALQU. LOCAL COM. DE VILLA ALT. INAPA PROV. SAN CRISTOBAL CORRESP AL MES DE MARZO 2021</t>
  </si>
  <si>
    <t>PAGO ALQU. LOCAL COM. ESTAFETA DE YAGUATE INAPA PROV. SAN CRISTOBAL, CORRESP. AL MES DE MARZO 2021</t>
  </si>
  <si>
    <t>SERV. DE TRANSP. AL PERSONAL DE INAPA SAN CRISTOBAL CORRESP. AL MES DE MARZO 2021</t>
  </si>
  <si>
    <t>COMP. DE MAT. DE PROTECCION ELECT. PARA SUPLIR LAS NECESIDADES ELECTROMECANICAS EN LOS PROXIMOS TRES MESES EN INAPA PROV. SAN CRISTOBAL</t>
  </si>
  <si>
    <t>COMPRA DE VALVULAS PARA SER USDS EN INAPA PROV. SAN CRISTOBAL</t>
  </si>
  <si>
    <t>SERV. DE CORTE Y REPARACION EN LA SOLDADURA Y TODO COSTO EN DIFERENTES ACUEDUCTOS EN INAPA PROV. SAN CRISTOBAL</t>
  </si>
  <si>
    <t>COMPR. DE COMBUSTIB. PARA LOS VEHICULOS DEL DEPTO. PROV. EN INAPA SAN CRISTOBAL</t>
  </si>
  <si>
    <t>REPOSICION FONDO DE CAJA CHICA DE LA DIV. ADM Y FINAN. INAPA PROV. SAN CRISTOBAL</t>
  </si>
  <si>
    <t>103106 -103115</t>
  </si>
  <si>
    <t>RETENCION DE NOMIAS  ABRIL/2021</t>
  </si>
  <si>
    <t xml:space="preserve">103116 </t>
  </si>
  <si>
    <t>SUELDO CORRESPONDIENTE AL MES DE SEPTIEMBRE 2020.</t>
  </si>
  <si>
    <t>NOMINA ADICIONAL DEL PERSONAL CONTRATADO E IGUALADO CORRESP. A  ENERO/2021, ELAB. EN MARZO/2021.</t>
  </si>
  <si>
    <t>PAGO DE CREDITO EDUCATIVO DE LAS RETENCIONES, CORREPONDIENTE A NOMINA DEL NIVEL CENTRAL Y PERSONAL EN TRAMITES DE PENSION NC. Y AC.  DEL MES DE ABRIL/2021, SEGUN MEMO-DF-143/2021.</t>
  </si>
  <si>
    <t xml:space="preserve">EFT-1149 </t>
  </si>
  <si>
    <t xml:space="preserve">EFT-1150 </t>
  </si>
  <si>
    <t xml:space="preserve">EFT-1151 </t>
  </si>
  <si>
    <t>PAGO DE DESCUENTO COOP. INAPA (FIJO Y NO FIJO), CORRESP. A LAS NOMINAS DEL NIVEL CENTRAL, ACUEDUCTOS, PERSONAL TRAMITES DE PENSION NC Y AC. PROV. SAN CRISTOBAL  ABRIL/2021.</t>
  </si>
  <si>
    <t xml:space="preserve"> DESCUENTO, CORRESP. A LAS NOMINAS NIVEL CENTRAL Y TRAMITES DE PENSION NC Y AC. CORRESP.  ABRIL/2021.</t>
  </si>
  <si>
    <t xml:space="preserve"> RETENCION DEL 1 X 1,000 DESCONTADO A INGENIEROS-CONTRATISTAS, CORRESP. A MARZO/2021.</t>
  </si>
  <si>
    <t>PAGO INDEMNIZACION Y VACACIONES (25 DIAS CORRESP. AL AÑO 2019 Y 30 AL 2020), QUIEN DESEMPEÑO EL CARGO DE MENSAJERO INTERNO, EN LA DIV. ADMTIVA. PROV. MONTE PLATA.</t>
  </si>
  <si>
    <t>PAGO INDEMNIZACION Y VACACIONES (25 DIAS CORRESP. AL AÑO 2019 Y 30 DEL 2020), QUIEN DESEMPEÑO EL CARGO DE MENSAJERO INTERNO, EN LA DIV.ADMTIVA. PROV. MONTE PLATA.</t>
  </si>
  <si>
    <t>PAGO INDEMNIZACION Y VACACIONES (15 DIAS CORRESP. AL AÑO 2019 Y 15 DEL 2020), QUIEN DESEMPEÑO EL CARGO DE AYUDANTE DE FONTANERIA, EN LA DIV. DE OPERACIONES DE SAN CRISTOBAL.</t>
  </si>
  <si>
    <t>PAGO VACACIONES (10 DIAS CORRESP. AL AÑO 2020 ), QUIEN DESEMPEÑO EL CARGO DE AYUDANTE DE FONTANERIA, EN LA DIV. COMERCIAL PROV. PERAVIA.</t>
  </si>
  <si>
    <t>PAGO VACACIONES ( 20 DIAS CORRESPONDIENTE AL AÑO 2019 Y 20 DEL 2020), QUIEN DESEMPEÑO EL CARGO DE SOPORTE COMERCIAL, EN LA DIV. COMERCIAL SANCHEZ RAMIREZ.</t>
  </si>
  <si>
    <t>PAGO INDEMNIZACION Y VACACIONES (15 DIAS CORRESP. AL AÑO 2019 Y 20 DEL 2020), QUIEN DESEMPEÑO EL CARGO DE CONSERJE, SECCION ADMTIVA. DE BARAHONA.</t>
  </si>
  <si>
    <t>PAGO VACACIONES ( 20 DIAS CORRESP. AL AÑO 2019 Y 18 DEL 2020 ), QUIEN DESEMPEÑO EL CARGO DE SUB-DIRECTOR, EN LA DIRECCION EJECUTIVA.</t>
  </si>
  <si>
    <t>REPOSICION FONDO CAJA CHICA DE LA UNIDAD ADMTIVA. DE BAYAGUANA , CORRESP. AL PERIODO DEL 22-02 AL 19-04-2021.</t>
  </si>
  <si>
    <t>PAGO FACT.S NOS. B1500000116,117,118/13-04-2021, O/S  NO.OS2021-0195, COLOCACION DE PUBLICIDAD INSTITUCIONAL, PERIODO DEL 26 DE ENERO DEL 2021 AL 26 DE ABRIL DEL 2021, EN EL PROGRAMA DE FRENTE A LA VERDAD, LOS DOMINGOS DE 11:00 PM A 12:00 AM, POR EL CANAL DIGITAL BRECHEA TV Y EL CANAL 359 DE TELENORTE.</t>
  </si>
  <si>
    <t>PAGO FACT. NO.B1500000029/27-01-2021, O/S NO. OS2020-0577, DISTRIB. DE AGUA CON CAMION CISTERNA EN DIFTES. SECTORES Y COMUN. DE LA PROV. SAN CRISTOBAL, CORRESP. A 20 DIAS DEL MES  DE NOVIEMBRE/2020.</t>
  </si>
  <si>
    <t>PAGO INDEMN. Y VAC. (25 DIAS CORRESP. AL AÑO 2019 Y 30 DEL 2020), QUIEN DESEMPEÑO EL CARGO DE AYUDANTE DE FONTANERIA, EN LA SECCION DE OPERACIONES DE BARAHONA.</t>
  </si>
  <si>
    <t>PAGO INDEMN. Y VAC. (25 DIAS CORRESP. AL AÑO 2019 Y 30 AL 2020),  QUIEN DESEMPEÑO EL CARGO DE AYUDANTE DE FONTANERIA, EN LA SECCION DE OPERACIONES DE BARAHONA.</t>
  </si>
  <si>
    <t>PAGO INDEMN. Y VAC. (20 DIAS CORRESP. AL AÑO 2019 Y 20 DEL 2020), QUIEN DESEMPEÑO EL CARGO DE CHOFER I, EN LA DIVISION DE ADMTIVA. FINANCIERA SAN JOSE DE OCOA.</t>
  </si>
  <si>
    <t>1ER ABONO, DE INDEMN. Y VAC. CORRESP. A (25 DIAS DEL AÑO 2020), QUIEN DESEMPEÑO EL CARGO DE PROMOTOR SOCIAL EN EL DEPTO. DE DESARROLLO RURAL EN APS.</t>
  </si>
  <si>
    <t>PAGO VAC. (15 DIAS CORRESP. AL AÑO 2020), QUIEN DESEMPEÑO EL CARGO TECNICO ADMINISTRATIVO, DIVISION ADMSTRATIVA. FINANCIERA AZUA.</t>
  </si>
  <si>
    <t>PAGO INDEMN. Y VAC. (25 DIAS CORRESP. AL AÑO 2019 Y 30 DEL 2020), QUIEN DESEMPEÑO EL CARGO DE AYUDANTE DE FONTANERIA, SECCION COMERCIAL VALVERDE.</t>
  </si>
  <si>
    <t>PAGO INDEMN. Y VAC. (25 DIAS CORRESP.AL AÑO 2019 Y 28 DEL 2020), QUIEN DESEMPEÑO EL CARGO DE AYUDANTE DE OPERACIONES Y MANTEN., EN LA DIV. DE OPERACIONES PROV. PERAVIA.</t>
  </si>
  <si>
    <t>PAGO INDEMN. Y VAC. (15 DIAS CORRESP. AL AÑO 2020), QUIEN DESEMPEÑO EL CARGO DE ENC.(A), EN LA SECCION DE MAYORDOMIA DE LA DIRECCION ADMTIVA.</t>
  </si>
  <si>
    <t>PAGO INDEMN. Y VAC. (25 DIAS CORRESP. AL AÑO 2019 Y 30 DEL 2020), QUIEN DESEMPEÑO EL CARGO DE OPERADOR DE SISTEMA APS, EN LA DIVISION DE OPERACIONES PROV.HATO MAYOR.</t>
  </si>
  <si>
    <t>PAGO VAC. (17 DIAS CORRESP. AL AÑO 2020), QUIEN DESEMPEÑO EL CARGO DE CONTADOR, DIVISION ADMTIVA. PROV.PERAVIA.</t>
  </si>
  <si>
    <t>PAGO INDEMN. Y VAC. (20 DIAS CORRESP. AL AÑO 2019 Y 20 DEL 2020), QUIEN DESEMPEÑO EL CARGO DE OPERADOR DE SISTEMA APS, DIVISION DE OPERACIONES PROV. DUARTE.</t>
  </si>
  <si>
    <t>PAGO VAC. (20 DIAS CORRESP. AL AÑO 2019 Y 20 DEL 2020), QUIEN DESEMPEÑO EL CARGO DE PERIODISTA, EN LA DIVISION DE PRENSA Y PUBLICIDAD.</t>
  </si>
  <si>
    <t>PAGO INDEMN. Y VAC. (25 DIAS CORRESP. AL AÑO 2019 Y 30 DEL 2020), QUIEN DESEMPEÑO EL CARGO DE AYUDANTE DE FONTANERIA, SECCION DE OPERACIONES MONTE CRISTI.</t>
  </si>
  <si>
    <t>PAGO INDEMN. Y VAC. (15 DIAS CORRESP. AL AÑO 2019 Y 15 DEL 2020), QUIEN DESEMPEÑO EL CARGO DE CAJERA EN LA SECCION ADMINISTRATIVA MONTE CRISTI.</t>
  </si>
  <si>
    <t>PAGO FACT. NOS B1500000311, 312/17-02-2021, 314/02-03-2021 ORD. DE SERV. NO. OS2021-0153, COLOCACION DE PUBLICIDAD INSTITUCIONAL DURANTE 03 (TRES) MESES, EN EL PROGRAMA DE TELEVISION " EL INTERACTIVO DE FELITO", CORRESP. AL PERIODO 02 DE DICIEMBRE/2020 AL 02 DE MARZO/2021.</t>
  </si>
  <si>
    <t>PAGO FACT. NO. B1500000236/16-12-2020 ORD. DE SERV. OS2020-0820 , SERVICIO DE AMBULANCIA 911, BOTIQUIN DE PRIMEROS AUXILIOS Y PERSONAL MEDICO, A SER UTILIZADOS EN EL SORTEO DE OBRAS EL DIA 15 DEL MES DE DICIEMBRE DEL AÑO EN CURSO.</t>
  </si>
  <si>
    <t>PAGO FACT. NO. B1500000067/12-01-2021, ORD. DE SERV. NO. OS2021-0026, DISTRIBUCION DE AGUA EN DIFERENTES SECTORES Y COMUNIDADES DE LA  PROV. SAN CRISTOBAL. SEGUN CONTRATO NO.026/2016, CORRESP.  A 29 DIAS DE DICIEMBRE/2020.</t>
  </si>
  <si>
    <t>PAGO AVANCE  20%  DEL  CONTRATO NO. 002/2021, ORD. DE COMP. OC2021-0107, ADQUISICION DE TRANSFORMADORES PARA SER UTILIZADOS EN TODOS LOS ACUEDUCTOS A NIVEL NACIONAL.</t>
  </si>
  <si>
    <t xml:space="preserve">PAGO FACT. NO. B1500000014/08-03-2021, ORD.DE SERV. NO. OS2020-0628  DISTRIB. DE AGUA CON CAMION CISTERNA EN DIFTES. SECTORES Y COMUN. DE LA PROV. BARAHONA, CORRESP. A 29 DIAS  DE NOVIEMBRE/2020. </t>
  </si>
  <si>
    <t>PAGO FACT. NOS. B1500000142/23, 144/29-12-2020, O/C  NO. OC019-1036, ADQ. DE MATERIALES GASTABLES, TONERS Y CARTUCHOS PARA SER UTILIZADOS EN TODAS LAS OFICINAS DE INAPA.</t>
  </si>
  <si>
    <t>PAGO FACT.  NOS. B1500000103/05-01-2021, 106/01-02, 108/03-03-2021 ORD. DE SERV. NO. OS2021-0030, DISTRIBUCION DE AGUA EN DIFERENTES SECTORES Y COMUNIDADES DE LA PROVINCIA DUARTE, CORRESP. A 28  DIAS  DE DICIEMBRE/2020,  30 DIAS DE ENERO Y 28 DIAS DE FEBRERO/2021.</t>
  </si>
  <si>
    <t>PAGO FACT. NO. B1500000053/03-03-2021,ORD. DE SERV. NO. OS2020-0756, ABASTECIMIENTO DE AGUA EN DIFERENTES SECTORES Y COMUNIDADES DE LA GUARANAS, PROV. DUARTE, CORRESP. A 28 DIAS DEL MES DE FEBRERO/2021.</t>
  </si>
  <si>
    <t>PAGO FACT. NOS.B1500000040/03-02, 41/03-03-2021, ORD. DE SERV.NO.OS2021-0048, DISTRIBUCION DE AGUA EN DIFERENTES COMUNIDADES DE LA PROV. SAN CRISTOBAL,SEGUN CONTRATO NO.033/2020, CORRESP. A 31  DIAS DEL MES DE ENERO Y  28  DIAS DE FEBRERO/2021.</t>
  </si>
  <si>
    <t>PAGO FACT.NO.B1100004863/13-10, 5529/17-11/2020,  ALQ. LOCAL COMERCIAL  EN LA PROV. SAN JOSE DE OCOA, CORRESP. A OCTUBRE, Y 12 DIAS DEL MES DE NOV/2020.</t>
  </si>
  <si>
    <t>SALDO DE LA INDEMN. Y VAC. CORRESP. A (25 DIAS DEL AÑO 2019 Y 30 DIAS DEL 2020), QUIEN DESEMPEÑO EL CARGO DE SUPERVISOR DE OBRAS EN EL DEPTO. FISCALIZACION DE OBRAS.</t>
  </si>
  <si>
    <t>1ER ABONO,DE INDEMN. Y VAC. CORRESP. A (25 DIAS DEL AÑO 2019 Y 25 DIAS DEL 2020), QUIEN DESEMPEÑO EL CARGO DE ENC. (A) DIV. DE OPERACIONES, EN LA DIV. DE OPERACIONES PROV. DUARTE.</t>
  </si>
  <si>
    <t>PAGO INDEMN. Y VAC. (20 DIAS CORRESP. AL AÑO 2020), QUIEN DESEMPEÑO EL CARGO DE AYUDANTE DE FONTANERIA, SECCION COMERCIAL DE MONTE CRISTI.</t>
  </si>
  <si>
    <t>PAGO INDEMN. Y VAC. (25 DIAS CORRESPO.AL AÑO 2019 Y 25 DEL 2020), QUIEN DESEMPEÑO EL CARGO DE AYUDANTE DE OPERACIONES Y MANTENIMIENTO, DIV. DE TRAT. DE AGUA MARIA TRINIDAD SANCHEZ.</t>
  </si>
  <si>
    <t>PAGO INDEMN. Y VAC. (15 DIAS CORRESP. AL AÑO 2019 Y 10 DEL 2020), QUIEN DESEMPEÑO EL CARGO DE OPERADOR DE SISTEMA APS, EN LA SECCION DE OPERACIONES VALVERDE.</t>
  </si>
  <si>
    <t>PAGO INDEMN. Y VAC. (25 DIAS CORRESP. AL AÑO 2019 Y 21 DEL 2020), QUIEN DESEMPEÑO EL CARGO DE AYUDANTE DE FONTANERIA EN LA SECCION DE OPERACIONES VALVERDE.</t>
  </si>
  <si>
    <t>PAGO INDEMN. Y VAC. (15 DIAS CORRESP. AL AÑO 2020), QUIEN DESEMPEÑO EL CARGO DE CHOFER I EN LA DIV. ADMTIVA. FINANCIERA MARIA TRINIDAD SANCHEZ.</t>
  </si>
  <si>
    <t>PAGO INDEMN. Y VAC. (25 DIAS CORRESP. AL AÑO 2019 Y 30 DEL 2020), QUIEN DESEMPEÑO EL CARGO DE AYUDANTE DE FONTANERIA, EN LA SECCION COMERCIAL DE BARAHONA.</t>
  </si>
  <si>
    <t>PAGO INDEMN. Y VAC. (25 DIAS CORRESP. AL AÑO 2019 Y 30 DEL 2020), QUIEN DESEMPEÑO EL CARGO DE AYUDANTE DE FONTANERIA, EN LA SECCION  DE OPERACIONES DE MONTE CRISTI.</t>
  </si>
  <si>
    <t>PAGO INDEMN. Y VAC. ( 25 DIAS CORRESP. AL AÑO 2019 Y 30 DEL 2020), QUIEN DESEMPEÑO EL CARGO DE AYUDANTE DE FONTANERIA EN LA SECCION COMERCIAL VALVERDE.</t>
  </si>
  <si>
    <t>PAGO VAC. (11 DIAS CORRESP. AL AÑO 2020), QUIEN DESEMPEÑO EL CARGO DE CHOFER I, DIV. ADMTIVA. PROV. PERAVIA.</t>
  </si>
  <si>
    <t>PAGO INDEMN., QUIEN DESEMPEÑO EL CARGO DE AYUDANTE DE OPERACIONES Y MANTENIMIENTO. DIV. DE TRATAMIENTO DE AGUA SAMANA.</t>
  </si>
  <si>
    <t>PAGO INDEMN. Y VAC. (25 DIAS CORRESP.AL AÑO 2019 Y 30 DEL 2020), QUIEN DESEMPEÑO EL CARGO DE AYUDANTE DE FONTANERIA, DEPTO. REGIONAL ASURO.</t>
  </si>
  <si>
    <t>PAGO INDEMN. Y VAC. (25 DIAS CORRESP. AL AÑO 2019 Y 30 DEL 2020), QUIEN DESEMPEÑO EL CARGO DE OPERADOR DE SISTEMA APS, SECCION DE OPERACIONES DAJABON.</t>
  </si>
  <si>
    <t>PAGO INDEMN. Y VAC. (25 DIAS CORRESP. AL AÑO 2019 Y 30 DEL 2020), QUIEN DESEMPEÑO EL CARGO DE OPERADOR DE SISTEMA APS, DIV.DE OPERACIONES PROV.HERMANAS MIRABAL.</t>
  </si>
  <si>
    <t>PAGO INDEMN. Y VAC. ( 15 DIAS CORRESP. AL AÑO 2019 Y 15 DEL 2020), QUIEN DESEMPEÑO EL CARGO DE CAJERA, EN LA DIV. ADMTIVA. PROV. LA ALTAGRACIA.</t>
  </si>
  <si>
    <t>PAGO INDEMN. Y  VAC. (25  DIAS CORRESP. AL  AÑO 2019 Y 25 DIAS  DEL 2020), QUIEN DESEMPEÑO EL CARGO DE  AYUDANTE DE OPERACIONES Y MANTENIMIENTO, DIV. DE TRATAMIENTO PROV. HATO MAYOR .</t>
  </si>
  <si>
    <t>PAGO INDEMN. Y  VAC. (18  DIAS CORRESP. AL  AÑO  2020), QUIEN DESEMPEÑO EL CARGO DE ELECTRICISTA , EN LA SECCION DE OPERACIONES, PROV.VALVERDE .</t>
  </si>
  <si>
    <t>PAGO INDEMN. Y  VAC. (25  DIAS CORRESP. AL AÑO 2019 Y 25 DIAS DEL 2020), QUIEN DESEMPEÑO EL CARGO DE AYUDANTE DE OPERACIONES Y MANTENIMIENTO SECCION DE TRATAMIENTO DE AGUA DE BARAHONA</t>
  </si>
  <si>
    <t>PAGO INDEMN. Y VAC. ( 25 DIAS CORRESP. AL AÑO 2019 Y 30 DEL 2020), QUIEN DESEMPEÑO EL CARGO DE AYUDANTE DE FONTANERIA, EN LA SECCION COMERCIAL DE BARAHONA.</t>
  </si>
  <si>
    <t>PAGO INDEMN. Y  VAC. (25  DIAS CORRESP. AL  AÑO 2019 Y 30 DIAS  DEL 2020), QUIEN DESEMPEÑO EL CARGO DE OPERADOR DE SISTEMA APS, EN DIV.DE OPERACIONES, PROV. PERAVIA .</t>
  </si>
  <si>
    <t>PAGO INDEMN. Y VAC. (15 DIAS CORRESP. AL AÑO 2019 Y 10 DEL 2020), QUIEN DESEMPEÑO EL CARGO DE SECRETARIA, SECCION ADMTIVA. VALVERDE.</t>
  </si>
  <si>
    <t>PAGO INDEMN. Y VAC. (25 DIAS CORRESP.AL AÑO 2019 Y 30 DEL 2020), QUIEN DESEMPEÑO EL CARGO DE CHOFER I,  SANTIAGO.</t>
  </si>
  <si>
    <t>PAGO INDEMN. Y VAC. (20 DIAS CORRESP. AL AÑO 2019 Y 18 DEL 2020), QUIEN DESEMPEÑO EL CARGO DE CAJERA, SECCION ADMTIVA. DE MONTE CRISTI.</t>
  </si>
  <si>
    <t>PAGO INDEMN. Y  VAC. (25  DIAS CORRESP. AL  AÑO 2019 Y 30 DIAS  DEL 2020), QUIEN DESEMPEÑO EL CARGO DE OPERADOR DE SISTEMA APS, EN LA SECCION  DE OPERACIONES, PROV. BARAHONA .</t>
  </si>
  <si>
    <t>PAGO INDEMN. Y VAC. (25 DIAS CORRESP. AL AÑO 2019 Y 30 DEL 2020), QUIEN DESEMPEÑO EL CARGO DE AYUDANTE DE FONTANERIA, EN LA SECCION  DE OPERACIONES DE BARAHONA.</t>
  </si>
  <si>
    <t xml:space="preserve">PAGO INDEMN. Y VAC. (08 DIAS CORRESP. AL AÑO 2019 Y 15 DEL 2020), QUIEN DESEMPEÑO EL CARGO DE CAJERO (A) EN LA DIV. ADMTIVA. SANCHEZ RAMIREZ, </t>
  </si>
  <si>
    <t>PAGO VAC. ( 15 DIAS CORRESP. AL AÑO 2019 Y 15 DEL 2020), QUIEN DESEMPEÑO EL CARGO DE ELECTRICISTA, EN LA SECCION DE OPERACIONES DE BARAHONA.</t>
  </si>
  <si>
    <t>PAGO INDEMN. Y VAC. (15 DIAS CORRESP. AL AÑO 2019 Y 20 DEL 2020), QUIEN DESEMPEÑO EL CARGO DE GESTOR DE COBROS, EN LA DIV. COMERCIAL PROV. SANCHEZ RAMIREZ.</t>
  </si>
  <si>
    <t>PAGO INDEMN. Y VAC. (20 DIAS CORRESP. AL AÑO 2019 Y 20 DEL 2020), QUIEN DESEMPEÑO EL CARGO DE CONSERJE, DIV. ADMTIVA. PROV. SAMANA</t>
  </si>
  <si>
    <t>PAGO INDEMN. Y  VAC. (25  DIAS CORRESP. AL  AÑO 2019 Y 30 DIAS  DEL 2020), QUIEN DESEMPEÑO EL CARGO DE OPERADOR DE SISTEMA APS,  DIV. DE OPERACIONES, PROV. PERAVIA.</t>
  </si>
  <si>
    <t>PAGO INDEMN. Y VAC. (25 DIAS CORRESP. AL AÑO 2019 Y 30 DEL 2020), QUIEN DESEMPEÑO EL CARGO DE AYUDANTE DE FONTANERIA, EN LA SECCION COMERCIAL DE BARAHONA .</t>
  </si>
  <si>
    <t>PAGO VAC. (30 DIAS CORRESP. AL AÑO 2019 Y 30 DEL 2020), QUIEN DESEMPEÑO EL CARGO DE ENC. EN EL DEPTO. DE MANTENIMIENTO Y REHAB. DE SISTEMAS DE TRATAMIENTO.</t>
  </si>
  <si>
    <t>PAGO INDEMN. Y VAC. (20 DIAS CORRESPONDIENTE AL AÑO 2019 Y 18 DEL 2020), QUIEN DESEMPEÑO EL CARGO DE AYUDANTE DE FONTANERIA, EN LA DIVISION DE OPERACIONES PROVINCIA SAN JUAN DE LA MAGUANA.</t>
  </si>
  <si>
    <t>PAGO INDEMN. Y VAC. (15 DIAS CORRESPONDIENTE AL AÑO 2019 Y 15 DIAS  DEL 2020), QUIEN DESEMPEÑO EL CARGO DE  MECANICO DE CLORADORES, EN LA DIVISION DE OPERACIONES PROV. SAN JUAN DE LA MAGUANA.</t>
  </si>
  <si>
    <t>PAGO INDEMN. Y VAC. (25 DIAS CORRESP. AL AÑO 2019 Y 24 DEL 2020), QUIEN DESEMPEÑO EL CARGO DE OPERADOR DE SISTEMA APS, EN LA DIVI. DE OPERACIONES PROV SAN CRISTOBAL.</t>
  </si>
  <si>
    <t>PAGO INDEMN. Y VAC. (25 DIAS CORRESP. AL AÑO 2019 Y 24 AL 2020),  QUIEN DESEMPEÑO EL CARGO DE OPERADOR DE SISTEMA APS, EN LA DIV. DE OPERACIONES PROV. SAN CRISTOBAL.</t>
  </si>
  <si>
    <t>PAGO INDEMN. Y VAC. (20 DIAS CORRESP. AL AÑO 2019 Y 18 DEL 2020), QUIEN DESEMPEÑO EL CARGO DE AUXILIAR COMERCIAL, EN LA SECCION COMERCIAL MONTE CRISTI.</t>
  </si>
  <si>
    <t>PAGO INDEMN. Y VAC. (20 DIAS CORRESP. AL AÑO 2019 Y 18 AL 2020),  QUIEN DESEMPEÑO EL CARGO DE AUXILIAR COMERCIAL, EN LA SECCION COMERCIAL MONTE CRISTI.</t>
  </si>
  <si>
    <t>PAGO INDEMN. Y VAC. (25 DIAS CORRESP. AL AÑO 2019 Y 25 DEL 2020), QUIEN DESEMPEÑO EL CARGO DE OPERADOR DE SISTEMA APS EN LA SECCION DE OPERACIONES BARAHONA.</t>
  </si>
  <si>
    <t>PAGO INDEMN. Y VAC. (30 DIAS CORRESP. AL AÑO 2019 Y 24 DEL 2020), QUIEN DESEMPEÑO EL CARGO DE CONTADOR EN EL DEPTO. DE ORGANIZACION DEL TRABAJO Y COMPENSACION.</t>
  </si>
  <si>
    <t>PAGO INDEMN. Y VAC. (30 DIAS CORRESP. AL AÑO 2019 Y 24 AL 2020), , QUIEN DESEMPEÑO EL CARGO DE CONTADOR EN EL DEPTO. DE ORGANIZACION DEL TRABAJO Y COMPENSACION.</t>
  </si>
  <si>
    <t>PAGO INDEMN. Y VAC. (20 DIAS CORRESP. AL AÑO 2019 Y 15 DEL 2020), QUIEN DESEMPEÑO EL CARGO DE MECANICO AUTOMOTRIZ, EN LA DIV. DE OPERACIONES PROV. HERMANAS MIRABAL.</t>
  </si>
  <si>
    <t>PAGO INDEMN. Y VAC. (25 DIAS CORRESP. AL AÑO 2019 Y 30 DEL 2020), QUIEN DESEMPEÑO EL CARGO DE OPERADOR DE SISTEMA APS EN LA DIV. DE OPERACIONES DE SAN CRISTOBAL.</t>
  </si>
  <si>
    <t>PAGO INDEMN. Y VAC. (20 DIAS CORRESP. AL AÑO 2019 Y 19 DEL 2020), QUIEN DESEMPEÑO EL CARGO DE CAJERA, DIV. ADMTRATIVA. PROV. SAN JUAN DE LA MAGUANA.</t>
  </si>
  <si>
    <t>PAGO INDEMN. Y VAC. (20 DIAS CORRESP. AL AÑO 2019 Y 19 DEL 2020), QUIEN DESEMPEÑO EL CARGO DE DISTRIBUIDOR DE FACTS. SECCION COMERCIAL BARAHONA.</t>
  </si>
  <si>
    <t>PAGO RETENCION SEGUN LEY 6-86 (1%) DESCONTADO A LOS INGENIEROS CONTRATISTA, CORRESP. A  MARZO/2021.</t>
  </si>
  <si>
    <t>RETENCION DEL (5%) DEL ISR DESCONTADO A CONTRATISTAS, SEGUN LEY 253/2012, CORRESP. A  MARZO/2021.</t>
  </si>
  <si>
    <t>RETENCION DEL (18%)  DEL ITBIS, DESCONTADO A PERSONAS FISICAS, SEGUN LEY 253/2012, CORRESP. A  MARZO/2021.</t>
  </si>
  <si>
    <t>RETENCION DEL 30% DEL ITBIS DESCONTADO A COMPAÑIA, SEGUN LEY NO.253/2012, CORRESP. A  MARZO/2021.</t>
  </si>
  <si>
    <t xml:space="preserve">EFT-6023 </t>
  </si>
  <si>
    <t>EFT-6024</t>
  </si>
  <si>
    <t>PAGO FACT. NO. B1500000225/23-2-2021, ORD. DE SERV. NO. OS2021-0054, SERVICIO DE CATERING DE 510 ALMUERZOS QUE SERAN SERVIDOS PARA EL EQUIPO TECNICO DE LA DIRECCION EJECUTIVA DE LA INSTITUCION.</t>
  </si>
  <si>
    <t>RET. DEL (30%)  DEL ITBIS, DESCONTADO A SUPLIDORES DE SERVICIOS, SEGUN LEY 253/2012, CORRESP. AL MES DE MARZO/2021.</t>
  </si>
  <si>
    <t>PAGO VAC. (09 DIAS CORRESP. AL AÑO 2020), QUIEN DESEMPEÑO EL CARGO DE OPERADOR DE SISTEMAS APS, EN LA DIVISION DE OPERACIONES PROV. SAN JUAN DE LA MAGUANA.</t>
  </si>
  <si>
    <t>PAGO VAC. (25 DIAS CORRESP. AL AÑO 2019 Y 24 DEL 2020), QUIEN DESEMPEÑO EL CARGO DE ANALISTA DE FACTURACION, EN LA DIVISION COMERCIAL PROV. PERAVIA.</t>
  </si>
  <si>
    <t>PAGO VAC. ( 15 DIAS CORRESP. AL AÑO 2020), QUIEN DESEMPEÑO EL CARGO DE ENCARGADA, EN LA SECCION DE OPERACIONES VALVERDE.</t>
  </si>
  <si>
    <t>PAGO VAC. (15 DIAS CORRESP. AL AÑO 2019 Y 10 DEL 2020), QUIEN DESEMPEÑO EL CARGO DE TECNICO ADMINISTRATIVO, DEPARTAMENTO PROVINCIAL SAN CRISTOBAL.</t>
  </si>
  <si>
    <t>PAGO INDEMN. Y VAC. (15 DIAS CORRESP. AL AÑO 2019 Y 09 DEL 2020), QUIEN DESEMPEÑO EL CARGO DE AUXILIAR COMERCIAL, EN LA DIVISION COMERCIAL PROVINCIA SAMANA.</t>
  </si>
  <si>
    <t>PAGO INDEMN. Y VAC. (20 DIAS CORRESP. AL AÑO 2019 Y 19 DEL 2020), QUIEN DESEMPEÑO EL CARGO DE GESTOR DE COBROS, EN LA DIVISION PROV. SAN JUAN DE LA MAGUANA.</t>
  </si>
  <si>
    <t>PAGO INDEMN. Y VAC. (30 DIAS CORRESP. AL AÑO 2019 Y 30 DEL 2020), QUIEN DESEMPEÑO EL CARGO DE DIGITADOR EN EL DEPART. DE ORGANIZACION DEL TRABAJO Y COMPENSACION.</t>
  </si>
  <si>
    <t>PAGO INDEMN. Y VAC. (30 DIAS CORRESP. AL AÑO 2019 Y 30 AL 2020), QUIEN DESEMPEÑO EL CARGO DE DIGITADOR EN EL DEPARTAMENTO DE ORGANIZACION DEL TRABAJO Y COMPENSACION.</t>
  </si>
  <si>
    <t>PAGO FACT. NOS. B0222414234/28-12-2020, B0222982056,985932/14,22-01-2021, DESCONTADO DE LA INDEMN. Y VAC. DE, QUIEN DESEMPEÑO EL CARGO DE DIGITADOR EN EL DEPART. DE ORGANIZACION DEL TRABAJO Y COMPENSACION.</t>
  </si>
  <si>
    <t>PAGO INDEMN. Y VAC. (25 DIAS CORRESP. AL AÑO 2019 Y 25 DEL 2020), QUIEN DESEMPEÑO EL CARGO DE AYUDANTE DE FONTANERIA, EN LA SECCION COMERCIAL BARAHONA.</t>
  </si>
  <si>
    <t>PAGO INDEMN. Y VAC. (25 DIAS CORRESP. AL AÑO 2019 Y 25 AL 2020), QUIEN DESEMPEÑO EL CARGO DE AYUDANTE DE FONTANERIA, EN LA SECCION COMERCIAL BARAHONA.</t>
  </si>
  <si>
    <t>PAGO DE EXENCION IMPOSITIVA DEL IMPUESTO DE TRANSFERENCIA EN LOS CASOS DE LA COMPRA DE TERRENOS EN BANI, PROV. PERAVIA, AL SEÑOR ARISMENDY PEÑA TEJEDA.</t>
  </si>
  <si>
    <t xml:space="preserve">PAGO DE EXENCION IMPOSITIVA DEL IMPUESTO DE TRANSFERENCIA EN LOS CASOS DE LA COMPRA DE TERRENOS EN BANI, PROVINCIA PERAVIA, A LOS SEÑORES VIRTUDES CARRASCO Y LEONARDY PEÑA P. </t>
  </si>
  <si>
    <t>PAGO RET. 10%  DEL IMPUESTO SOBRE LA RENTA. DESCONTADO A ALQUILERES DE LOCALES COMERCIALES. SEGUN LEY NO. 253/12 CORRESP. AL MES DE MARZO/2021.</t>
  </si>
  <si>
    <t>PAGO FACT. NOS. B1500000407, 408/12-4-2021 ORD. DE SERV. OS2021-0186 , COLOCACION DE PUBLICIDAD EN LAS PAGINAS WWW.DEPORTESOFICIALES.COM Y WWW.MUJERESDEPORTIVA.COM, CORRESP. AL   PERIODO DEL 22 DE ENERO  AL 22  FEBRERO Y 22 FEBRERO AL 22 MARZO/ 2021.</t>
  </si>
  <si>
    <t>SALDO INDEMN. Y VAC. CORRESP. A (25 DIAS DEL AÑO 2019 Y 28 DEL 2020), QUIEN DESEMPEÑO EL CARGO DE SOPORTE COMERCIAL EN EL DEPART. CATASTRO DE USUARIOS CARTOGRAFIA.</t>
  </si>
  <si>
    <t>PAGO INDEMN. Y VAC. (20 DIAS CORRESP. AL AÑO 2019 Y 20 DEL 2020), QUIEN DESEMPEÑO EL CARGO DE PLOMERO, EN LA DIVISION COMERCIAL SAN JOSE DE OCOA.</t>
  </si>
  <si>
    <t>PAGO DE RET.  DEL 5%  IMPUESTO SOBRE LA RENTA DESCONTADOS A CONTRATISTAS Y PROVEEDORES DE BIENES Y SERVICIOS, SEGUN LEY 253/12, CORRESP. AL MES DE MARZO/2021.</t>
  </si>
  <si>
    <t>REPOS. FONDO CAJA CHICA DE LA PROV. LA ALTAGRACIA ZONA VI CORRESP. AL PERIODO DEL 10-03 AL 15-04-2021, RECIBOS DE DESEMBOLSO DEL 0951 AL 0996 SEGUN RELACION DE GASTOS.</t>
  </si>
  <si>
    <t>REPOS. FONDO CAJA CHICA DE LA PROVINCIA MONTE PLATA ZONA IV CORRESP. AL PERIODO DEL 26-02 AL 24-03-2021, RECIBOS DE DESEMBOLSO DEL 1366 AL 1389.</t>
  </si>
  <si>
    <t>PAGO FACT. NO. B1500000019/14-04-2021, ORD. DE COMPRA NO. OC2021-0031 '' ADQUISICION DE 90,000 FUNDAS DE SULFATO DE ALUMINIO GRADO A DE 50 KG CADA UNA O SU EQUIVALENTE EN FUNDAS DE 25 KGS, PARA SER UTILIZADAS EN TODOS LOS ACUEDUCTOS DEL INAPA. MENOS DESC ISR RD$132,607.80 ( DESCUENTO DE ANTICIPO PAGADO Y NO ENTREGADA LA MERCANCIA POR UN VALOR DE RD$83,827.90, ORDEN DE COMPRA. NO.2019-0891.</t>
  </si>
  <si>
    <t>REPOS. FONDO CAJA CHICA DE LA DIVISION DE TRANSPORTACION DESTINADO PARA CUBRIR GASTOS DE REPARACIONES, COMPRAS DE REPUESTOS Y PAGO DE PEAJES A LA FLOTILLA DE VEHICULOS DE LA INSTITUCION CORRESP. AL PERIODO DEL 06-10 AL 30-12-2020, RECIBOS DE DESEMBOLSO DEL 11598 AL 12121 SEGUN RELACION DE GASTOS.</t>
  </si>
  <si>
    <t>PAGO VAC. (10 DIAS CORRESP. AL AÑO 2019 Y 27 DEL 2020), QUIEN DESEMPEÑO EL CARGO DESOPORTE DE MESA DE AYUDA HELP DESK EN LA DIVISION DE MESA DE AYUDA.</t>
  </si>
  <si>
    <t>PAGO INDEMN. Y VAC. (30 DIAS CORRESP. AL AÑO 2019 Y 30 DEL 2020), QUIEN DESEMPEÑO EL CARGO DE AUXILIAR ADMINISTRATIVO, EN LA SECCION ADMINISTRATIVA DE MONTE CRISTI.</t>
  </si>
  <si>
    <t>PAGO INDEMN. Y VAC. (20 DIAS CORRESP. AL AÑO 2019 Y 25 DEL 2020), QUIEN DESEMPEÑO EL CARGO DE OPERADOR DE SISTEMA APS, EN LA DIVISION DE OPERACIONES PROVINCIA PERAVIA.</t>
  </si>
  <si>
    <t>PAGO INDEMN. Y VAC. (20 DIAS CORRESP. AL AÑO 2020), QUIEN DESEMPEÑO EL CARGO DE AYUDANTE DE OPERACIONES Y MANTENIMIENTO, EN LA DIVISION DE TRATAMIENTO DE AGUA SAMANA.</t>
  </si>
  <si>
    <t>RET. DEL (10%)  DEL IMPUESTO SOBRE LA RENTA, DESCONTADO A HONORARIOS PROFESIONALES, CORRESP. AL MES DE MARZO/2021.</t>
  </si>
  <si>
    <t>REP. FONDO CAJA CHICA DE LA ZONA V SANTIAGO CORRESP. AL PERIODO DEL 22-02 AL 06-04-2021, RECIBOS DE DESEMBOLSO DEL 0203 AL 0281.</t>
  </si>
  <si>
    <t>PAGO INDEMN. Y VAC. (30 DIAS CORRESP. AL AÑO 2019 Y 30 DEL 2020), QUIEN DESEMPEÑO EL CARGO DE OPERADOR DE SISTEMA APS, EN LA SECCION DE OPERACIONES DE PEDERNALES.</t>
  </si>
  <si>
    <t>PAGO INDEMN. Y VAC. (20 DIAS CORRESP. AL AÑO 2019 Y 17 DEL 2020), QUIEN DESEMPEÑO EL CARGO DE CONSERJE, EN LA DIVISION ADMINISTRATIVA FINANCIERA PROVINCIA ELIAS PIÑA.</t>
  </si>
  <si>
    <t>PAGO INDEMN. Y VAC. (20 DIAS CORRESP. AL AÑO 2019 Y 17 AL 2020), A LA SRA. VILLA PANIAGA JIMENEZ, CEDULA NO. 001-0785360-8, QUIEN DESEMPEÑO EL CARGO DE CONSERJE EN LA DIVISION ADMINISTRATIVA FINANCIERA PROVINCIA ELIAS PIÑA.</t>
  </si>
  <si>
    <t>PAGO FACT. NO.B1500000020/23-11-2020, ORD. DE SERV. NO. OS2020-0609, DISTRIBUCION DE AGUA CON CAMION CISTERNA EN DIFERENTES SECTORES Y COMUNIDADES DE LA PROVINCIA DAJABON, CORRESP. A 30 DIAS DEL MES DE SEPT/2020.</t>
  </si>
  <si>
    <t xml:space="preserve"> Del 01 al  31 de MAYO 2021</t>
  </si>
  <si>
    <t xml:space="preserve">EFT-6025 </t>
  </si>
  <si>
    <t>PAGO EQUIV. A DOS (2) MESES DE DEPOSITO POR CONCEPTO DE ALQUILER DEL LOCAL PARA LA INSTALACION DE LA OFICINA COMERCIAL, UBICADO EN LA AVENIDA DUARTE NO.220, PLAZA DURAN, LOCAL D, MUNICIPIO VILLA BISONO ( NAVARRETE) PROV. SANTIAGO.</t>
  </si>
  <si>
    <t>REPOS.FONDO CAJA CHICA DE LA DIRECCION DE INGENIERIA CORRESP.AL PERIODO DEL 13-01  AL 05-04-2021, RECIBOS DE DESEMBOLSO DEL 867 AL 880.</t>
  </si>
  <si>
    <t>PAGO INDEMN. Y VAC. (25 DIAS CORRESP. AL AÑO 2019 Y 30 DEL 2020), QUIEN DESEMPEÑO EL CARGO DE OPERADOR DE SISTEMA APS, SECCION DE OPERACIONES DE BARAHONA.</t>
  </si>
  <si>
    <t>PAGO INDEMN. Y VAC. (25 DIAS CORRESP. AL AÑO 2019 Y 30 AL 2020), QUIEN DESEMPEÑO EL CARGO DE OPERADOR DE SISTEMA APS, SECCION DE OPERACIONES DE BARAHONA.</t>
  </si>
  <si>
    <t>PAGO INDEMN. Y VAC. (30 DIAS CORRESP. AL AÑO 2019 Y 30 DEL 2020), QUIEN DESEMPEÑO EL CARGO DE OPERADOR DE SISTEMA APS, EN LA SECCION DE OPERACIONES DE BARAHONA.</t>
  </si>
  <si>
    <t>PAGO INDEMN. Y VAC. (15 DIAS CORRESP. AL AÑO 2019 Y 15 DEL 2020), QUIEN DESEMPEÑO EL CARGO DE AUXILIAR COMERCIAL, EN LA SECCION COMERCIAL MONTE CRISTI.</t>
  </si>
  <si>
    <t>PAGO INDEMN. Y VAC. (30 DIAS CORRESP. AL AÑO 2020), QUIEN DESEMPEÑO EL CARGO DE CONSERJE, SECCION ADMINISTRATIVA DAJABON.</t>
  </si>
  <si>
    <t>PAGO INDEMN. Y VAC. (15 DIAS CORRESP. AL AÑO 2019 Y 15 DEL 2020), QUIEN DESEMPEÑO EL CARGO DE OPERADOR DE SISTEMA APS, EN LA DIVISION DE OPERACIONES ELIAS PIÑA.</t>
  </si>
  <si>
    <t>PAGO INDEMN. Y VAC. (25 DIAS CORRESP. AL AÑO 2019 Y 30 DEL 2020), QUIEN DESEMPEÑO EL CARGO DE AYUDANTE DE FONTANERIA, SECCION COMERCIAL MONTE CRISTI.</t>
  </si>
  <si>
    <t>PAGO FACT. NO. B1500000010/03-03-2021, ORD. DE SERV. NO. OS2021-0009, ABASTECIMIENTO DE AGUA EN DIFERENTES SECTORES Y COMUNIDADES DE LA PROVINCIA PERAVIA, CORRESP. A 21 DIAS DE AGOSTO/2020.</t>
  </si>
  <si>
    <t>PAGO INDEMN.Y VAC. (30 DIAS CORRESP. AL AÑO 2019 Y 30 DEL 2020), QUIEN DESEMPEÑO EL CARGO DE OPERADOR DE SISTEMA APS, EN LA DIVISION DE OPERACIONES PROV. SAN JUAN DE LA MAGUANA.</t>
  </si>
  <si>
    <t>PAGO FACT. NO. B15000005215/13-03-2021 ORD.DE SERV. OS2021-0155, PUBLICACION EN UN (01) MEDIO DE CIRCULACION NACIONAL DURANTE DOS (02) DIAS CONSECUTIVOS LA CONVOCATORIA A PARTICIPAR EN EL PROCESO DE LICITACION PUBLICA NACIONAL, NO. INAPA-CCC-LPN-2021-0007.</t>
  </si>
  <si>
    <t>PAGO FACT. NO. B1500000075/06-01-2021, ORD. DE SERV. NO. OS2020-0232 SERVICIOS MANTENIMIENTO PREVENTIVO PUERTAS FLOTANTES Y PAÑOS FIJOS, DE TODO EL NIVEL CENTRAL DEL INAPA.</t>
  </si>
  <si>
    <t>PAGO FACT. NO. B1500000775/08-12-2020 PAGO SEGUNDO MODULO,  DE MAESTRIA EN INGENIERIA SANITARIA Y AMBIENTAL EN LA CUAL ESTARAN PARTICIPANDO 22 SERVIDORES.</t>
  </si>
  <si>
    <t>PAGO FACT.NO. B1500001350/15-02-2021, ORD. DE SERV. NO. OS2019-2042, SERVICIO DE MAESTRIA EN CIENCIAS DE LA ADMINISTRACION DE LA CONSTRUCCION EN EL QUE PARTICIPARAN 2 SERVIDORES DE LA DIRECCION DE FISCALIZACION Y SUPERVISION DE OBRAS. ( 5TO. ABONO AL CONTRATO NO. 107/2019)</t>
  </si>
  <si>
    <t>PAGO FACT. NO. B1500000163/15-01-2021 ORD. DE SERV. OS2020-0790, SERVICIO MANTENIMIENTO DEL SISTEMA DE ENFRIAMIENTO DEL AIRE ACONDICIONADO DATACENTER DEL NIVEL CENTRAL.</t>
  </si>
  <si>
    <t>PAGO FACT. NO B1500000105/20-04-2021, ORDEN DE SERVICIO NO OS2021-0229,  COLOCACION DE PUBLICIDAD INSTITUCIONAL DURANTE 03 (TRES) MESES, EN EL PROGRAMA DE TELEVISION  "LA GENTE HABLA CON DARY TERRERO", CORRESP. DEL 23 DE FEBRERO AL 23 DE MARZO.</t>
  </si>
  <si>
    <t>PAGO INDEMN. Y VAC. (25 DIAS CORRESP. AL AÑO 2019 Y 24 DEL 2020), QUIEN DESEMPEÑO EL CARGO DE OPERADOR DE SISTEMA APS, EN LA DIVISION DE OPERACIONES PROV. HATO MAYOR.</t>
  </si>
  <si>
    <t>PAGO INDEMN. Y VAC. (25 DIAS CORRESP. AL AÑO 2019 Y 24 AL 2020), AL SR. VIRGILIO SANTANA, CEDULA NO. 027-0023309-7, QUIEN DESEMPEÑO EL CARGO DE OPERADOR DE SISTEMA APS, EN LA DIVISION DE OPERACIONES PROVINCIA HATO MAYOR.</t>
  </si>
  <si>
    <t>APERTURA FONDO OPERATIVO LIQUIDABLES QUE SERAN DESTINADO PARA LA COMPRA DE TICKETS DE COMBUSTIBLES, PARA SER UTIZADOS EN LA FLOTILLA DE VEHICULOS, MOTORES Y EQUIPOS DE LA INSTITUCION INAPA.</t>
  </si>
  <si>
    <t>APORTE PARA EL TORNEO BALONCESTO SUPERIOR DEL DISTRITO NACIONAL, CUYO INICIO DE TEMPORADA ES A PARTIR DEL DIA 05 DEL MES DE MAYO DEL AÑO EN CURSO, DICHA ACTIVIDAD SE CELEBRARA EN EL PALACIO DE LOS DEPORTES VIRGILIO TRAVIESO SOTO.</t>
  </si>
  <si>
    <t>APORTE PARA EL TORNEO BALONCESTO SUPERIOR DEL DISTRITO NACIONAL, CUYO INICIO DE TEMPORADA ES A PARTIR DEL DIA 05 DEL MES DE MAYO DEL AÑO EN CURSO, DICHA ACTIVIDAD SE CELEBRARA EN EL PALACIO DE LOS DEPORTES VIRGILIO TRAVIESO.</t>
  </si>
  <si>
    <t>APORTE PARA EL TORNEO BALONCESTO SUPERIOR DEL DISTRITO NACIONAL, CUYO INICIO DE TEMPORADA ES A PARTIR DEL DIA 05 DE MAYO DEL AÑO EN CURSO, DICHA ACTIVIDAD SE CELEBRARA EN EL PALACIO DE LOS DEPORTES VIRGILIO TRAVIESO SOTO.</t>
  </si>
  <si>
    <t>APORTE PARA EL TORNEO BALONCESTO SUPERIOR DEL DISTRITO NACIONAL, CUYO INICIO DE TEMPORADA ES A PARTIR DEL DIA 05 DEL MES DE MAYO DEL AÑO EN CURSO, DICHA ACTIVIDAD SE CELEBRARA EN EL PALACIO DE LOS DEPORTES VIRGILIO  TRAVIESO SOTO.</t>
  </si>
  <si>
    <t>PAGO FACT. NOS B1500000435, 436/11-02-2021 ORD. DE SERV. OS2021-0108, COLOCACION PUBLICIDAD INSTITUCIONAL DURANTE 02 (DOS) MESES, EN EL PROGRAMA RADIAL "AUDIENCIA PUBLICA", TRANSMITIDO LOS SABADOS EN HORARIO DE 9:00 PM A 9:30 PM POR HIJB, 8:30 AM, CORRESP. AL PERIODO DESDE EL 29 OCTUBRE HASTA EL 29 DE DICIEMBRE/2020.</t>
  </si>
  <si>
    <t>PAGO INDEMN.Y VAC. (25 DIAS CORRESP.E AL AÑO 2019 Y 30 DEL 2020), QUIEN DESEMPEÑO EL CARGO DE OPERADOR DE SISTEMA APS, SECCION DE OPERACIONES DE BARAHONA.</t>
  </si>
  <si>
    <t>PAGO INDEMN. Y VAC. (15 DIAS CORRESP. AL AÑO 2019 Y 14 DEL 2020), QUIEN DESEMPEÑO EL CARGO DE OPERADOR DE SISTEMA APS, EN LA DIVISION DE OPERACIONES MONTE PLATA.</t>
  </si>
  <si>
    <t>PAGO INDEMN. Y VAC. (25 DIAS CORRESP. AL AÑO 2019 Y 30 DEL 2020), QUIEN DESEMPEÑO EL CARGO DE OPERADOR DE SISTEMAS APS, EN LA DIVISION DE OPERACIONES SAN CRISTOBAL.</t>
  </si>
  <si>
    <t>PAGO INDEMN. Y VAC. (15 DIAS CORRESP. AL AÑO 2019 Y 14 DEL 2020), QUIEN DESEMPEÑO EL CARGO DE OPERADOR DE SISTEMA APS, EN LA SECCION DE OPERACIONES DE BARAHONA.</t>
  </si>
  <si>
    <t>PAGO INDEMN. Y VAC. (30 DIAS CORRESP. AL AÑO 2019 Y 30 DEL 2020), QUIEN DESEMPEÑO EL CARGO DE GESTOR DE COBROS, EN LA SECCION DE OPERACIONES DE BARAHONA.</t>
  </si>
  <si>
    <t>PAGO INDEMN. Y VAC. (25 DIAS CORRESP. AL AÑO 2019 Y 30 DEL 2020), QUIEN DESEMPEÑO EL CARGO DE AUXILIAR COMERCIAL, EN LA SECCION COMERCIAL DE BARAHONA.</t>
  </si>
  <si>
    <t>PAGO FACT. NO. B1500000101/19-01-2021, ORD.DE SERV. NO. OS2020-0733, DISTRIBUCION DE AGUA EN DIFERENTES SECTORES Y COMUNIDADES DE BANI PROV. PERAVIA,  SEGUN CONTRATO NO. 044/2019,  CORRESP. A 08 DIAS DE DICIEMBRE/2020.</t>
  </si>
  <si>
    <t>PAGO INDEMN. Y VAC. (25 DIAS CORRESP. AL AÑO 2019 Y 30 DEL 2020), QUIEN DESEMPEÑO EL CARGO DE AYUNDANTE DE FONTANERIA, EN LA SECCION COMERCIAL DE MONTE CRISTI.</t>
  </si>
  <si>
    <t>PAGO VAC. (20 DIAS CORRESP. AL AÑO 2019 Y 15 DEL 2020), QUIEN DESEMPEÑO EL CARGO DE ANALISTA LEGAL, EN EL DEPARTAMENTO PROVINCIAL SAN CRISTOBAL.</t>
  </si>
  <si>
    <t>PAGO INDEMN. Y VAC. (15 DIAS CORRESP. AL AÑO 2019 Y 09 DEL 2020), QUIEN DESEMPEÑO EL CARGO DE OPERADOR DE SISTEMA APS, EN LA SECCION DE OPERACIONES DE MONTE CRISTI.</t>
  </si>
  <si>
    <t>PAGO INDEMN. Y VAC. (25 DIAS CORRESP. AL AÑO 2019 Y 30 DEL 2020), QUIEN DESEMPEÑO EL CARGO DE AYUDANTE DE FONTANERIA, EN LA DIVISION DE OPERACIONES PROV. MONTE PLATA.</t>
  </si>
  <si>
    <t>PAGO INDEMN. Y VAC. (20 DIAS CORRESP. AL AÑO 2019 Y 18 DEL 2020), QUIEN DESEMPEÑO EL CARGO DE AYUDANTE DE FONTANERIA, EN LA SECCION DE OPERACIONES DE BARAHONA.</t>
  </si>
  <si>
    <t>PAGO INDEMN. Y VAC. (15 DIAS CORRESP. AL AÑO 2020), QUIEN DESEMPEÑO EL CARGO DE AYUDANTE DE OPERACIONES Y MANTENIMIENTO, EN LA SECCION TRATAMIENTO DE AGUA DE BARAHONA.</t>
  </si>
  <si>
    <t>PAGO INDEMN. Y VAC. (20 DIAS CORRESP. AL AÑO 2019 Y 25 DEL 2020), QUIEN DESEMPEÑO EL CARGO DE AYUDANTE DE OPERACIONES Y MANTENIMIENTO, EN LA DIVISION DE TRATAMIENTO DE AGUA MARIA TRINIDAD SANCHEZ.</t>
  </si>
  <si>
    <t>PAGO INDEMN. Y VAC. (15 DIAS CORRESP. AL AÑO 2019 Y 15 DEL 2020), QUIEN DESEMPEÑO EL CARGO DE AYUDANTE DE FONTANERIA, DIVISION DE OPERACIONES SAN JUAN DE LA MAGUANA.</t>
  </si>
  <si>
    <t>PAGO VAC. (20 DIAS CORRESP. AL AÑO 2019 Y 16 DEL 2020), QUIEN DESEMPEÑO EL CARGO DE INGENIERO CIVIL I, EN LA DIVISION DE OPERACIONES DE SAN CRISTOBAL.</t>
  </si>
  <si>
    <t>PAGO INDEMN. Y VAC. (25 DIAS CORRESP. AL AÑO 2019 Y 30 DEL 2020), QUIEN DESEMPEÑO EL CARGO DE AYUDANTE DE FONTANERIA, SECCION COMERCIAL DE BARAHONA.</t>
  </si>
  <si>
    <t>PAGO INDEMN. Y VAC. (25 DIAS CORRESP.AL AÑO 2019 Y 30 DEL 2020), QUIEN DESEMPEÑO EL CARGO DE DISTRIBUIDOR DE FACTURAS, EN LA DIVISION COMERCIAL MARIA TRINIDAD SANCHEZ.</t>
  </si>
  <si>
    <t>PAGO INDEMN. Y VAC. (25 DIAS CORRESP. AL AÑO 2019 Y 30 DEL 2020), QUIEN DESEMPEÑO EL CARGO DE VIGILANTE, SECCION ADMINISTRATIVA DE MONTE CRISTI.</t>
  </si>
  <si>
    <t>PAGO INDEMN. Y VAC. (25 DIAS CORRESP.AL AÑO 2019 Y 29 DEL 2020), QUIEN DESEMPEÑO EL CARGO DE OPERADOR DE SISTEMAS APS, EN LA DIVISION DE OPERACIONES PROV. HATO MAYOR.</t>
  </si>
  <si>
    <t>PAGO INDEMN. Y VAC. (20 DIAS CORRESP. AL AÑO 2019 Y 14 DEL 2020), QUIEN DESEMPEÑO EL CARGO DE OPERADOR DE SISTEMA APS, SECCION DE OPERACIONES MONTE CRISTI.</t>
  </si>
  <si>
    <t>PAGO INDEMN. QUIEN DESEMPEÑO EL CARGO DE AUXILIAR ADMINISTRATIVO EN EL DEPARTAMENTO DE DESARROLLO RURAL EN APS.</t>
  </si>
  <si>
    <t>PAGO INDEMN. Y VAC. (25 DIAS CORRESP. AL AÑO 2019 Y 30 DEL 2020), QUIEN DESEMPEÑO EL CARGO DE OPERADOR DE SISTEMA APS, EN LA SECCION DE OPERACIONES DE PEDERNALES.</t>
  </si>
  <si>
    <t>PAGO INDEMN. Y VAC.(25 DIAS CORRESPONDIENTE AL AÑO 2019 Y 30 DEL 2020), QUIEN DESEMPEÑO EL CARGO DE OPERADOR DE SISTEMA APS, EN LA SECCION DE OPERERACIONES DE  DAJABON.</t>
  </si>
  <si>
    <t>PAGO INDEMN. Y VAC. (25 DIAS CORRESP. AL AÑO 2019 Y 30 DEL 2020), QUIEN DESEMPEÑO EL CARGO DE AUXILIAR ADMINISTRATIVO, SECCION ADMINISTRATIVA DE BARAHONA.</t>
  </si>
  <si>
    <t>PAGO INDEMN. Y VAC. (30 DIAS CORRESP. AL AÑO 2019 Y 30 DEL 2020), QUIEN DESEMPEÑO EL CARGO DE OPERADOR DE SISTEMA APS, EN LA SECCION DE OPERACIONES DE VALVERDE.</t>
  </si>
  <si>
    <t>PAGO INDEMN. Y VAC.(15 DIAS CORRESP. AL AÑO 2019 Y 10 DEL 2020), QUIEN DESEMPEÑO EL CARGO DE GESTOR DE COBROS, EN LA DIVISION COMERCIAL PROV. HATO MAYOR.</t>
  </si>
  <si>
    <t>PAGO INDEMN. Y VAC. (25 DIAS CORRESP. AL AÑO 2019 Y 30 DEL 2020), QUIEN DESEMPEÑO EL CARGO DE AYUDANTE DE FONTANERIA, EN LA DIVISION COMERCIAL PROVICIA HATO MAYOR.</t>
  </si>
  <si>
    <t>PAGO INDEMN. Y VAC. (25 DIAS CORRESP. AL AÑO 2019 Y 30 DEL 2020), QUIEN DESEMPEÑO EL CARGO DE AYUDANTE DE FONTANERIA, EN LA SECCION DE OPERACIONES DE PROVINCIA PEDERNALES.</t>
  </si>
  <si>
    <t>PAGO INDEMN. Y VAC. (15 DIAS CORRESP. AL AÑO 2019 Y 11 DEL 2020), QUIEN DESEMPEÑO EL CARGO DE VIGILANTE,  EN LA SECCION DE ADMINISTRATIVA DE BARAHONA.</t>
  </si>
  <si>
    <t>PAGO INDEMN. Y VAC. (25 DIAS CORRESP. AL AÑO 2019 Y 28 DEL 2020), QUIEN DESEMPEÑO EL CARGO DE AYUDANTE DE FONTANERIA,  EN LA DIVISION DE OPERACIONES PROV. SAN JUAN DE LA MAGUANA.</t>
  </si>
  <si>
    <t>PAGO INDEMN. Y VAC. (20 DIAS CORRESP. AL AÑO 2019 Y 15  DEL 2020), QUIEN DESEMPEÑO EL CARGO DE AYUDANTE DE OPERACIONES Y MANTEN., EN LA DIVISION DE TRATAMIENTO PROV.  HERMANAS MIRABAL.</t>
  </si>
  <si>
    <t>PAGO INDEMN. Y VAC. (25 DIAS CORRESP. AL AÑO 2019 Y 30 DEL 2020), QUIEN DESEMPEÑO EL CARGO DE TECNICO ADMINISTRATIVO, EN LA SECCION ADMINISTRATIVA DE SANTIAGO RODRIGUEZ.</t>
  </si>
  <si>
    <t>PAGO INDEMN. Y VAC. (25 DIAS CORRESP. AL AÑO 2019 Y 30 DEL 2020), QUIEN DESEMPEÑO EL CARGO DE OPERADOR DE SISTEMA APS EN LA SECCION DE OPERACIONES BARAHONA.</t>
  </si>
  <si>
    <t>PAGO INDEMN. Y VAC. (25 DIAS CORRESP. AL AÑO 2020), QUIEN DESEMPEÑO EL CARGO DE SECRETARIA, EN LA SECCION  ADMINISTRATIVA VALVERDE.</t>
  </si>
  <si>
    <t>PAGO INDEMN. Y VAC. (20 DIAS CORRESP. AL AÑO 2019 Y 20  DEL 2020), QUIEN DESEMPEÑO EL CARGO DE OPERADOR DE SISTEMAS APS, EN LA DIVISION DE OPERACIONES SAN CRISTOBAL.</t>
  </si>
  <si>
    <t>PAGO INDEMN. Y VAC. (25 DIAS CORRESP. AL AÑO 2019 Y 30  DEL 2020), QUIEN DESEMPEÑO EL CARGO DE AYUDANTE DE FONTANERIA,  EN LA SECCION COMERCIAL DE MONTE CRISTI.</t>
  </si>
  <si>
    <t xml:space="preserve">103117 </t>
  </si>
  <si>
    <t xml:space="preserve"> SUELDO CORRESPONDIENTE AL MES DE MARZO/2021.</t>
  </si>
  <si>
    <t>AVANCE INICIAL 20%, DE LOS TRABAJOS AMPLIACION REDES DISTRIB. ACUEDUCTO HIGUEY A LOS SECTORES PRADOS I Y II, PROV. LA ALTAGRACIA,  LOTE VIII.</t>
  </si>
  <si>
    <t>AVANCE INICIAL 20%, DE LOS TRAB. LINEA DE CONDUCCION Y REDES VILLA GUERRERO COMPRENDIDA ENTRE LOS NUDOS I, 21 Y 135, PROV. EL SEIBO.  LOTE I.</t>
  </si>
  <si>
    <t>PAGO FACT. NO.B1500000034/06-04-2021 ( CUB. NO.07 ) DE LOS TRAB. MEJORAMIENTO AC. CONSUELO, PROV. SAN PEDRO DE MACORIS.</t>
  </si>
  <si>
    <t>PAGO FACT. NO.B1500000007/29-04-2021 (CUB. NO.04) DE LOS TRABAJOS AMPLIACION RED DE DISTRIB.  ACUEDUCTO MULTIPLE LIMONAL LA VEREDA,  AC. RIO ARRIBA,  PROV. PERAVIA,  LOTE II.</t>
  </si>
  <si>
    <t>PAGO FACT. NO.B1500000002/29-04-2021 (CUB. NO.02)  DE LOS TRAB.DE CONSTRUCCION DEPOSITOS REGULADORES, ESTACION DE BOMBEO Y LINEA DE IMPULSION EN AC. CAMBITA PUEBLECITO, PROV. SAN CRISTOBAL, LOTE V.</t>
  </si>
  <si>
    <t>PAGO FACT. NO.B1500000010/30-04-2021 (CUB. NO.04 FINAL Y DEVOLUCION DE RETENIDO EN GARANTIA)  DE LOS TRABAJOS REHAB. ESTACION DE BOMBEO DE LA OBRA DE TOMA QUE ABASTECIA EL ANTIGUO BOCA DE CACHON PARA ABASTECER EL NUEVO BOCA DE CACHON Y TERMINACION DE LA  PLANTA DE TRAT. DE LA PLANTA AGUAS RESIDUALES, PROV. INDEPENDENCIA.</t>
  </si>
  <si>
    <t>PAGO FACT. NO. B1500000003/29-04-2021 ( CUB. NO.03) DE LOS TRABAJOS  DE AMPLIACION ALCANTARILLADO SANITARIO DE SAN FRANCISCO DE MACORIS, AL SECTOR VILLA VERDE, PROV. DUARTE, ZONA III.</t>
  </si>
  <si>
    <t>PAGO FACT. NO.B1500000020/07-04-2021 ( CUB. NO.03 ) DE LOS TRABAJOS CONSTRUCCION LINEA DE CONDUCCION Y RED DE DISTRIBUCION  DE BORUCO, GUATAPANAL, LORAVITO, CAPILLA Y PARAJE RINCON, AC. MULTIPLE GUATAPANAL- JINAMAGAO -AMINA -BORUCO,  PROV. VALVERDE.</t>
  </si>
  <si>
    <t>PAGO  DE REPOSICION DE CAJA CHICA ASURO BARAHONA DORA YANEIDY FORTUNA</t>
  </si>
  <si>
    <t>PAGO DE REPOSICION DE CAJA CHICA BAHORUCO GLAUMIRIS MENDEZ MONTERO</t>
  </si>
  <si>
    <t>PAGO  DE REPOSICION DE CAJA CHICA BAHORUCO PARA CUBRIL RECIBOS DE DESEMBOLSO</t>
  </si>
  <si>
    <t>COMPRA DE TUBOS PVC PRECION PARA SER USADOS EN EL AC. BARAHONA</t>
  </si>
  <si>
    <t xml:space="preserve">EFT-2259 </t>
  </si>
  <si>
    <t>AVANCE INICIAL 20%, DE LOS TRAB. DE LINEA CONDUCCION 12¨ PVC TRAMO DESDE EST. 0+753 H/EST. 1+556, PROV. SANTO DOMINGO - MONTE PLATA,   LOTE II .</t>
  </si>
  <si>
    <t>PAGO FACT.NO.B1500000004/04-05-2021 (CUB. NO.04) DE LOS TRAB. CONSTRUCCION ALCANT. SANITARIO SABANA YEGUA, ZONA SUR, PROV. AZUA.</t>
  </si>
  <si>
    <t xml:space="preserve">EFT-2258 </t>
  </si>
  <si>
    <t xml:space="preserve">EFT-2253 </t>
  </si>
  <si>
    <t xml:space="preserve">EFT-2254 </t>
  </si>
  <si>
    <t xml:space="preserve">EFT-2255 </t>
  </si>
  <si>
    <t xml:space="preserve">EFT-2256 </t>
  </si>
  <si>
    <t xml:space="preserve">EFT-2257 </t>
  </si>
  <si>
    <r>
      <t xml:space="preserve">EFT-2260 </t>
    </r>
    <r>
      <rPr>
        <sz val="8"/>
        <color indexed="10"/>
        <rFont val="Calibri"/>
        <family val="2"/>
        <scheme val="minor"/>
      </rPr>
      <t xml:space="preserve"> </t>
    </r>
  </si>
  <si>
    <t xml:space="preserve">EFT-2261 </t>
  </si>
  <si>
    <t xml:space="preserve">EFT-2262 </t>
  </si>
  <si>
    <t xml:space="preserve">EFT-2263 </t>
  </si>
  <si>
    <t xml:space="preserve">EFT-2264 </t>
  </si>
  <si>
    <t>PAGO  FACT. NO. B1500000009/05-05-2021 (CUB. NO.08 FINAL Y DEVOLUCION DE RETENIDO EN GARANTIA) DE LOS TRAB.  AMPLIACION RED DE DISTRIB. AC.VICENTE NOBLE  AL BARRIO PANKING HOUSE, PROV. BARAHONA.</t>
  </si>
  <si>
    <t>PAGO CUB. NO.10 (FINAL) Y DEVOLUCION DE RETENIDO EN GARANTIA  DE LOS TRAB. DE REHAB. AC. PARAISO - OJEDA, PROV. BARAHONA.</t>
  </si>
  <si>
    <t>PAGO FACT. NO.B1500000008/04-05-2021 (CUB. NO.04)  DE LOS TRAB. AMPLIACION RED DE DISTRIB. AC. DE BANI SECTORES LA GRANJA, EL CERRO Y LOS MELONCITOS, PROV. PERAVIA.</t>
  </si>
  <si>
    <t>PAGO FACT. NO.B1500000006/16-04-2021 (CUB. NO.06) DE LOS TRAB. REHAB. DEPOSITO REGULADOR ZONA ALTA Y AMPLIACION DE LA RED DISTRIB. A LAS COLINAS, AC. SAN FRANCISCO DE MACORIS, PROV.  DUARTE.</t>
  </si>
  <si>
    <t>PAGO FACT. NO. B1500000109/-06-04-2021, O/S  NO. OS2021-0030, DISTRIB. DE AGUA EN DIFTE. SECTORES Y COMUN. DE LA PROV. DUARTE .</t>
  </si>
  <si>
    <t>PAGO VACACIONES (11 DIAS CORRESP. AL AÑO 2020), QUIEN DESEMPEÑO EL CARGO DE CHOFER I, SECCION ADMTIVA. DAJABON.</t>
  </si>
  <si>
    <t>PAGO INDEMNIZACION Y VACACIONES (25 DIAS CORRESP. AL AÑO 2019 Y 24 DEL 2020), QUIEN DESEMPEÑO EL CARGO DE OPERADOR DE SISTEMA APS, EN LA SECCION DE OPERACIONES VALVERDE.</t>
  </si>
  <si>
    <t>PAGO INDEMNIZACION Y VACACIONES (25 DIAS CORRESP. AL AÑO 2019 Y 30 DEL 2020), QUIEN DESEMPEÑO EL CARGO DE OPERADOR DE SISTEMA APS, EN LA SECCION DE OPERACIONES DE BARAHONA.</t>
  </si>
  <si>
    <t>PAGO FACT. NO.B1500000260/03-03-2021, ALQ. LOCAL COMERCIAL EN LA PROV. DE AZUA,  CORRESP. AL MES DE MARZO/2021.</t>
  </si>
  <si>
    <t>PAGO  VACACIONES (15 DIAS CORRESP. AL AÑO 2019 Y 15 DEL 2020), QUIEN DESEMPEÑO EL CARGO DE TECNICO ADMTIVO, DIV. ADMTIVO.  PROV.PERAVIA.</t>
  </si>
  <si>
    <t>PAGO INDEMNIZACION Y VACACIONES (20 DIAS CORRESP. AL AÑO 2019 Y 17 DEL 2020), QUIEN DESEMPEÑO EL CARGO DE AYUDANTE DE FONTANERIA, EN LA DIV. DE OPERACIONES PROV. PERAVIA.</t>
  </si>
  <si>
    <t>PAGO  VACACIONES (12 DIAS CORRESP. AL AÑO 2020), QUIEN DESEMPEÑO EL CARGO DE AUXILIAR COMERCIAL EN LA DIV. COMERCIAL DE LA  PROV. PERAVIA.</t>
  </si>
  <si>
    <t>PAGO INDEMNIZACION Y VACACIONES (20 DIAS CORRESP. AL AÑO 2019 Y 25 DEL 2020), QUIEN DESEMPEÑO EL CARGO DE AYUDANTE DE FONTANERIA, EN LA DIV. DE OPERACIONES PROV. PERAVIA.</t>
  </si>
  <si>
    <t>PAGO VACACIONES (10 DIAS CORRESP. AL AÑO 2020), QUIEN DESEMPEÑO EL CARGO DE ANALISTA COMERCIAL, DIV. COMERCIAL  PROV. PERAVIA.</t>
  </si>
  <si>
    <t>PAGO INDEMNIZACION Y VACACIONES (25 DIAS CORRESP. AL AÑO 2019 Y 23 DEL 2020), QUIEN DESEMPEÑO EL CARGO DE OPERADOR DE SISTEMA APS, EN LA DIV. DE OPERACIONES PROV. PERAVIA.</t>
  </si>
  <si>
    <t>PAGO VACACIONES (12 DIAS CORRESP. AL AÑO 2020), QUIEN DESEMPEÑO EL CARGO DE CONSERJE EN LA DIV. ADMTIVA. PROV. PERAVIA.</t>
  </si>
  <si>
    <t>PAGO INDEMNIZACION Y VACACIONES (15 DIAS CORRESP. AL AÑO 2019 Y 15 DEL 2020), QUIEN DESEMPEÑO EL CARGO DE CHOFER 1, EN LA DIV. ADMTIVA. PROV. PERAVIA, .</t>
  </si>
  <si>
    <t>PAGO INDEMNIZACION Y VACACIONES (25 DIAS CORRESP. AL AÑO 2019 Y 30 DEL 2020), QUIEN DESEMPEÑO EL CARGO DE CODIFICADOR, EN LA DIV. COMERCIAL PERAVIA.</t>
  </si>
  <si>
    <t>PAGO INDEMNIZACION Y VACACIONES (20 DIAS CORRESP. AL AÑO 2019 Y 20 DEL 2020), QUIEN DESEMPEÑO EL CARGO DE JARDINERO, DIV. ADMTIVA. PROV. PERAVIA.</t>
  </si>
  <si>
    <t>PAGO VACACIONES (15 DIAS CORRESP. AL AÑO 2019 Y 09 DIAS DEL 2020), QUIEN DESEMPEÑO EL CARGO DE SOPORTE COMERCIAL EN LA DIV. COMERCIAL PROV. PERAVIA.</t>
  </si>
  <si>
    <t>PAGO VACACIONES (15 DIAS CORRESP. AL AÑO 2019 Y 09 AL 2020),  QUIEN DESEMPEÑO EL CARGO DE SOPORTE COMERCIAL EN LA DIV. COMERCIAL PROV. PERAVIA.</t>
  </si>
  <si>
    <t>PAGO VACACIONES (10 DIAS CORRESP. AL AÑO 2020), QUIEN DESEMPEÑO EL CARGO DE AYUDANTE DE FONTANERIA EN LA DIV. DE OPERACIONES PROV. PERAVIA.</t>
  </si>
  <si>
    <t>PAGO INDEMNIZACION Y VACACIONES (25 DIAS CORRESP. AL AÑO 2019 Y 30 DEL 2020), QUIEN DESEMPEÑO EL CARGO DE CONSERJE, DIV. ADMTIVA. FINANCIERA PROV.HATO MAYOR.</t>
  </si>
  <si>
    <t>PAGO INDEMNIZACION Y VACACIONES (20 DIAS CORRESP. AL AÑO 2019 Y 25 DEL 2020), QUIEN DESEMPEÑO EL CARGO DE GESTOR DE COBROS, EN LA DIV. COMERCIAL PROV. SAN JUAN DE LA MAGUANA.</t>
  </si>
  <si>
    <t>PAGO INDEMNIZACION Y VACACIONES (20 DIAS CORRESP. AL AÑO 2019 Y 16 DEL 2020), QUIEN DESEMPEÑO EL CARGO DE GESTOR DE COBROS, EN LA SECCION COMERCIAL MONTE CRISTI.</t>
  </si>
  <si>
    <t>PAGO VACACIONES (14 DIAS CORRESP. AL AÑO 2020), QUIEN DESEMPEÑO EL CARGO DE GESTOR DE COBROS, DIV. COMERCIAL SAN CRISTOBAL.</t>
  </si>
  <si>
    <t>PAGO INDEMNIZACION Y VACACIONES (15 DIAS CORRESP. AL AÑO 2019 Y 15 DEL 2020), QUIEN DESEMPEÑO EL CARGO DE OPERADOR DE SISTEMA, DIV. DE OPERACIONES PROV. PERAVIA.</t>
  </si>
  <si>
    <t>PAGO VACACIONES (09 DIAS CORRESP. AL AÑO 2020), QUIEN DESEMPEÑO EL CARGO DE AYUDANTE DE OPERACIONES Y MANTENIMIENTO, DIV.DE TRATAMIENTO PROV.SAN JUAN DE LA MAGUANA.</t>
  </si>
  <si>
    <t>PAGO FACT. NO. B1500000210/05-03--2021, O/C  NO. OC2020-0308, COMPRA DE ALMUERZO PARA (4) AUDITORES DE LA CONTRALORIA GENERAL DE LA REPUBLICA, LOS CUALES ESTARAN REALIZANDO PROCESO DE AUDITORIA INTERNA DE ENFOQUE GENERAL DE LA INSTITUCION.</t>
  </si>
  <si>
    <t>PAGO INDEMNIZACION Y VACACIONES (15 DIAS CORRESP. AL AÑO 2019 Y 15 DEL 2020), QUIEN DESEMPEÑO EL CARGO DE OPERADOR DE SISTEMA APS EN LA DIV. DE OPERACIONES SAN CRISTOBAL.</t>
  </si>
  <si>
    <t>PAGO INDEMNIZACION Y VACACIONES (21 DIAS CORRESP. AL AÑO 2020), QUIEN DESEMPEÑO EL CARGO DE SOPORTE COMERCIAL, EN LA DIV.  COMERCIAL PROV. PERAVIA.</t>
  </si>
  <si>
    <t>PAGO INDEMNIZACION Y VACACIONES (25 DIAS CORRESP. AL AÑO 2019 Y 30 DEL 2020), QUIEN DESEMPEÑO EL CARGO DE AYUDANTE DE FONTANERIA, EN LA SECCION COMERCIAL DE MONTE CRISTI.</t>
  </si>
  <si>
    <t>PAGO INDEMNIZACION Y VACACIONES (25 DIAS CORRESP. AL AÑO 2020), QUIEN DESEMPEÑO EL CARGO DE GESTOR DE COBROS, DIV. COMERCIAL PROV.MONTE PLATA.</t>
  </si>
  <si>
    <t>PAGO INDEMNIZACION Y VACACIONES (15 DIAS CORRESP. AL  AÑO DEL 2020), QUIEN DESEMPEÑO EL CARGO DE OPERADOR DE SISTEMA APS, DIV. DE OPERACIONES PROV.PERAVIA.</t>
  </si>
  <si>
    <t>PAGO INDEMNIZACION Y VACACIONES (25 DIAS CORRESP. AL AÑO 2019 Y 30 DEL 2020), QUIEN DESEMPEÑO EL CARGO DE AYUDANTE DE FONTANERIA, SECCION DE OPERACIONES MONTE CRISTI.</t>
  </si>
  <si>
    <t>PAGO VACACIONES (10 DIAS CORRESP. AL AÑO 2019 Y 12 DEL 2020), QUIEN DESEMPEÑO EL CARGO DE ANALISTA DE CATASTRO DE USUARIOS, EN LA DIV. COMERCIAL PROV. LA ALTAGRACIA.</t>
  </si>
  <si>
    <t>PAGO VACACIONES (20 DIAS CORRESP. AL AÑO 2019 Y 18 DEL 2020), QUIEN DESEMPEÑO EL CARGO DE ING. DE OPERACIONES DE ELECTROMECANICAS, EN LA DIV. DE OPERACIONES PROV. PERAVIA.</t>
  </si>
  <si>
    <t>PAGO FACT. NO. B1500000058/08-01-2021, O/S  NO. OS2020-0608 DISTRIB. DE AGUA CON CAMION CISTERNA EN DIFTES. SECTORES Y COMUN. DE LA PROV. SAN CRISTOBAL , CORRESP. A 8 DIAS DE NOVIEMBRE/2020.</t>
  </si>
  <si>
    <t>PAGO INDEMNIZACION Y VACACIONES (25 DIAS CORRESP. AL AÑO 2019 Y 25 DEL 2020), QUIEN DESEMPEÑO EL CARGO DE CAJERA, SECCION ADMTIVA. DE DAJABON.</t>
  </si>
  <si>
    <t>PAGO INDEMNIZACION Y VACACIONES (30 DIAS CORRESP. AL AÑO 2019 Y 30 DEL 2020), QUIEN DESEMPEÑO EL CARGO DE OPERADOR DE SISTEMAS APS, EN LA DIV. DE OEPRACIONES MARIA TRINIDAD SANCHEZ.</t>
  </si>
  <si>
    <t>PAGO INDEMNIZACION Y VACACIONES (20 DIAS CORRESP. AL AÑO 2019 Y 20 DEL 2020), QUIEN DESEMPEÑO EL CARGO DE AYUDANTE DE FONTANERIA, EN LA SECCION COMERCIAL MONTE CRIST.</t>
  </si>
  <si>
    <t>APERTURA DE FONDO A PRESENTACION DE FACTS. PARA LOS OPERATIVOS DE NUEVOS CONTRATOS, QUE SE ESTA LLEVANDO A CABO EN LA DIRECCION COMERCIAL, CON EL OBJETIVO DE CUBRIR LOS GASTOS RECURRENTES DE MATERIALES GASTABLES Y MISCELANEOS.</t>
  </si>
  <si>
    <t>PAGO INDEMNIZACION Y VACACIONES (20 DIAS CORRESP. AL AÑO 2019 Y 20 DEL 2020), QUIEN DESEMPEÑO EL CARGO DE AUXILIAR COMERCIAL, EN LA DIV. COMERCIAL PROV. SAMANA.</t>
  </si>
  <si>
    <t xml:space="preserve">EFT-6027 </t>
  </si>
  <si>
    <t>PAGO FACT. NO.B1500095957/28-04-2021 (771256670), SERV. DE LINEA TELEFONICA TIPO CELULAR FIJO, INSTALADA EN LA PLANTA DE TRATAMIENTO DE HIGUEY, CORRESP. AL MES DE ABRIL/2021.</t>
  </si>
  <si>
    <t>PAGO FACTS. NOS. B1500000292, 293/27-04-21, O/S NO. OS2021-0294, COLOCACION DE PUBLICIDAD INSTITUCIONAL DURANTE 02 (DOS) MESES, CORRESP. AL PERIODO  DEL 06 DE DICIEMBRE DEL 2020 AL 06 DE FEBRERO/2021,  EN EL PROGRAMA DE TELEVISION ¨DEBATE SEMANAL¨, QUE SE TRANSMITE LOS SABADOS EN HORARIO DE 9:00 PM A 10:00 PM, POR MEGAVISION, CANAL 43, Y COLOCACION DE 1 BANNER EN EL PERIODICO ELINFORMANTE.COM.DO.</t>
  </si>
  <si>
    <t>PAGO INDEMNIZACION Y VACACIONES (25 DIAS CORRESP. AL AÑO 2019 Y 30 DEL 2020), QUIEN DESEMPEÑO EL CARGO DE AUXILIAR ADMTIVO, EN LA DIV. ADMTIVA. PROV. SAN JUAN DE LA MAGUANA.</t>
  </si>
  <si>
    <t>PAGO INDEMNIZACION Y VACACIONES (25 DIAS CORRESP. AL AÑO 2019 Y 30 DEL 2020), QUIEN DESEMPEÑO EL CARGO DE CAJERA SECCION ADMTIVA. DE MONTE CRISTI.</t>
  </si>
  <si>
    <t>PAGO INDEMNIZACION Y VACACIONES (25 DIAS CORRESP. AL AÑO 2019 Y 30 DEL 2020), QUIEN DESEMPEÑO EL CARGO DE AUXILIAR ADMTIVO, EN LA SECCION ADMTIVA. DE BARAHONA.</t>
  </si>
  <si>
    <t>PAGO INDEMNIZACION Y VACACIONES (20 DIAS CORRESP. AL AÑO 2019 Y 20 DEL 2020), QUIEN DESEMPEÑO EL CARGO DE AYUDANTE DE OPERACIONES Y MANTENIMIENTO, EN LA DIV. DE OPERACIONES PROV.SAN JUAN DE LA MAGUANA.</t>
  </si>
  <si>
    <t>PAGO INDEMNIZACION Y VACACIONES (25 DIAS CORRESP.AL AÑO 2019 Y 25 DEL 2020), QUIEN DESEMPEÑO EL CARGO DE CONSERJE, EN LA SECCION ADMTIVA. DE BARAHONA,.</t>
  </si>
  <si>
    <t>PAGO INDEMNIZACION Y VACACIONES (20 DIAS CORRESP. AL AÑO 2019 Y 20 DEL 2020), QUIEN DESEMPEÑO EL CARGO DE AYUDANTE DE FONTANERIA EN LA DIV. DE OPERACIONES PROV. SAN JUAN DE LA MAGUANA.</t>
  </si>
  <si>
    <t>PAGO INDEMNIZACION Y VACACIONES (25 DIAS CORRESP. AL AÑO 2019 Y 19 DEL 2020), QUIEN DESEMPEÑO EL CARGO DE AYUDANTE DE FONTANERIA, SECCION DE OPERACIONES DE BARAHONA.</t>
  </si>
  <si>
    <t>REPOSICION FONDO CAJA CHICA DE LA UNIDAD ADMTIVA. DE SABANA GRANDE DE BOYA ZONA IV CORRESP. AL DIA  10-02-2021.</t>
  </si>
  <si>
    <t>PAGO INDEMNIZACION Y VACACIONES (20 DIAS CORRESP. AL AÑO 2019 Y 20 DEL 2020), QUIEN DESEMPEÑO EL CARGO DE SOPORTE COMERCIAL, EN LA DIV. COMERCIAL MARIA TRINIDAD.</t>
  </si>
  <si>
    <t>PAGO INDEMNIZACION Y VACACIONES (20 DIAS CORRESP. AL AÑO 2019 Y 25 DEL 2020), QUIEN DESEMPEÑO EL CARGO DE DISTRIB.DE FACTS, DIV. COMERCIAL PROV.SAMANA.</t>
  </si>
  <si>
    <t>PAGO INDEMNIZACION Y VACACIONES (15 DIAS CORRESP. AL AÑO 2019 Y 12 DEL 2020), QUIEN DESEMPEÑO EL CARGO DE CAJERA,  EN LA SECCION COMERCIAL DE VALVERDE.</t>
  </si>
  <si>
    <t>PAGO INDEMNIZACION Y VACACIONES (15 DIAS CORRESP. AL AÑO 2019 Y 18 DEL 2020), QUIEN DESEMPEÑO EL CARGO DE AUXILIAR COMERCIAL, EN LA DIV. ADMTIVA. PROV. DUARTE,.</t>
  </si>
  <si>
    <t>PAGO INDEMNIZACION Y VACACIONES (20 DIAS CORRESP. AL AÑO 2019 Y 15 DEL 2020), QUIEN DESEMPEÑO EL CARGO DE OPERADOR DE SISTEMA APS,  EN LA DIV. DE OPERACIONES  DE ALINO.</t>
  </si>
  <si>
    <t>PAGO INDEMNIZACION Y VACACIONES (25 DIAS CORRESP. AL AÑO 2019 Y 23 DEL 2020), QUIEN DESEMPEÑO EL CARGO DE AYUDANTE DE OPERACIONES Y MANTENIMIENTO,  EN LA DIV. DE TRATAMIENTO SAN  JUAN.</t>
  </si>
  <si>
    <t>PAGO VACACIONES (15 DIAS CORRESP. AL AÑO 2019 ), QUIEN DESEMPEÑO EL CARGO DE CODIFICADOR, GESTOR DE COBROS, DIV.COMERCIAL PROV. DUARTE.</t>
  </si>
  <si>
    <t>PAGO INDEMNIZACION Y VACACIONES (25 DIAS CORRESP. AL AÑO 2019 Y 30 DEL 2020), QUIEN DESEMPEÑO EL CARGO DE OPERADOR DE SISTEMA APS, SECCION DE OPERACIONES DE PEDERNALES.</t>
  </si>
  <si>
    <t>PAGO DE VACACIONES (10 DIAS CORRESP. AL AÑO 2020 ) QUIEN DESEMPEÑO EL CARGO DE CODIFICADOR. EN LA DIV.  COMERCIAL,  PROV. LA ALTAGRACIA.</t>
  </si>
  <si>
    <t>PAGO INDEMNIZACION Y VACACIONES (25 DIAS CORRESP. AL AÑO 2019 Y 30 DEL 2020), QUIEN DESEMPEÑO EL CARGO DE OPERACION DE SISTEMA APS,  EN LA DIV. DE OPERACIONES DE SAN CRISTOBAL.</t>
  </si>
  <si>
    <t>PAGO INDEMNIZACION Y VACACIONES (20 DIAS CORRESP.AL AÑO 2019 Y 18 DEL 2020), QUIEN DESEMPEÑO EL CARGO DE AYUDANTE DE FONTANERIA, EN LA DIV.COMERCIAL PROV. MARIA TRINIDAD SANCHEZ.</t>
  </si>
  <si>
    <t>PAGO INDEMNIZACION Y VACACIONES (15 DIAS CORRESP. AL AÑO 2020), QUIEN DESEMPEÑO EL CARGO DE AYUDANTE DE OPERACIONES Y MANTENIMIENTO, EN LA SECCION DE TRATAMIENTO DE AGUA DE BARAHONA.</t>
  </si>
  <si>
    <t>PAGO INDEMNIZACION Y VACACIONES (25 DIAS CORRESP. AL AÑO 2019 Y 30 DEL 2020), QUIEN DESEMPEÑO EL CARGO DE CAJERO (A), EN LA SECCION ADMTIVA. DE MONTE CRISTI.</t>
  </si>
  <si>
    <t>PAGO INDEMNIZACION Y VACACIONES (25 DIAS CORRESP. AL AÑO 2019 Y 30 DEL 2020), QUIEN DESEMPEÑO EL CARGO DE AYUDANTE DE FONTANERIA,  EN LA DIV. DE OPERACIONES PROV. HERMANAS MIRABAL.</t>
  </si>
  <si>
    <t>PAGO INDEMNIZACION Y VACACIONES (30 DIAS CORRESP. AL AÑO 2019 Y 30 DEL 2020), QUIEN DESEMPEÑO EL CARGO DE GESTOR DE COBROS, EN LA SECCION COMERCIAL DAJABON.</t>
  </si>
  <si>
    <t>PAGO INDEMNIZACION Y VACACIONES (15 DIAS CORRESP. AL AÑO 2019 Y 10 DEL 2020), QUIEN DESEMPEÑO EL CARGO DE CONSERJE, EN LA DIRECCION ADMTIVA.</t>
  </si>
  <si>
    <t>PAGO VACACIONES (15 DIAS CORRESP. AL AÑO 2019 Y 20 DEL 2020), QUIEN DESEMPEÑO EL CARGO DE CODIFICADOR, DIVISION COMERCIAL MARIA TRINIDAD SANCHEZ.</t>
  </si>
  <si>
    <t>PAGO INDEMNIZACION Y VACACIONES (25 DIAS CORRESP. AL AÑO 2019 Y 25 DEL 2020), QUIEN DESEMPEÑO EL CARGO DE OPERADOR DE SISTEMA APS, DIV. DE OPERACIONES PROV. SAN JUAN DE LA MAGUANA.</t>
  </si>
  <si>
    <t>PAGO INDEMNIZACION Y VACACIONES (30 DIAS CORRESP. AL AÑO 2019 Y 30 DEL 2020), QUIEN DESEMPEÑO EL CARGO DE AUXILIAR DE OPERADOR DE SISTEMA APS, EN LA SECCION DE OPERACIONES DE BARAHONA.</t>
  </si>
  <si>
    <t>PAGO INDEMNIZACION Y VACACIONES (25 DIAS CORRESP. AL AÑO 2019 Y 30 DEL 2020), QUIEN DESEMPEÑO EL CARGO DE GESTOR DE COBROS, EN LA SECCION COMERCIAL MONTE CRISTI.</t>
  </si>
  <si>
    <t>PAGO INDEMNIZACION Y VACACIONES (25 DIAS CORRESP. AL AÑO 2019 Y 30 DEL 2020), QUIEN DESEMPEÑO EL CARGO DE CAJERA EN EL LA SECCION ADMTIVA. DE MONTE CRISTI,.</t>
  </si>
  <si>
    <t>PAGO INDEMNIZACION Y VACACIONES (25 DIAS CORRESP. AL AÑO 2019 Y 25 DEL 2020), QUIEN DESEMPEÑO EL CARGO DE OPERADOR DE SISTEMA APS, EN LA SECCION DE OPERACIONES BAEAHONA.</t>
  </si>
  <si>
    <t>PAGO INDEMNIZACION Y VACACIONES (25 DIAS CORRESP. AL AÑO 2019 Y 30 DEL 2020), QUIEN DESEMPEÑO EL CARGO DE OPERADOR DE SISTEMA APS, DIV. DE OPERACIONES PROV. SAN JUAN DE LA MAGUANA.</t>
  </si>
  <si>
    <t>PAGO INDEMNIZACION Y VACACIONES (25 DIAS CORRESP. AL AÑO 2019 Y 30 DEL 2020), QUIEN DESEMPEÑO EL CARGO DE PLOMERO,  EN LA SECCION DE OPERACIONES DE BARAHONA.</t>
  </si>
  <si>
    <t>PAGO INDEMNIZACION Y VACACIONES (25 DIAS CORRESP. AL AÑO 2019 Y 25 DEL 2020), QUIEN DESEMPEÑO EL CARGO DE OPERADOR DE SISTEMA APS, EN LA DIV. DE OPERACIONES PROV. SAN JUAN DE LA MAGUANA.</t>
  </si>
  <si>
    <t>PAGO INDEMNIZACION Y VACACIONES (25 DIAS CORRESP. AL AÑO 2019 Y 30 DEL 2020), QUIEN DESEMPEÑO EL CARGO DE AYUNDANTE DE FONTANERIA, EN LA SECCION DE OPERACIONES DE SANTIAGO RODRIGUEZ.</t>
  </si>
  <si>
    <t>PAGO INDEMNIZACION Y VACACIONES (25 DIAS CORRESP. AL AÑO 2019 Y 28 DEL 2020), QUIEN DESEMPEÑO EL CARGO DE AYUDANTE DE FONTANERIA,  EN LA DIV.  DE OPERACIONES PROV. SAN JUAN DE LA MAGUANA.</t>
  </si>
  <si>
    <t>PAGO INDEMNIZACION Y VACACIONES (30 DIAS CORRESP. AL AÑO 2019 Y 30 DEL 2020), QUIEN DESEMPEÑO EL CARGO DE AYUDANTE DE OPERACIONES Y MANTENIMIENTO,  EN LA DIV. DE TRATAMIENTO DE PROV. HATO MAYOR.</t>
  </si>
  <si>
    <t>PAGO INDEMNIZACION Y VACACIONES (20 DIAS CORRESP. AL AÑO 2019 Y 25 DEL 2020), QUIEN DESEMPEÑO EL CARGO DE AYUNDATE DE OPERACIONES Y MANTENIMIENTO, EN LA DIV. DE OPERACIONES PROV. SAMANA.</t>
  </si>
  <si>
    <t>PAGO INDEMNIZACION Y VACACIONES (15 DIAS CORRESP. AL AÑO 2019 Y 15 DEL 2020), QUIEN DESEMPEÑO EL CARGO DE OPERADOR DE SISTEMA  APS, DIV. OPERACIONES PROV. LA ALTAGRACIA.</t>
  </si>
  <si>
    <t>PAGO INDEMNIZACION Y VACACIONES (25 DIAS CORRESP. AL AÑO 2019 Y 30 DEL 2020), QUIEN DESEMPEÑO EL CARGO DE AYUDANTE DE FONTANERIA, EN LA SECCION COMERCIAL DE BARAHONA.</t>
  </si>
  <si>
    <t>PAGO INDEMNIZACION Y VACACIONES (30 DIAS CORRESP.AL AÑO 2019 Y 30 DEL 2020), QUIEN DESEMPEÑO EL CARGO DE OPERADOR DE SISTEMA APS,  EN LA DIV. DE OPERACIONES DE SANCHEZ RAMIREZ.</t>
  </si>
  <si>
    <t>PAGO INDEMNIZACION Y VACACIONES (30 DIAS CORRESP. AL AÑO 2019 Y 30 DEL 2020), QUIEN DESEMPEÑO EL CARGO DE AYUDANTE DE OPERACIONES Y MANTENIMIENTO, EN LA DIV.DE TRATAMIENTO DE AGUA DE BARAHONA.</t>
  </si>
  <si>
    <t>PAGO INDEMNIZACION Y VACACIONES (25 DIAS CORRESP. AL AÑO 2019 Y 30 DEL 2020), QUIEN DESEMPEÑO EL CARGO DE VIGILANTE,  EN LA SECCION ADMTIVA . DE BARAHONA.</t>
  </si>
  <si>
    <t>PAGO INDEMNIZACION Y VACACIONES (20 DIAS CORRESP. AL AÑO 2019 Y 19 DEL 2020), QUIEN DESEMPEÑO EL CARGO DE OPERADOR DE SISTEMA APS, EN LA DIV. DE OPERACIONES PROV. MARIA TRINIDAD SANCHEZ.</t>
  </si>
  <si>
    <t>PAGO INDEMNIZACION Y VACACIONES (25 DIAS CORRESP. AL AÑO 2019 Y 30 DEL 2020), QUIEN DESEMPEÑO EL CARGO DE AYUNDANTE DE FONTANERIA, EN LA SECCION DE OPERACIONES DE MONTE CRISTI.</t>
  </si>
  <si>
    <t>PAGO INDEMNIZACION Y VACACIONES (25 DIAS CORRESP. AL AÑO 2019 Y 30 DEL 2020), QUIEN DESEMPEÑO EL CARGO DE DISTRIB. DE FACTURAS, SECCION COMERCIAL DE SANTIAGO RODRIGUEZ.</t>
  </si>
  <si>
    <t>PAGO INDEMNIZACION Y VACACIONES (15 DIAS CORRESP. AL AÑO 2019 Y 17 DEL 2020), QUIEN DESEMPEÑO EL CARGO DE AYUNDANTE DE FONTANERIA, EN LA SECCION COMERCIAL DE MONTE CRISTI.</t>
  </si>
  <si>
    <t>PAGO INDEMNIZACION Y VACACIONES (25 DIAS CORRESP. AL AÑO 2019 Y 24 DEL 2020), QUIEN DESEMPEÑO EL CARGO DE OPERADOR DE SISTEMA APS, DIV. DE OPERACIONES PROV. PERAVIA.</t>
  </si>
  <si>
    <t xml:space="preserve">EFT-6028 </t>
  </si>
  <si>
    <t xml:space="preserve">EFT-6029 </t>
  </si>
  <si>
    <t xml:space="preserve">EFT-6030 </t>
  </si>
  <si>
    <t>PAGO INDEMNIZACION Y VACACIONES (15 DIAS CORRESP. AL AÑO 2019 Y 15 DEL 2020), QUIEN DESEMPEÑO EL CARGO DE AYUDANTE DE OPERACIONES Y MANTENIMIENTO, EN LA SECCION DE TRATAMIENTO DE AGUA DE BARAHONA.</t>
  </si>
  <si>
    <t>PAGO VIATICOS DEL DEPTO. DE REVISION Y CONTROL, CORRESP. A MARZO/2021.</t>
  </si>
  <si>
    <t xml:space="preserve">PAGO FACT. NO.B1500000042/05-04-2021, O/S  NO.OS2021-0048, DISTRIB. DE AGUA EN DIFTES. COMUN. DE LA PROV. SAN CRISTOBAL, CORRESP. A 31 DIAS  DE  MARZO/2021. </t>
  </si>
  <si>
    <t>PAGO FACT. NO.B1500095950/28-04-2021, CTA. NO.709494508, SERV. TELEFONICOS E INTERNET, CORRESP.  ABRIL/2021.</t>
  </si>
  <si>
    <t>PAGO FACT. NO.B1500000193/07-04-2021 (CUB. NO.07) DE LOS TRAB. DE CONSTRUCCION LINEA DE IMPULSION DESDE E=2 +  359.03 HASTA DEPOSITO REGULADOR VITRIFICADO CAPAC.935M3  Y RED DE DISTRIB. EL COYOTE, MAJAGUALITO, AC. MULT. JUANA VICENTA,  PROV.  SAMANA.</t>
  </si>
  <si>
    <t>PAGO FACTURAS NOS.B1500095953 (CUENTA NO.744281798), 95951 (738889197), 95952  (740684071), 95955 761266193), 95956  (765558092), 95959  (776535838), 95960  (776767703)/28-04-2021, SERVICIO DE INTERNET BANDA (S) ANCHA DE LA DIRECCION EJECUTIVA (2); DIRECCION DE TRATAMIENTO (4), DIRECCION DE RECURSOS HUMANOS (1), DEPTO. COMUNICACIONES (9); TRANSPORTACION (1) ; SISMOPA (1); DIRECCION ADMINISTRATIVA (1), TOPOGRAFIA (2), UEPE (1), BANDA ANCHAS DE IPAD (16) Y DISPONIBLE (7), CORRESPONDIENTE AL MES DE ABRIL/2021, SEGUN MEMO-DSCR NO.0053/2021 MENOS DESC. ISR RD$ 4,102.98.-</t>
  </si>
  <si>
    <t>PAGO FACTURA NO. B1500029616/05-05-2021, CUENTA NO.86797963, CORRESPONDIENTE AL  SERVICIO DE USO GPS  DEL INAPA   FACTURACION  DESDE  01-04  AL 30-04-2021,  MEMO-DSCR NO.0058/2021, MENOS DESC. ISR RD$297.07.</t>
  </si>
  <si>
    <t>PAGO FACTURA NO. B1500029572/05-05-2021, CUENTA NO.86082876, POR SERVICIO DE LAS FLOTAS DE INAPA, CORRESPONDIENTE A LA FACTURACION DEL 01-04 AL 30-04-2021, MEMO DSCR-NO.0055/2021, MENOS DESC. ISR RD$26,854.76.</t>
  </si>
  <si>
    <t>PAGO INDEMNIZACION Y VACACIONES (20 DIAS CORRESPONDIENTE AL AÑO 2019 Y 17 DEL 2020), QUIEN DESEMPEÑO EL CARGO DE GESTOR DE COBROS, EN LA SECCION COMERCIAL DE BARAHONA, SEGUN HOJA DE CALCULO DEL MAP, MEMO-DOTC NO.726/2021.-</t>
  </si>
  <si>
    <t>PAGO INDEMNIZACION Y VACACIONES (20 DIAS CORRESPONDIENTE AL AÑO 2019 Y 15 DEL 2020), QUIEN DESEMPEÑO EL CARGO DE OPERADOR DE SISTEMA APS, EN LA SECCION DE OPERACIONES DE DAJABON, SEGUN HOJA DE CALCULO DEL MAP, MEMO-DOTC NO.596/2021.</t>
  </si>
  <si>
    <t>PAGO VACACIONES (20 DIAS CORRESPONDIENTE AL AÑO 2019 Y 20 DEL 2020), QUIEN DESEMPEÑO EL CARGO DE DIRECTOR EJECUTIVO EN LA DIRECCION EJECUTIVA,  SEGUN HOJA DE CALCULO DEL MAP, MEMO-DOTC NO.131/2020.-</t>
  </si>
  <si>
    <t>PAGO FACTURA NO.B1100008115/29-04-2021  ALQUILER LOCAL COMERCIAL EN PIMENTEL, PROVINCIA DUARTE, SEGUN CONTRATO NO.075/2018, CORRESPONDIENTE AL MES DE ABRIL/2021,  MENOS DESC. ISR RD$2,300.00 ITBIS RD$4,140.00.</t>
  </si>
  <si>
    <t>AVANCE INICIAL 20% ORDEN DE SERVICIO OS2021-0272/26-04-2021, SERVICIO DESINFECCION PARA DIFERENTES INSTALACIONES DEL INAPA, CONTRATO NO.003/2021 MENOS DESC. ISR RD $ 12,876.87.</t>
  </si>
  <si>
    <t>PAGO VIATICOS DIRECCION COMERCIAL, CORRESPONDIENTE AL MES DE MARZO/2021, ELABORADA EN MAYO/2021, MEMO-DF-145/2021.</t>
  </si>
  <si>
    <t xml:space="preserve">EFT-6044 </t>
  </si>
  <si>
    <t xml:space="preserve">EFT-6043 </t>
  </si>
  <si>
    <t xml:space="preserve">EFT-6042 </t>
  </si>
  <si>
    <t xml:space="preserve">EFT-6038 </t>
  </si>
  <si>
    <t xml:space="preserve">EFT-6039 </t>
  </si>
  <si>
    <t xml:space="preserve">EFT-6040 </t>
  </si>
  <si>
    <t xml:space="preserve">EFT-6041 </t>
  </si>
  <si>
    <t>PAGO FACTURA NO.B1500000052/27-04-2021 (CUBICACION NO.01) DE LOS TRABAJOS  LOTE NO.1 PARA LA AMPLIACION POTENCIA SISTEMA ELECTRICO Y CONSTRUCCION NUEVA CASETA DE GENERADOR, NIVEL CENTRAL INAPA, DISTRITO NACIONAL Y LOTE NO.2 PARA LA AMPLIACION ACUEDUCTO DE HIGUEY EXTENSION VILLA HORTENSIA Y ANAMUYA, EQUIPAMIENTO Y  ELECTRIFICACION, PROVINCIA  LA ALTAGRACIA, SEGUN CONTRATO NO.025/2020, MENOS DESC.  LEY 6-86 RD$113,211.12, SUPERVISION RD$566,055.59, CODIA RD$11,321.11, ITBIS RD$61,134.01, ISR RD$104,680.47.-</t>
  </si>
  <si>
    <t>PAGO FACTURA NO. B1500000026/20-04-2021 (CUBICACION NO.3) PARA LA EJECUCION DEL PROYECTO CONSTRUCCION LINEAS DE CONDUCCION DE ø12 DESDE ENRIQUILLO HASTA JUANCHO,  ACUEDUCTO MULTIPLE LOS PATOS-ENRIQUILLO-OVIEDO, PROVINCIA PEDERNALES, SEGUN CONTRATO NO. 027/2020 MENOS DESC. LEY 6-86 RD$175,844.94, SUPERVISION RD$879,224.73, CODIA RD$17,584.50, ITBIS RD$94,956.27, ISR RD$166,138.30.-</t>
  </si>
  <si>
    <t xml:space="preserve">EFT-2265 </t>
  </si>
  <si>
    <t xml:space="preserve">103118 </t>
  </si>
  <si>
    <t xml:space="preserve">103119 </t>
  </si>
  <si>
    <t xml:space="preserve">EFT-2267 </t>
  </si>
  <si>
    <t xml:space="preserve">EFT2266 </t>
  </si>
  <si>
    <t>PAGO FACT. NO. B1500000174/30-04-2021 ( CUB. NO.08)  DE LOS TRAB. DE AMPLIACION Y MEJORAMIENTO REDES DE DISTRIB. MATANZA, PAYA, ARROYO HONDO, LOS TUMBAOS Y QUIJA QUIETA Y CARRETON  AC. MULTIPLE PERAVIA, PROV. PERAVIA.</t>
  </si>
  <si>
    <t>PAGO FACT. NO. B1500000173/30-04-2021, (CUB. NO.08)   PARA LOS TRAB. CONSTRUCCION MACRO RED DE BANI Y RED DE DISTRIB. EL FUNDO, AC. PERAVIA, PROV. PERAVIA, .</t>
  </si>
  <si>
    <t xml:space="preserve">EFT-1152 </t>
  </si>
  <si>
    <t xml:space="preserve">EFT-1153 </t>
  </si>
  <si>
    <t>PAGO VIATICOS DIRECCION DE INGENIERIA, CORRESPONDIENTE AL MES DE MARZO/2021, ELABORADA EN MAYO/2021, MEMO-DF-154/2021.</t>
  </si>
  <si>
    <t>PAGO VIATICOS DE LAS UNIDADES CONSULTIVAS O ASESORAS, CORRESPONDIENTE AL MES DE MARZO/2021, ELABORADA EN MAYO/2021, MEMO-DF-151/2021.</t>
  </si>
  <si>
    <t>PAGO VIATICOS COMPLETIVO DE FEBRERO/2021 ELABORADA EN MAYO/2021, MEMO-DF-152/2021.</t>
  </si>
  <si>
    <t xml:space="preserve">EFT-6045 </t>
  </si>
  <si>
    <t xml:space="preserve">EFT-6046 </t>
  </si>
  <si>
    <t xml:space="preserve">EFT-6047 </t>
  </si>
  <si>
    <t xml:space="preserve">EFT-6048 </t>
  </si>
  <si>
    <t xml:space="preserve">EFT-6049 </t>
  </si>
  <si>
    <t xml:space="preserve">EFT-6050 </t>
  </si>
  <si>
    <t xml:space="preserve">EFT-6051 </t>
  </si>
  <si>
    <t xml:space="preserve">EFT-6052 </t>
  </si>
  <si>
    <t xml:space="preserve">EFT-6053 </t>
  </si>
  <si>
    <t>PAGO INDEMN. Y VAC. (25 DIAS CORRESP. AL AÑO 2019 Y 30 DEL 2020), QUIEN DESEMPEÑO EL CARGO DE AYUDANTE DE OPERACIONES Y MANTENIMIENTO EN LA DIVISION DE OPERACIONES SAN CRISTOBAL.</t>
  </si>
  <si>
    <t>PAGO INDEMN. Y VAC. (25 DIAS CORRESP. AL AÑO 2019 Y 30 DEL 2020), QUIEN DESEMPEÑO EL CARGO DE MENSAJERO EXTERNO, EN LA SECCION ADMINISTRATIVA VALVERDE.</t>
  </si>
  <si>
    <t>PAGO INDEMN. Y VAC. (20 DIAS CORRESP. AL AÑO 2019 Y 20 DEL 2020), QUIEN DESEMPEÑO EL CARGO DE AUXILIAR COMERCIAL, EN LA DIVISION COMERCIAL PROVINCIA SAN JUAN DE LA MAGUANA.</t>
  </si>
  <si>
    <t>PAGO INDEMN. Y VAC. (30 DIAS CORRESP. AL AÑO 2019 Y 30 DEL 2020), QUIEN DESEMPEÑO EL CARGO DE VIGILANTE EN LA DIVISION ADMINISTRATIVA PROV. MONTE PLATA.</t>
  </si>
  <si>
    <t>PAGO INDEMN. Y VAC. (25 DIAS CORRESP. AL AÑO 2019 Y 23 DEL 2020), QUIEN DESEMPEÑO EL CARGO DE AYUDANTE DE FONTANERIA, EN LA DIVISION COMERCIAL DE SAN JUAN DE LA MAGUANA.</t>
  </si>
  <si>
    <t>PAGO INDEMN. Y VAC. (20 DIAS CORRESP. AL AÑO 2019 Y 15 DEL 2020), QUIEN DESEMPEÑO EL CARGO DE AUXILIAR COMERCIAL, EN LA DIVISION COMERCIAL MARIA TRINIDAD SANCHEZ.</t>
  </si>
  <si>
    <t>PAGO INDEMN. Y  VAC. ( 15 DIAS CORRESP. AL AÑO 2019 Y 15 DEL 2020), QUIEN DESEMPEÑO EL CARGO DE GESTOR DE COBROS, EN LA DIVISION COMERCIAL PROVINCIA HATO MAYOR.</t>
  </si>
  <si>
    <t>SALDO DE LA INDEMN. Y VAC. CORRESP. A (30 DIAS DEL AÑO 2019 Y 30 DIAS DEL 2020), QUIEN DESEMPEÑO EL CARGO DE ENCARGADO DEPTO. PROVINCIAL VALVERDE.</t>
  </si>
  <si>
    <t>SALDO INDEMN. Y VAC. CORRESP. A (20 DIAS DEL AÑO 2019 Y 25 DEL 2020), QUIEN DESEMPEÑO EL CARGO DE ENCARGADO DIVISION ADMINISTRATIVA PROVINCIA SAN JUAN DE LA MAGUANA.</t>
  </si>
  <si>
    <t>2DO ABONO DE INDEMN. Y VAC. CORRESP. A (30 DIAS DEL AÑO 2019 Y 25 DEL 2020), QUIEN DESEMPEÑO EL CARGO DE ENCARGADO (A), EN LA DIVISION ADMINISTRATIVA PROVINCIA SAMANA.</t>
  </si>
  <si>
    <t>PAGO INDEMN. Y VAC. (25 DIAS CORRESP. AL AÑO 2019 Y 30 DEL 2020), QUIEN DESEMPEÑO EL CARGO DE DISTRIBUIDOR DE FACTURAS, EN LA DIVISION COMERCIAL MARIA TRINIDAD SANCHEZ.</t>
  </si>
  <si>
    <t>PAGO INDEMN. Y VAC. (15 DIAS CORRESP. AL AÑO 2019 Y 15 DEL 2020), QUIEN DESEMPEÑO EL CARGO DE OPERADOR DE SISTEMAS APS, EN LA DIVISION DE OPERACIONES MARIA TRINIDAD SANCHEZ.</t>
  </si>
  <si>
    <t>PAGO INDEMN. Y VAC. (15 DIAS CORRESP. AL AÑO 2019 Y 15 DEL 2020), QUIEN DESEMPEÑO EL CARGO DE OPERADOR DE SISTEMA APS, EN LA DIVISION DE OPERACIONES PROVINCIA ALTAGRACIA.</t>
  </si>
  <si>
    <t>PAGO INDEMN. Y  VAC. ( 20 DIAS CORRESP. AL AÑO 2019 Y 30 DEL 2020), QUIEN DESEMPEÑO EL CARGO DE CAJERA, EN LA SECCION ADMINISTRATIVA SANTIAGO RODRIGUEZ.</t>
  </si>
  <si>
    <t>PAGO INDEMN. Y VAC. (25 DIAS CORRESP. AL AÑO 2019 Y 28 DEL 2020), QUIEN DESEMPEÑO EL CARGO DE AYUDANTE DE OPERACIONES, EN LA DIVISION DE TRATAMIENTO SECCION DE SAN JUAN.</t>
  </si>
  <si>
    <t>PAGO FACT. NO. B1500002343/01-04-2021, CUENTA NO. (50017176) SERVICIO C&amp;W INTERNET ASIGNADO A SAN CRISTOBAL, CORRESPONDIENTE A LA FACTURACION DEL 01-04  AL 30-04-2021.</t>
  </si>
  <si>
    <t>PAGO VIATICOS DIRECCION DE PROGRAMAS Y PROYECTOS ESPECIALES CORRESP. A MARZO/2021, ELABORADA EN MAYO/2021, MEMO-DF-153/2021.</t>
  </si>
  <si>
    <t>PAGO FACT. NO.B1100008137/29-04-2021,  ALQUILER DE LOCAL COMERCIAL EN EL MUNICIPIO DON GREGORIO, PROVINCIA PERAVIA, CORRESP.AL MES DE ABRIL/2021.</t>
  </si>
  <si>
    <t>PAGO FACT. NO.B1100008129/29-04-2021, ALQUILER LOCAL COMERCIAL EN VILLA LA MATA, PROVINCIA SANCHEZ RAMIREZ CORRESP. AL MES DE ABRIL/2021.</t>
  </si>
  <si>
    <t>PAGO INDEMN. Y VAC. (20 DIAS CORRESP. AL AÑO 2019 Y 25 DEL 2020), QUIEN DESEMPEÑO EL CARGO DE AYUDANTE DE OPERACIONES Y MANTENIMIENTO, EN LA SECCION DE TRATAMIENTO DE AGUA DE BARAHONA.</t>
  </si>
  <si>
    <t>PAGO INDEMN. Y VAC. (25 DIAS CORRESP. AL AÑO 2019 Y 28 DEL 2020), QUIEN DESEMPEÑO EL CARGO DE OPERADOR DE SISTEMA APS, EN LA SECCION DE OPERACIONES DE BARAHONA.</t>
  </si>
  <si>
    <t>PAGO INDEMN. Y VAC. (30 DIAS CORRESP. AL AÑO 2019 Y 30 DEL 2020), QUIEN DESEMPEÑO EL CARGO DE SECRETARIA, EN LA SECCION ADMINISTRATIVA DE MONTE CRISTI.</t>
  </si>
  <si>
    <t>PAGO INDEMN. Y VAC. (25 DIAS CORRESP. AL AÑO 2019 Y 25 DEL 2020), QUIEN DESEMPEÑO EL CARGO DE AYUDANTE DE FONTANERIA, EN LA SECCION COMERCIAL DE BARAHONA.</t>
  </si>
  <si>
    <t>PAGO INDEMN.Y VAC. (25 DIAS CORRESP. AL AÑO 2019 Y 30 DEL 2020), QUIEN DESEMPEÑO EL CARGO DE AYUDANTE DE FONTANERIA, EN LA SECCION COMERCIAL DE BARAHONA.</t>
  </si>
  <si>
    <t>PAGO INDEMN. Y VAC. (15 DIAS CORRESP. AL AÑO 2019 Y 09 DEL 2020), QUIEN DESEMPEÑO EL CARGO DE VIGILANTE, EN LA SECCION ADMINISTRATIVA DE BARAHONA.</t>
  </si>
  <si>
    <t>PAGO VAC. (15 DIAS CORRESP. AL AÑO 2019 Y 10 DEL 2020), QUIEN DESEMPEÑO EL CARGO DE SOPORTE COMERCIAL, EN LA DIVISION COMERCIAL PROVINCIA SAMANA.</t>
  </si>
  <si>
    <t>PAGO FACT. NO.B1100008140/29-04-2021,  ALQUILER LOCAL COMERCIAL EN LA PROVINCIA PEDERNALES ADENDUM 01/2020, CORRESP. AL MES DE ABRIL/2021.</t>
  </si>
  <si>
    <t>PAGO FACT. NO. B1100008155/29-04-2021,  ALQUILER LOCAL COMERCIAL EN EL MUNICIPIO MONCION, PROVINCIA SANTIAGO RODRIGUEZ, ADENDUM 01/2020, CORRESP.  AL MES DE ABRIL/2021.</t>
  </si>
  <si>
    <t>PAGO FACT. NO. B1100008148/29-04-21, ALQUILER DE DOS LOCALES COMERCIALES EN EL MUNICIPIO DAJABON,  PROVINCIA DAJABON , CORRESP. AL MES DE ABRIL/2021.</t>
  </si>
  <si>
    <t>PAGO FACT. NO. B1100008141/29-04-2021, ALQUILER LOCAL COMERCIAL EN CAÑAFISTOL-BANI, PROVINCIA PERAVIA, CORRESP. AL MES DE ABRIL/2021.</t>
  </si>
  <si>
    <t>PAGO FACT. NO. B1100008139/29-04-2021, ALQUILER OFICINA COMERCIAL EN EL MUNICIPIO  EL CERCADO, PROVINCIA SAN JUAN CORRESP. AL MES DE ABRIL/2021.</t>
  </si>
  <si>
    <t>PAGO FACT. NO.B1100008151/29-04-2021,  ALQUILER LOCAL COMERCIAL EN LAS MATAS DE FARFAN,  PROVINCIA SAN JUAN, CORRESP. AL MES DE ABRIL/2021.</t>
  </si>
  <si>
    <t>PAGO FACT. NO.B1100008147/29-04-2021,  ALQUILER LOCAL COMERCIAL  EN EL MUNICIPIO NIZAO, PROVINCIA PERAVIA, CORRESPONDIENTE AL MES DE ABRIL/2021.</t>
  </si>
  <si>
    <t>PAGO FACT. NO.B1500000268/04-04-2021, ALQUILER LOCAL COMERCIAL EN LA PROVINCIA DE AZUA, SEGUN CONTRATO 196/2013, CORRESP. AL MES DE ABRIL/2021.</t>
  </si>
  <si>
    <t>PAGO FACT. NO.B1100008128/29-04-2021,  ALQUILER LOCAL COMERCIAL EN JICOME ARRIBA, MUNICIPIO ESPERANZA, PROVINCIA VALVERDE, CORRES. AL MES DE ABRIL/2021.</t>
  </si>
  <si>
    <t>REPOS. FONDO CAJA CHICA DE LA DIRECCION DE CALIDAD DE AGUA CORRESP. AL PERIODO DEL 11-02 AL 26-03-2021, RECIBOS DE DESEMBOLSO DEL 0315 AL 0327.</t>
  </si>
  <si>
    <t>PAGO FACT. NO. B1100008149/29-04-2021,  ALQUILER LOCAL COMERCIAL EN EL MUNICIPIO JUAN DOLIO, PROVINCIA SAN PEDRO DE MACORIS CORRESP. AL MES DE ABRIL/2021.</t>
  </si>
  <si>
    <t>PAGO  VAC. ( 08 DIAS CORRESP. AL AÑO 2020 ), QUIEN DESEMPEÑO EL CARGO DE OPERADOR DE SISTEMA APS, EN LA SECCION DE OPERACIONES DE MONTE CRISTI.</t>
  </si>
  <si>
    <t>CONFECCION DE CHEQUES</t>
  </si>
  <si>
    <t xml:space="preserve">EFT-6064 </t>
  </si>
  <si>
    <t xml:space="preserve">EFT-6063 </t>
  </si>
  <si>
    <t xml:space="preserve">EFT-6062 </t>
  </si>
  <si>
    <t xml:space="preserve">EFT-6061 </t>
  </si>
  <si>
    <t xml:space="preserve">EFT-6060 </t>
  </si>
  <si>
    <t xml:space="preserve">EFT-6059 </t>
  </si>
  <si>
    <t xml:space="preserve">EFT-6058 </t>
  </si>
  <si>
    <t xml:space="preserve">EFT-6057 </t>
  </si>
  <si>
    <t xml:space="preserve">EFT-6056 </t>
  </si>
  <si>
    <t xml:space="preserve">EFT-6055 </t>
  </si>
  <si>
    <t xml:space="preserve">EFT-6054 </t>
  </si>
  <si>
    <t xml:space="preserve">EFT-6031 </t>
  </si>
  <si>
    <t xml:space="preserve">EFT-6032 </t>
  </si>
  <si>
    <t xml:space="preserve">EFT-6033 </t>
  </si>
  <si>
    <t xml:space="preserve">EFT-6034 </t>
  </si>
  <si>
    <t xml:space="preserve">EFT-6035 </t>
  </si>
  <si>
    <t xml:space="preserve">EFT-6036 </t>
  </si>
  <si>
    <t xml:space="preserve">EFT-6037 </t>
  </si>
  <si>
    <t>PAGO FACT. NO.B1100008159/29-04-2021,  ALQ. LOCAL COMERCIAL  EN EL SECTOR PIZARRETE, MUN. BANI, PROV. PERAVIA, CORRESP. AL MES DE ABRIL/2021.</t>
  </si>
  <si>
    <t>PAGO FACT. NO. B1100008130/29-04-2021,  ALQ. LOCAL  DE LA OFICINA COMERCIAL EN EL DISTRITO MUNICIPAL SABANA BUEY, MUN. BANI, PROV. PERAVIA,  CORRESP AL MES DE ABRIL/2021.</t>
  </si>
  <si>
    <t>PAGO FACT. NO. B1100008165/29-04-2021, ALQ. VIVIENDA FAMILIAR HABITADA POR EL PERSONAL DE SUPERV. DEL AC. JUANA VICENTA, EL LIMON, PROV. SAMANA ,CORRESP. AL MES DE ABRIL/2021.</t>
  </si>
  <si>
    <t>PAGO INDEMNIZACION Y VACACIONES (15 DIAS CORRESP. AL AÑO 2019 Y 12 AL 2020),  QUIEN DESEMPEÑO EL CARGO DE SECRETARIA, EN LA DIV. ADMTIVA. FINANCIERA PROV. ELIAS PIÑA.</t>
  </si>
  <si>
    <t>PAGO INDEMNIZACION Y VACACIONES (15 DIAS CORRESP. AL AÑO 2019 Y 12 DEL 2020), QUIEN DESEMPEÑO EL CARGO DE SECRETARIA, EN LA DIV. ADMTIVA. FINANCIERA PROV. ELIAS PIÑA,.</t>
  </si>
  <si>
    <t>PAGO INDEMNIZACION Y VACACIONES (25 DIAS CORRESP. AL AÑO 2019 Y 30 AL 2020), QUIEN DESEMPEÑO EL CARGO DE CODIFICADOR, EN LA DIV. COMERCIAL DE ELIAS PIÑA.</t>
  </si>
  <si>
    <t>PAGO INDEMNIZACION Y VACACIONES (25 DIAS CORRESP. AL AÑO 2019 Y 30 DEL 2020), QUIEN DESEMPEÑO EL CARGO DE CODIFICADOR, EN LA DIV.COMERCIAL DE ELIAS PIÑA</t>
  </si>
  <si>
    <t>PAGO INDEMNIZACION Y VACACIONES (25 DIAS CORRESP. AL AÑO 2019 Y 30 AL 2020),  QUIEN DESEMPEÑO EL CARGO DE AUXILIAR DE FACTURACION, EN LA SECCION COMERCIAL DE DAJABON.</t>
  </si>
  <si>
    <t>PAGO INDEMNIZACION Y VACACIONES (25 DIAS CORRESP. AL AÑO 2019 Y 30 DEL 2020), QUIEN DESEMPEÑO EL CARGO DE AUXILIAR DE FACTURACION, EN LA SECCION COMERCIAL DE DAJABON.</t>
  </si>
  <si>
    <t>PAGO INDEMNIZACION Y VACACIONES (15 DIAS CORRESP. AL AÑO 2019 Y 15 DEL 2020), QUIEN DESEMPEÑO EL CARGO DE CHOFER 1, EN LA DIV. ADMTIVA. PROV. MONTE PLATA.</t>
  </si>
  <si>
    <t>PAGO INDEMNIZACION Y VACACIONES (30 DIAS CORRESP. AL AÑO 2019 Y 30 AL 2020), QUIEN DESEMPEÑO EL CARGO DE SECRETARIA, EN LA DIV. ADMTIVA. FINANCIERA PROV. HATO MAYOR.</t>
  </si>
  <si>
    <t>PAGO INDEMNIZACION Y VACACIONES (30 DIAS CORRESP. AL AÑO 2019 Y 30 DEL 2020), QUIEN DESEMPEÑO EL CARGO DE SECRETARIA, EN LA DIV. ADMTIVA. FINANCIERA PROV. HATO MAYOR.</t>
  </si>
  <si>
    <t>PAGO INDEMNIZACION Y VACACIONES (15 DIAS CORRESP. AL AÑO 2019 Y 11 DEL 2020), QUIEN DESEMPEÑO EL CARGO DE OPERADOR DE SISTEMA APS, EN LA DIV. DE OPERACIONES PROV. DUARTE.</t>
  </si>
  <si>
    <t>PAGO INDEMNIZACION Y VACACIONES (25 DIAS CORRESP. AL AÑO 2019 Y 25 DEL 2020), QUIEN DESEMPEÑO EL CARGO DE OPERADOR DE SISTEMA APS, EN LA DIV. DE OPERACIONES PROV. MARIA TRINIDAD SANCHEZ.</t>
  </si>
  <si>
    <t>PAGO INDEMNIZACION Y VACACIONES (25 DIAS CORRESP. AL AÑO 2019 Y 30 DEL 2020), QUIEN DESEMPEÑO EL CARGO DE AYUDANTE DE FONTANERIA, EN LA DIV.COMERCIAL PROV. MONTE PLATA.</t>
  </si>
  <si>
    <t>PAGO INDEMNIZACION Y VACACIONES (15 DIAS CORRESP. AL AÑO 2019 Y 15 DEL 2020), QUIEN DESEMPEÑO EL CARGO DE AYUDANTE DE OPERACIONES Y MANTENIMIENTO, EN SECCION DE TRATAMIENTO DE AGUA DAJABON.</t>
  </si>
  <si>
    <t>PAGO INDEMNIZACION Y VACACIONES (20 DIAS CORRESP. AL AÑO 2019 Y 14 DEL 2020), QUIEN DESEMPEÑO EL CARGO DE OPERADOR DE SISTEMA APS, EN LA DIV. DE OPERACIONES PROV. HATO MAYOR.</t>
  </si>
  <si>
    <t>PAGO INDEMNIZACION Y VACACIONES (25 DIAS CORRESP. AL AÑO 2020),  QUIEN DESEMPEÑO EL CARGO DE TECNICO ADMTIVO, EN LA DIV. ADMTIVA. FINANCIERA SAN CRISTOBAL.</t>
  </si>
  <si>
    <t>PAGO INDEMNIZACION Y VACACIONES (25 DIAS CORRESP. AL AÑO 2020), QUIEN DESEMPEÑO EL CARGO DE TECNICO ADMTIVO, EN LA DIV. ADMTIVA. FINANCIERA SAN CRISTOBAL.</t>
  </si>
  <si>
    <t>PAGO INDEMNIZACION Y VACACIONES (20 DIAS CORRESP. AL AÑO 2019 Y 20 DEL 2020), QUIEN DESEMPEÑO EL CARGO DE OPERADOR DE SISTEMA APS, EN LA SECCION DE OPERACIONES DAJABON.</t>
  </si>
  <si>
    <t>PAGO FACT. NO. B1100008161/29-04-2021,  ALQ.  LOCAL  DE LA OFICINA COMERCIAL EN EL MUN.DE VALLEJUELOS, PROVINCIA SAN JUAN, CORRESP. AL MES DE ABRIL/2021  .</t>
  </si>
  <si>
    <t>PAGO FACT. NO.B1100008143/29-04-2021, ALQ. LOCAL COMERCIAL, MUN. SABANA GRANDE DE BOYA, PROV. MONTE PLATA, CORRESP. AL DEL MES DE ABRIL/2021.</t>
  </si>
  <si>
    <t>PAGO FACT. NO. B1100008157/29-04-2021, ALQ. DE LOCAL  COMERCIAL, MUN. MICHES, PROV. EL SEIBO, CORRESP. AL MES DE ABRIL/2021.</t>
  </si>
  <si>
    <t>PAGO FACT. NO. B1100008164/29-04-2021, ALQ. APTO. HABITADO POR EL PERSONAL DE SUPERV. AC. VILLA JARAGUA, DEL MUN. NEYBA, PROV. BAHORUCO,CORRESP AL MES DE ABRIL/2021.</t>
  </si>
  <si>
    <t>PAGO FACTS. NOS. B1500015098/17-03, 14450/06-04-2021, SUMINISTRO TRATAMIENTOS DE USO CONTINUO PRESCRITOS,QUIEN DESEMPEÑA EL CARGO DE AUXILIAR ADMTIVO. EN EL DEPTO. ADMTIVO.  ASI COMO LOS PRESCRITO, QUIEN DESEMPEÑA EL CARGO DE SECRETARIA EN LA DIV. DE SERVICIOS GENERALES</t>
  </si>
  <si>
    <t>PAGO FACTS. NOS. B1500000241/19, 242/28-04-2021 O/S  OS2021-0228, COLOCACION PUBLICIDAD, EN EL PROGRAMA DE TELEVISION "LO QUE OTROS CALLAN" TRANSMITIDO DE LUNES A VIERNES DE 9:00 PM A 10:00 PM, CORRESP. AL PERIODO DEL 23 FEBRERO AL 23 DE ABRIL/2021.</t>
  </si>
  <si>
    <t>PAGO FACT. NO. B1500000023/08-12-2020 (CUB. NO.03) DE LOS TRAB. EQUIPAMIENTO PLANTA DE TRATAMIENTO DE AGUAS RESIDUALES Y CONSTRUCCION NUEVO COLECTOR ALCANT. SAN CRISTOBAL, PROV. SAN CRISTOBAL.</t>
  </si>
  <si>
    <t xml:space="preserve">EFT-2268 </t>
  </si>
  <si>
    <t>PAGO FACT. NO.B1500000056/28-02-2021, O/S  NO. OS2021-0234, SERV. DE ABASTECIMIENTO DE AGUA  EN DIFTES. COMUN. DE BANI, PROV. PERAVIA,CORRESP. A 28 DIAS DEL  MES DE FEBRERO/2021.</t>
  </si>
  <si>
    <t>PAGO FACT. NO. B15000001262/11-03-2021 O/C  NO. OC2020-0208, ADQ. DE ELECTROBOMBAS Y BOMBAS, PARA SER UTILIZADAS EN DIFTES. PROVINCIAS</t>
  </si>
  <si>
    <t>PAGO FACT. NO. B1500001239/19-01-2021 O/C OC2020-0155, ADQ. DE FILTRO PARA SER UTILIZADOS EN TODOS LOS GENERADORES ELECTRICOS A NIVEL CENTRAL.</t>
  </si>
  <si>
    <t>PAGO FACT. NO. B1100007394/23-02-2021,  ALQ. DE UNA CASA, EN EL MUN. BANI, PROV. PERAVIA ,CORRESP. A 10 DIAS DE FEBRERO/2021-</t>
  </si>
  <si>
    <t>PAGO FACT. NO.B1100008160/29-04-2021,  ALQ. LOCAL COMERCIAL EN EL MUN. SANCHEZ, PROV. SAMANA, CORRESP. AL MES DE ABRIL/2021.</t>
  </si>
  <si>
    <t>PAGO FACT. NO.B1100008126/29-04-2021  ALQ. LOCAL COMERCIAL EN EL MUN. DE BAYAGUANA, PROV. MONTE PLATA, CORRESP. AL MES DE ABRIL/2021.</t>
  </si>
  <si>
    <t xml:space="preserve">PAGO FACTS. NOS.B1500000170/22-02, 171/09-03-2021, O/S  NO. OS2021-0039, DISTRIB.DE AGUA EN DIFTES. SECTORES Y COMUN. DE LA PROV.  BARAHONA , CORRESP. A 23 DIAS DEL MES DE ENERO Y 24 DIAS DE FEBRERO/2021. </t>
  </si>
  <si>
    <t>PAGO FACT. NO. B1500000025/30-04/21,   ALQ. LOCAL COMERCIAL EN EL MUN. TENARES, PROV. HERMANAS MIRABAL,CORRESP. AL MES DE ABRIL/2021 .</t>
  </si>
  <si>
    <t>RETENCION DEL (18%)  DEL ITBIS, DESCONTADO A PERSONAS FISICAS, SEGUN LEY 253/2012, CORRESP. AL MES DE ABRIL/2021.</t>
  </si>
  <si>
    <t>PAGO FACTS. NOS.B1500000005, 07/27-04-2021 O/S  OS2021-0199, COLOCACION DE PUBLICIDAD INSTITUCIONAL EN LOS PROGRAMAS DE TELEVISION Y RADIO "LOS COMENTARIOS Y NOTICIAS DE JAVIER LUCIANO", TRANSMITIDO DE LUNES A VIERNES DE 4:00 PM A 5:00PM POR BELLER VISION, CANAL 22 Y KALOR 90.3 FM, CORRESP.AL PERIODO DEL 10 DE FEBRERO AL 10 ABRIL/2021.</t>
  </si>
  <si>
    <t>PAGO VACACIONES (20 DIAS CORRESP. AL AÑO 2019 Y 17 DEL 2020), QUIEN DESEMPEÑO EL CARGO DE ANALISTA LEGAL EN EL DEPTO. REGIONAL ASURO.</t>
  </si>
  <si>
    <t>PAGO FACT.S NOS. B1500000051, 52, 53/02-02-2021, O/S NO. OS2021-0178, ABAST. DE AGUA EN DIFTES. SECTORES Y COMUN. DE LA PROV. LA ALTAGRACIA,CORRESP. A 25 DIAS DEL MES DE NOVIEMBRE, 26 DIAS DE DICIEMBRE/2020 Y 22 DIAS DE ENERO/2021.</t>
  </si>
  <si>
    <t>REPOSICION FONDO CAJA CHICA DE LA PROV. SANTIAGO RODRIGUEZ ZONA I CORRESP. AL PERIODO DEL 01-03  AL 30-03-2021.</t>
  </si>
  <si>
    <t>PAGO FACT. NO.B1100008154/29-04-2021,  ALQ. LOCAL COMERCIAL EN EL MUN. CEVICOS, PROV.  SANCHEZ RAMIREZ ,CORRESP.AL  MES DE ABRIL/2021.</t>
  </si>
  <si>
    <t>PAGO FACT. NO.B1100008116/29-04-2021,  ALQ. LOCAL COMERCIAL  EN EL MUN.  LAGUNA SALADA, PROV. VALVERDE, CORRESP. AL MES DE ABRIL/2021.</t>
  </si>
  <si>
    <t>PAGO INDEMNIZACION Y VACACIONES (30 DIAS CORRESP. AL AÑO 2019 Y 27 AL 2020), QUIEN DESEMPEÑO EL CARGO DE OPERADOR DE SISTEMA APS, EN LA DIV. DE OPERACIONES MARIA TRINIDAD SANCHEZ</t>
  </si>
  <si>
    <t>PAGO INDEMNIZACION Y VACACIONES (30 DIAS CORRESP. AL AÑO 2019 Y 27 DEL 2020), QUIEN DESEMPEÑO EL CARGO DE OPERADOR DE SISTEMA APS, EN LA DIV. DE OPERACIONES MARIA TRINIDAD SANCHEZ.</t>
  </si>
  <si>
    <t>PAGO INDEMNIZACION Y VACACIONES (30 DIAS CORRESPONDIENTE AL AÑO 2019 Y 30 DEL 2020), QUIEN DESEMPEÑO EL CARGO DE AYUDANTE DE FONTANERIA, EN LA SECCION COMERCIAL DE VALVERDE.</t>
  </si>
  <si>
    <t>PAGO INDEMNIZACION Y VACACIONES (25 DIAS CORRESP.E AL AÑO 2019 Y 20 AL 2020),  QUIEN DESEMPEÑO EL CARGO DE OPERADOR DE SISTEMA APS, EN LA DIV. DE OPERACIONES PROV. SAN JUAN DE LA MAGUANA.</t>
  </si>
  <si>
    <t>PAGO INDEMNIZACION Y VACACIONES (25 DIAS CORRESP. AL AÑO 2019 Y 30 AL 2020), QUIEN DESEMPEÑO EL CARGO DE PLOMERO EN LA DIV. COMERCIAL MARIA TRINIDAD SANCHEZ.</t>
  </si>
  <si>
    <t>PAGO INDEMNIZACION Y VACACIONES (25 DIAS CORRESP. AL AÑO 2019 Y 30 DEL 2020), QUIEN DESEMPEÑO EL CARGO DE PLOMERO, EN LA DIV. COMERCIAL MARIA TRINIDAD SANCHEZ.</t>
  </si>
  <si>
    <t>PAGO INDEMNIZACION Y VACACIONES (25 DIAS CORRESP. AL AÑO 2019 Y 30 DEL 2020), QUIEN DESEMPEÑO EL CARGO DE OPERADOR DE SISTEMA APS, EN LA SECCION DE OPERACIONES DE DAJABON.</t>
  </si>
  <si>
    <t>PAGO FACTURA NO.B1100008125/29-04-2021, ALQ. LOCAL COMERCIAL MUN.HIGUEY, PROV.LA ALTAGRACIA, CORRESP. AL MES DE ABRIL/2021.</t>
  </si>
  <si>
    <t>REPOSICION FONDO CAJA CHICA DE LA PROV. SAN JOSE DE OCOA ZONA IV CORRESP. AL PERIODO DEL 24-03  AL 03-05-2021 .</t>
  </si>
  <si>
    <t>PAGO FACT. NO.B1100008132/29-04-2021, ALQ. LOCAL COMERCIAL  EN BOCA CANASTA , MUN. BANI, PROV. PERAVIA , CORRESP. AL MES DE ABRIL/2021.</t>
  </si>
  <si>
    <t>PAGO INDEMNIZACION Y VACACIONES (25 DIAS CORRESP. AL AÑO 2019 Y 25 DEL 2020), QUIEN DESEMPEÑO LA FUNCION DE MEDICO, DIV. DE DISPENSARIO MEDICO.</t>
  </si>
  <si>
    <t>PAGO INDEMNIZACION Y VACACIONES (25 DIAS CORRESP. AL AÑO 2019 Y 30 DEL 2020), QUIEN DESEMPEÑO EL CARGO DE CAJERA, DIV. ADMTIVA. PROV. SAN JUAN DE LA MAGUANA.</t>
  </si>
  <si>
    <t>PAGO INDEMNIZACION Y VACACIONES (25 DIAS CORRESP. AL AÑO 2019 Y 30 AL 2020),  QUIEN DESEMPEÑO EL CARGO DE AUXILIAR COMERCIAL, EN LA SECCION COMERCIAL DE BARAHONA.</t>
  </si>
  <si>
    <t>PAGO INDEMNIZACION Y VACACIONES (25 DIAS CORRESP. AL AÑO 2019 Y 30 DEL 2020), QUIEN DESEMPEÑO EL CARGO DE AUXILIAR COMERCIAL, EN LA SECCION COMERCIAL DE BARAHONA.</t>
  </si>
  <si>
    <t>PAGO FACTS.  NOS.B1500000035/25-02, 36/12-03, 37/10-04-2021, O/S  NO. OS2021-0058, DISTRIB. DE AGUA EN DIFTE.S SECTORES Y COMUN. DE LA PROV. SAN CRISTOBAL  CORRESP. A 30 DIAS DEL MES DE ENERO, 28 DIAS DE FEBRERO Y 31 DIAS DE MARZO/2021</t>
  </si>
  <si>
    <t>PAGO FACT. NO. B1500000003/01-04-2021, ALQ. LOCAL COMERCIAL EN EL MUN. SAN FRANCISCO DE MACORIS, PROV. DUARTE,CORRESP. AL MES DE ABRIL/2021.</t>
  </si>
  <si>
    <t>PAGO INDEMNIZACION Y VACACIONES (15 DIAS CORRESP. AL AÑO 2019 Y 15 DEL 2020), QUIEN DESEMPEÑO EL CARGO DE AYUDANTE DE OPERACIONES Y MANTENIMIENTO, EN LA DIV. DE TRAT. DEL AGUA DE ALINO.</t>
  </si>
  <si>
    <t>PAGO FACTS. NOS.B1500000005, 06/19-04-2021 O/S NOS OS2021-0162, 0216 SERV. DE NOTARIO PARA LOS ACTOS DE APERTURA DE COMPARACION DE PRECIOS, NO. INAPA-CCC-CP-2021-0005 SOBRE A Y B,  OFERTAS TECNICAS Y ECONOMICAS ADQ. DE CARTUCHOS PARA EQUIPOS DE INAPAS.</t>
  </si>
  <si>
    <t xml:space="preserve">PAGO FACTS. NOS.B1500000108/19-03, 106/10-03, 107/03-03-2021, O/S  NO. OS2021-0210, SERV. DISTRIB. DE AGUA CON CAMION CISTERNA EN DIFTES. COMUN. DE LA PROV. SAN CRISTOBAL, CORRESP. A 23 DIAS DEL MES DE DICIEMBRE/2020, 31 DIAS DEL MES DE ENERO Y 28 DIAS DE FEBRERO/2021. </t>
  </si>
  <si>
    <t>PAGO FACTS. NOS. B1500000552/08-04-, 524, 525/06-03-2021 O/S  OS2021-0196, COLOCACION DE PUBLICIDAD INSTITUCIONAL DURANTE 03 (TRES) MESES EN EL PROGRAMA RADIAL "SIN TACONES NI CORBATAS", PERTENECIENTE A LA COMPAÑIA, TELEANTILLAS, SAS PRODUCIDO POR LA PERIODISTA JACQUELINE ALEJO, TRANSMITIDO DE LUNES A VIERNES, DE 5:00 PM A 7:00 PM POR LA NOTA 95.7 FM, EMISORA DEL GRUPO DE COMUNICACIONES CORRIPIO, CORRESP.AL PERIODO DEL 22 DE ENERO AL 22 DE ABRIL/2021.</t>
  </si>
  <si>
    <t>PAGO FACT. NO. B1500000162/12-04-2021 O/S OS2021-0207, ALQ. DE UN MINUBUS DE 36 PASAJERO, PARA SER USADO POR EL PERSONAL DE OPERACIONES DE SAN JUAN DE LA MAGUANA.</t>
  </si>
  <si>
    <t>PAGO FACTS. NOS.B1500000001, 02, 03, 04/02-02, 07/01-02, 09/02-03-2021, O/S  NO. OS2021-0167, DISTRIB. DE AGUA EN DIFTES. SECTORES Y COMUN.  DE LA PROV.BARAHONA ,  CORRESP. A 28 DIAS DEL MES DE SEPTIEMBRE, 31 DIAS  DE OCTUBRE, 20 DIAS DE NOVIEMBRE, 22 DIAS DE DICIEMBRE/2020,  30 DIAS DE ENERO Y 28 DIAS DE FEBRERO/2021.</t>
  </si>
  <si>
    <t>PAGO FACT. NO. B1100008150/29-04-2021, ALQ. LOCAL COMERCIAL EN BOHECHIO, PROV. SAN JUAN, CORRESP. AL MES DE ABRIL/2021.</t>
  </si>
  <si>
    <t>PAGO INDEMNIZACION Y VACACIONES (30 DIAS CORRESP. AL AÑO 2019 Y 30 AL 2020),  QUIEN DESEMPEÑO EL CARGO DE VIGILANTE, EN LA DIV. ADMTIVA. PROV. MONTE PLATA.</t>
  </si>
  <si>
    <t>PAGO FACT. NO. B1500000023/17-03-2021, O/S  NO. OS2021-0051  DISTRIB. DE AGUA CON CAMION CISTERNA EN DIFTES. SECTORES Y COMUN. DE LA PROV. SAN CRISTOBAL, CORRESP. A 30 DIAS DEL MES DE  SEPTIEMBRE/2020.</t>
  </si>
  <si>
    <t>PAGO INDEMNIZACION Y VACACIONES (30 DIAS CORRESP. AL AÑO 2019 Y 30 DEL 2020), QUIEN DESEMPEÑO EL CARGO DE VIGILANTE, EN LA DIV. ADMTIVA. PROV. MONTE PLATA.</t>
  </si>
  <si>
    <t>PAGO INDEMNIZACION Y VACACIONES (25 DIAS CORRESP. AL AÑO 2019 Y 30 DEL 2020), QUIEN DESEMPEÑO EL CARGO DE OPERADOR DE SISTEMA APS, EN LA DIV. DE OPERACIONES PROV. DUARTE.</t>
  </si>
  <si>
    <t>PAGO FACT. NO. B1100008120/29-04-2021, ALQ. LOCAL COMERCIAL EN EL MUN. RESTAURACION,  PROV. DAJABON , CORRESP. AL MES DE ABRIL/2021.</t>
  </si>
  <si>
    <t>PAGO FACTS. NOS. B1500000151/01-02, 153/26-02, 155/12-03, 156/10-04-2021, O/S NO. OS2021-0062 Y SALDO A  OS2020-0556, DISTRIB. DE AGUA EN DIFTES. SECTORES Y COMUN. DE LA PROV. SAN CRISTOBAL, CORRESP. A 31 DIAS DEL MES DE DICIEMBRE/2020, 30 DIAS DE ENERO Y 28 DIAS DE FEBRERO Y 31 DIAS DE MARZO/2021.</t>
  </si>
  <si>
    <t>PAGO FACT. NO.B1100008114/29-04-2021, ALQ. LOCAL COMERCIAL EN SAN JUAN DE LA MAGUANA, PROV. SAN JUAN, CORRESP. AL MES DE ABRIL/2021.</t>
  </si>
  <si>
    <t>PAGO FACT. NO. B1500028934/28-04-2021,  COLECTIVO DE VIDA CORRESP. AL MES MAYO/2021.</t>
  </si>
  <si>
    <t>PAGO FACT. NO.B1500000054/15-01, 55/31-01-2021, O/S  NO.OS2021-0177,  OS2021-0231, SERV. DE ABAST. DE AGUA  EN DIFTES. COMUN. DE BANI, PROV. PERAVIA , CORRESP. A 30 DIAS DEL  MES DE DICIEMBRE/2020,  Y 29 DIAS DE ENERO/2021 .</t>
  </si>
  <si>
    <t>PAGO VIATICOS DE LA DIRECCION DE OPERACIONES CORRESPONDIENTE AL MES DE MARZO/2021, ELABORADA EN MAYO/2021</t>
  </si>
  <si>
    <t>PAGO VIATICOS DE LA DIRECCION DE SUP. Y FISCALIZACION DE OBRAS, CORRESP. AL MES DE MARZO/2021, ELABORADA EN MAYO/2021.</t>
  </si>
  <si>
    <t>PAGO VIATICOS DE LA DIRECCION ADMINISTRATIVA MES DE MARZO/2021, ELABORADA EN MAYO/2021</t>
  </si>
  <si>
    <t xml:space="preserve">PAGO FACT. NO. B1500000021/25-03-2021, O/S NO. OS2020-0685, DISTRIB. DE AGUA EN DIFTES. SECTORES Y COMUN. DE LA PROV. MONTE CRISTI, CORRESP.E A 20 DIAS DEL MES DE AGOSTO/2020. </t>
  </si>
  <si>
    <t>PAGO INDEMNIZACION Y VACACIONES (30 DIAS CORRESP. AL AÑO 2019 Y 30 DEL 2020), QUIEN DESEMPEÑO EL CARGO DE DISTRIB. DE FACTURAS, EN LA DIV. COMERCIAL SAN JOSE DE OCOA.</t>
  </si>
  <si>
    <t>PAGO INDEMNIZACION Y VACACIONES (20 DIAS CORRESP. AL AÑO 2019 Y 20 DEL 2020), QUIEN DESEMPEÑO EL CARGO DE AYUDANTE DE FONTANERIA, DIV. DE OPERACIONES SAN CRISTOBAL.</t>
  </si>
  <si>
    <t>REPOSICION FONDO CAJA CHICA DE LA PROV. AZUA ZONA II CORRESP. AL PERIODO DEL 19-03 AL 26-04-2021.</t>
  </si>
  <si>
    <t>PAGO INDEMNIZACION Y VACACIONES (20 DIAS CORRESP. AL AÑO 2019 Y 16 AL 2020), QUIEN DESEMPEÑO EL CARGO DE AUXILIAR DE RECURSOS HUMANOS EN EL DEPTO. DE REGISTRO CONTROL Y NOMINA.</t>
  </si>
  <si>
    <t xml:space="preserve">EFT-6074 </t>
  </si>
  <si>
    <t xml:space="preserve">EFT-6073 </t>
  </si>
  <si>
    <t xml:space="preserve">EFT-6072 </t>
  </si>
  <si>
    <t xml:space="preserve">EFT-6071 </t>
  </si>
  <si>
    <t xml:space="preserve">EFT-6070 </t>
  </si>
  <si>
    <t xml:space="preserve">EFT-6069 </t>
  </si>
  <si>
    <t xml:space="preserve">EFT-6068 </t>
  </si>
  <si>
    <t xml:space="preserve">EFT-6067 </t>
  </si>
  <si>
    <t xml:space="preserve">EFT-6066 </t>
  </si>
  <si>
    <t>PAGO FACT. NO. B1500000529/30-04-2021 O/S  OS2021-0264,COLOCACION PUBLICIDAD INSTITUCIONAL, EN EL PROGRAMA DE TELEVISION "EL TRIBUNAL DE LA TARDE" QUE SE TRANSMITE DE LUNES A VIERNES EN HORARIO DE 4:00 PM A 6:00 PM, POR TELEFUTURO CANAL 23, CORRESP. AL PERIODO DEL 11 DE MARZO AL 11 ABRIL/2021.</t>
  </si>
  <si>
    <t>PAGO FACTS. NOS.B1500000050,51/03-05-2021, O/S NO.OS2021-0260, COLOCACION DE PUBLICIDAD INSTITUCIONAL, EN EL PROGRAMA DE RADIO ¨PANORAMA INFORMATIVO¨, TRANSMITIDO LOS DOMINGOS A LAS 11:00 AM, POR CDN RADIO, CORRESP. A LOS PERIODOS DEL 2 DE MARZO AL 2 DE ABRIL DEL 2021 Y DEL 2 DE ABRIL AL 2 DE MAYO DEL 2021.</t>
  </si>
  <si>
    <t>PAGO FACT. NO. B1500000057/11-03-2021  O/C NO.OC2021-0059. COMPRA DE MATERIALES DE HIGIENE, LOS CUALES SERAN UTILIZADOS EN EL NIVEL CENTRAL, ACS. RURALES, EDIF. MARCOS RODRIGUEZ, EL ALMACEN KM 18 Y ZONAS PROV.</t>
  </si>
  <si>
    <t xml:space="preserve">PAGO FACT.S NOS.B1100006969/22-01, 7337/23-02, 7827/31-03, 8113/29-04-2021 ALQ. LOCAL COMERCIAL EN COTUI PROV.  SANCHEZ RAMIREZ ,CORRESP. A LOS MESES DE ENERO, FEBRERO, MARZO, ABRIL/2021. </t>
  </si>
  <si>
    <t>PAGO FACTS. NOS. B1500000357/16-02, 379/16-03, 387/22-03,  398/25-03-2021, O/C NOS.OC2021-0020, OC2021-0053, OC-2021-0030, OC-2021-0074, COMPRA DE (4) SINGLE BOARD COMPUTER 4GB, ACCESORIOS Y MATERIALES  PARA SER UTILIZADOS EN DIFTES. DEPTO. DEL NIVEL CENTRAL DEL INAPA.</t>
  </si>
  <si>
    <t>PAGO FACTS. NOS.B1500000553/08-04, 545/30-03-2021 O/S  OS2021-0227, COLOCACION DE PUBLICIDAD DURANTE 03 (TRES) MESES EN LOS PROGRAMA DE RADIO "CUENTAS CLARA" Y "ESTO NO TIENE NOMBRE", TRANSMITIDO DE LUNES A VIERNES DE 7:00 AM A 9:00 AM Y DE 1:00PM A 3:PM POR LA NOTA 95.7 FM, CORRESP. AL PERIODO DEL 16DE FEBRERO AL 15 DE ABRIL DEL 2021.</t>
  </si>
  <si>
    <t>PAGO FACT.NO. B1500029576/05-05-2021, CTA.NO.86115926, POR SERV. DE INTERNET, CORRESP. A LA FACTURACION  DEL 01-04 AL 30-04-2021.</t>
  </si>
  <si>
    <t>PAGO INDEMNIZACION Y VACACIONES (20 DIAS CORRESP. AL AÑO 2019 Y 20 DEL 2020), QUIEN DESEMPEÑO EL CARGO DE OPERADOR DE SISTEMA APS, EN LA DIV. DE OPERACIONES PROV. HATO MAYOR.</t>
  </si>
  <si>
    <t>PAGO INDEMNIZACION Y VACACIONES (15 DIAS CORRESP. AL AÑO 2019 Y 12 DEL 2020), QUIEN DESEMPEÑO EL CARGO DE CAJERO (A), EN LA DIV. ADMTIVA  PROV. MONTE PLATA.</t>
  </si>
  <si>
    <t>PAGO INDEMNIZACION Y VACACIONES (25 DIAS CORRESP. AL AÑO 2019 Y 30 DEL 2020), QUIEN DESEMPEÑO EL CARGO DE AYUDANTE DE FONTANERIA, SECCION DE OPERACIONES DE BARAHONA.</t>
  </si>
  <si>
    <t>PAGO INDEMNIZACION Y VACACIONES (25 DIAS CORRESP. AL AÑO 2019 Y 30 DEL 2020), QUIEN DESEMPEÑO EL CARGO DE AUXILIAR DE ALMACEN Y SUMINISTRO, EN LA SECCION ADMTIVA. DE DAJABON.</t>
  </si>
  <si>
    <t>PAGO INDEMNIZACION Y VACACIONES (25 DIAS CORRESP. AL AÑO 2019 Y 30 DEL 2020), QUIEN DESEMPEÑO EL CARGO DE OPERADOR DE SISTEMA APS, EN LA SECCION DE OPERACIONES DE VALVERDE.</t>
  </si>
  <si>
    <t>PAGO INDEMNIZACION Y VACACIONES (15 DIAS CORRESP. AL AÑO 2019 Y 20 DEL 2020), QUIEN DESEMPEÑO EL CARGO DE OPERADOR DE SISTEMA APS, SECCION DE OPERACIONES DE PEDERNALES.</t>
  </si>
  <si>
    <t>PAGO INDEMNIZACION Y VACACIONES (25 DIAS CORRESP.AL AÑO 2019 Y 26 DEL 2020), QUIEN DESEMPEÑO EL CARGO DE AYUDANTE DE FONTANERIA, EN LA SECCION DE OPERACIONES DE VALVERDE.</t>
  </si>
  <si>
    <t>PAGO INDEMNIZACION Y VACACIONES (20 DIAS CORRESP. AL AÑO 2019 Y 20 DEL 2020), QUIEN DESEMPEÑO EL CARGO DE CHOFER I, EN LA DIV. ADMTIVA. PROV. HERMANAS MIRABAL.</t>
  </si>
  <si>
    <t>PAGO INDEMNIZACION Y VACACIONES (20 DIAS CORRESP. AL AÑO 2019 Y 16 DEL 2020), QUIEN DESEMPEÑO EL CARGO DE OPERADOR DE SISTEMA APS, EN LA DIV. DE OPERACIONES PROV. SAN CRISTOBAL.</t>
  </si>
  <si>
    <t>PAGO INDEMNIZACION Y VACACIONES (30 DIAS CORRESP. AL AÑO 2020),  QUIEN DESEMPEÑO EL CARGO DE CODIFICADOR (A), EN LA DIV. COMERCIAL PROV. MONTE PLATA.</t>
  </si>
  <si>
    <t>PAGO INDEMNIZACION Y VACACIONES (30 DIAS CORRESP. AL AÑO 2020), QUIEN DESEMPEÑO EL CARGO DE CODIFICADOR (A), EN LA DIV. COMERCIAL PROV. MONTE PLATA.</t>
  </si>
  <si>
    <t>PAGO INDEMNIZACION Y VACACIONES (15 DIAS CORRESP. AL AÑO 2019 Y 20 DEL 2020), QUIEN DESEMPEÑO EL CARGO DE AUXILIAR DE RELACIONES PUBLICAS, EN EL DEPTO. PROVINCIAL SAN JOSE DE OCOA.</t>
  </si>
  <si>
    <t>PAGO INDEMNIZACION Y VACACIONES (15 DIAS CORRESP. AL AÑO 2019 Y 20 AL 2020),  QUIEN DESEMPEÑO EL CARGO DE AUXILIAR DE RELACIONES PUBLICAS, EN EL DEPTO. PROVINCIAL SAN JOSE DE OCOA.</t>
  </si>
  <si>
    <t>PAGO INDEMNIZACION Y VACACIONES (20 DIAS CORRESP. AL AÑO 2019 Y 14 DEL 2020), QUIEN DESEMPEÑO EL CARGO DE SOPORTE COMERCIAL, EN LA DIV. COMERCIAL DE BARAHONA.</t>
  </si>
  <si>
    <t>PAGO INDEMNIZACION Y VACACIONES (25 DIAS CORRESP. AL AÑO 2019 Y 30 AL 2020),  QUIEN DESEMPEÑO EL CARGO DE CODIFICADOR (A), EN LA DIV. COMERCIAL PROV.HERMANAS MIRABAL.</t>
  </si>
  <si>
    <t>PAGO INDEMNIZACION Y VACACIONES (25 DIAS CORRESP. AL AÑO 2019 Y 30 DEL 2020), QUIEN DESEMPEÑO EL CARGO DE CODIFICADOR (A), EN LA DIV. COMERCIAL PROV.HERMANAS MIRABAL.</t>
  </si>
  <si>
    <t>REPOSICION FONDO CAJA CHICA DE LA DIRECCION DE OPERACIONES DESTINADO PARA CUBRIR GASTOS DE URGENCIA CORRESP. AL PERIODO DEL 01-04  AL 05-05-2021.</t>
  </si>
  <si>
    <t>PAGO FACTS. NOS. B1500002833/31-03-2021 O/S  NO. OS2021-0158, PUBLICACION EN UN MEDIO DE CIRCULACION NACIONAL DURANTE DOS DIAS CONSECUTIVOS LA CONVOCATORIA  A PARTICIPAR EN LOS PROCESOS DE LICITACION PUBLICA NACIONAL, NOS. INAPA -CCC-LPN-2021-0008.</t>
  </si>
  <si>
    <t>PAGO INDEMNIZACION Y VACACIONES (15 DIAS CORRESP. AL AÑO 2020), QUIEN DESEMPEÑO EL CARGO DE AUXILIAR COMERCIAL, EN EL DIV. COMERCIAL AZUA.</t>
  </si>
  <si>
    <t>PAGO INDEMNIZACION Y VACACIONES (20 DIAS CORRESP. AL AÑO 2019 Y 19 DEL 2020), QUIEN DESEMPEÑO EL CARGO DE VIGILANTE EN LA SECCION ADMTIVA. DE BARAHONA.</t>
  </si>
  <si>
    <t>PAGO INDEMNIZACION Y VACACIONES (15 DIAS CORRESP. AL AÑO 2020), QUIEN DESEMPEÑO EL CARGO DE CAJERA, SECCION ADMTIVA. DE DAJABON.</t>
  </si>
  <si>
    <t>PAGO INDEMNIZACION Y VACACIONES (20 DIAS CORRESP. AL AÑO 2019 Y 20 DEL 2020), QUIEN DESEMPEÑO EL CARGO DE OPERADOR DE SISTEMA APS, DIV. DE OPERACIONES PROV. MONTE PLATA.</t>
  </si>
  <si>
    <t>PAGO VACACIONES (20 DIAS CORRESP. AL AÑO 2019 Y 20 DEL 2020), QUIEN DESEMPEÑO EL CARGO DE ENCARGADO DEPTO. PROVINCIAL DAJABON, DEPTO. REGIONAL ALINO.</t>
  </si>
  <si>
    <t>PAGO INDEMNIZACION Y VACACIONES (25 DIAS CORRESP. AL AÑO 2019 Y 25 DEL 2020), QUIEN DESEMPEÑO EL CARGO DE JARDINERO, EN LA DIV. ADMTIVA. FINANCIERA SAN CRISTOBAL.</t>
  </si>
  <si>
    <t>PAGO INDEMNIZACION Y VACACIONES (25 DIAS CORRESP. AL AÑO 2019 Y 30 DEL 2020), QUIEN DESEMPEÑO EL CARGO DE AUXILIAR COMERCIAL, SECCION COMERCIAL DE MONTE CRISTI.</t>
  </si>
  <si>
    <t>PAGO INDEMNIZACION Y VACACIONES (15 DIAS CORRESP.AL AÑO 2019 Y 13 DEL 2020), QUIEN DESEMPEÑO EL CARGO DE OPERADOR DE SISTEMA APS. EN LA SECCION DE OPERACIONES MONTE CRISTI.</t>
  </si>
  <si>
    <t>PAGO INDEMNIZACION Y VACACIONES (25 DIAS CORRESP. AL AÑO 2019 Y 25 DEL 2020), QUIEN DESEMPEÑO EL CARGO DE CAJERO (A) EN LA SECCION ADMTIVA. DE MONTE CRISTI.</t>
  </si>
  <si>
    <t>PAGO INDEMNIZACION Y VACACIONES (15 DIAS CORRESP. AL AÑO 2019), QUIEN DESEMPEÑO EL CARGO DE CONSERJE, EN LA SECCION DE MAYORDOMIA.</t>
  </si>
  <si>
    <t>PAGO VACACIONES (14 DIAS CORRESP. AL AÑO 2020), QUIEN DESEMPEÑO EL CARGO DE OPERADOR DE SISTEMA APS, EN LA DIVISION DE OPERACIONES SAN CRISTOBAL.</t>
  </si>
  <si>
    <t>PAGO INDEMNIZACION Y VACACIONES (15 DIAS CORRESP. AL AÑO 2020), QUIEN DESEMPEÑO EL CARGO DE AYUDANTE DE FONTANERIA, EN EL DEPT.O PROVINCIAL DUARTE, .</t>
  </si>
  <si>
    <t>PAGO INDEMNIZACION Y VACACIONES (25 DIAS CORRESP. AL AÑO 2019 Y 30 DEL 2020), QUIEN DESEMPEÑO EL CARGO DE AYUDANTE DE FONTANERIA, EN LA SECCION DE OPERACIONES DE MONTE CRISTI.</t>
  </si>
  <si>
    <t>PAGO INDEMNIZACION Y VACACIONES (25 DIAS CORRESP. AL AÑO 2019 Y 30 DEL 2020), QUIEN DESEMPEÑO EL CARGO DE AYUDANTE DE OPERACIONES Y MANTENIMIENTO, EN LA SECCION DE TRATAMIENTO DE AGUA DE DAJABON.</t>
  </si>
  <si>
    <t>PAGO INDEMNIZACION Y VACACIONES (20 DIAS CORRESP. AL AÑO 2020), QUIEN DESEMPEÑO EL CARGO DE AUXILIAR DE FACTURACION, DIV. COMERCIAL PROV. MONTE PLATA.</t>
  </si>
  <si>
    <t>PAGO INDEMNIZACION Y VACACIONES (25 DIAS CORRESP. AL AÑO 2019 Y 30 DEL 2020), QUIEN DESEMPEÑO EL CARGO DE OPERADOR DE SISTEMA APS, EN LA SECCION DE OPERACIONES DE PEDERNALES.</t>
  </si>
  <si>
    <t>PAGO INDEMNIZACION Y VACACIONES (30 DIAS CORRESP. AL AÑO 2019 Y 30 DEL 2020), QUIEN DESEMPEÑO EL CARGO DE CONSERJE EN LA SECCION ADMTIVA. DE MONTE CRISTI.</t>
  </si>
  <si>
    <t>PAGO INDEMNIZACION Y VACACIONES (25 DIAS CORRESP. AL AÑO 2019 Y 29 DEL 2020), QUIEN DESEMPEÑO EL CARGO DE OPERADOR DE SISTEMA APS, EN LA DIV. DE OPERACIONES SANCHEZ RAMIREZ.</t>
  </si>
  <si>
    <t>PAGO INDEMNIZACION Y VACACIONES (25 DIAS CORRESP. AL AÑO 2019 Y 30 DEL 2020), QUIEN DESEMPEÑO EL CARGO DE CONSERJE, EN LA SECCION ADMTIVA. DE DAJABON.</t>
  </si>
  <si>
    <t>PAGO FACT. NO.B1100008156/29-04-2021 ALQ. LOCAL COMERCIAL EN EL MUN. CASTAÑUELA, PROV. MONTECRISTI, CORRESP. AL MES DE ABRIL/2021.</t>
  </si>
  <si>
    <t>PAGO FACT.NO.B1100008153/29-04-2021  ALQ. LOCAL COMERCIAL MUN. COMENDADOR, PROV. ELIAS PIÑA,CORRESP. AL MES DE ABRIL/2021.</t>
  </si>
  <si>
    <t>PAGO FACT. NO.B1100008133/29-04-2021, ALQ. LOCAL COMERCIAL EN  LAS YAYAS, PROV. AZUA, CORRESP. AL MES DE ABRIL/2021</t>
  </si>
  <si>
    <t>PAGO FACT. NO. B1100008152/29-04-2021,  ALQ. LOCAL COMERCIAL EN EL MUN. SABANA LARGA, PROV. SAN JOSE DE OCOA,CORRESP. AL MES DE ABRIL/2021.</t>
  </si>
  <si>
    <t>PAGO O/C OC2021-0120 ADQ. DE NORMAS ISO 9000-15, ISO 31000-2018 Y ISO 19011-2018, PARA SER USADAS EN LOS DEPTOS. DE DESARROLLO INSTITUCIONAL Y DE CALIDAD EN GESTION.</t>
  </si>
  <si>
    <t>PAGO FACT. NO.B1500000001/12-04-2021 O/S  OS2021-0149,SERV. DE NOTARIOS PARA EL ACTO DE APERTURA LICITACION PUBLICA NACIONAL NO. INAPA-CCC-LPN-2021-0002 OFERTA TECNICA SOBRE A, "PARA LA ADQ. DE EQUIPOS DE BOMBEO Y ACCESORIOS DE CAMBIO PARA SER UTILIZADOS EN OBRA DE TOMA, AC. ASURO PROV.BARAHONA.</t>
  </si>
  <si>
    <t>PAGO INDEMNIZACION Y VACACIONES (20 DIAS CORRESP. AL AÑO 2019 Y 20 DEL 2020), QUIEN DESEMPEÑO EL CARGO DE OPERADOR DE SISTEMA APS, EN LA DIV. DE OPERACIONES SANCHEZ RAMIREZ.</t>
  </si>
  <si>
    <t>PAGO INDEMNIZACION Y VACACIONES (25 DIAS CORRESP. AL AÑO 2019 Y 30 DEL 2020), QUIEN DESEMPEÑO EL CARGO DE CONSERJE, EN LA SECCION ADMTIVA. DE MONTE CRISTI.</t>
  </si>
  <si>
    <t>PAGO INDEMNIZACION Y VACACIONES (20 DIAS CORRESP. AL AÑO 2019 Y 14 DEL 2020), QUIEN DESEMPEÑO EL CARGO DE AYUDANTE DE FONTANERIA, EN LA DIV. DE OPERACIONES AZUA.</t>
  </si>
  <si>
    <t>PAGO INDEMNIZACION Y VACACIONES (25 DIAS CORRESP. AL AÑO 2019 Y 30 DEL 2020), QUIEN DESEMPEÑO EL CARGO DE GESTOR DE COBROS, EN LA SECCION COMERCIAL DE DAJABON.</t>
  </si>
  <si>
    <t>PAGO INDEMNIZACION Y VACACIONES (25 DIAS CORRESP. AL AÑO 2019 Y 20 DEL 2020), QUIEN DESEMPEÑO EL CARGO DE AYUDANTE DE OPERACIONES Y MANTENIMIETO, EN LA DIV. DE TRATAMIENTO DE AGUA PROV.DUARTE.</t>
  </si>
  <si>
    <t>PAGO INDEMNIZACION Y VACACIONES (25 DIAS CORRESP. AL AÑO 2019 Y 30 DEL 2020), QUIEN DESEMPEÑO EL CARGO DE OPERADOR DE SISTEMA APS, SECCION DE OPERACIONES DE BARAHONA.</t>
  </si>
  <si>
    <t>REPOSICION FONDO CAJA CHICA DEL DEPTO. DE COMUNICACIONES CORRESP. AL PERIODO DEL  03-02 AL 27-04-2021.</t>
  </si>
  <si>
    <t>PAGO FACT. NO.B1100008146/29-04-2021,  ALQ. LOCAL COMERCIAL EN EL FACTOR, MUN. DE NAGUA, PROV. MARIA TRINIDAD SANCHEZ.</t>
  </si>
  <si>
    <t>PAGO RETENCION SEGUN LEY 6-86 (1%) DESCONTADO A LOS INGENIEROS CONTRATISTA, CORRESPONDIENTE AL MES DE ABRIL/2021.</t>
  </si>
  <si>
    <t>PAGO POR RETENCION DEL 1 X 1,000 DESCONTADO A INGENIEROS-CONTRATISTAS, CORRESP. AL MES DE ABRIL/2021.</t>
  </si>
  <si>
    <t>PAGO FACT.S NOS. B1500000052/14-01, 53/01-03, 54/09-03-2021, O/S NO.OS2020-0677 (SALDO) Y  OS2021-0211, SERV.DE DISTRIB. DE AGUA  CAMION CISTERNA EN DIFTES. SECTORES Y COMUN. DE LA PROV. VALVERDE MAO, CORRESP. A 23 DIAS DEL MES DE DICIEMBRE/2020, 24 DIAS DE ENERO, Y 26 DIAS DE FEBRERO/2021.</t>
  </si>
  <si>
    <t xml:space="preserve">EFT-6075 </t>
  </si>
  <si>
    <t>PAGO SUELDO CORRESPONDIENTE AL MES DE ABRIL 2021</t>
  </si>
  <si>
    <t>PAGO SUELDO CORRESPONDIENTE AL MES DE ABRIL 2021.</t>
  </si>
  <si>
    <t xml:space="preserve"> NOMINA ADIC. NIVEL CENTRAL, CORRESP. AL MES DE MARZO/2021.</t>
  </si>
  <si>
    <t>NOMINA ADIC. NIVEL CENTRAL, CORRESP. AL MES DE FEBRERO/2021, ELAB. EN MAYO/2021.</t>
  </si>
  <si>
    <t xml:space="preserve">EFT-6076 </t>
  </si>
  <si>
    <t xml:space="preserve">EFT-6077 </t>
  </si>
  <si>
    <t>PAGO FACT. NO.B1500004402/11-05-2021, SERV. A EMPLEADOS VIGENTES Y EN TRAMITES DE PENSION, CORRESP. AL MES DE MAYO/2021.</t>
  </si>
  <si>
    <t>PAGO FACT. NO.B1500001263/11-03-2021 O/C  OC2020-0217, ADQ. DE ELECTROBOMBAS Y BOMBAS, PARA SER UTILIZADAS EN DIFTES. PROV. LOTE NO.2 .</t>
  </si>
  <si>
    <t xml:space="preserve">PAGO FACTS. NOS. B1500000023/26-02, 25/08-03, 26/31-03-2021,O/S  NO.OS2021-0055,DISTRIB.DE AGUA EN DIFTES. SECTORES Y COMUN. DE LA PROV. AZUA ,NO. 46/2020, CORRESP. A 30 DIAS DEL MES DE ENERO, 28 DIAS DE FEBRERO Y 30 DIAS DE MARZO/2021. </t>
  </si>
  <si>
    <t>AVANCE INICIAL 20% A LA OC 2021-0137/11-05-2021, ADQ. DE EQUIPOS DE BOMBEO Y ACCESORIOS DE RECAMBIO, PARA SER UTILIZADOS EN OBRA DE TOMA,  AC. ASURO, PROV. BARAHONA.</t>
  </si>
  <si>
    <t xml:space="preserve">EFT-6026 </t>
  </si>
  <si>
    <t>PAGO NOMINA HORAS EXTRAS CORRESPONDIENTE AL COMPLETIVO DE MARZO Y ABRIL/2021, ELABORADA EN MAYO/2021, MEMO-DF-160/2021.</t>
  </si>
  <si>
    <t>PAGO NOMINA PERSONAL EN TRAMITES DE PENSION, CORRESPONDIENTE AL MES DE MAYO/2021, MEMO-DF-158/2021.</t>
  </si>
  <si>
    <t>PAGO DE NOMINA PERSONAL CONTRATADO E IGUALADO PROVINCIA SAN CRISTOBAL, CORRESPONDIENTE AL MES DE  MAYO/2021,  MEMO-DF-159/2021.</t>
  </si>
  <si>
    <t>PAGO NOMINA PERSONAL EN TRAMITES DE PENSION NC Y AC, CORRESPONDIENTE AL MES DE MAYO/2021, MEMO-DF-157/2021.</t>
  </si>
  <si>
    <t>PAGO NOMINA NIVEL CENTRAL, CORRESPONDIENTE AL MES DE MAYO/2021, MEMO-DF-161/2021.</t>
  </si>
  <si>
    <t>PAGO NOMINA DE ACUEDUCTOS, CORRESPONDIENTE AL MES DE MAYO/2021, SEGUN MEMO DF-169/2021.-</t>
  </si>
  <si>
    <t>PAGO NOMINA PROVINCIA SANTIAGO, CORRESPONDIENTE AL MES DE MAYO/2021, SEGUN MEMO DF-162/2021.-</t>
  </si>
  <si>
    <t>PAGO NOMINA PROVINCIA SAN CRISTOBAL CORRESPONDIENTE AL MES DE MAYO/2021, SEGUN MEMO DF-170/2021.-</t>
  </si>
  <si>
    <t>PAGO NOMINA OCASIONAL SEGURIDAD MILITAR, CORRESPONDIENTE AL MES DE MAYO/2021, MEMO-DF-167/2021.</t>
  </si>
  <si>
    <t>PAGO NOMINA ADICIONAL NIVEL CENTRAL Y ACUEDUCTOS CORRESPONDIENTE AL MES DE ABRIL/2021, ELABORADA EN MAYO/2021, MEMO-DF-164/2021.</t>
  </si>
  <si>
    <t>PAGO NOMINA DE CANCELADOS NC. Y AC. CORRESPONDIENTE AL MES DE MAYO/2021, MEMO-DF-168/2021.</t>
  </si>
  <si>
    <t>PAGO NOMINA ADICIONAL DEL PERSONAL CONTRATADO E IGUALADO CORRESPONDIENTE AL MES DE ABRIL/2021, ELABORADA EN MAYO/2021, MEMO-DF-166/2021.</t>
  </si>
  <si>
    <t>PAGO NOMINA CONTRATADO E IGUALADO, CORRESPONDIENTE MAYO/2021, SEGUN MEMO DF-163/2021</t>
  </si>
  <si>
    <t xml:space="preserve">EFT-1154 </t>
  </si>
  <si>
    <t xml:space="preserve">EFT-1155 </t>
  </si>
  <si>
    <t xml:space="preserve">EFT-1156 </t>
  </si>
  <si>
    <t xml:space="preserve">EFT-1157 </t>
  </si>
  <si>
    <t xml:space="preserve">EFT-1158 </t>
  </si>
  <si>
    <t xml:space="preserve">EFT-1159 </t>
  </si>
  <si>
    <t xml:space="preserve">EFT-1160 </t>
  </si>
  <si>
    <t xml:space="preserve">EFT-1161 </t>
  </si>
  <si>
    <t xml:space="preserve">EFT-1162 </t>
  </si>
  <si>
    <t xml:space="preserve">EFT-1163 </t>
  </si>
  <si>
    <t xml:space="preserve">EFT-1164 </t>
  </si>
  <si>
    <t xml:space="preserve">EFT-1165 </t>
  </si>
  <si>
    <t xml:space="preserve">EFT-1166 </t>
  </si>
  <si>
    <t>COMP. DE MAT. DESECHABLES Y DE COCINAR PARA SER UTILIZ. EN EL EDIF. COM. INAPA PROV. SAN CRISTOBAL</t>
  </si>
  <si>
    <t>SERV. DE GRUA DE 8 TONELADAS PARA SER USDS. EN TRABJ.  DE ELECT. EN INAPA PROV. SAN CRISTOBAL</t>
  </si>
  <si>
    <t>SERV. DE RETROEXC UTILIZ. EN TRABJ. DE RESP. DE AVERIAS EN INAPA S.C.</t>
  </si>
  <si>
    <t>SERV. DE RETRO-PALA USD. EN TRABJ. DE EXCAV. Y MOVIM. DE TIERRA EN DIF. PUNTOS INAPA PROV. SAN CRISTOBAL</t>
  </si>
  <si>
    <t>RET. DEL ITBIS A PROV. DE BIENES SERV. CORRESP. AL MES DE ABRIL 2021</t>
  </si>
  <si>
    <t>SERV. REBOBINADO DE MOTOR PERT. AL A.C. DE VILLA ALTAGRACIA EN INAPA PROV. SAN CRISTOBAL</t>
  </si>
  <si>
    <t>COMP. DE HERRAMIENTA QUE SERAN UTILIZ. POR LAS BRIGADAS DE REDES EN INAPA PROV. SAN CRISTOBAL</t>
  </si>
  <si>
    <t>COMP. DE VALVULA DE COMPUERTA PARA RESOLVER AVERIA EN LA ESTACION DE BOMBEO EN INAPA PROV. SAN CRISTOBAL</t>
  </si>
  <si>
    <t>SERV. DE REBOBINADO DE MOTOR VERTICAL, PARA INAPA PROV. SAN CRISTOBAL</t>
  </si>
  <si>
    <t>REPOSIC.FONDO DE CAJA CHICA DE LA DIV. ADM. Y FINAN. INAPA PROV. SAN CRISTOBAL</t>
  </si>
  <si>
    <t>SUMINISTRO DE MATERIALES PARA EL REBOBINADO DE MOTOR ELECT. PROV. SAN CRISTOBAL</t>
  </si>
  <si>
    <t>SERV. MANTENIMIENTO A LA BOMBA EN HAINA PROV. SAN CRISTOBAL</t>
  </si>
  <si>
    <t>COMP. DE NEUMATICOS PARA EL REMPLASO DE LAS CAMIONETA INAPA PROV. SAN CRISTOBAL</t>
  </si>
  <si>
    <t>COMP. DE TUBERIAS PARA SER USAD. PARA SER CAMBIADA ENTRE INGENIO Y DOÑA ANA,INAPA PROV. SAN CRISTOBAL</t>
  </si>
  <si>
    <t>COMP. DE COMBUST. PARA LA PRIMERA QUINCENA DE MAYO INAPA PROV. SAN CRISTOBAL</t>
  </si>
  <si>
    <t>SERV. DE REPAR. DE UNA VALVULA QUE SE ENCUENTRA EN LA SALIDA DE HAINA INAPA PROV. SAN CRISTOBAL</t>
  </si>
  <si>
    <t xml:space="preserve">EFT-6093 </t>
  </si>
  <si>
    <t xml:space="preserve">EFT-6083 </t>
  </si>
  <si>
    <t xml:space="preserve">EFT-6082 </t>
  </si>
  <si>
    <t xml:space="preserve">EFT-6081 </t>
  </si>
  <si>
    <t xml:space="preserve">EFT-6080 </t>
  </si>
  <si>
    <t xml:space="preserve">EFT-6079 </t>
  </si>
  <si>
    <t xml:space="preserve">EFT-6078 </t>
  </si>
  <si>
    <t>PAGO VACACIONES (15 DIAS CORRESP. AL AÑO 2019 Y 15 DEL 2020), QUIEN DESEMPEÑO EL CARGO DE ENC. EN LA DIV. DE OPERACIONES PROV. HATO MAYOR.</t>
  </si>
  <si>
    <t>PAGO VACACIONES (15 DIAS CORRESP. AL AÑO 2019 Y 15 AL 2020),QUIEN DESEMPEÑO EL CARGO DE ENC. EN LA DIV. DE OPERACIONES PROV. HATO MAYOR.</t>
  </si>
  <si>
    <t>PAGO INDEMNIZACION Y VACACIONES ( 20 DIAS CORRESP. AL AÑO 2019 Y 20 DEL 2020), QUIEN DESEMPEÑO EL CARGO DE OPERADOR DE SISTEMA APS,  EN LA DIV. DE  OPERACIONES PROV. SAMANA.</t>
  </si>
  <si>
    <t>PAGO INDEMNIZACION Y VACACIONES (15 DIAS CORRESP. AL AÑO 2019 Y 12 DEL 2020), QUIEN DESEMPEÑO EL CARGO DE AUXILIAR ADMTIVO. EN LA DIRECCION DE OPERACIONES.</t>
  </si>
  <si>
    <t>PAGO FACTS. NOS. B0204976317,11/06, 222418739/07, 981502/13, 982676/15, 984308/19-01-2021, DESCONTADO DE LA INDEMNIZACION Y  VACACIONES,QUIEN DESEMPEÑO EL CARGO DE AUXILIAR ADMTIVO. EN LA DIRECCION DE OPERACIONES.</t>
  </si>
  <si>
    <t>PAGO INDEMNIZACION Y VACACIONES (20 DIAS CORRESP. AL AÑO 2019 Y 20 DEL 2020), QUIEN DESEMPEÑO EL CARGO DE OPERADOR DE SISTEMA APS, EN LA DIV. DE OPERACIONES SAN CRISTOBAL.</t>
  </si>
  <si>
    <t>PAGO INDEMNIZACION Y VACACIONES (25 DIAS CORRESP. AL AÑO 2019 Y 30 DEL 2020), QUIEN DESEMPEÑO EL CARGO DE AYUDANTE DE FONTANERIA, EN LA SECCION DE OPERACIONES DE BARAHONA.</t>
  </si>
  <si>
    <t>PAGO INDEMNIZACION Y VACACIONES (25 DIAS CORRESP. AL AÑO 2019 Y 30 AL 2020),QUIEN DESEMPEÑO EL CARGO DE AYUDANTE DE FONTANERIA, EN LA SECCION DE OPERACIONES DE BARAHONA.</t>
  </si>
  <si>
    <t>PAGO FACT.S NOS. B1500000161/27-01, 177/25-03-2021, O/C  NO. OC019-1036, ADQ. DE MATERIALES GASTABLES, TONERS Y CARTUCHOS PARA SER UTILIZADOS EN TODAS LAS OFICINAS DE INAPA.</t>
  </si>
  <si>
    <t>PAGO INDEMNIZACION Y VACACIONES (20 DIAS CORRESP. AL AÑO 2019 Y 23 DEL 2020), QUIEN DESEMPEÑO EL CARGO DE OPERADOR DE SISTEMA APS, EN LA DIV. DE OPERACIONES PROV. SAN PEDRO DE MACORIS.</t>
  </si>
  <si>
    <t>PAGO INDEMNIZACION Y VACACIONES (20 DIAS CORRESP. AL AÑO 2019 Y 23 AL 2020),  QUIEN DESEMPEÑO EL CARGO DE OPERADOR DE SISTEMA APS, EN LA DIV. DE OPERACIONES PROV. SAN PEDRO DE MACORIS.</t>
  </si>
  <si>
    <t>PAGO FACT. NO. B1500000160/11-03-2021, O/C  OC2021-0048, ADQ.DE MATERIALES PARA LAS ESTACIONES DE COMBUSTIBLES, LOS MISMO SERAN UTILIZADOS TANTO EN EL NIVEL CENTRAL COMO EN LAS PROVINCIAS.</t>
  </si>
  <si>
    <t>PAGO INDEMNIZACION Y VACACIONES (15 DIAS CORRESP.AL AÑO 2019 Y 15 DEL 2020), QUIEN DESEMPEÑO EL CARGO DE CAJERA  EN EL DEPTO. PROVINCIAL SAMANA.</t>
  </si>
  <si>
    <t>PAGO INDEMNIZACION Y VACACIONES (20 DIAS CORRESP. AL AÑO 2019 Y 16 DEL 2020), QUIEN DESEMPEÑO EL CARGO DE AYUDANTE DE FONTANERIA, EN LA SECCION DE OPERACIONES BARAHONA.</t>
  </si>
  <si>
    <t>PAGO INDEMNIZACION Y VACACIONES (15 DIAS CORRESP. AL AÑO 2019 Y 14 DEL 2020), QUIEN DESEMPEÑO EL CARGO DE CAJERO (A), EN LA DIV. ADMTIVA. PROV. MARIA TRINIDAD SANCHEZ.</t>
  </si>
  <si>
    <t>PAGO INDEMNIZACION Y VACACIONES (25 DIAS CORRESP.AL AÑO 2019 Y 30 DEL 2020), QUIEN DESEMPEÑO EL CARGO DE AYUDANTE DE FONTANERIA, EN LA SECCION DE OPERACIONES DE VALVERDE.</t>
  </si>
  <si>
    <t>PAGO INDEMNIZACION Y VACACIONES (15 DIAS CORRESP. AL AÑO 2020), QUIEN DESEMPEÑO EL CARGO DE GESTOR DE COBROS, DIV. COMERCIAL MARIA TRINIDAD SANCHEZ.</t>
  </si>
  <si>
    <t>PAGO INDEMNIZACION Y VACACIONES (20 DIAS CORRESP. AL AÑO 2019 Y 15 DEL 2020), QUIEN DESEMPEÑO EL CARGO DE AUXILIAR COMERCIAL, DIV. COMERCIAL MARIA TRINIDAD SANCHEZ.</t>
  </si>
  <si>
    <t>PAGO VACACIONES (20 DIAS CORRESP. AL AÑO 2019 Y 20 DEL 2020), QUIEN DESEMPEÑO EL CARGO DE ENCARGADO, EN EL DEPTO. REGIONAL DE ALINO.</t>
  </si>
  <si>
    <t>PAGO INDEMNIZACION Y VACACIONES ( 20 DIAS CORRESP. AL AÑO 2019 Y 16 DEL 2020), QUIEN DESEMPEÑO EL CARGO DE GESTOR DE COBROS,  EN LA DIV. COMERCIAL MARIA TRINIDAD SANCHEZ.</t>
  </si>
  <si>
    <t>PAGO INDEMNIZACION Y VACACIONES (15 DIAS CORRESP. AL AÑO 2019 Y 15 DEL 2020), QUIEN DESEMPEÑO LA FUNCION DE OPERADOR DE SISTEMA APS, EN LA DIV.DE OPERACIONES SANCHEZ RAMIREZ.</t>
  </si>
  <si>
    <t>PAGO INDEMNIZACION Y VACACIONES (25 DIAS CORRESP. AL AÑO 2019 Y 30 DEL 2020), QUIEN DESEMPEÑO EL CARGO DE OPERADOR DE SISTEMA APS, EN LA SECCION DE OPERACIONES DAJABON.</t>
  </si>
  <si>
    <t>PAGO INDEMNIZACION Y VACACIONES (20 DIAS CORRESP. AL AÑO 2019 Y 18 DEL 2020), QUIEN DESEMPEÑO EL CARGO DE AUXILIAR COMERCIAL, EN LA SECCION COMERCIAL DE PEDERNALES.</t>
  </si>
  <si>
    <t xml:space="preserve">PAGO INDEMNIZACION Y VACACIONES (20 DIAS CORRESP. AL AÑO 2019 Y 19 DEL 2020), QUIEN DESEMPEÑO EL CARGO DE AYUDANTE DE FONTANERIA, EN LA DIV. DE OPERACIONES ELIAS PIÑA. </t>
  </si>
  <si>
    <t>PAGO INDEMNIZACION Y VACACIONES ( 15 DIAS CORRESP. AL AÑO 2020), QUIEN DESEMPEÑO EL CARGO DE SOPORTE COMERCIAL,  EN LA SECCION  COMERCIAL PROV.DAJABON.</t>
  </si>
  <si>
    <t>PAGO VACACIONES (16 DIAS CORRESP. AL AÑO 2020), QUIEN DESEMPEÑO EL CARGO DE ANALISTA DE CATASTRO DE USUARIOS, EN LA DIV. COMERCIAL MARIA TRINIDAD SANCHEZ.</t>
  </si>
  <si>
    <t>PAGO INDEMNIZACION Y VACACIONES ( 20 DIAS CORRESP. AL AÑO 2019 Y 18 DEL 2020), QUIEN DESEMPEÑO EL CARGO DE OPERADOR DE SISTEMA APS,  EN LA DIV. DE  OPERACIONES PROV. LA ALTAGRACIA.</t>
  </si>
  <si>
    <t>PAGO INDEMNIZACION Y VACACIONES ( 20 DIAS CORRESP. AL AÑO 2019 Y 17 DEL 2020), QUIEN DESEMPEÑO EL CARGO DE AYUDANTE DE FONTANERIA,   PROV. LA ALTAGRACIA.</t>
  </si>
  <si>
    <t>PAGO INDEMNIZACION Y VACACIONES ( 15 DIAS CORRESP. AL AÑO 2019 Y 12 DEL 2020), QUIEN DESEMPEÑO EL CARGO DE VIGILANTE,  EN LA DIV. ADMTIVA.  PROV.PERAVIA.</t>
  </si>
  <si>
    <t>PAGO INDEMNIZACION Y VACACIONES (25 DIAS CORRESP. AL AÑO 2019 Y 30 DEL 2020), QUIEN DESEMPEÑO EL CARGO DE MECANICO DE CLORADORES, EN LA SECCION DE TRATAMIENTO DE AGUA DAJABON.</t>
  </si>
  <si>
    <t>PAGO INDEMNIZACION Y VACACIONES (25 DIAS CORRESP. AL AÑO 2019 Y 30 AL 2020),  QUIEN DESEMPEÑO EL CARGO DE MECANICO DE CLORADORES, EN LA SECCION DE TRAT. DE AGUA DE DAJABON.</t>
  </si>
  <si>
    <t>RETENCION DEL 30% DEL ITBIS DESCONTADO A COMPAÑIA, SEGUN LEY NO.253/2012, CORRESP. AL MES DE ABRIL/2021.</t>
  </si>
  <si>
    <t>PAGO RETENCION 10%  DEL ISR  DESCONTADO A ALQ. DE LOCALES COMERCIALES. SEGUN LEY NO. 253/12 CORRESP. AL MES DE ABRIL/2021.</t>
  </si>
  <si>
    <t>PAGO VACACIONES (15 DIAS CORRESP. AL AÑO 2010 Y 15 DEL 2011), QUIEN DESEMPEÑO EL CARGO DE PLOMERO EN EL AC. MONTE PLATA.</t>
  </si>
  <si>
    <t>PAGO INDEMNIZACION Y VACACIONES (15 DIAS CORRESP. AL AÑO 2019 Y 15 DEL 2020), QUIEN DESEMPEÑO EL CARGO DE CAJERO (A), DIV. ADMTIVA. FINANCIERA SAN JOSE DE OCOA.</t>
  </si>
  <si>
    <t>PAGO FACTS. NOS.B1500000140/05-05-2021 O/C  OC2020-0330,  ADQ. DE (50,501.23 LIBRAS) DE CLORO GAS ENVASADO EN CILINDRO DE 2000 LIBRAS .</t>
  </si>
  <si>
    <t>PAGO FACT. NO. B1500029692/15-05-2021, CTA. NO.4236435, POR SERV.DE  INTERNET  PRINCIPAL 200 MBPS Y TELECABLE, CORRESP. AL PERIODO DEL 11-04  AL 10-05-2021.</t>
  </si>
  <si>
    <t>PAGO FACT. NO.B1500018838/13-05-2021, POLIZA NO. 30-95-214327, SERV. MEDICOS PRESTADOS A EMPLEADOS VIGENTES Y EN TRAMITES DE PENSION, CONJUNTAMENTE CON SUS DEPENDIENTES DIRECTOS, (CONYUGES, HIJOS E HIJASTROS), CORRESPONDIENTE AL MES DE MAYO/2021, SEGUN MEMO DOTC. NO.068/2021, MENOS DESC. ISR RD$282,023.37.-</t>
  </si>
  <si>
    <t>PAGO FACTS. NOS.B1500018436/01, 18440/11-05-2021 POLIZA NO.30-93-015147, SERV. PLAN MASTER INTERNACIONAL AL SERVIDOR VIGENTE Y SUS DEPENDIENTES DIRECTOS (CONYUGE E HIJOS), CORRESP. AL MES DE MAYO/2021.</t>
  </si>
  <si>
    <t>PAGO FACT. NO. B1500001113/10-03-2021 O/C OC2021-0019, ADQ. DE TERMOMETRO DE ALTA TEMPERATURA, PARA EQUIPOS DE TEMPERATURA CONTROLADA, RANGO DE 40 A 140 C; RESOLUCION DE LA 0.01 C.</t>
  </si>
  <si>
    <t>REPOSICION FONDO CAJA CHICA DE LA PROV. DUARTE CORRESP. AL PERIODO DEL 05-04 AL 05-05-2021.</t>
  </si>
  <si>
    <t>PAGO A FACT. NO.B1500000116/12-02-21, O/C OC2021-0023, ADQ. DE CONDENSADOR DE 5 TONELADAS PARA SER UTILIZADO EN LA SUB-DIRECCION EJECUTIVA, EDIF. ING. MARTIN VERAS FELIPE, NIVEL CENTRAL INAPA.</t>
  </si>
  <si>
    <t>PAGO FACT. NO. B1500000300/17-03-2021 O/C  OC2021-0056, COMPRA DE MATERIALES DE HIGIENE, LOS CUALES SERAN UTILIZADOS EN EL NIVEL CENTRAL, ACS. RURALES, EDIF. MARCOS RODRIGUEZ, EL ALMACEN KM 18 Y ZONAS PROVINCIALES.</t>
  </si>
  <si>
    <t>REPOSICION FONDO CAJA CHICA DE LA PROV. SAN PEDRO DE MACORIS , CORRESP. AL PERIODO DEL 05-04 AL 05-05-2021.</t>
  </si>
  <si>
    <t>PAGO FACT. NO. B1500000077/01-04-2021 O/S  OS2021-0169, SERV.DE CONFECCION DE ZABALETA PARA IMPERMEABILIZACION DE LA FACHADA TRASERA PARA SER UTILIZADO EN EL TITO CAIRO Y PROYECTOS ESPECIALES 2DO. NIVEL DEL INAPA.</t>
  </si>
  <si>
    <t>PAGO FACTS. NOS. B1500000657/08, 664/18, 667/23, 668/25-02, 671/08, 670/05, 672/16, 681/26-03-2021,  O/C NO. OC2020-0252, "AQUISICION DE JUNTAS PARA DIFTES .PROVINCIAS".</t>
  </si>
  <si>
    <t>PAGO INDEMNIZACION Y VACACIONES (30 DIAS CORRESP. AL AÑO 2019 Y 30 DEL 2020), QUIEN DESEMPEÑO LA FUNCION DE AYUDANTE DE FONTANERIA, DIV. COMERCIAL SAN CRISTOBAL.</t>
  </si>
  <si>
    <t>PAGO INDEMNIZACION Y VACACIONES (30 DIAS CORRESP. AL AÑO 2019 Y 30 DEL 2020), QUIEN DESEMPEÑO EL CARGO DE OPERADOR DE SISTEMA APS, EN LA DIV. DE OPERACIONES PROV. SAN JUAN DE LA MAGUANA.</t>
  </si>
  <si>
    <t>REPOSICION FONDO CAJA CHICA DE LA PROV. SANCHEZ RAMIREZ , CORRESP. AL PERIODO DEL 05-03  AL 26-04-2021.</t>
  </si>
  <si>
    <t>PAGO FACT. NO.B1100008142/29-04-2021 ALQ. DE LOCAL COMERCIAL EN EL MUN. NAGUA, PROV. MARIA TRINIDAD SANCHEZ,CORRESP. AL MES  ABRIL/2021.</t>
  </si>
  <si>
    <t xml:space="preserve">PAGO FACTS. NOS.B1500000008, 09/23-04-2021, O/S  NO. OS2021-0226, PUBLICIDAD DE TRES (3) CUÑAS MAS PATROCINADOR OFICIAL, LOS DOMINGOS  DE 10:00 PM A 11:00 PM,  POR EL  PROGRAMA HABLEMOS CLARO, EMITIDO POR TELEVIADUCTO CANAL 3, CORRESPONDIENTE AL PERIODO DEL 16 DE FEBRERO AL 16 DE ABRIL DEL  2021. </t>
  </si>
  <si>
    <t xml:space="preserve">PAGO FACTS. NOS. B1500000001, 02/02-02, 03/12, 04/31-03-2021, O/S NO.OS2021-0183, ABAST. DE AGUA EN DIFTES. SECTORES Y COMUN. DE LA PROV. MONTECRISTI NO. 61/2020, CORRESP. A 15  DIAS DEL MES DE DICIEMBRE/2020, 25 DIAS DE ENERO, 24 DIAS DE FEBRERO Y 27 DIAS DE MARZO/2021. </t>
  </si>
  <si>
    <t>PAGO INDEMNIZACION Y VACACIONES (20 DIAS CORRESP. AL AÑO 2019 Y 19 DEL 2020), QUIEN DESEMPEÑO EL CARGO DE OPERADOR DE SISTEMA APS, EN LA DIV. DE OPERACIONES SANCHEZ RAMIREZ.</t>
  </si>
  <si>
    <t>PAGO INDEMNIZACION Y VACACIONES (30 DIAS CORRESP. AL AÑO 2020), QUIEN DESEMPEÑO EL CARGO DE CONSERJE, EN LA DIV. ADMTIVA. PROV. MONTE PLATA</t>
  </si>
  <si>
    <t xml:space="preserve">PAGO INDEMNIZACION Y VACACIONES (30 DIAS CORRESP. AL AÑO 2020), QUIEN DESEMPEÑO EL CARGO DE CONSERJE, EN LA DIV. ADMTIVA. PROV. MONTE PLATA. </t>
  </si>
  <si>
    <t>PAGO INDEMNIZACION Y VACACIONES (20 DIAS CORRESP. AL AÑO 2019 Y 16 DEL 2020), QUIEN DESEMPEÑO LA FUNCION DE AUXILIAR DE RELACIONES PUBLICAS EN EL DEPTO. REGIONAL DE ALINO.</t>
  </si>
  <si>
    <t>PAGO INDEMNIZACION Y VACACIONES (15 DIAS CORRESP.AL AÑO 2019 Y 20 DEL 2020), QUIEN DESEMPEÑO EL CARGO DE CONSERJE, DIV. ADMTIVA. FINANCIERA SAN JOSE DE OCOA.</t>
  </si>
  <si>
    <t>PAGO VACACIONES (15 DIAS CORRESP. AL AÑO 2019 Y 11 DEL 2020), QUIEN DESEMPEÑO LA FUNCION DE TECNICO ADMTIVO. EN LA SECCION ADMTIVA. DE SANTIAGO RODRIGUEZ.</t>
  </si>
  <si>
    <t>PAGO INDEMNIZACION Y VACACIONES (20 DIAS CORRESP. AL AÑO 2019 Y 20 DEL 2020), QUIEN DESEMPEÑO EL CARGO DE OPERADOR DE SISTEMA APS, EN LA SECCION DE OPERACIONES DE DAJABON.</t>
  </si>
  <si>
    <t>PAGO INDEMNIZACION Y VACACIONES (15 DIAS CORRESP. AL AÑO 2019 Y 09 DEL 2020), QUIEN DESEMPEÑO LA FUNCION DE AYUDANTE DE FONTANERIA, DIV. COMERCIAL PERAVIA.</t>
  </si>
  <si>
    <t>PAGO INDEMNIZACION Y VACACIONES (25 DIAS CORRESP. AL AÑO 2019 Y 25 DEL 2020), QUIEN DESEMPEÑO LA FUNCION DE OPERADOR DE SISTEMA APS, DIV. DE OPERACIONES  DE ASURO.</t>
  </si>
  <si>
    <t>PAGO INDEMNIZACION Y VACACIONES (15 DIAS CORRESP. AL AÑO 2020), QUIEN DESEMPEÑO LA FUNCION DE GESTOR DE COBROS, EN LA DIV. COMERCIAL PROV. SAN CRISTOBAL.</t>
  </si>
  <si>
    <t>PAGO INDEMNIZACION Y VACACIONES ( 15 DIAS CORRESP. AL AÑO 2019 Y 15 DEL 2020), QUIEN DESEMPEÑO EL CARGO DE OPERADOR DE SISTEMA APS, DEPTO.  PROVINCIAL MONTE PLATA.</t>
  </si>
  <si>
    <t>PAGO INDEMNIZACION Y VACACIONES (25 DIAS CORRESP. AL AÑO 2019 Y 20 DEL 2020), QUIEN DESEMPEÑO EL CARGO DE AUXILIAR DE FACTURACION, EN LA DIV.COMERCIAL DE ALINO.</t>
  </si>
  <si>
    <t>PAGO INDEMNIZACION Y VACACIONES (15 DIAS CORRESP. AL AÑO 2019 Y 15 DEL 2020), QUIEN DESEMPEÑO EL CARGO DE OPERADOR DE SISTEMA APS, DIV. DE OPERACIONES PROVINCIA PERAVIA.</t>
  </si>
  <si>
    <t>PAGO INDEMNIZACION Y VACACIONES ( 20 DIAS CORRESP. AL AÑO 2019 Y 20 DEL 2020), QUIEN DESEMPEÑO EL CARGO DE OPERADOR DE SISTEMA APS,  EN LA DIV. DE  OPERACIONES PROV. PERAVIA.</t>
  </si>
  <si>
    <t>PAGO INDEMNIZACION Y VACACIONES (25 DIAS CORRESP. AL AÑO 2019 Y 30 DEL 2020), QUIEN DESEMPEÑO EL CARGO DE OPERADOR DE SISTEMA APS, DIV. DE OPERACIONES SANCHEZ RAMIREZ.</t>
  </si>
  <si>
    <t>PAGO INDEMNIZACION Y VACACIONES (15 DIAS CORRESP. AL AÑO 2019), QUIEN DESEMPEÑO EL CARGO DE CONSERJE EN LA DIV. ADMTIVA. FINANCIERA MARIA TRINIDAD SANCHEZ.</t>
  </si>
  <si>
    <t>103120-1031.22</t>
  </si>
  <si>
    <t>103123 -103124</t>
  </si>
  <si>
    <t>103125 -103126</t>
  </si>
  <si>
    <t>PROVINCIA SAN CRISTOBAL</t>
  </si>
  <si>
    <t>103127 -103128</t>
  </si>
  <si>
    <t>ADICIONAL DEL PERSONAL CONTRATADO E IGUALADO ABRIL-MAYO/2021</t>
  </si>
  <si>
    <t>NOMINA PERSONAL EN TRAMITE DE PENSION MAYO/2021</t>
  </si>
  <si>
    <t>NOMINA HORAS EXTRAS, CORREP. A COMPLETIVO MARZO Y ABRIL/2021-MAYO/2021</t>
  </si>
  <si>
    <t>NOMINA DEL PERSONAL CONTRATADO E IGUALADO-MAYO-2021</t>
  </si>
  <si>
    <t>NOMINA DEL PERSONAL CONTRATADO E IGUALADO-MAYO-2021-MAYO 2021</t>
  </si>
  <si>
    <t xml:space="preserve">103129 </t>
  </si>
  <si>
    <t xml:space="preserve">103130 </t>
  </si>
  <si>
    <t xml:space="preserve">103131 </t>
  </si>
  <si>
    <t xml:space="preserve">103132 </t>
  </si>
  <si>
    <t xml:space="preserve">103133 </t>
  </si>
  <si>
    <t>PAGO SUELDO CORRESPONDIENTE AL MES DE AGOSTO/2020.</t>
  </si>
  <si>
    <t xml:space="preserve">103134 </t>
  </si>
  <si>
    <t>APORTE PATRONALES DE LA INSTITUCION AL SISTEMA DE SEGURIDAD SOCIAL, CORRESP. AL MES DE ABRIL/2021 Y NOVEDADES ATRASADAS CORRESP. A LOS MESES DE FEBRERO Y MARZO/2021, , REPORTADAS EN EL PRESENTE MES,  SEGUN FACTS./N  D/F 30-04-2021, REFERENCIAS NOS. 0420-2120-6424-6994, 0420-2120-6424-7005, 0320-2120-6419-0859, 0220-2120-6419-2092.</t>
  </si>
  <si>
    <t xml:space="preserve">PAGO INDEMNIZACION Y VACACIONES (30 DIAS CORRESP. AL AÑO 2019 Y 30 DEL 2020), QUIEN DESEMPEÑO EL CARGO DE CODIFICADOR EN LA SECCION COMERCIAL DE MONTE CRISTI. </t>
  </si>
  <si>
    <t xml:space="preserve">PAGO INDEMNIZACION Y VACACIONES (15 DIAS CORRESP. AL AÑO 2019 Y 15 DEL 2020), QUIEN DESEMPEÑO EL CARGO DE CONSERJE,  EN EL DEPTO. ADMTIVO. </t>
  </si>
  <si>
    <t>PAGO INDEMNIZACION Y VACACIONES (25 DIAS CORRESP. AL AÑO 2019 Y 30 DEL 2020), QUIEN DESEMPEÑO LA FUNCION DE OPERADOR DE SISTEMA APS, EN LA DIV. SAN JOSE DE OCOA.</t>
  </si>
  <si>
    <t>PAGO INDEMNIZACION Y VACACIONES (25 DIAS CORRESP. AL AÑO 2019 Y 25 DEL 2020), QUIEN DESEMPEÑO LA FUNCION DE GESTOR DE COBROS, EN LA DIV. DE COMERCIAL PROV. DUARTE.</t>
  </si>
  <si>
    <t>PAGO INDEMNIZACION Y VACACIONES (15 DIAS CORRESP.AL AÑO 2020), QUIEN DESEMPEÑO LA FUNCION DE OPERADOR DE SISTEMA APS, DIV. DE OPERACIONES PROV.PERAVIA.</t>
  </si>
  <si>
    <t>1ER ABONO DE INDEMNIZACION Y VACACIONES CORRESP. A (25 DIAS DEL AÑO 2020), QUIEN DESEMPEÑO EL CARGO DE SECRETARIA, EN EL DEPTO. DE DESARROLLO RURAL EN APS.</t>
  </si>
  <si>
    <t>PAGO INDEMNIZACION Y VACACIONES (25 DIAS CORRESP. AL AÑO 2019 Y 25 DEL 2020), QUIEN DESEMPEÑO LA FUNCION DE OPERADOR DE SISTEMA APS, DEPTO. PROVINCIAL SANCHEZ RAMIREZ.</t>
  </si>
  <si>
    <t>PAGO INDEMNIZACION Y VACACIONES (25 DIAS CORRESP. AL AÑO 2019 Y 30 DEL 2020), QUIEN DESEMPEÑO EL CARGO DE CHOFER I EN LA DIV. ADMTIVA. PROV. SAN JUAN DE LA MAGUANA.</t>
  </si>
  <si>
    <t>PAGO INDEMNIZACION Y VACACIONES (25 DIAS CORRESP.AL AÑO 2019 Y 30 DEL 2020), QUIEN DESEMPEÑO LA FUNCION DE DISTRIB. DE FACTS, EN LA DIV. COMERCIAL SANCHEZ RAMIREZ.</t>
  </si>
  <si>
    <t>PAGO FACT. NO. B1500000116/16-03-2021 O/C  NO. OC2021-0026,  COMPRA DE MATERIALES QUE SERAN UTILIZADO PARA LA ELAB. DE CARNET DE EMPLEADOS DE LA INSTITUCION .</t>
  </si>
  <si>
    <t>RETENCION DEL (10%)  DEL ISR, DESCONTADO A HONORARIOS PROFESIONALES, CORRESP. AL MES DE ABRIL/2021.</t>
  </si>
  <si>
    <t>PAGO FACTS. NOS. B1500000348/10, 353/25-03-2021 O/C  NOS. OC2021-0051, OC2021-0079, ADQ. DE UPS PARA SER DISTRIB. EN EL 2DO PISO; COMPRA DE MATERIALES DE SHEETROCK PARA SER UTILIZADO EN EL REMOZAMIENTO DEL DEPTO. COSTO Y PRESUPUESTO 3ER NIVEL DE LA SEDE CENTRAL DEL INAPA.</t>
  </si>
  <si>
    <t>PAGO FACTS. NOS. B1500000270/11-12-2020,282/19-02-2021, 291/30-03-2021 O/C  NOS. OC2020-0320 Y OC2021-0090, COMPRA DE OCHOCIENTOS (800) FRASCOS DE MUESTRAS, CON CAPACIDAD DE 250 MIL, FABRICADO EN CRISTAL/BOROSILICATO, PARA USO EN TOMA DE MUESTRA CORRESP. AL CONTROL SANITARIO, ELECTRODO DE PH Y LA SOLUCION DE RELLENO PARA EL ELECTRODO PARA USO EN LABORATORIO DEL NIVEL CENTRAL</t>
  </si>
  <si>
    <t>PAGO FACTS. NOS. B1500000020/04-02, 35/05-04-2021, O/C  NOS. OC2020-0335, OC2021-0063, COMPRA DE ROLLO DE PAPEL PLOTTER, TONER MAQUINAS SUMADORAS, LABELS PARA CD Y PAPEL BOND 11*17,MATERIAL GASTABLE A SER UTILIZADOS EN DIFTES. DEPTOS. DE LA INSTITUCION.</t>
  </si>
  <si>
    <t>PAGO FACTS. NOS. B1500000166/18-02, 170/25-03-2021 O/C  NOS. OC2021-0060, OC2021-0032, ADQ. DE LLAVINES TIPO PALANCA; EQUIPOS ELECTROBOMBA SUMERGIBLE, QUE SERAN UTILIZADOS EN DIFTES. AREAS DEL NIVEL CENTRAL</t>
  </si>
  <si>
    <t>REPOSICION FONDO CAJA CHICA DE LA DIRECCION DE TRAT. DE AGUA, DESTINADO PARA CUBRIR GASTOS DE LIMPIEZA, DESINFECCION, CORRECCION DE LOS SISTEMAS DE ABAST. DE AGUAS POTABLES Y RESIDUALES CORRESP. AL PERIODO DEL  16-03 AL 28-04-2021 .</t>
  </si>
  <si>
    <t>SALDO ACUERDO CUOTA NO.3 ( TRES) DE LAS, FACTS. NOS. B1500027961, 27963, 27964, 27965, 27966, 27968/24-02, 28191/06, 28254/10-03-, 27870/18, 27844/17-02-2021, SEGUN POLIZAS NOS. 2-2-204-0034808, 2-2-801-0000159, 2-2-802-0042545, 0025570, 0000161, 2-2-402-0007414, 2-2-804-0000157, 2-2-502-0000119, 2-2-503-0151785, 2-2-814-0005129, POR CONCEPTO DE INCENDIO Y LINEAS ALIADAS (TODO RIESGO), RESPONSABILIDAD CIVIL EXTRACONTRACTUAL, RESPONSABILIDAD CIVIL EXCESO, TRANSPORTE TERRESTRE, FIDELIDAD 3D,VEH. DE MOTOR FLOTILLA, RESPONSABILIDAD CIVIL DE EXCESO VEH. DE MOTOR, EQUIPOS DE MAQUINARIA Y CONTRATISTAS, CORRESP. AL PERIODO DEL 28-02- 2021 AL 28-02-2022.</t>
  </si>
  <si>
    <t>PAGO INDEMNIZACION Y VACACIONES (30 DIAS CORRESP. AL AÑO 2019 Y 30 AL 2020), QUIEN DESEMPEÑO EL CARGO DE AYUDANTE DE FONTANERIA, EN LA SECCION COMERCIAL DE VALVERDE.</t>
  </si>
  <si>
    <t>PAGO INDEMNIZACION Y VACACIONES (25 DIAS CORRESP. AL AÑO 2019 Y 20 DEL 2020), QUIEN DESEMPEÑO EL CARGO DE OPERADOR DE SISTEMA APS, EN LA DIV. DE OPERACIONES PROV. SAN JUAN DE LA MAGUANA.</t>
  </si>
  <si>
    <t>PAGO FACT.S NOS. B1500000034/15-01, 35/03-02,  36/03-03, 37/05-04-2021, O/S  NO. OS2021-0223,  DISTRIB. DE AGUA CON CAMION CISTERNA EN DIFTES. SECTORES Y COMUN. DE LA PROVI. SAN CRISTOBAL, CORRESP. A 22 DIAS DEL MES DE DIC/2020, 31 DIAS DE ENERO, 28  DIAS DE FEBRERO, 31 DIAS DE MARZO/2021.</t>
  </si>
  <si>
    <t>PAGO FACTS. NOS.B1500000153/19-01, 154/25-02, 155/12-03, 156/10-04-2021, ORDENES DE SERVICIO NOS. 0S2020-0557, OS2021-0180, DISTRIB.DE AGUA EN DIFTES. SECTORES Y COMUN. DE LA PROV. SAN CRISTOBAL, CORRESP. A 31 DIAS  DE DICIEMBRE/2020, 30 DIAS  DE ENERO, 28 DIAS  DE FEBRERO Y 31 DIAS DEL MES DE MARZO/2021.</t>
  </si>
  <si>
    <t>PAGO INDEMNIZACION Y VACACIONES (20 DIAS CORRESP. AL AÑO 2019 Y 16 DEL 2020), QUIEN DESEMPEÑO EL CARGO DE AUXILIAR DE RECURSOS HUMANOS EN EL DEPTO. DE REGISTRO CONTROL Y NOMINA.</t>
  </si>
  <si>
    <t>PAGO FACTS. NOS. B1500000151-01, 152/26-04-2021 O/S  OS2021-0268, COLOCACION DE PUBLICIDAD INSTITUCIONAL EN EL PROGRAMA TELEVISIVO " AHORA MISMO" TRANSMITIDO LOS SABADO EN HORARIO DE 8:00 PM A 9:00 P:00 PM POR BAJO TECHO TV, CANAL 36, Y BAJOTECHOTV.COM.DO EN TIEMPO REAL, CORRESP. AL PERIODO DEL 26 DE FEBRERO AL 26 DE ABRIL/2021.</t>
  </si>
  <si>
    <t>PAGO FACT. NO. B1100008118/29-04-2021, ALQ. DE LOCAL COMERCIAL UBICADO EN EL DISTRITO MUN. PALMAR DE OCOA, MUN. AZUA, PROV. AZUA CORRESP. AL MES DE ABRIL/2021.</t>
  </si>
  <si>
    <t>PAGO FACT. NO. B1500002341/01-04-2021, CTA. NO. (50015799) SERVICIO C&amp;W INTERNET 155 MBPS IP ASIGNADO A NIVEL CENTRAL, CORRESP. A LA FACTURACION DE 01-04 AL 30-04-2021.</t>
  </si>
  <si>
    <t>PAGO FACT. NOS. B1500000021/12-01, 22/26-01, 23/09-03,  24/09-04-2021, ORD. DE SERV. NO. OS2021-0036, DISTRIBUCION DE AGUA EN DIFTES. SECTORES Y COMUN. DE LA PROV. AZUA, CORRESP. A 23 DIAS DEL MES DE DICIEMBRE/2020, 30 DIAS DE ENERO, 28 DIAS DE FEBRERO Y 30 DIAS DE MARZO/2021.</t>
  </si>
  <si>
    <t>PAGO FACT. NO. B1500000051/26-01-2021, O/S  NO. OS2021-0056, DISTRIB. DE AGUA EN DIFTES. SECTORES Y COMUN. DE LA  PROV. SAN CRISTOBAL, CORRESP. A 27 DIAS DEL MES DE DICIEMBRE/2020.</t>
  </si>
  <si>
    <t>PAGO FACT. NO. B1100008138/29-04-2021, ALQUILER LOCAL COMERCIAL EN EL MUNICIPIO QUISQUEYA, PROVINCIA SAN PEDRO DE MACORIS.CORRESP. AL MES DE ABRIL/2021.</t>
  </si>
  <si>
    <t>PAGO INDEMNIZACION Y VACACIONES (25 DIAS CORRESP. AL AÑO 2019 Y 30 DEL 2020), QUIEN DESEMPEÑO EL CARGO DE OPERADOR DE SISTEMA APS, EN LA DIV. DE OPERACIONES DE LA PROV. SAN JUAN DE LA MAGUANA.</t>
  </si>
  <si>
    <t>PAGO INDEMNIZACION Y VACACIONES (30 DIAS CORRESP. AL AÑO 2019 Y 30 DEL 2020), QUIEN DESEMPEÑO EL CARGO DE AYUDANTE DE FONTANERIA, EN LA DIV. DE OPERACIONES SANCHEZ RAMIREZ.</t>
  </si>
  <si>
    <t>PAGO O/S  OS2021-0269, ADQ.DE SERV. TECNICO CONFIGURACION DE UN (1 A T S.</t>
  </si>
  <si>
    <t>PAGO FACTURA NO. B1100008127/29-04-2021,  ALQ.LOCAL COMERCIAL, MUN. SAN JOSE DE OCOA, PROV.  DE SAN JOSE DE OCOA CORRESP. AL MES DE ABRIL/2021.</t>
  </si>
  <si>
    <t>PAGO VIATICOS DIRECCION COMERCIAL, CORRESP. AL MES DE MARZO/2021, ELAB. EN MAYO/2021.</t>
  </si>
  <si>
    <t xml:space="preserve">PAGO VIATICOS DIRECCION DE TRATAMIENTO DE AGUA, CORRESPONDIENTE AL MES DE MARZO/2021, ELABORADA EN MAYO/2021. </t>
  </si>
  <si>
    <t>PAGO VIATICOS DE LA DIRECCION DESARROLLO PROVINCIAL, CORRESPONDIENTE A MARZO/2021, ELABORADA EN MAYO/2021.</t>
  </si>
  <si>
    <t>PAGO VIATICOS DIRECCION DE PLANIFICACION Y DESARROLLO, CORRESPONDIENTE A MARZO/2021, ELABORADA EN MAYO/2021,.</t>
  </si>
  <si>
    <t>PAGO VIATICOS DE LA DIRECCION DE LA CALIDAD DEL AGUA, CORRESPONDIENTE A MARZO/2021, ELABORADA EN MAYO/2021.</t>
  </si>
  <si>
    <t>PAGO VIATICOS DIRECCION DE TECNOLOGIA DE LA INF. Y COM. CORRESPONDIENTE A MARZO/2021, ELABORADA EN MAYO/2021.</t>
  </si>
  <si>
    <t>PAGO FACTURA NO.B1100008121/29-04-2021,  ALQ. LOCAL COMERCIAL EN LAS TARANAS VILLA RIVAS, PROV. DUARTE CORRESP. AL MES ABRIL/2021.</t>
  </si>
  <si>
    <t>REPOSICION FONDO CAJA CHICA DE LA DIRECCION ADMTIVA Y SUS DIV. DESTINADO PARA  CUBRIR LAS NECESIDADES DE DIFTES. AREAS DE LA INSTITUCION. CORRESP. AL PERIODO DEL 05-01 AL 26-03-2021</t>
  </si>
  <si>
    <t>PAGO FACT. NO. B1500000206/09-04-2021 O/S  OS2021-0192, COLOCACION PUBLICIDAD INSTITUCIONAL DURANTE 03 (TRES) MESES EN EL PROGRAMA DE TELEVISION "IMPACTO DE LA 5" DE LA COMPAÑIA GLOBAL SOCIAL MEDIA GROUP GSMG, SRL, QUE SE TRANSMITE CADA TARDE A LAS 5:00 PM POR TELEMILENIO, CANAL 50, CABLE NET,UNION SERVI, CANAL 36 Y OTROS SISTEMA DE CABLE, REDES SOCIALES Y LAS PLATAFORMA WWW. MEDIODIGITALRD.COM Y WWW. PINCELDIGITAL.ORG Y WWW.NAGUERO.COM, CORRESP. AL PERIODO DEL 29 DE ENERO AL 29 DE ABRIL DEL 2021.</t>
  </si>
  <si>
    <t>RETENCION DEL (5%) DEL IMPUESTO SOBRE LA RENTA DESCONTADO A CONTRATISTAS, SEGUN LEY 253/2012, CORRESPONDIENTE AL MES DE ABRIL/2021</t>
  </si>
  <si>
    <t>RETENCION DEL (30%)  DEL ITBIS, DESCONTADO A SUPLIDORES DE SERVICIOS, SEGUN LEY 253/2012, CORRESPONDIENTE AL MES DE ABRIL/2021</t>
  </si>
  <si>
    <t xml:space="preserve">AVANCE INICIAL 20% DE LOS TRAB.LINEA DE CONDUCCION 08´ PVC DESDE EST. 7+435.60 HASTA 9+435.60, PROV. SANTO DOMINGO-MONTE PLATA, LOTE V. </t>
  </si>
  <si>
    <t>AVANCE INICIAL 20% AL CONTRATO NO. 025/2021, PARA LOS TRAB. LINEA DE CONDUCCION 12¨ TRAMO DESDE EST. 6+419.80, HASTA EST. 7+435.60, PROV. SANTO DOMINGO- MONTE PLATA, LOTE IV. .</t>
  </si>
  <si>
    <t>PAGO FACT. NO.B1500000001/05-01-2021 (CUB. NO.01) DE LOS TRAB. CONSTRUCCION LINEA DE CONDUCCION Y RED DE DISTRIB. DE AMINA, LAGUNETA, JINAMAGAO ARRIBA Y ABAJO, PARAJE REMATE Y POTRERO, ACUEDUCTO MULTIPLE GUATAPANAL-JINAMAGAO-AMINA-BORUCO. PROV. VALVERDE .</t>
  </si>
  <si>
    <t xml:space="preserve">AVANCE INICIAL 20% AL CONTRATO NO. 038/2021, PARA LOS TRAB. MEJORAMIENTO AC. LAGUNA NISIBON, PROV. LA ALTAGRACIA, ZONA VI, LOTE IX. </t>
  </si>
  <si>
    <t>APORTE PARA LA CELEBRACION ACTO DEL DIA DE LAS MADRES, A LA REPRESENTANTES DE JUNTAS DE VECINOS DEL SECTOR SAN CARLOS, A REALIZARSE  EL DIA 27  MAYO DEL 2021.</t>
  </si>
  <si>
    <t>PAGO FACT NO.B1500000145/23-04-2021, O/S  NO.OS2021-0194, COLOCACION DE PUBLICIDAD INSTITUCIONAL EN EL PERIODO DEL 20 DE ENERO DEL 2021 AL 20 DE ABRIL DEL 2021, EN EL PERIODICO DIGITAL ¨ELJACAGUERO.COM¨.</t>
  </si>
  <si>
    <t>PAGO FACTS. NOS. B1500000414/11-05-2021 O/S  OS2021-0186 , COLOCACION DE PUBLICIDAD EN LAS PAGINAS WWW.DEPORTESOFICIALES.COM Y WWW.MUJERESDEPORTIVA.COM, CORRESP. AL   PERIODO DEL 22 DE MARZO  AL 22  ABRIL/ 2021.</t>
  </si>
  <si>
    <t>PAGO FACTS. NOS. B1500000027/02-02, 28/30-03, 29/07-04-2021, ORDEN DE SERV.NO. OS2021-0097, DISTRIB. DE AGUA EN DIFTE.S SECTORES Y COMUN. DE LA PROV. EL SEIBO,  CORRESP. A 28 DIAS DEL MES DE ENERO, 28 DIAS DEL MES DE FEBRERO Y 28 DIAS DEL MES DE MARZO/2021 .</t>
  </si>
  <si>
    <t>PAGO FACT. NO.B1500000180/04-05-2021 (CUB. NO.03) DE LOS TRAB. CONSTRUCCION  ALCANT. SANITARIO DE VILLA VASQUEZ , PROV. MONTE CRISTI.</t>
  </si>
  <si>
    <t xml:space="preserve">EFT-2269 </t>
  </si>
  <si>
    <t>PAGO INDEMN. Y VAC. (14 DIAS CORRESP. AL AÑO 2020), QUIEN DESEMPEÑO EL CARGO DE DISTRIBUIDOR DE FACTURAS, EN LA DIVISION COMERCIAL SAN CRISTOBAL.</t>
  </si>
  <si>
    <t>PAGO INDEMN. Y VAC. (20 DIAS CORRESP. AL AÑO 2019 Y 18 DEL 2020), QUIEN DESEMPEÑO EL CARGO DE CONSERJE, EN LA DIVISION ADMINISTRATIVA PROVINCIA SAN JUAN DE LA MAGUANA.</t>
  </si>
  <si>
    <t>PAGO INDEMN. Y VAC. ( 15 DIAS CORRESP. AL AÑO 2019), QUIEN DESEMPEÑO EL CARGO DE AYUDANTE DE OPERACIONES Y MANTENIMIENTO, EN LA DIVISION DE TRATAMIENTO DE AGUA,  PROVINCIA DUARTE.</t>
  </si>
  <si>
    <t>PAGO INDEMN. Y VAC. (15 DIAS CORRESP. AL AÑO 2019 Y 11 DEL 2020), QUIEN DESEMPEÑO EL CARGO DE AUXILIAR COMERCIAL, EN LA DIVISION DE COMERCIAL SAN CRISTOBAL.</t>
  </si>
  <si>
    <t>PAGO INDEMN. Y VAC. (25 DIAS CORRESP. AL AÑO 2019 Y 25 DEL 2020), QUIEN DESEMPEÑO EL CARGO DE CHOFER 1, SECCION ADMINISTRATIVA DE BARAHONA.</t>
  </si>
  <si>
    <t>PAGO VAC. (20 DIAS CORRESP. AL AÑO 2019 Y 19 DEL 2020), QUIEN DESEMPEÑO EL CARGO DE ENCARGADO, EN LA DIVISION DE TRATAMIENTO DE AGUA SAMANA.</t>
  </si>
  <si>
    <t>PAGO INDEMN. Y VAC. (27 DIAS CORRESP. AL AÑO 2020), QUIEN DESEMPEÑO EL CARGO DE OPERADOR DE SISTEMA APS, EN LA SECCION DE OPERACIONES DE MONTE CRISTI.</t>
  </si>
  <si>
    <t>PAGO INDEMN. Y  VAC. (15 DIAS CORRESP. AL AÑO 2019  Y 15 DIAS AL AÑO 2020) QUIEN DESEMPEÑO EL CARGO DE OPERADOR DE SISTEMA APS,  DIVISION DE OPERACIONES MARIA TRINIDAD SANCHEZ.</t>
  </si>
  <si>
    <t>PAGO INDEMN. Y  VAC. ( 20 DIAS CORRESP. AL AÑO 2019 Y 18 DEL 2020), QUIEN DESEMPEÑO EL CARGO DE AUXILIAR COMERCIAL, EN LA ZONA V SANTIAGO.</t>
  </si>
  <si>
    <t>PAGO VAC. (15 DIAS CORRESP. AL AÑO 2019 Y 15 DEL 2020), QUIEN DESEMPEÑO EL CARGO DE TECNICO ADMINISTRATIVO, EN LA DIVISION ADMINISTRATIVA PROVINCIA SAMANA.</t>
  </si>
  <si>
    <t>PAGO INDEMN. Y VAC. (20 DIAS CORRESP. AL AÑO 2019 Y 14 DEL 2020), QUIEN DESEMPEÑO EL CARGO DE AYUDANTE DE FONTANERIA,  EN LA SECCION COMERCIAL DE DAJABON.</t>
  </si>
  <si>
    <t>PAGO VAC. (15 DIAS CORRESP. AL AÑO 2019 ), QUIEN DESEMPEÑO EL CARGO DE SOPORTE COMERCIAL, DIVISION COMERCIAL  PROVINCIA HERMANAS MIRABAL.</t>
  </si>
  <si>
    <t>PAGO INDEMN. Y VAC. ( 25 DIAS CORRESP. AL AÑO 2019 Y 22 DEL 2020), QUIEN DESEMPEÑO EL CARGO DE AYUDANTE DE FONTANERIA, EN LA SECCION COMERCIAL DE DAJABON.</t>
  </si>
  <si>
    <t>PAGO FACTS. NOS. B1500000066/01-03, 67/02-03, 68/02-03, 69/03-03, 70,71/03-03, 72/05/04/2021, O/S  NO. OS2021-0209, DISTRIB. DE AGUA EN DIFTES. SECTORES Y COMUN. DE LA PROVINCIA SAN CRISTOBAL, SEGUN CONTRATO NO. 093/2017, ADENDA NO.01/2021,CORRESP. A 30 DIAS DE SEPTIEMBRE, 30 DIAS DE OCTUBRE, 30 DIAS DE NOVIEMBRE, 31 DIAS DE DICIEMBRE/2020, 31 DIAS DE ENERO, 26 DIAS DE FEBRERO,  25 DIAS DE MARZO/2021 .</t>
  </si>
  <si>
    <t>PAGO INDEMN. Y VAC. (25 DIAS CORRESP. AL AÑO 2019 Y 20 DEL 2020), QUIEN DESEMPEÑO EL CARGO DE PLOMERO, EN LA DIV. DE OPERACIONES PROV. PERAVIA.</t>
  </si>
  <si>
    <t>PAGO INDEMN. Y VAC. (25 DIAS CORRESP. AL AÑO 2019 Y 25 DEL 2020), QUIEN DESEMPEÑO EL CARGO DE AYUDANTE DE FONTANERIA, EN LA DIVISION DE OPERACIONES PROVINCIA PERAVIA.</t>
  </si>
  <si>
    <t>PAGO INDEMN. Y VAC. (25 DIAS CORRESP. AL AÑO 2019 Y 21 AL 2020), AL SR. BOLIVAR LOPEZ FELIZ, CEDULA NO. 080-0006331-6, QUIEN DESEMPEÑO EL CARGO DE OPERADOR DE SISTEMA APS, EN LA SECCION DE OPERACIONES DE BARAHONA.</t>
  </si>
  <si>
    <t>PAGO INDEMN. Y VAC. (25 DIAS CORRESP. AL AÑO 2019 Y 30 DEL 2020), QUIEN DESEMPEÑO EL CARGO DE AYUDANTE DE FONTANERIA, EN LA DIVISION COMERCIAL DE SAN CRISTOBAL.</t>
  </si>
  <si>
    <t>PAGO INDEMN. Y VAC. (20 DIAS CORRESP. AL AÑO 2019 Y 15 DEL 2020), QUIEN DESEMPEÑO EL CARGO DE OPERADOR DE SISTEMA APS, DIVISION DE OPERACIONES PROVINCIA SAN JUAN DE LA MAGUANA.</t>
  </si>
  <si>
    <t>PAGO INDEMN. Y VAC. (20 DIAS CORRESP. AL AÑO 2019 Y 14 DEL 2020), QUIEN DESEMPEÑO EL CARGO DE AYUDANTE DE FONTANERIA EN LA DIVISION DE OPERACIONES PROVINCIA SAN JUAN DE LA MAGUANA.</t>
  </si>
  <si>
    <t>REPOSICION FONDO CAJA CHICA DE LA SUB-ZONA I MAO CORRESPONDIENTE AL PERIODO DEL 11-02 AL 30-03-2021, RECIBOS DE DESEMBOLSO DEL 1366 AL 1426.</t>
  </si>
  <si>
    <t>PAGO VAC. (09 DIAS CORRESP. AL AÑO 2020), QUIEN DESEMPEÑO EL CARGO DE AYUDANTE DE OPERACIONES Y MANTENIMIENTO, DIVISION DE TRATAMIENTO PROVINCIA SAN JUAN DE LA MAGUANA.</t>
  </si>
  <si>
    <t>PAGO FACT. NO. B1500095954/28-04-2021 (754010781), SERVICIO DE INTERNET BANDA (S) ANCHA (S) DEL  ACUEDUCTO DE SAN PEDRO DE MACORIS, CORRESP. AL MES DE ABRIL/2021.</t>
  </si>
  <si>
    <t>PAGO FACTURA NO. B1500000110/26-01-2021, ORDEN DE SERVICIO NO. OS2021-0060, DISTRIBUCION DE AGUA EN DIFERENTES SECTORES Y COMUNIDADES DE LA PROVINCIA PEDERNALES SEGUN CONTRATO NO.019/2018, ADENDA 01/2020 CORRESPONDIENTE A 22 DIAS DE AGOSTO/2020.</t>
  </si>
  <si>
    <t>PAGO FACTURA NO. B1500029586/05-05-2021, CUENTA NO.86273266, POR SERVICIO DE USO INTERNET MOVIL TABLET,  ASIGNADO AL DEPTO. DE CATASTRO AL USUARIO DEL INAPA, CORRESPONDIENTE A LA FACTURACION  DEL 01-04 AL 30-04-2021,  MEMO-DSCR NO.0056/2021.</t>
  </si>
  <si>
    <t>PAGO INDEMNIZACION Y VACACIONES (15 DIAS CORRESPONDIENTE AL AÑO 2019 Y 20 DEL 2020), QUIEN DESEMPEÑO EL CARGO DE GESTOR DE COBROS, DIVISION COMERCIAL PROVINCIA LA ALTAGRACIA.</t>
  </si>
  <si>
    <t>PAGO INDEMNIZACION Y VACACIONES (25 DIAS CORRESPONDIENTE AL AÑO 2019 Y 25 DEL 2020), QUIEN DESEMPEÑO EL CARGO DE AUXILIAR COMERCIAL,  EN LA DIVISION COMERCIAL PROVINCIA SAN JUAN DE LA MAGUANA.</t>
  </si>
  <si>
    <t>PAGO INDEMNIZACION Y VACACIONES (20 DIAS CORRESPONDIENTE AL AÑO 2019 Y 20 DEL 2020), QUIEN DESEMPEÑO EL CARGO DE AYUDANTE DE FONTANERIA , EN LA SECCION COMERCIAL DE MONTE CRISTI.</t>
  </si>
  <si>
    <t>SALDO, INDEMNIZACION Y VACACIONES (15 DIAS CORRESPONDIENTE AL AÑO 2019 Y 27 DEL 2020), QUIEN DESEMPEÑO EL CARGO DE SOPORTE TECNICO INFORMATIVO DIRECCION DE TECNOLOGIA.</t>
  </si>
  <si>
    <t>PAGO VACACIONES (20 DIAS CORRESPONDIENTE AL AÑO 2019 Y 20 DEL 2020), QUIEN DESEMPEÑO EL CARGO DE ENCARGADO DEPARTAMENTO PROVINCIAL MONTE CRISTI, EN EL DEPARTAMENTO REGIONAL DE ALINO.</t>
  </si>
  <si>
    <t>PAGO INDEMNIZACION Y VACACIONES (20 DIAS CORRESPONDIENTE AL AÑO 2019 Y 17 AL 2020), A LA SRA. SARAH GENOVEVA HORTON OLIVERO, CEDULA NO. 018-0070842-0, QUIEN DESEMPEÑO EL CARGO DE GESTOR DE COBROS, EN LA SECCION COMERCIAL DE BARAHONA.</t>
  </si>
  <si>
    <t>PAGO INDEMNIZACION Y VACACIONES (20 DIAS CORRESPONDIENTE AL AÑO 2019 Y 16 DEL 2020), QUIEN DESEMPEÑO EL CARGO DE AUXILIAR ADMINISTRATIVO, EN LA DIVISION ADMINISTRATIVA FINANCIERA SAN JOSE DE OCOA.</t>
  </si>
  <si>
    <t>PAGO INDEMNIZACION Y VACACIONES (25 DIAS CORRESPONDIENTE AL AÑO 2019 Y 30 DEL 2020), QUIEN DESEMPEÑO EL CARGO DE AUXILIAR COMERCIAL, EN LA DIVISION COMERCIAL PROVINCIA SAMANA.</t>
  </si>
  <si>
    <t>PAGO INDEMNIZACION Y VACACIONES (20 DIAS CORRESPONDIENTE AL AÑO 2019 Y 19 DEL 2020), QUIEN DESEMPEÑO EL CARGO DE OPERADOR DE SISTEMA APS, EN LA DIVISION DE OPERACIONES SAN CRISTOBAL.</t>
  </si>
  <si>
    <t>PAGO INDEMNIZACION Y VACACIONES (25 DIAS CORRESPONDIENTE AL AÑO 2019 Y 30 AL 2020), AL SR. JUAN GREEN, CEDULA NO. 065-0018270-1, QUIEN DESEMPEÑO EL CARGO DE AUXILIAR COMERCIAL, EN LA DIVISION COMERCIAL PERAVIA.</t>
  </si>
  <si>
    <t>PAGO INDEMNIZACION Y VACACIONES (30 DIAS CORRESPONDIENTE AL AÑO 2019 Y 30 DEL 2020), QUIEN DESEMPEÑO EL CARGO DE AYUDANTE DE FONTANERIA, EN LA SECCION DE OPERACIONES DE DAJABON.</t>
  </si>
  <si>
    <t>PAGO INDEMNIZACION Y VACACIONES (30 DIAS CORRESPONDIENTE AL AÑO 2019 Y 30 DEL 2020), QUIEN DESEMPEÑO EL CARGO DE AYUDANTE DE FONTANERIA EN LA SECCION COMERCIAL DE BARAHONA.</t>
  </si>
  <si>
    <t>PAGO INDEMNIZACION Y VACACIONES (30 DIAS CORRESPONDIENTE AL AÑO 2019 Y 30 AL 2020), AL SR. BIENVENIDO VALDEZ CUEVAS, CEDULA NO. 079-0009925-5, QUIEN DESEMPEÑO EL CARGO DE AYUDANTE DE FONTANERIA EN LA SECCION COMERCIAL DE BARAHONA.</t>
  </si>
  <si>
    <t>PAGO INDEMNIZACION Y VACACIONES (25 DIAS CORRESPONDIENTE AL AÑO 2019 Y 30 DEL 2020), QUIEN DESEMPEÑO EL CARGO DE GESTOR DE COBROS, SECCION DE COMERCIAL DE BARAHONA.</t>
  </si>
  <si>
    <t>PAGO INDEMNIZACION Y VACACIONES (25 DIAS CORRESPONDIENTE AL AÑO 2019 Y 30 AL 2020), AL SR. SALOMON DE OLEO VILLANUEVA, CEDULA NO. 080-0005848-0, QUIEN DESEMPEÑO EL CARGO DE GESTOR DE COBROS, SECCION DE COMERCIAL DE BARAHONA.</t>
  </si>
  <si>
    <t>PAGO INDEMNIZACION Y VACACIONES (20 DIAS CORRESPONDIENTE AL AÑO 2019 Y 25 DEL 2020), QUIEN DESEMPEÑO EL CARGO DE OPERADOR DE SISTEMA APS, EN LA SECCION DE OPERACIONES DE BARAHONA.</t>
  </si>
  <si>
    <t>PAGO INDEMNIZACION Y VACACIONES (20 DIAS CORRESPONDIENTE AL AÑO 2019 Y 25 AL 2020), AL SR. GEURY DE LEON, CEDULA NO. 079-0013491-2, QUIEN DESEMPEÑO EL CARGO DE OPERADOR DE SISTEMA APS, EN LA SECCION DE OPERACIONES DE BARAHONA.</t>
  </si>
  <si>
    <t>PAGO INDEMNIZACION Y VACACIONES (20 DIAS CORRESPONDIENTE AL AÑO 2019 Y 20 DEL 2020), QUIEN DESEMPEÑO EL CARGO DE AYUDANTE DE OPERACIONES Y MANTENIMIENTO, EN LA DIVISION DE TRATAMIENTO DE AGUA SAN CRISTOBAL.</t>
  </si>
  <si>
    <t>PAGO INDEMNIZACION Y VACACIONES (20 DIAS CORRESPONDIENTE AL AÑO 2019 Y 20 AL 2020), AL SEÑOR. ANTONIO DE JESUS CARMONA  CEDULA NO. 068-0025063-8 QUIEN DESEMPEÑO EL CARGO DE AYUDANTE DE OPERACIONES Y MANTENIMIENTO, EN LA DIVISION DE TRATAMIENTO DE AGUA SAN CRISTOBAL.</t>
  </si>
  <si>
    <t>REPOSICION FONDO CAJA CHICA DE LA DIRECCION EJECUTIVA CORRESPONDIENTE AL PERIODO DEL 25-03  AL 06-05-2021, RECIBOS DE DESEMBOLSO DEL 10148 AL 10198.</t>
  </si>
  <si>
    <t>PAGO INDEMNIZACION Y VACACIONES (15 DIAS CORRESPONDIENTE AL AÑO 2020), QUIEN DESEMPEÑO EL CARGO DE OPERADOR DE SISTEMA APS, EN LA DIVISION DE OPERACIONES SECCION VALVERDE.</t>
  </si>
  <si>
    <t>PAGO INDEMNIZACION Y  VACACIONES ( 15 DIAS CORRESPONDIENTE AL AÑO 2019 Y 15 DEL 2020), QUIEN DESEMPEÑO EL CARGO DE CAJERA (A), EN LA DIVISION ADMINISTRATIVA FINANCIERA PROVINCIA DE HATO MAYOR.</t>
  </si>
  <si>
    <t>PAGO INDEMNIZACION Y VACACIONES (20 DIAS CORRESPONDIENTE AL AÑO 2019 Y 25 DEL 2020), QUIEN DESEMPEÑO EL CARGO DE CONSERJE, EN LA DIVISION ADMINISTRATIVA PROVINCIA SAN JUAN DE LA MAGUANA.</t>
  </si>
  <si>
    <t>PAGO INDEMNIZACION Y VACACIONES (25 DIAS CORRESPONDIENTE AL AÑO 2019 Y 30 DEL 2020), QUIEN DESEMPEÑO EL CARGO DE VIGILANTE, SECCION ADMINISTRATIVA DAJABON.</t>
  </si>
  <si>
    <t>PAGO INDEMNIZACION Y VACACIONES (15 DIAS CORRESPONDIENTE AL AÑO 2019 Y 30 DEL 2020), QUIEN DESEMPEÑO EL CARGO DE GESTOR DE COBROS, EN LA DIVISION COMERCIAL PROVINCIA MONTE PLATA.</t>
  </si>
  <si>
    <t>PAGO INDEMNIZACION Y VACACIONES (20 DIAS CORRESPONDIENTE AL AÑO 2019 Y 20 DEL 2020), QUIEN DESEMPEÑO EL CARGO DE OPERADOR DE SISTEMA APS, EN LA DIVISION OPERACIONES PROVINCIA LA ALTAGRACIA.</t>
  </si>
  <si>
    <t>PAGO INDEMNIZACION Y VACACIONES (25 DIAS CORRESPONDIENTE AL AÑO 2019 Y 30 DEL 2020), QUIEN DESEMPEÑO EL CARGO DE OPERADOR DE SISTEMA APS, DIVISION DE OPERACIONES MARIA TRINIDAD SANCHEZ.</t>
  </si>
  <si>
    <t>PAGO  VACACIONES (15 DIAS CORRESPONDIENTE AL AÑO 2019 Y 15 DEL 2020), QUIEN DESEMPEÑO EL CARGO DE INGENIERO RESIDENTE, EN LA DIVISION DE TRATAMIENTO DE AGUA LA ALTAGRACIA.</t>
  </si>
  <si>
    <t>PAGO INDEMNIZACION Y VACACIONES (25 DIAS CORRESPONDIENTE AL AÑO 2019 Y 25 DEL 2020), QUIEN DESEMPEÑO EL CARGO DE CHOFER I, EN LA SECCION ADMINISTRATIVA DE BARAHONA.</t>
  </si>
  <si>
    <t>PAGO INDEMNIZACION Y VACACIONES (25 DIAS CORRESPONDIENTE AL AÑO 2019 Y 30 AL 2020), AL SR. FRANKLIN SENA MARTINEZ, CEDULA NO. 069-0007350-0, QUIEN DESEMPEÑO EL CARGO DE AYUDANTE DE OPERACIONES Y MANTENIMIENTO, EN LA SECCION DE TRATAMIENTO DE AGUA DE PEDERNALES.</t>
  </si>
  <si>
    <t>PAGO INDEMNIZACION Y VACACIONES (25 DIAS CORRESPONDIENTE AL AÑO 2019 Y 30 DEL 2020), QUIEN DESEMPEÑO EL CARGO DE AYUDANTE DE OPERACIONES Y MANTENIMIENTO, EN LA SECCION DE TRATAMIENTO DE AGUA DE PEDERNALES.</t>
  </si>
  <si>
    <t>PAGO INDEMNIZACION Y  VACACIONES CORRESPONDIENTE A ( 30 DIAS  DEL AÑO 2019 Y 30 DEL 2020), QUIEN DESEMPEÑO EL CARGO DE OPERADOR  DE SISTEMA APS, EN LA DIVISION DE OPERACIONES DE SAN CRISTOBAL.</t>
  </si>
  <si>
    <t>PAGO INDEMNIZACION Y VACACIONES (25 DIAS CORRESPONDIENTE AL AÑO 2019 Y 30 DEL 2020), QUIEN DESEMPEÑO EL CARGO DE AYUDANTE DE FONTANERIA EN LA DIVISION DE OPERACIONES DE MARIA TRINIDAD SANCHEZ.</t>
  </si>
  <si>
    <t>PAGO INDEMNIZACION Y VACACIONES (25 DIAS CORRESPONDIENTE AL AÑO 2019 Y 30 AL 2020, QUIEN DESEMPEÑO EL CARGO DE AYUDANTE DE FONTANERIA EN LA DIVISION DE OPERACIONES DE MARIA TRINIDAD SANCHEZ.</t>
  </si>
  <si>
    <t>PAGO INDEMNIZACION Y VACACIONES (25 DIAS CORRESPONDIENTE AL AÑO 2019 Y 25 DEL 2020), QUIEN DESEMPEÑO EL CARGO DE AYUDANTE DE OPERACIONES Y MANTENIMIENTO EN LA SECCION TRATAMIENTO DE AGUA DE BARAHONA.</t>
  </si>
  <si>
    <t>PAGO INDEMNIZACION Y VACACIONES (25 DIAS CORRESPONDIENTE AL AÑO 2019 Y 25 AL 2020),QUIEN DESEMPEÑO EL CARGO DE AYUDANTE DE OPERACIONES Y MANTENIMIENTO EN LA SECCION TRATAMIENTO DE AGUA DE BARAHONA.</t>
  </si>
  <si>
    <t>PAGO INDEMNIZACION Y VACACIONES (20 DIAS CORRESPONDIENTE AL AÑO 2019 Y 14 DEL 2020), QUIEN DESEMPEÑO EL CARGO DE AYUDANTE DE OPERACIONES Y MANTENIMIENTO, EN LA DIVISION DE TRATAMIENTO SAN JUAN.</t>
  </si>
  <si>
    <t>PAGO INDEMNIZACION Y VACACIONES (20 DIAS CORRESPONDIENTE AL AÑO 2019 Y 20 DEL 2020), QUIEN DESEMPEÑO EL CARGO DE  OPERADOR DE SISTEMA APS, EN LA SECCION DE OPERACIONES DE PEDERNALES.</t>
  </si>
  <si>
    <t>PAGO INDEMNIZACION Y VACACIONES (25 DIAS CORRESPONDIENTE AL AÑO 2019 Y 25 DEL 2020), QUIEN DESEMPEÑO EL CARGO DE TECNICO ADMINISTRATIVO, EN LA SECCION ADMINISTRATIVA DE VALVERDE.</t>
  </si>
  <si>
    <t>PAGO VACACIONES (20 DIAS CORRESPONDIENTE AL AÑO 2019 Y 20 DEL 2020), QUIEN DESEMPEÑO EL CARGO DE TECNICO DE OPERACIONES, DIVISION DE OPERACIONES PROVINCIA MONTE PLATA.</t>
  </si>
  <si>
    <t>PAGO VACACIONES (15 DIAS CORRESPONDIENTE AL AÑO 2020), QUIEN DESEMPEÑO EL CARGO DE SOLDADOR EN LA DIVISION DE OPERACIONES PROVINCIA SAN PEDRO DE MACORIS.</t>
  </si>
  <si>
    <t>PAGO INDEMNIZACION Y VACACIONES (25 DIAS CORRESPONDIENTE AL AÑO 2019 Y 25 DEL 2020), QUIEN DESEMPEÑO EL CARGO DE AUXILIAR COMERCIAL, EN LA DIVISION COMERCIAL PROVINCIA DUARTE.</t>
  </si>
  <si>
    <t>PAGO INDEMNIZACION Y VACACIONES (05 DIAS CORRESPONDIENTE AL AÑO 2019 Y 20 DEL 2020), QUIEN DESEMPEÑO EL CARGO DE CAJERA, SECCION ADMINISTRATIVA DE DAJABON.</t>
  </si>
  <si>
    <t>PAGO INDEMNIZACION Y  VACACIONES (15 DIAS CORRESPONDIENTES AL AÑO 2019  Y 15 DIAS AL AÑO 2020) QUIEN DESEMPEÑO EL CARGO DE AYUDANTE DE OPERACIONES Y MANTENIMIENTO, EN  LA DIVISION DE TRATAMIENTO DE AGUA MARIA TRINIDAD SANCHEZ.</t>
  </si>
  <si>
    <t>PAGO INDEMNIZACION Y VACACIONES (25 DIAS CORRESPONDIENTE AL AÑO 2019 Y 30 DEL 2020), QUIEN DESEMPEÑO EL CARGO DE GESTOR DE COBROS EN LA SECCION COMERCIAL BARAHONA.</t>
  </si>
  <si>
    <t>PAGO INDEMNIZACION Y VACACIONES (25 DIAS CORRESPONDIENTE AL AÑO 2019 Y 30 AL 2020), A LA SRA. NOEMI ESPINOSA SANCHEZ, CEDULA NO. 018-0008220-6, QUIEN DESEMPEÑO EL CARGO DE GESTOR DE COBROS EN LA SECCION COMERCIAL BARAHONA.</t>
  </si>
  <si>
    <t>PAGO FACTURAS NOS. B1500000010, 13/30-03, 11, 12/05-01, 14,15/30-03-2021, ORDEN DE SERVICIO NO. OS2021-0018, DISTRIBUCION DE AGUA EN DIFERENTES SECTORES Y COMUNIDADES DE LA PROVINCIA DUARTE, SEGUN CONTRATO NO. 124/2019, CORRESPONDIENTE A 19  DIAS DEL MES DE  JULIO, 30 DIAS DE AGOSTO,, 16 DIAS DE SEPTIEMBRE, 31 DIAS DE OCTUBRE, 30 DIAS DE NOVIEMBRE Y 30 DIAS DE DICIEMBRE/2020.</t>
  </si>
  <si>
    <t>PAGO FACTURA NO.B1100008122/29-04-2021, ALQUILER LOCAL COMERCIAL, DISTRITO MUNICIPAL LAS GALERAS, PROVINCIA SANTA BARBARA DE SAMANA.</t>
  </si>
  <si>
    <t>PAGO FACTURA NO. B1500000013/19-04-2021, ALQUILER LOCAL COMERCIAL EN EL MUNICIPIO JUAN HERRERA, PROVINCIA SAN JUAN, SEGUN CONTRATO NO. 131/2018,  CORRESPONDIENTE A LOS MESES DE MARZO Y ABRIL/2021.</t>
  </si>
  <si>
    <t>PAGO FACTURA NO.B1100008119/29-04-2021, ALQUILER LOCAL COMERCIAL EN EL MUNICIPIO DE CABRERA, PROVINCIA MARIA TRINIDAD SANCHEZ, SEGUN CONTRATO NO.172/2013, ADENDUM 02/2020, CORRESPONDIENTE AL MES DE ABRIL/2021.</t>
  </si>
  <si>
    <t>PAGO INDEMNIZACION Y  VACACIONES (25 DIAS CORRESPONDIENTES AL AÑO 2019  Y 30 DIAS AL AÑO 2020) QUIEN DESEMPEÑO EL CARGO DE AYUDANTE DE FONTANERIA EN LA SECCION COMERCIAL DE MONTE CRISTI.</t>
  </si>
  <si>
    <t>PAGO INDEMNIZACION Y VACACIONES (30 DIAS CORRESPONDIENTE AL AÑO 2019 Y 30 AL 2020), A LA SRA. CANDELARIA GARCIA, CEDULA NO. 041-0016247-0, QUIEN DESEMPEÑO EL CARGO DE CONSERJE EN LA SECCION ADMINISTRATIVA DE MONTE CRISTI.</t>
  </si>
  <si>
    <t>REPOSICION FONDO CAJA CHICA DE LA PROVINCIA PERAVIA ZONA IV CORRESPONDIENTE AL PERIODO DEL 12-03 AL 12-04-2021, RECIBOS DE DESEMBOLSO DEL 1352 AL 1407.</t>
  </si>
  <si>
    <t>PAGO FACTURAS NOS. B1500000031/11-03,  32/12-03, 33/15-03,  34/30-03, 35/08-04, 36/30-03, 37/16-04-2021, ORDEN DE SERVICIO OS2021-0201,  ABASTECIMIENTO DE AGUA EN DIFERENTES SECTORES Y COMUNIDADES DE LA PROVINCIA SAN CRISTOBAL, SEGUN CONTRATO NO. 078/2019,  ADENDA NO.01/2021.CORRESPONDIENTE A 30 DIAS DEl MES DE SEPTIEMBRE, 30 DIAS DE OCTUBRE, 30 DIAS DE NOVIEMBRE, 31 DIAS DE DICIEMBRE/2020, 31 DIAS DE ENERO, 28 DE FEBRERO Y 31 DIAS DEL MES DE MARZO/2021.</t>
  </si>
  <si>
    <t>SALDO  A LA FACTURA NO. B1500000820/15-08-2019, ORDEN DE SERVICIO NO. OS2019-0972 SERVICIO DE CAPACITACION MAESTRIA EN ADMINISTRACION FINANCIERA PARA SER REALIZADA POR DOS SERVIDORAS DE LA DIRECCION FINANCIERA.</t>
  </si>
  <si>
    <t>PAGO ORDEN DE COMPRA OC2021-0119, ADQUISICION DE UN (1) ATS, 120V, 30A, L5-30P IN, (16) 5-20R OUT, PARA SER UTILIZADO EN LOS SERVIDORES DE DATA CENTER DEL NIVEL CENTRAL, MEMOS DESC. ISR RD $ 4,548.40..</t>
  </si>
  <si>
    <t>PAGO VACACIONES (15 DIAS CORRESPONDIENTE AL AÑO 2019 Y 14 DEL 2020), QUIEN DESEMPEÑO EL CARGO DE MECANICO DE CLORADORES, EN LA DIVISION DE TRATAMIENTO DE AGUA MARIA TRINIDAD SANCHEZ.</t>
  </si>
  <si>
    <t xml:space="preserve">EFT-6094 </t>
  </si>
  <si>
    <t xml:space="preserve">EFT-6095 </t>
  </si>
  <si>
    <t>PAGO VAC. (13 DIAS CORRESP.AL AÑO 2020), QUIEN DESEMPEÑO LA FUNCION DE AUXILIAR COMERCIAL, DIVISION COMERCIAL PROVINCIA PERAVIA.</t>
  </si>
  <si>
    <t>PAGO INDEMN. Y VAC. (15 DIAS CORRESP. AL AÑO 2019 Y 12 DEL 2020), QUIEN DESEMPEÑO EL CARGO DE AYUDANTE DE OPERACIONES Y MANTENIMIENTO EN LA DIVISION DE OPERACIONES PROVINCIA PERAVIA.</t>
  </si>
  <si>
    <t>PAGO INDEMN. Y VAC. (20 DIAS CORRESP.AL AÑO 2019 Y 19 DEL 2020), QUIEN DESEMPEÑO EL CARGO DE CAJERO (A), EN LA DIVISION ADMINISTRATIVA PROVINCIA PERAVIA.</t>
  </si>
  <si>
    <t>PAGO INDEMN. Y VAC. (15 DIAS CORRESP. AL AÑO 2019 Y 12 DEL 2020), QUIEN DESEMPEÑO LA FUNCION DE VIGILANTE, DIVISION DE OPERACIONES PROVINCIA PERAVIA.</t>
  </si>
  <si>
    <t>PAGO INDEMN. Y VAC. (20 DIAS CORRESP. AL AÑO 2019 Y 14 DEL 2020), QUIEN DESEMPEÑO EL CARGO DE OPERADOR DE SISTEMA APS EN LA DIVISION DE OPERACIONES PROVINCIA PERAVIA.</t>
  </si>
  <si>
    <t>PAGO VAC. (15 DIAS CORRESP. AL AÑO 2020), QUIEN DESEMPEÑO LA FUNCION DE PARALEGAL, EN EL DEPARTAMENTO PROVINCIAL PERAVIA.</t>
  </si>
  <si>
    <t>PAGO INDEMN. Y VAC. (30 DIAS CORRESP. AL AÑO 2019 Y 30 DEL 2020), QUIEN DESEMPEÑO LA FUNCION DE CAJERO (A), EN LA DIVISION ADMINISTRATIVA PROVINCIA PERAVIA.</t>
  </si>
  <si>
    <t>PAGO INDEMN. Y VAC. (20 DIAS CORRESP. AL AÑO 2019 Y 19 DEL 2020), QUIEN DESEMPEÑO LA FUNCION DE OPERADOR DE SISTEMA APS, EN LA DIVISION DE OPERACIONES MARIA TRINIDAD SANCHEZ.</t>
  </si>
  <si>
    <t>PAGO INDEMN. Y VAC. (20 DIAS CORRESP. AL AÑO 2019 Y 20 DEL 2020), QUIEN DESEMPEÑO EL CARGO DE AYUDANTE DE OPERACIONES Y MANTENIMIENTO, DIVISION DE TRATAMIENTO DE AGUA SAMANA.</t>
  </si>
  <si>
    <t>PAGO INDEMN. Y VAC. (25 DIAS CORRESP. AL AÑO 2019 Y 30 DEL 2020), QUIEN DESEMPEÑO EL CARGO DE OPERADOR DE SISTEMA APS, NAVARRETE.</t>
  </si>
  <si>
    <t>PAGO INDEMN. Y VAC. (20 DIAS CORRESP. AL AÑO 2019 Y 20 DEL 2020), QUIEN DESEMPEÑO EL CARGO DE OPERADOR DE SISTEMA APS, EN EL ACUED. DE NAVARRETE.</t>
  </si>
  <si>
    <t>PAGO INDEMN. Y VAC. (20 DIAS CORRESP.AL AÑO 2019 Y 20 DEL 2020), QUIEN DESEMPEÑO EL CARGO DE CAJERO (A), EN LA DIVISION ADMINISTRATIVA PROVINCIA HERMANAS MIRABAL.</t>
  </si>
  <si>
    <t>PAGO INDEMN. Y VAC. (25 DIAS CORRESP. AL AÑO 2019 Y 25 DEL 2020), QUIEN DESEMPEÑO EL CARGO DE CHOFER I, DIVISION ADMINISTRATIVA FINANCIERA SAN CRISTOBAL.</t>
  </si>
  <si>
    <t>PAGO VAC. (11 DIAS CORRESP. AL AÑO 2020), QUIEN DESEMPEÑO EL CARGO DE CONSERJE, DIVISION ADMINISTRATIVA PROVINCIA PERAVIA.</t>
  </si>
  <si>
    <t>PAGO INDEMN. Y VAC. (20 DIAS CORRESP. AL AÑO 2019 Y 17 DEL 2020), QUIEN DESEMPEÑO EL CARGO DE AYUDANTE DE FONTANERIA, SECCION DE OPERACIONES DE VALVERDE.</t>
  </si>
  <si>
    <t>PAGO INDEMN. Y VAC. (15 DIAS CORRESP. AL AÑO 2020), QUIEN DESEMPEÑO EL CARGO DE CAJERO (A), EN LA DIVISION ADMINISTRATIVA PROVINCIA LA ALTAGRACIA.</t>
  </si>
  <si>
    <t>PAGO INDEMN. Y VAC. (25 DIAS CORRESP. AL AÑO 2019 Y 30 DEL 2020), QUIEN DESEMPEÑO LA FUNCION DE AUXILIAR COMERCIAL, SECCION COMERCIAL DE DAJABON.</t>
  </si>
  <si>
    <t>PAGO INDEMN. Y VAC.(25 DIAS CORRESP. AL AÑO 2019 Y 25 DEL 2020), QUIEN DESEMPEÑO LA FUNCION DE CHOFER I, SECCION ADMINISTRATIVA DE BARAHONA.</t>
  </si>
  <si>
    <t>PAGO VAC.(15 DIAS CORRESP. AL AÑO 2020), QUIEN DESEMPEÑO EL CARGO DE ANALISTA FINANCIERA, EN EL DEPARTAMENTO DE REGISTRO, CONTROL Y NOMINAS.</t>
  </si>
  <si>
    <t>PAGO INDEMN. Y VAC. (15 DIAS CORRESP. AL AÑO 2020), QUIEN DESEMPEÑO EL CARGO DE CONSERJE, EN LA DIVISION ADMINISTRATIVA FINANCIERA SAN CRISTOBAL.</t>
  </si>
  <si>
    <t>PAGO INDEMN. Y VAC. (20 DIAS CORRESP. AL AÑO 2019 Y 20 DEL 2020), QUIEN DESEMPEÑO LA FUNCION AYUDANTE DE FONTANERIA, EN LA SECCION DE OPERACIONES DE VALVERDE.</t>
  </si>
  <si>
    <t>PAGO INDEMN. Y VAC. (30 DIAS CORRESP. AL AÑO 2019 Y 30 DEL 2020), QUIEN DESEMPEÑO LA FUNCION DE SOPORTE COMERCIAL, EN LA SECCION COMERCIAL DE DAJABON.</t>
  </si>
  <si>
    <t>PAGO INDEMN. Y VAC. (20 DIAS CORRESP. AL AÑO 2019 Y 25 DEL 2020), QUIEN DESEMPEÑO LA FUNCION DE OPERADOR DE SISTEMA APS, EN LA DIVISION TRATAMIENTO DE AGUA MARIA TRINIDAD SANCHEZ.</t>
  </si>
  <si>
    <t>PAGO INDEMN. Y VAC. (15 DIAS CORRESP. AL AÑO 2019 Y 15 DEL 2020), QUIEN DESEMPEÑO EL CARGO DE DIGITADOR EN LA DIVISION ADMINISTRATIVA PROVINCIA PERAVIA.</t>
  </si>
  <si>
    <t>PAGO INDEMN. Y VAC. (15 DIAS CORRESP. AL AÑO 2019 Y 11 DEL 2020), QUIEN DESEMPEÑO EL CARGO DE AUXILIAR COMERCIAL, DIVISION COMERCIAL PROVINCIA PERAVIA.</t>
  </si>
  <si>
    <t>PAGO INDEMN. Y VAC. (30 DIAS CORRESP. AL AÑO 2019 Y 30 DEL 2020), QUIEN DESEMPEÑO LA FUNCION DE AYUDANTE DE FONTANERIA, EN LA SECCION DE OPERACIONES DE BAHORUCO.</t>
  </si>
  <si>
    <t>PAGO FACT. NOS. B1500000036/17-02, 37/08-03, 32/30-03-2021, ORDENES  DE SERVICIO NOS. OS2021-0218, OS2021-0221, OS2021-0257, DISTRIBUCION DE AGUA CON CAMION CISTERNA EN DIFERENTES SECTORES Y COMUNIDADES DE LA PROVINCIA AZUA.  CORRESP. A 30 DIAS DEL MES DE ENERO, 28 DIAS DE FEBRERO Y 02 DIAS DE MARZO/2021.</t>
  </si>
  <si>
    <t>EFT-6096</t>
  </si>
  <si>
    <t>PAGO RET. TSS, SEGURO BASICO OPCIONAL, APORTE PLAN DE PENSIONES (2.87%), SEGURO FAMILIAR DE SALUD (3.04%) CORRESP. A LAS NOMINAS NIVEL CENTRAL, ACUEDUCTOS, P/CONTRATADO E IGUALADO, P/ TRAMITES PENSION NC. Y AC. PROVINCIA SANTIAGO Y SAN CRISTOBAL, PERSONAL CONTRATADO SAN CRISTOBAL, ADICIONALES NIVEL CENTRAL Y ACUEDUCTOS FEBRERO-ABRIL CONTRATADO E IGUALADO ABRIL-MAYO Y CANCELADOS NC. Y AC, MAYO/ 2021.</t>
  </si>
  <si>
    <t>PAGO INDEMN. Y VAC. (14 DIAS CORRESP. AL AÑO 2020), QUIEN DESEMPEÑO EL CARGO DE CAJERA, EN LA SECCION ADMINISTRATIVA DE BARAHONA.</t>
  </si>
  <si>
    <t>PAGO INDEMN. Y VAC. (14 DIAS CORRESPONDIENTE AL AÑO 2020), A LA SRA. LAURA ELIZABETH VARGAS FELIZ, CEDULA NO. 018-0078710-1, QUIEN DESEMPEÑO EL CARGO DE CAJERA, EN LA SECCION ADMINISTRATIVA DE BARAHONA.</t>
  </si>
  <si>
    <t>PAGO INDEMN. Y VAC. (25 DIAS CORRESPONDIENTE AL AÑO 2019 Y 30 DEL 2020), QUIEN DESEMPEÑO EL CARGO DE OPERADOR DE SISTEMA APS, EN LA SECCION DE OPERACIONES PEDERNALES.</t>
  </si>
  <si>
    <t>PAGO INDEMN.Y VACACIONES (30 DIAS CORRESP. AL AÑO 2019 Y 30 AL 2020), A LA SRA. BEATRIZ PIÑA BELLO, CEDULA NO. 012-0047973-9, QUIEN DESEMPEÑO EL CARGO DE AUXILIAR COMERCIAL, EN LA DIVISION COMERCIAL PROVINCIA SAN JUAN DE LA MAGUANA, SEGUN HOJA DE CALCULO DEL MAP, MEMO-DOTC NO.723/2021. (SALDO AL PRESTAMO NO. 9602937094).</t>
  </si>
  <si>
    <t>PAGO INDEMN. Y VAC. (30 DIAS CORRESP. AL AÑO 2019 Y 30 DEL 2020), QUIEN DESEMPEÑO EL CARGO DE AUXILIAR COMERCIAL, EN LA DIVISION COMERCIAL PROVINCIA SAN JUAN DE LA MAGUANA.</t>
  </si>
  <si>
    <t>PAGO INDEMN. Y VAC. (25 DIAS CORRESP. AL AÑO 2019 Y 25 DEL 2020), QUIEN DESEMPEÑO EL CARGO DE OPERADOR DE SISTEMA APS, EN LA SECCION DE OPERACIONES MONTE CRISTI.</t>
  </si>
  <si>
    <t>2DO ABONO,DE INDEMN. Y VAC.CORRESPONDIENTE A (25 DIAS DEL AÑO 2019 Y 25 DIAS DEL 2020), QUIEN DESEMPEÑO EL CARGO DE ENCARGADO (A) DIVISION DE OPERACIONES, EN LA DIVISION DE OPERACIONES PROVINCIA DUARTE.</t>
  </si>
  <si>
    <t>PAGO INDEMN. Y  VAC. (20 DIAS CORRESP. AL AÑO 2019 Y 20 DEL 2020), QUIEN DESEMPEÑO EL CARGO DE AYUDANTE DE FONTANERIA, EN LA SECCION DE OPERACIONES DE MONTE CRISTI.</t>
  </si>
  <si>
    <t>PAGO DE VAC. (20 DIAS CORRESP. AL AÑO 2019 Y 16 DEL 2020), QUIEN DESEMPEÑO EL CARGO DE ELECTRICISTA,  EN LA DIVISION DE OPERACIONES DE PROVINCIA DE SAMANA.</t>
  </si>
  <si>
    <t>PAGO INDEMN. Y  VAC. (25 DIAS CORRESP. AL AÑO 2019  Y 30 DIAS AL AÑO 2020) QUIEN DESEMPEÑO EL CARGO DE AYUDANTE DE FONTANERIA EN LA DIVISION COMERCIAL MARIA TRINIDAD SANCHEZ.</t>
  </si>
  <si>
    <t>PAGO INDEMN. Y VAC. (15 DIAS CORRESP. AL AÑO 2019 Y 15 DEL 2020), QUIEN DESEMPEÑO EL CARGO DE OPERADOR DE SISTEMA APS, EN LA SECCION DE OPERACIONES VALVERDE.</t>
  </si>
  <si>
    <t>PAGO INDEMN. Y VAC. (20 DIAS CORRESP. AL AÑO 2019 Y 15 DEL 2020), QUIEN DESEMPEÑO EL CARGO DE CONSERJE,  EN LA DIVISION ADMINISTRATIVA PROV.  HERMANAS MIRABAL.</t>
  </si>
  <si>
    <t>PAGO INDEMN. Y VAC. (15 DIAS CORRESPONDIENTE AL AÑO 2019 Y 20 DEL 2020), QUIEN DESEMPEÑO EL CARGO DE MENSAJERO INTERNO, EN LA SECCION ADMINISTRATIVA DE BARAHONA.</t>
  </si>
  <si>
    <t>PAGO INDEMN. Y VAC. (15 DIAS CORRESPONDIENTE AL AÑO 2019 Y 15 DEL 2020), QUIEN DESEMPEÑO EL CARGO DE AYUDANTE DE OPERACIONES Y MANTENIMIENTO, EN LA SECCION DE TRATAMIENTO DE AGUA DE BARAHONA.</t>
  </si>
  <si>
    <t>PAGO INDEMN.Y VAC. (25 DIAS CORRESP. AL AÑO 2019 Y 30 DEL 2020), QUIEN DESEMPEÑO EL CARGO DE CAJERO (A) EN LA SECCION ADMINISTRATIVA DAJABON.</t>
  </si>
  <si>
    <t>PAGO INDEMN. Y VAC. (25 DIAS CORRESP. AL AÑO 2019 Y 30 DEL 2020), QUIEN DESEMPEÑO EL  CARGO DE CAJERA, SECCION ADMINISTRATIVA DE DABAJON.</t>
  </si>
  <si>
    <t>PAGO INDEMN. Y VAC. (25 DIAS CORRES. AL AÑO 2019 Y 21 DEL 2020), QUIEN DESEMPEÑO EL CARGO DE MECANICO DE CLORADORES, EN LA DIVISION DE TRATAMIENTO DE AGUA SAN CRISTOBAL.</t>
  </si>
  <si>
    <t>PAGO INDEMN. Y VAC. (20 DIAS CORRESP. AL AÑO 2019 Y 19 DEL 2020), QUIEN DESEMPEÑO EL CARGO DE OPERADOR DE SISTEMA APS, SECCION DE OPERACIONES.</t>
  </si>
  <si>
    <t>PAGO INDEMN. Y VAC. (25 DIAS CORRESP. AL AÑO 2019 Y 25 DEL 2020), QUIEN DESEMPEÑO EL CARGO DE CAJERO, DIVISION ADMINISTRATIVA PROVINCIA SAMANA.</t>
  </si>
  <si>
    <t>2DO ABONO, INDEMN. Y VAC. (25 DIAS CORRESPONDIENTE AL AÑO 2019 Y 20 DEL 2020), QUIEN DESEMPEÑO EL CARGO DE ENCARGADO (A) DIVISION DE OPERACIONES EN LA DIVISION DE OPERACIONES PROVINCIA BANI.</t>
  </si>
  <si>
    <t>PAGO FACT. NOS B1500000051/05-01, 52/01-02,  53/03-03, 54/06-04-2021, ORD. DE SERV. NO. OS2021-0031, DISTRIBUCION DE AGUA EN DIFERENTES SECTORES Y COMUNIDADES DE LA PROVINCIA DUARTE, CORRESP. A 28 DIAS DEL MES DE  DICIEMBRE/2020,  30 DIAS DEL MES DE ENERO, 28 DIAS DEL MES DE FEBRERO Y  31 DIAS DEL MES DE MARZO/2021.</t>
  </si>
  <si>
    <t>PAGO INDEMN. Y VAC. (25 DIAS CORRESP. AL AÑO 2019 Y 21 DEL 2020), QUIEN DESEMPEÑO EL CARGO DE AYUDANTE DE FONTANERIA, EN LA SECCION DE OPERACIONES DE BARAHONA.</t>
  </si>
  <si>
    <t>PAGO INDEMN. Y VAC. (20 DIAS CORRESP. AL AÑO 2019 Y 23 DEL 2020), QUIEN DESEMPEÑO EL CARGO DE OPERADOR DE SISTEMA APS, EN LA DIVISION DE OPERACIONES SAN JOSE DE OCOA.</t>
  </si>
  <si>
    <t>PAGO INDEMN. Y VAC. (15 DIAS CORRESP. AL AÑO 2019 Y 20 DEL 2020), QUIEN DESEMPEÑO EL CARGO DE AYUDANTE DE FONTANERIA, EN LA DIVISION COMERCIAL PROV. MARIA TRINIDAD SANCHEZ.</t>
  </si>
  <si>
    <t>PAGO INDEMN. Y VAC. (25 DIAS CORRESP. AL AÑO 2019 Y 24 DEL 2020), QUIEN DESEMPEÑO EL CARGO DE CONSERJE, EN LA DIVISION ADMINISTRATIVA FINANCIERA PROVINCIA HATO MAYOR.</t>
  </si>
  <si>
    <t>PAGO INDEMN. Y VAC. (25 DIAS CORRESP. AL AÑO 2019 Y 24 AL 2020), A LA SRA. CELINE RIJO ORTEGA, CEDULA NO. 027-0022173-8, QUIEN DESEMPEÑO EL CARGO DE CONSERJE, EN LA DIVISION ADMINISTRATIVA FINANCIERA PROVINCIA HATO MAYOR,.</t>
  </si>
  <si>
    <t>PAGO INDEMN. Y VAC. (15 DIAS CORRESP.AL AÑO 2019 Y 15 DEL 2020), QUIEN DESEMPEÑO EL CARGO DE CAJERA, EN LA DIVISION ADMINISTRATIVA PROVINCIA HERMANAS MIRABAL.</t>
  </si>
  <si>
    <t>PAGO INDEMN. Y VAC. (25 DIAS CORRESP.AL AÑO 2019 Y 30 DEL 2020), QUIEN DESEMPEÑO EL CARGO DE AYUDANTE DE FONTANERIA, EN LA DIVISION DE OPERACIONES SAN CRISTOBA.</t>
  </si>
  <si>
    <t>PAGO INDEMN. Y VAC. (15 DIAS CORRESP. AL AÑO 2019 Y 15 DEL 2020), QUIEN DESEMPEÑO EL CARGO DE OPERADOR DE SISTEMA APS, EN LA SECCION DE OPERACIONES PROV. BARAHONA.</t>
  </si>
  <si>
    <t>PAGO INDEMN.Y VAC. (25 DIAS CORRESP. AL AÑO 2019 Y 25 DEL 2020), QUIEN DESEMPEÑO EL CARGO DE DISTRIBUIDOR DE FACTURAS, SECCION COMERCIAL DE DAJABON.</t>
  </si>
  <si>
    <t>PAGO INDEMN. Y VAC. (25 DIAS CORRESP. AL AÑO 2019 Y 30 DEL 2020), QUIEN DESEMPEÑO EL CARGO DE OPERADOR DE SISTEMA APS. DIVISION DE OPERACIONES MARIA TRINIDAD SANCHEZ.</t>
  </si>
  <si>
    <t>PAGO INDEMN. Y  VAC. ( 25 DIAS CORRESP. AL AÑO 2019 Y 30 DEL 2020), QUIEN DESEMPEÑO EL CARGO DE DESPACHADOR DE COMBUSTIBLES, EN LA SECCION ADMINISTRATIVA DE MONTE CRISTI.</t>
  </si>
  <si>
    <t>REPOS. FONDO CAJA CHICA DE LA PROVINCIA MONTECRISTI ZONA I CORRESP. AL PERIODO DEL 11-03 AL 12-04-2021, RECIBOS DE DESEMBOLSO DEL 0501 AL 0546.</t>
  </si>
  <si>
    <t>PAGO INDEMN. Y VAC. (25 DIAS CORRESP. AL AÑO 2019 Y 30 AL 2020), QUIEN DESEMPEÑO EL CARGO DE AYUDANTE DE FONTANERIA EN LA SECCION COMERCIAL DE BARAHONA.</t>
  </si>
  <si>
    <t>PAGO INDEMN. Y VAC. (25 DIAS CORRESP. AL AÑO 2019 Y 30 DEL 2020), QUIEN DESEMPEÑO EL CARGO DE AYUDANTE DE FONTANERIA EN LA SECCION COMERCIAL DE BARAHONA.</t>
  </si>
  <si>
    <t>4TO ABONO INDEMN. Y VAC. CORRESP. A (30 DIAS DEL AÑO 2019 Y 30 DIAS DEL 2020), QUIEN DESEMPEÑO EL CARGO DE ANALISTA DE DATOS ESTADISTICOS EN EL DEPART. DE ESTADISTICAS.</t>
  </si>
  <si>
    <t>PAGO INDEMN. Y VAC. (25 DIAS CORRESP. AL AÑO 2019 Y 23 DEL 2020), QUIEN DESEMPEÑO EL CARGO DE AUXILIAR COMERCIAL, EN LA DIVISION COMERCIAL SAN CRISTOBAL.</t>
  </si>
  <si>
    <t>PAGO VAC. (25 DIAS CORRESP. AL AÑO 2019 Y 19 DEL 2020), QUIEN DESEMPEÑO EL CARGO DE ELECTRICISTA, EN LA SECCION DE OPERACIONES DE BARAHONA.</t>
  </si>
  <si>
    <t>PAGO VAC. (09 DIAS CORRESP. AL AÑO 2020), QUIEN DESEMPEÑO EL CARGO DE OPERADOR DE SISTEMA APS, DIVISION DE OPERACIONES PROVINCIA SAN JUAN DE LA MAGUANA.</t>
  </si>
  <si>
    <t>PAGO INDEMN. Y VAC. (20 DIAS CORRESP. AL AÑO 2019 Y 25 DEL 2020), QUIEN DESEMPEÑO EL CARGO DE OPERADOR DE SISTEMA APS, EN LA DIVISION DE OPERACIONES SAN JUAN DE OCOA.</t>
  </si>
  <si>
    <t>PAGO FACT.NO. B1500000056/04-28-2021, ORD. DE SERV. OS2021-0197, COLOCACION DE PUBLICIDAD INSTITUCIONAL DURANTE 03 (TRES) MESES EN LA PAGINA WEB "BUSINES DE LA REVISTA GALA"  DEL 26 DE ENERO HASTA 26 DE ABRIL/2021.</t>
  </si>
  <si>
    <t>4TO ABONO DE LA INDEMN. Y VAC.CORRESP. A (25 DIAS DEL AÑO 2019 Y 25 DIAS DEL 2020), QUIEN DESEMPEÑO EL CARGO DE ENCARGADA EN EL DEPTO. DE GESTION DE COBROS EN LA DIVISION DE GRANDES CLIENTES.</t>
  </si>
  <si>
    <t>4TO ABONO DE INDEMN. Y VAC. (30 DIAS CORRESPONDIENTE AL AÑO 2019 Y 30 DEL 2020), QUIEN DESEMPEÑO EL CARGO DE ANALISTA FINANCIERO, EN LA DIRECCION DE DESARROLLO PROVINCIAL, UCP INAPA-BID-AECI.</t>
  </si>
  <si>
    <t>PAGO INDEMN. Y VAC. (30 DIAS CORRESPONDIENTE AL AÑO 2020), QUIEN DESEMPEÑO EL CARGO DE AUXILIAR COMERCIAL, EN LA SECCION COMERCIAL DE SANTIAGO RODRIGUEZ.</t>
  </si>
  <si>
    <t>PAGO INDEMN. Y VACACIONES (20 DIAS CORRESPONDIENTE AL AÑO 2019 Y 18 DEL 2020), QUIEN DESEMPEÑO EL CARGO DE AUXILIAR DE RELACIONES PUBLICAS, EN EL DEPARTAMENTO REGIONAL DE ALINO.</t>
  </si>
  <si>
    <t>PAGO INDEMN.Y VAC. (20 DIAS CORRESP. AL AÑO 2019 Y 20 DEL 2020), QUIEN DESEMPEÑO EL CARGO DE OPERADOR DE SISTEMA APS, EN LA SECCION DE OPERACIONES BARAHONA.</t>
  </si>
  <si>
    <t>PAGO INDEMN. Y VAC. (30 DIAS CORRESP. AL AÑO 2019 Y 25 DEL 2020), QUIEN DESEMPEÑO EL CARGO DE OPERADOR DE SISTEMA  APS, SECCION DE OPERACIONES BARAHONA.</t>
  </si>
  <si>
    <t>PAGO INDEMN. Y  VAC. (25 DIAS CORRESP. AL AÑO 2019  Y 30 DIAS AL AÑO 2020) QUIEN DESEMPEÑO EL CARGO DE AYUDANTE DE OPERACIONES Y MANTENIMIENTO, EN LA SECCION DE TRATAMIENTO DE AGUA DE PEDERNALES.</t>
  </si>
  <si>
    <t>PAGO INDEMN. Y VAC. (15 DIAS CORRESP. AL AÑO 2019 Y 15 DEL 2020), QUIEN DESEMPEÑO EL CARGO DE OPERADOR DE SISTEMA APS, EN LA DIVISION OPERACIONES PROVINCIA LA ALTAGRACIA.</t>
  </si>
  <si>
    <t>PAGO INDEMN.Y VAC. (25 DIAS CORRESP. AL AÑO 2019 Y 30 DEL 2020), QUIEN DESEMPEÑO EL CARGO DE AYUDANTE DE OPERACIONES Y MANTENIMIENTO, EN LA DIVISION DE TRATAMIENTO SAN JUAN.</t>
  </si>
  <si>
    <t>PAGO VAC. (13 DIAS CORRESPONDIENTE AL AÑO 2020), QUIEN DESEMPEÑO EL CARGO DE CHOFER II, EN LA DIVISION ADMINISTRATIVA FINANCIERA SAN CRISTOBAL.</t>
  </si>
  <si>
    <t>PAGO INDEMN. Y VAC. (15 DIAS CORRESP. AL AÑO 2019 Y 15 DEL 2020), QUIEN DESEMPEÑO EL CARGO DE OPERADOR DE SISTEMAS APS, EN LA DIVISION OPERACIONES ELIAS PIÑA.</t>
  </si>
  <si>
    <t>PAGO INDEMN. Y VAC. (20 DIAS CORRESP. AL AÑO 2019 Y 20 DEL 2020), QUIEN DESEMPEÑO EL CARGO DE OPERADOR DE SISTEMA APS EN LA DIVISION DE OPERACIONES PROVINCIAL DE HATO MAYOR.</t>
  </si>
  <si>
    <t>PAGO INDEMN. Y VAC. (20 DIAS CORRESPONDIENTE AL AÑO 2019 Y 20 AL 2020), AL SR. ISAIAS CARRASCO, CEDULA NO. 067-0010424-0, QUIEN DESEMPEÑO EL CARGO DE OPERADOR DE SISTEMA APS EN LA DIVISION DE OPERACIONES PROVINCIAL DE HATO MAYOR.</t>
  </si>
  <si>
    <t>PAGO INDEMN. Y  VAC. ( 20 DIAS CORRESP. AL AÑO 2019 Y 20 DEL 2020), QUIEN DESEMPEÑO EL CARGO DE GESTOR DE COBROS, EN LA DIVISION COMERCIAL SAN JOSE DE OCOA.</t>
  </si>
  <si>
    <t>PAGO INDEMNIZACION Y VACACIONES (25 DIAS CORRESPONDIENTE AL AÑO 2019 Y 30 DEL 2020), QUIEN DESEMPEÑO EL CARGO DE OPERADOR DE SISTEMA  APS, SECCION DE OPERACIONES DE BARAHONA, SEGUN HOJA DE CALCULO DEL MAP, MEMO-DOTC NO.367/2021.</t>
  </si>
  <si>
    <t>PAGO INDEMN. Y VAC. (20 DIAS CORRESP. AL AÑO 2019 Y 19 DEL 2020), QUIEN DESEMPEÑO EL CARGO DE OPERADOR DE SISTEMA APS, EN LA DIVISION DE OPERACIONES SAN CRISTOBAL.</t>
  </si>
  <si>
    <t>PAGO INDEMN. Y VAC. (15 DIAS CORRESP. AL AÑO 2019 Y 20 DEL 2020), QUIEN DESEMPEÑO EL CARGO DE AYUDANTE DE MECANICA, EN LA DIVISION DE TRATAMIENTO PROVINCIA HERMANA MIRABAL.</t>
  </si>
  <si>
    <t>PAGO FACT. NOS. B1500000068/29-03, 69/30-03-2021, ORDENES DE SERVICIO NOS. OS2021-0236, OS2021- 0254, DISTRIBUCION DE AGUA EN DIFERENTES SECTORES Y COMUNIDADES DE LA  PROVINCIA SAN CRISTOBAL, CORRESP.  A 31 DIAS DEL MES DE  ENERO Y 28 DIAS DEL MES DE FEBRERO/2021.</t>
  </si>
  <si>
    <t>4TO ABONO DE INDEMN. Y VAC. CORRESP.A (30 DIAS DEL AÑO 2019 Y 27 DIAS DEL 2020), QUIEN DESEMPEÑO EL CARGO DE ENCARGADO (A) INTERINO EN EL DEPARTAMENTO ADMINISTRATIVO.</t>
  </si>
  <si>
    <t>PAGO INDEMN. Y VAC. (20 DIAS CORRESPONDIENTE AL AÑO 2019 Y 15 DEL 2020), QUIEN DESEMPEÑO EL CARGO DE AUXILIAR COMERCIAL, EN LA DIVISION COMERCIAL MARIA TRINIDAD SANCHEZ.</t>
  </si>
  <si>
    <t>PAGO VAC. ( 09 DIAS CORRESP. AL AÑO 2020), QUIEN DESEMPEÑO EL CARGO DE OPERADOR DE SISTEMAS APS, EN LA  DIVISION DE OPERACIONES PROVINCIA SAN JUAN DE LA MAGUANA.-</t>
  </si>
  <si>
    <t>4TO ABONO DE LA INDEMN. Y VAC.CORRESP. A (30 DIAS DEL AÑO 2019 Y 25 DIAS DEL 2020), QUIEN DESEMPEÑO EL CARGO DE ENCARGADA EN EL DEPTO. DE MEDICION DE CONSUMO.</t>
  </si>
  <si>
    <t>SALDO, DE INDEMN. Y VAC. CORRESP. A (25 DIAS DEL AÑO 2020), QUIEN DESEMPEÑO EL CARGO DE PROMOTOR SOCIAL EN EL DEPART. DE DESARROLLO RURAL EN APS.</t>
  </si>
  <si>
    <t>PAGO INDEMN. Y VAC. (20 DIAS CORRESP. AL AÑO 2019 Y 20 DEL 2020), QUIEN DESEMPEÑO EL CARGO DE VIGILANTE, EN LA SECCION ADMINISTRATIVA DE MONTE CRISTI.</t>
  </si>
  <si>
    <t>PAGO INDEMN. Y VAC. (25 DIAS CORRESP. AL AÑO 2019 Y 25 DEL 2020), QUIEN DESEMPEÑO EL CARGO DE MENSAJERO EXTERNO, EN LA SECCION ADMINISTRATIVA DE BARAHONA.</t>
  </si>
  <si>
    <t>PAGO INDEMN. Y VAC. (15 DIAS CORRESP. AL AÑO 2019 Y 15 DEL 2020), QUIEN DESEMPEÑO EL CARGO DE OPERADOR DE SISTEMA APS, EN LA DIVISION DE OPERACIONES MARIA  TRINIDAD SANCHEZ..</t>
  </si>
  <si>
    <t>PAGO INDEMN. Y  VAC. (25 DIAS CORRESP. AL AÑO 2019  Y 30 DIAS AL AÑO 2020) QUIEN DESEMPEÑO EL CARGO DE AYUDANTE DE OPERACIONES Y MANTENIMIENTO, EN LA DIVISION DE TRATAMIENTO SAN JUAN DE LA MAGUANA.</t>
  </si>
  <si>
    <t>PAGO INDEMN. Y VAC. (30 DIAS CORRESP. AL AÑO 2019 Y 30 DEL 2020), QUIEN DESEMPEÑO EL CARGO DE GESTOR DE COBROS, EN LA SECCION COMERCIAL MONTE CRISTI.</t>
  </si>
  <si>
    <t>PAGO INDEMN. Y VAC. ( 20 DIAS CORRESP.AL AÑO 2019 Y 15 DEL 2020), QUIEN DESEMPEÑO EL CARGO DE AUXILIAR COMERCIAL EN LA DIVISION COMERCIAL MARIA TRINIDAD SANCHEZ.</t>
  </si>
  <si>
    <t>PAGO VAC. (15 DIAS CORRESP. AL AÑO 2019 Y 20 DEL 2020), QUIEN DESEMPEÑO EL CARGO DE TECNICO ADMINISTRATIVO, EN LA DIVISION ADMINISTRATIVA FINANCIERA PROV. ELIAS PIÑA.</t>
  </si>
  <si>
    <t>PAGO INDEMN. Y VAC. ( 15 DIAS CORRESP. AL AÑO 2019), QUIEN DESEMPEÑO EL CARGO DE AUXILIAR COMERCIAL,  EN LA DIVISION COMERCIAL MARIA TRINIDAD SANCHEZ .</t>
  </si>
  <si>
    <t>PAGO INDEMN. Y VAC. (25 DIAS CORRESP. AL AÑO 2019 Y 25 DEL 2020), QUIEN DESEMPEÑO EL CARGO DE AYUNDANTE DE OPERACIONES Y MANTENIMIENTO, EN LA DIVISION DE TRATAMIENTO SAN JUAN DE LA MAGUANA.</t>
  </si>
  <si>
    <t>PAGO INDEMN. Y VAC. (20 DIAS CORRESP. AL AÑO 2019 Y 20 DEL 2020), QUIEN DESEMPEÑO EL CARGO DE OPERADOR DE SISTEMA APS, EN LA SECCION DE OPERACIONES DE PEDERNALES.</t>
  </si>
  <si>
    <t>PAGO INDEMN. Y VAC. ( 25 DIAS CORRESP. AL AÑO 2019 Y 19 DEL 2020), QUIEN DESEMPEÑO EL CARGO DE OPERADOR DE SISTEMA APS,  EN LA SABANA IGLESIA MULTIPLE.</t>
  </si>
  <si>
    <t>PAGO INDEMN. Y VAC. (15 DIAS CORRESP. AL AÑO 2019 Y 15 DEL 2020), QUIEN DESEMPEÑO EL CARGO DE OPERADOR DE SISTEMA APS,  EN LA DIVISION DE OPERACIONES SAN CRISTOBAL.-</t>
  </si>
  <si>
    <t>PAGO INDEMN. Y VAC. ( 25 DIAS CORRESP. AL AÑO 2019 Y 30 DEL 2020), QUIEN DESEMPEÑO EL CARGO DE CAJERA EN LA SECCION ADMINISTRATIVA DE MONTE CRISTI.</t>
  </si>
  <si>
    <t>PAGO INDEMN. Y VAC.(15 DIAS CORRESP. AL AÑO 2019 Y 09 DEL 2020), QUIEN DESEMPEÑO EL CARGO DE OPERADOR DE SISTEMA APS,  EL LA DIVISION DE OPERACIONES PROVINCIA DUARTE.</t>
  </si>
  <si>
    <t>PAGO INDEMN. Y  VAC.( 15 DIAS CORRESP. AL AÑO 2019 Y 09 DEL 2020), QUIEN DESEMPEÑO EL CARGO DE AUXILIAR COMERCIAL, EN LA SECCION COMERCIAL DE MONTE CRISTI.</t>
  </si>
  <si>
    <t>PAGO INDEMN. Y VAC. (25 DIAS CORRESP. AL AÑO 2019 Y 30 DEL 2020), QUIEN DESEMPEÑO EL CARGO DE AYUDANTE DE FONTANERIA, DIVISION DE OPERACIONES PROVINCIA SAN JUAN DE LA MAGUANA.</t>
  </si>
  <si>
    <t>PAGO INDEMN. Y VAC. (30 DIAS CORRESP. AL AÑO 2019 Y 30 DEL 2020), QUIEN DESEMPEÑO EL CARGO DE CONSERJE, EN LA SECCION ADMINISTRATIVA DE DAJABON.</t>
  </si>
  <si>
    <t>PAGO INDEMN. Y VAC. (20 DIAS CORRESP. AL AÑO 2019 Y 17 DEL 2020), QUIEN DESEMPEÑO EL CARGO DE OPERADOR DE SISTEMA APS, DIVISION DE OPERACIONES ELIAS PIÑA.</t>
  </si>
  <si>
    <t>PAGO INDEMN. Y VAC. (25 DIAS CORRESP. AL AÑO 2019 Y 26 DEL 2020), QUIEN DESEMPEÑO EL CARGO DE DISTRIBUIDOR DE FACTURAS, EN LA SECCION COMERCIAL DE VALVERDE.</t>
  </si>
  <si>
    <t>PAGO INDEMN. Y VAC. (20 DIAS CORRESP. AL AÑO 2019 Y 20 DEL 2020), QUIEN DESEMPEÑO EL CARGO DE OPERADOR DE SISTEMA APS, EN LA SECCION OPERACIONES PROV. BARAHONA.</t>
  </si>
  <si>
    <t>PAGO INDEMN. Y VAC. (25 DIAS CORRESP. AL AÑO 2019 Y 30 DEL 2020), QUIEN DESEMPEÑO EL CARGO DE AYUDANTE DE FONTANERIA, EN LA DIVISION DE OPERACIONES PROVINCIA SAMANA.</t>
  </si>
  <si>
    <t>PAGO VAC. (20 DIAS CORRESP. AL AÑO 2019 Y 15 DEL 2020), QUIEN DESEMPEÑO EL CARGO DE SOPORTE COMERCIAL, EN EL DEPARTAMENTO  PROVINCIAL HATO MAYOR.</t>
  </si>
  <si>
    <t>3ER ABONO DE INDEMN. Y VAC. CORRESP. A (30 DIAS DEL AÑO 2019 Y 29 DEL 2020), QUIEN DESEMPEÑO EL CARGO DE ENCARGADO EN EL DEPARTAMENTO DE DESARROLLO RURAL EN APS.</t>
  </si>
  <si>
    <t>PAGO INDEMN. Y  VAC. ( 20 DIAS CORRESP. AL AÑO 2019 Y 20 DEL 2020), QUIEN DESEMPEÑO EL CARGO DE OPERADOR DE SISTEMA  APS, EN LA DIVISION DE OPERACIONES PROVINCIA DUARTE.</t>
  </si>
  <si>
    <t>PAGO INDEMN. Y VAC. ( 25 DIAS CORRESP. AL AÑO 2019 Y 25 DEL 2020), QUIEN DESEMPEÑO EL CARGO DE CAJERA EN LA DIVISION ADMINISTRATIVA PROVINCIA MARIA TRINIDAD SANCHEZ.</t>
  </si>
  <si>
    <t>PAGO INDEMN. Y VAC. (25 DIAS CORRESP. AL AÑO 2019 Y 30 DEL 2020), QUIEN DESEMPEÑO EL CARGO DE OPERADOR DE SISTEMA APS, DIVISION DE OPERACIONES ELIAS PIÑA.</t>
  </si>
  <si>
    <t>PAGO INDEMN. Y VAC. (20 DIAS CORRESP. AL AÑO 2019 Y 20 DEL 2020), QUIEN DESEMPEÑO EL CARGO DE AYUDANTE DE OPERACIONES Y MANTENIMIENTO, EN LA SECCION DE TRATAMIENTO DE  AGUA  BARAHONA.</t>
  </si>
  <si>
    <t>PAGO INDEMN. Y VAC. (25 DIAS CORRESP. AL AÑO 2019 Y 30 DEL 2020), QUIEN DESEMPEÑO EL CARGO DE AYUDANTE DE FONTANERIA, EN LA SECCION COMERCIAL DE SANTIAGO RODRIGUEZ.</t>
  </si>
  <si>
    <t>PAGO INDEMN. Y  VAC. ( 15 DIAS CORRESP. AL AÑO 2019 Y 14 DEL 2020), QUIEN DESEMPEÑO EL CARGO DE OPERADOR DE SISTEMAS APS, EN LA DIVISION DE OPERACIONES MARIA TRINIDAD SANCHEZ.</t>
  </si>
  <si>
    <t>PAGO INDEMN. Y VAC. (25 DIAS CORRESP. AL AÑO 2019 Y 30 DEL 2020), QUIEN DESEMPEÑO EL CARGO DE OPERADOR DE SISTEMA APS, EN LA DIVISION DE OPERACIONES DE MARIA TRINIDAD SANCHEZ.</t>
  </si>
  <si>
    <t>PAGO VAC. ( 15 DIAS CORRESPONDIENTE AL AÑO 2019 Y 10 DEL 2020), QUIEN DESEMPEÑO EL CARGO DE INGENIERO CIVIL I,   EN LA SECCION DE OPERACIONES DE DAJABON.</t>
  </si>
  <si>
    <t xml:space="preserve">059290 </t>
  </si>
  <si>
    <t xml:space="preserve">059291 </t>
  </si>
  <si>
    <t xml:space="preserve">059292 </t>
  </si>
  <si>
    <t xml:space="preserve">059293 </t>
  </si>
  <si>
    <t xml:space="preserve">059294 </t>
  </si>
  <si>
    <t xml:space="preserve">059295 </t>
  </si>
  <si>
    <t xml:space="preserve">059296 </t>
  </si>
  <si>
    <t xml:space="preserve">059297 </t>
  </si>
  <si>
    <t xml:space="preserve">059299 </t>
  </si>
  <si>
    <t xml:space="preserve">059300 </t>
  </si>
  <si>
    <t xml:space="preserve">059301 </t>
  </si>
  <si>
    <t xml:space="preserve">059302 </t>
  </si>
  <si>
    <t xml:space="preserve">059303 </t>
  </si>
  <si>
    <t xml:space="preserve">059304 </t>
  </si>
  <si>
    <t xml:space="preserve">059305 </t>
  </si>
  <si>
    <t xml:space="preserve">059306 </t>
  </si>
  <si>
    <t xml:space="preserve">059307 </t>
  </si>
  <si>
    <t xml:space="preserve">059308 </t>
  </si>
  <si>
    <t xml:space="preserve">059309 </t>
  </si>
  <si>
    <t xml:space="preserve">059310 </t>
  </si>
  <si>
    <t xml:space="preserve">059311 </t>
  </si>
  <si>
    <t xml:space="preserve">059312 </t>
  </si>
  <si>
    <t xml:space="preserve">059313 </t>
  </si>
  <si>
    <t xml:space="preserve">059314 </t>
  </si>
  <si>
    <t xml:space="preserve">059315 </t>
  </si>
  <si>
    <t xml:space="preserve">059316 </t>
  </si>
  <si>
    <t xml:space="preserve">059317 </t>
  </si>
  <si>
    <t xml:space="preserve">059318 </t>
  </si>
  <si>
    <t xml:space="preserve">059319 </t>
  </si>
  <si>
    <t xml:space="preserve">059320 </t>
  </si>
  <si>
    <t xml:space="preserve">059321 </t>
  </si>
  <si>
    <t xml:space="preserve">059322 </t>
  </si>
  <si>
    <t xml:space="preserve">059323 </t>
  </si>
  <si>
    <t xml:space="preserve">059324 </t>
  </si>
  <si>
    <t xml:space="preserve">059325 </t>
  </si>
  <si>
    <t xml:space="preserve">059326 </t>
  </si>
  <si>
    <t xml:space="preserve">059327 </t>
  </si>
  <si>
    <t xml:space="preserve">059328 </t>
  </si>
  <si>
    <t xml:space="preserve">059329 </t>
  </si>
  <si>
    <t xml:space="preserve">059330 </t>
  </si>
  <si>
    <t xml:space="preserve">059331 </t>
  </si>
  <si>
    <t xml:space="preserve">059332 </t>
  </si>
  <si>
    <t xml:space="preserve">059333 </t>
  </si>
  <si>
    <t xml:space="preserve">059334 </t>
  </si>
  <si>
    <t xml:space="preserve">059335 </t>
  </si>
  <si>
    <t xml:space="preserve">059336 </t>
  </si>
  <si>
    <t xml:space="preserve">059337 </t>
  </si>
  <si>
    <t xml:space="preserve">059338 </t>
  </si>
  <si>
    <t xml:space="preserve">059339 </t>
  </si>
  <si>
    <t xml:space="preserve">059340 </t>
  </si>
  <si>
    <t xml:space="preserve">059341 </t>
  </si>
  <si>
    <t xml:space="preserve">059342 </t>
  </si>
  <si>
    <t xml:space="preserve">059343 </t>
  </si>
  <si>
    <t xml:space="preserve">059344 </t>
  </si>
  <si>
    <t xml:space="preserve">059345 </t>
  </si>
  <si>
    <t xml:space="preserve">059346 </t>
  </si>
  <si>
    <t xml:space="preserve">059347 </t>
  </si>
  <si>
    <t xml:space="preserve">059348 </t>
  </si>
  <si>
    <t xml:space="preserve">059349 </t>
  </si>
  <si>
    <t xml:space="preserve">059350 </t>
  </si>
  <si>
    <t xml:space="preserve">059351 </t>
  </si>
  <si>
    <t xml:space="preserve">059352 </t>
  </si>
  <si>
    <t xml:space="preserve">059353 </t>
  </si>
  <si>
    <t xml:space="preserve">059354 </t>
  </si>
  <si>
    <t xml:space="preserve">059355 </t>
  </si>
  <si>
    <t xml:space="preserve">059356 </t>
  </si>
  <si>
    <t xml:space="preserve">059357 </t>
  </si>
  <si>
    <t xml:space="preserve">059358 </t>
  </si>
  <si>
    <t xml:space="preserve">059359 </t>
  </si>
  <si>
    <t xml:space="preserve">059360 </t>
  </si>
  <si>
    <t xml:space="preserve">059361 </t>
  </si>
  <si>
    <t xml:space="preserve">059362 </t>
  </si>
  <si>
    <t xml:space="preserve">059363 </t>
  </si>
  <si>
    <t xml:space="preserve">059364 </t>
  </si>
  <si>
    <t xml:space="preserve">059365 </t>
  </si>
  <si>
    <t xml:space="preserve">059366 </t>
  </si>
  <si>
    <t xml:space="preserve">059368 </t>
  </si>
  <si>
    <t xml:space="preserve">059369 </t>
  </si>
  <si>
    <t xml:space="preserve">059370 </t>
  </si>
  <si>
    <t xml:space="preserve">059371 </t>
  </si>
  <si>
    <t xml:space="preserve">059372 </t>
  </si>
  <si>
    <t xml:space="preserve">059373 </t>
  </si>
  <si>
    <t xml:space="preserve">059374 </t>
  </si>
  <si>
    <t xml:space="preserve">059375 </t>
  </si>
  <si>
    <t xml:space="preserve">059376 </t>
  </si>
  <si>
    <t xml:space="preserve">059377 </t>
  </si>
  <si>
    <t xml:space="preserve">059378 </t>
  </si>
  <si>
    <t xml:space="preserve">059379 </t>
  </si>
  <si>
    <t xml:space="preserve">059380 </t>
  </si>
  <si>
    <t xml:space="preserve">059381 </t>
  </si>
  <si>
    <t xml:space="preserve">059382 </t>
  </si>
  <si>
    <t xml:space="preserve">059383 </t>
  </si>
  <si>
    <t xml:space="preserve">059384 </t>
  </si>
  <si>
    <t xml:space="preserve">059385 </t>
  </si>
  <si>
    <t xml:space="preserve">059386 </t>
  </si>
  <si>
    <t xml:space="preserve">059387 </t>
  </si>
  <si>
    <t xml:space="preserve">059388 </t>
  </si>
  <si>
    <t xml:space="preserve">059389 </t>
  </si>
  <si>
    <t xml:space="preserve">059390 </t>
  </si>
  <si>
    <t xml:space="preserve">059391 </t>
  </si>
  <si>
    <t xml:space="preserve">059392 </t>
  </si>
  <si>
    <t xml:space="preserve">059393 </t>
  </si>
  <si>
    <t xml:space="preserve">059394 </t>
  </si>
  <si>
    <t xml:space="preserve">059395 </t>
  </si>
  <si>
    <t xml:space="preserve">059396 </t>
  </si>
  <si>
    <t xml:space="preserve">059397 </t>
  </si>
  <si>
    <t xml:space="preserve">059398 </t>
  </si>
  <si>
    <t xml:space="preserve">059399 </t>
  </si>
  <si>
    <t xml:space="preserve">059400 </t>
  </si>
  <si>
    <t xml:space="preserve">059401 </t>
  </si>
  <si>
    <t xml:space="preserve">059402 </t>
  </si>
  <si>
    <t xml:space="preserve">059403 </t>
  </si>
  <si>
    <t xml:space="preserve">059404 </t>
  </si>
  <si>
    <t xml:space="preserve">059405 </t>
  </si>
  <si>
    <t xml:space="preserve">059406 </t>
  </si>
  <si>
    <t xml:space="preserve">059407 </t>
  </si>
  <si>
    <t xml:space="preserve">059408 </t>
  </si>
  <si>
    <t xml:space="preserve">059409 </t>
  </si>
  <si>
    <t xml:space="preserve">059410 </t>
  </si>
  <si>
    <t xml:space="preserve">059411 </t>
  </si>
  <si>
    <t xml:space="preserve">059412 </t>
  </si>
  <si>
    <t xml:space="preserve">059413 </t>
  </si>
  <si>
    <t xml:space="preserve">059414 </t>
  </si>
  <si>
    <t xml:space="preserve">059415 </t>
  </si>
  <si>
    <t xml:space="preserve">059416 </t>
  </si>
  <si>
    <t xml:space="preserve">059417 </t>
  </si>
  <si>
    <t xml:space="preserve">059418 </t>
  </si>
  <si>
    <t xml:space="preserve">059419 </t>
  </si>
  <si>
    <t xml:space="preserve">059420 </t>
  </si>
  <si>
    <t xml:space="preserve">059421 </t>
  </si>
  <si>
    <t xml:space="preserve">059422 </t>
  </si>
  <si>
    <t xml:space="preserve">059423 </t>
  </si>
  <si>
    <t xml:space="preserve">059424 </t>
  </si>
  <si>
    <t xml:space="preserve">059425 </t>
  </si>
  <si>
    <t xml:space="preserve">059426 </t>
  </si>
  <si>
    <t xml:space="preserve">059427 </t>
  </si>
  <si>
    <t xml:space="preserve">059428 </t>
  </si>
  <si>
    <t xml:space="preserve">059429 </t>
  </si>
  <si>
    <t xml:space="preserve">059430 </t>
  </si>
  <si>
    <t xml:space="preserve">059431 </t>
  </si>
  <si>
    <t xml:space="preserve">059432 </t>
  </si>
  <si>
    <t xml:space="preserve">059433 </t>
  </si>
  <si>
    <t xml:space="preserve">059434 </t>
  </si>
  <si>
    <t xml:space="preserve">059435 </t>
  </si>
  <si>
    <t xml:space="preserve">059436 </t>
  </si>
  <si>
    <t xml:space="preserve">059437 </t>
  </si>
  <si>
    <t xml:space="preserve">059438 </t>
  </si>
  <si>
    <t>.PAGO FACT. NO.B1500095216/28-04-2021 (721621338) SERVICIO DE LAS FLOTAS SISMOPA, CORRESP. AL MES DE ABRIL/2021.</t>
  </si>
  <si>
    <t>PAGO FACT. NOS. B1500000042/01-02, 50, 40/11-01, 43/01-02-2021, ORDEN DE SERVICIO NO. OS2021-0040,  ABASTECIMIENTO DE AGUA EN DIFERENTES SECTORES Y COMUNIDADES DE LAS  PROVINCIAS BARAHONA Y  BAHORUCO, CORRESP. A 28 DIAS DEL MES DE SEPTIEMBRE, 31  DIAS DE OCTUBRE,  30 DIAS DE NOVIEMBRE Y 31 DIAS DE DICIEMBRE /2020.</t>
  </si>
  <si>
    <t>PAGO INDEMN. Y VAC. (25 DIAS CORRESP. AL AÑO 2019 Y 30 AL 2020), AL SR. ERNESTO DE LA CRUZ FELIZ, CEDULA NO. 080-0000026-7, QUIEN DESEMPEÑO EL CARGO DE OPERADOR DE SISTEMA APS, EN LA SECCION DE OPERACIONES DE BARAHON.</t>
  </si>
  <si>
    <t>SALDO DE INDEMN. Y  VAC. CORRESP. A (30 DIAS DEL AÑO 2019 Y 28 DEL 2020), QUIEN DESEMPEÑO EL CARGO DE AUXILIAR COMERCIAL, EN EL DEPTO. DE COMERCIALIZACION Y MARKETING,.</t>
  </si>
  <si>
    <t>PAGO INDEMN. Y VAC. (25 DIAS CORRESP. AL AÑO 2019 Y 21 DEL 2020), QUIEN DESEMPEÑO EL CARGO DE OPERADOR DE SISTEMA APS, EN LA SECCION DE OPERACIONES DE BARAHONA.</t>
  </si>
  <si>
    <t>PAGO INDEMN. Y VAC. (15 DIAS CORRESP.AL AÑO 2019 Y 10 DEL 2020), QUIEN DESEMPEÑO EL CARGO DE CAJERA, EN LA SECCION ADMINISTRATIVA DE BARAHONA.</t>
  </si>
  <si>
    <t>PAGO INDEMN. Y VAC. (20 DIAS CORRESP. AL AÑO 2019 Y 20 AL 2020),  QUIEN DESEMPEÑO EL CARGO DE CONSERJE EN LA SECCION ADMINISTRATIVA DE BARAHONA.</t>
  </si>
  <si>
    <t>PAGO INDEMN. Y VAC. (20 DIAS CORRESP. AL AÑO 2019 Y 20 DEL 2020), QUIEN DESEMPEÑO EL CARGO DE CONSERJE EN LA SECCION ADMINISTRATIVA DE BARAHONA.</t>
  </si>
  <si>
    <t>PAGO INDEMN. Y  VAC. (15 DIAS CORRESP. AL AÑO 2019  Y 15 DIAS AL AÑO 2020) QUIEN DESEMPEÑO EL CARGO DE AYUDANTE DE OPERACIONES Y MANTENIMIENTO, EN LA SECCION DE TRATAMIENTO DE AGUA DE BARAHONA.</t>
  </si>
  <si>
    <t>PAGO  VAC. (15 DIAS CORRESP. AL AÑO 2020), QUIEN DESEMPEÑO EL CARGO DE AYUDANTE DE OPERACIONES Y MANTENIMIENTO EN LA SECCION DE TRATAMIENTO DE AGUA DE VALVERDE.</t>
  </si>
  <si>
    <t>PAGO INDEMN. Y VAC. (25 DIAS CORRESP.AL AÑO 2019 Y 22 DEL 2020), QUIEN DESEMPEÑO EL CARGO DE CAJERA,  EN LA DIVISION ADMINISTRATIVA  PROVINCIA DUARTE.</t>
  </si>
  <si>
    <t>PAGO INDEMN. Y  VAC. ( 15 DIAS CORRESP. AL AÑO 2019 Y 15 DEL 2020), QUIEN DESEMPEÑO EL CARGO DE AYUDANTE DE FONTANERIA, EN LA SECCION DE OPERACIONES DAJABON.</t>
  </si>
  <si>
    <t>PAGO INDEMN. Y  VAC. ( 20 DIAS CORRESP. AL AÑO 2019 Y 20 DEL 2020), QUIEN DESEMPEÑO EL CARGO DE AYUDANTE DE FONTANERIA, EN LA SECCION DE OPERACIONES DE PEDERNALES.</t>
  </si>
  <si>
    <t>PAGO FACT. NOS.B1500000018/09-03, 19/10-03, 20/03-03, 21/05-04-2021, ORDEN DE SERVICIO NO. OS2020-0185 , DISTRIBUCION DE AGUA EN DIFERENTES SECTORES Y COMUNIDADES  DE LA PROVINCIA SAN CRISTOBAL, CORRESP.  A 30 DIAS DE DICIEMBRE/2020, 31 DE DIAS DE  ENERO, 28 DIAS DE FEBRERO Y 31  DIAS DE MARZO/2021.</t>
  </si>
  <si>
    <t>PAGO ORDEN DE COMP OC2021-0120 ADQUISICION DE NORMAS ISO 9000-15, ISO 31000-2018 Y ISO 19011-2018, PARA SER USADAS EN LOS DEPARTAMENTOS DE DESARROLLO INSTITUCIONAL Y DE CALIDAD EN GESTION</t>
  </si>
  <si>
    <t>PAGO FACT. NO. B1500000021/25-03-2021, ORD. DE SERV. NO. OS2020-0685, DISTRIBUCION DE AGUA EN DIFERENTES SECTORES Y COMUNIDADES DE LA PROVINCIA MONTE CRISTI, CORRESP. A 20 DIAS DEL MES DE AGOSTO/2020.</t>
  </si>
  <si>
    <t xml:space="preserve">EFT-6084 </t>
  </si>
  <si>
    <t>EFT-6085</t>
  </si>
  <si>
    <t>EFT-6086</t>
  </si>
  <si>
    <t>EFT-6087</t>
  </si>
  <si>
    <t>EFT-6088</t>
  </si>
  <si>
    <t>EFT-6089</t>
  </si>
  <si>
    <t>EFT-6090</t>
  </si>
  <si>
    <t>EFT-6091</t>
  </si>
  <si>
    <t>EFT-6092</t>
  </si>
  <si>
    <t>PAGO FACTURAS NOS.B1500002944/04, 2934, 2932/03-05-2021,  ORDENES DE SERVICIOS OS2021-0281, OS2021-0275, OS2021-0256,  PUBLICACION DE 1 (UN) MEDIO DE CIRCULACION NACIONAL DURANTE DOS (2) DIAS CONSECUTIVOS,  LA CONVOCATORIA A PARTICIPAR EN EL PROCESO DE  EXCEPCION MEDIANTE URGENCIA,  NO.INAPA-MAE-PEUR-2021-0001, LICITACION PUBLICA NACIONAL, NO.INAPA-CCC-LPN-2021-0011, NO.INAPA-CCC-LPN-2021-0009,  MENOS DESC. ISR RD $ 5,160.00.-</t>
  </si>
  <si>
    <t>PAGO FACT. NO. B1500000030/03-02-2021, ORDEN DE SERVICIO NO. OS2020-0738, SERVICIO DE DISTRIBUCION DE AGUA CON CAMION CISTERNA EN DIFERENTES SECTORES Y COMUNIDADES DE LA PROVINCIA SAN CRISTOBAL, CORRESP. A 13  DIAS DEL MES DE ENERO/2021.</t>
  </si>
  <si>
    <t>PAGO FACT. NOS.B1500049085/23-08, 53412/26-10-2020, 56187/01-02, 59290/17, 61609/18, 61623/24, 61605/22, 61668/30,  61667/31-03, 61722/08, 61677/06, 61725/08, 61715, 61720, 61721/09, 61716/10-04-2021,    ORD. DE COMP. OC2020-0191 ADQUISICION DE GASOIL REGULAR  PARA SER UTILIZADO EN LA FLOTILLA  DE VEHICULOS, GENERADORES ELECTRICOS, Y EQUIPO DE BOMBEO DEL INAPA. MENOS DESC. ISR RD$14,697.79.</t>
  </si>
  <si>
    <t>PAGO FACT. NOS. B1500002797/12, 2848/25-03-20201 ORDENES DE SERVICIOS  NOS OS2021-0154, OS2021-0159  SOLICITUD COLOCACION DE PUBLICIDAD INSTITUCIONAL DURANTE 02 (DOS) DIAS CONSECUTIVOS LA CONVOCATORIA  A PARTICIPAR EN EL PROCESO DE LICITACION PUBLICA NACIONAL  NO.INAPA-CCC-LPN-2021-0007, 0008.</t>
  </si>
  <si>
    <t>PAGO FACT. NO. B1500002368/01-05-2021, CUENTA NO. (50017176) SERVICIO C&amp;W INTERNET ASIGNADO A SAN CRISTOBAL, CORRESPONDIENTE A LA FACTURACION DEL 01-05  AL 31-05-2021.</t>
  </si>
  <si>
    <t>PAGO FACT. NOS. B1500000144/19-02, 149/26-03-2021 ORDENES DE COMPRA NOS. OC2021-0080,0038, ADQUISICION DE EQUIPOS PARA SER UTILIZADOS EN EL ACUEDUCTO ARENOSO Y YAIBA, PROVINCIA DUARTE Z-111, Y COMPRA DE MATERIALES DE SHEETROCK UTILIZADO EN EL REMOZAMIENTO DEL DPTO. COSTO Y PRESUPUESTO 3ER NIVEL DE LA SEDE CENTRAL DEL INAPA.</t>
  </si>
  <si>
    <t>PAGO FACT. NOS.B1500024821(CODIGO DE SISTEMA NO.77100), 24891 (6091)/03-05-2021, SERVICIOS RECOGIDA DE BASURA EN EL NIVEL CENTRAL Y OFICINAS  ACUEDUCTOS RURALES, CORRESP. AL PERIODO DESDE EL 01 AL 31 DE MAYO/2021.</t>
  </si>
  <si>
    <t>PAGO FACT. NO. B1500002371/01-05-2021, CUENTA NO. (50015799) SERVICIO C&amp;W INTERNET 155 MBPS IP ASIGNADO A NIVEL CENTRAL, CORRESP. A LA FACTURACION DE 01-05 AL 31-05-2021.</t>
  </si>
  <si>
    <t>PAGO FACT. NO. B1500000697/24-03-2021 ORDEN DE COMPRA OC2021-0073, COMPRA DE PLASTIFICADORA PARA SER UTILIZADA EN LA DIRECCION ADMINISTRATIVA Y DIVISION DE PLANTA FISICA.</t>
  </si>
  <si>
    <t xml:space="preserve">059439 </t>
  </si>
  <si>
    <t xml:space="preserve">059440 </t>
  </si>
  <si>
    <t xml:space="preserve">059441 </t>
  </si>
  <si>
    <t xml:space="preserve">059442 </t>
  </si>
  <si>
    <t xml:space="preserve">059443 </t>
  </si>
  <si>
    <t xml:space="preserve">059444 </t>
  </si>
  <si>
    <t xml:space="preserve">059445 </t>
  </si>
  <si>
    <t xml:space="preserve">059446 </t>
  </si>
  <si>
    <t xml:space="preserve">059447 </t>
  </si>
  <si>
    <t xml:space="preserve">059448 </t>
  </si>
  <si>
    <t xml:space="preserve">059449 </t>
  </si>
  <si>
    <t xml:space="preserve">059450 </t>
  </si>
  <si>
    <t xml:space="preserve">059451 </t>
  </si>
  <si>
    <t xml:space="preserve">059452 </t>
  </si>
  <si>
    <t xml:space="preserve">059453 </t>
  </si>
  <si>
    <t xml:space="preserve">059454 </t>
  </si>
  <si>
    <t xml:space="preserve">059455 </t>
  </si>
  <si>
    <t xml:space="preserve">059456 </t>
  </si>
  <si>
    <t xml:space="preserve">059457 </t>
  </si>
  <si>
    <t xml:space="preserve">059458 </t>
  </si>
  <si>
    <t xml:space="preserve">059459 </t>
  </si>
  <si>
    <t xml:space="preserve">059460 </t>
  </si>
  <si>
    <t xml:space="preserve">059461 </t>
  </si>
  <si>
    <t xml:space="preserve">059462 </t>
  </si>
  <si>
    <t xml:space="preserve">059463 </t>
  </si>
  <si>
    <t xml:space="preserve">059464 </t>
  </si>
  <si>
    <t xml:space="preserve">059465 </t>
  </si>
  <si>
    <t xml:space="preserve">059466 </t>
  </si>
  <si>
    <t xml:space="preserve">059467 </t>
  </si>
  <si>
    <t xml:space="preserve">059468 </t>
  </si>
  <si>
    <t xml:space="preserve">059469 </t>
  </si>
  <si>
    <t xml:space="preserve">059470 </t>
  </si>
  <si>
    <t xml:space="preserve">059472 </t>
  </si>
  <si>
    <t xml:space="preserve">059473 </t>
  </si>
  <si>
    <t xml:space="preserve">059474 </t>
  </si>
  <si>
    <t xml:space="preserve">059475 </t>
  </si>
  <si>
    <t xml:space="preserve">059476 </t>
  </si>
  <si>
    <t xml:space="preserve">059477 </t>
  </si>
  <si>
    <t xml:space="preserve">059478 </t>
  </si>
  <si>
    <t xml:space="preserve">059479 </t>
  </si>
  <si>
    <t xml:space="preserve">059480 </t>
  </si>
  <si>
    <t xml:space="preserve">059481 </t>
  </si>
  <si>
    <t xml:space="preserve">059482 </t>
  </si>
  <si>
    <t xml:space="preserve">059483 </t>
  </si>
  <si>
    <t xml:space="preserve">059484 </t>
  </si>
  <si>
    <t xml:space="preserve">059485 </t>
  </si>
  <si>
    <t xml:space="preserve">059486 </t>
  </si>
  <si>
    <t xml:space="preserve">059487 </t>
  </si>
  <si>
    <t xml:space="preserve">059488 </t>
  </si>
  <si>
    <t xml:space="preserve">059489 </t>
  </si>
  <si>
    <t xml:space="preserve">059490 </t>
  </si>
  <si>
    <t xml:space="preserve">059491 </t>
  </si>
  <si>
    <t xml:space="preserve">059492 </t>
  </si>
  <si>
    <t xml:space="preserve">059493 </t>
  </si>
  <si>
    <t xml:space="preserve">059494 </t>
  </si>
  <si>
    <t xml:space="preserve">059495 </t>
  </si>
  <si>
    <t xml:space="preserve">059496 </t>
  </si>
  <si>
    <t xml:space="preserve">059497 </t>
  </si>
  <si>
    <t xml:space="preserve">059498 </t>
  </si>
  <si>
    <t xml:space="preserve">059499 </t>
  </si>
  <si>
    <t xml:space="preserve">059500 </t>
  </si>
  <si>
    <t xml:space="preserve">059501 </t>
  </si>
  <si>
    <t xml:space="preserve">059502 </t>
  </si>
  <si>
    <t xml:space="preserve">059503 </t>
  </si>
  <si>
    <t xml:space="preserve">059504 </t>
  </si>
  <si>
    <t xml:space="preserve">059505 </t>
  </si>
  <si>
    <t xml:space="preserve">059506 </t>
  </si>
  <si>
    <t xml:space="preserve">059533 </t>
  </si>
  <si>
    <t xml:space="preserve">059534 </t>
  </si>
  <si>
    <t xml:space="preserve">059535 </t>
  </si>
  <si>
    <t xml:space="preserve">059536 </t>
  </si>
  <si>
    <t xml:space="preserve">059537 </t>
  </si>
  <si>
    <t xml:space="preserve">059538 </t>
  </si>
  <si>
    <t xml:space="preserve">059539 </t>
  </si>
  <si>
    <t xml:space="preserve">059540 </t>
  </si>
  <si>
    <t xml:space="preserve">059541 </t>
  </si>
  <si>
    <t xml:space="preserve">059542 </t>
  </si>
  <si>
    <t xml:space="preserve">059543 </t>
  </si>
  <si>
    <t xml:space="preserve">059544 </t>
  </si>
  <si>
    <t xml:space="preserve">059545 </t>
  </si>
  <si>
    <t xml:space="preserve">059546 </t>
  </si>
  <si>
    <t xml:space="preserve">059547 </t>
  </si>
  <si>
    <t xml:space="preserve">059548 </t>
  </si>
  <si>
    <t xml:space="preserve">059549 </t>
  </si>
  <si>
    <t xml:space="preserve">059551 </t>
  </si>
  <si>
    <t xml:space="preserve">059552 </t>
  </si>
  <si>
    <t xml:space="preserve">059553 </t>
  </si>
  <si>
    <t xml:space="preserve">059554 </t>
  </si>
  <si>
    <t xml:space="preserve">059555 </t>
  </si>
  <si>
    <t xml:space="preserve">059556 </t>
  </si>
  <si>
    <t xml:space="preserve">059557 </t>
  </si>
  <si>
    <t xml:space="preserve">059558 </t>
  </si>
  <si>
    <t xml:space="preserve">059559 </t>
  </si>
  <si>
    <t xml:space="preserve">059560 </t>
  </si>
  <si>
    <t xml:space="preserve">059561 </t>
  </si>
  <si>
    <t xml:space="preserve">059562 </t>
  </si>
  <si>
    <t xml:space="preserve">059563 </t>
  </si>
  <si>
    <t xml:space="preserve">059564 </t>
  </si>
  <si>
    <t xml:space="preserve">059565 </t>
  </si>
  <si>
    <t xml:space="preserve">059566 </t>
  </si>
  <si>
    <t xml:space="preserve">059567 </t>
  </si>
  <si>
    <t xml:space="preserve">059568 </t>
  </si>
  <si>
    <t xml:space="preserve">059569 </t>
  </si>
  <si>
    <t xml:space="preserve">059570 </t>
  </si>
  <si>
    <t xml:space="preserve">059571 </t>
  </si>
  <si>
    <t xml:space="preserve">059572 </t>
  </si>
  <si>
    <t xml:space="preserve">059573 </t>
  </si>
  <si>
    <t xml:space="preserve">059574 </t>
  </si>
  <si>
    <t xml:space="preserve">059575 </t>
  </si>
  <si>
    <t xml:space="preserve">059577 </t>
  </si>
  <si>
    <t xml:space="preserve">059578 </t>
  </si>
  <si>
    <t xml:space="preserve">059579 </t>
  </si>
  <si>
    <t xml:space="preserve">059580 </t>
  </si>
  <si>
    <t xml:space="preserve">059581 </t>
  </si>
  <si>
    <t xml:space="preserve">059582 </t>
  </si>
  <si>
    <t xml:space="preserve">059583 </t>
  </si>
  <si>
    <t xml:space="preserve">059584 </t>
  </si>
  <si>
    <t xml:space="preserve">059585 </t>
  </si>
  <si>
    <t xml:space="preserve">059586 </t>
  </si>
  <si>
    <t xml:space="preserve">059587 </t>
  </si>
  <si>
    <t xml:space="preserve">059588 </t>
  </si>
  <si>
    <t xml:space="preserve">059589 </t>
  </si>
  <si>
    <t xml:space="preserve">059590 </t>
  </si>
  <si>
    <t xml:space="preserve">059591 </t>
  </si>
  <si>
    <t xml:space="preserve">059592 </t>
  </si>
  <si>
    <t xml:space="preserve">059593 </t>
  </si>
  <si>
    <t xml:space="preserve">059594 </t>
  </si>
  <si>
    <t xml:space="preserve">059596 </t>
  </si>
  <si>
    <t xml:space="preserve">059597 </t>
  </si>
  <si>
    <t>PAGO INDEMN. Y VAC. (30 DIAS CORRESP. AL AÑO 2019 Y 30 DEL 2020), QUIEN DESEMPEÑO EL CARGO DE OPERADOR DE SISTEMA APS, EN LA DIVISION DE OPERACIONES PROV. PERAVIA.</t>
  </si>
  <si>
    <t>PAGO INDEMN. Y VAC. (20 DIAS CORRESP. AL AÑO 2019 Y 18 DEL 2020), QUIEN DESEMPEÑO LA FUNCION DE CAJERO (A), EN LA DIVISION ADMINISTRATIVA PROV.PERAVIA.</t>
  </si>
  <si>
    <t>PAGO INDEMN. Y VAC. (25 DIAS CORRESP. AL AÑO 2019 Y 21 DEL 2020), QUIEN DESEMPEÑO LA FUNCION DE OPERADOR DE SISTEMA APS, EN LA DIVISION DE OPERACIONES PROV. PERAVIA.</t>
  </si>
  <si>
    <t>PAGO INDEMN. Y VAC. (20 DIAS CORRESP. AL AÑO 2019 Y 20 DEL 2020), QUIEN DESEMPEÑO LA FUNCION DE AUXILIAR COMERCIAL, EN LA DIVISION COMERCIAL PERAVIA.</t>
  </si>
  <si>
    <t>PAGO INDEMN. Y VAC. (15 DIAS CORRESP. AL AÑO 2019 Y 20 DEL 2020), QUIEN DESEMPEÑO LA FUNCION DE AYUDANTE DE OPERACIONES Y MANTENIMIENTO, EN LA DIVISION DE TRATAMIENTO DE AGUA PERAVIA.</t>
  </si>
  <si>
    <t>PAGO INDEMN. Y VAC. (30 DIAS CORRESP. AL AÑO 2019 Y 30 DEL 2020), QUIEN DESEMPEÑO LA FUNCION DE OPERADOR DE SISTEMA APS, EN LA DIVISION DE OPERACIONES PROV. PERAVIA.</t>
  </si>
  <si>
    <t>PAGO INDEMN. Y VAC. (15 DIAS CORRESP. AL AÑO 2019 Y 09 DEL 2020), QUIEN DESEMPEÑO EL CARGO DE OPERADOR DE SISTEMA APS, EN LA DIVISION DE OPERACIONES PERAVIA.</t>
  </si>
  <si>
    <t>PAGO INDEMN. Y VAC. (25 DIAS CORRESP. AL AÑO 2019 Y 25 DEL 2020), QUIEN DESEMPEÑO EL CARGO DE CAJERO, DIVISION ADMINISTRATIVA PROVINCIA PERAVIA.</t>
  </si>
  <si>
    <t>PAGO INDEMN. Y VAC. (12 DIAS CORRESP. AL AÑO 2020), QUIEN DESEMPEÑO LA FUNCION DE CONSERJE, EN LA DIVISION ADMINISTRATIVA PROVINCIA PERAVIA.</t>
  </si>
  <si>
    <t>PAGO INDEMN. Y VAC. ( 22 DIAS CORRESP. AL AÑO 2020), QUIEN DESEMPEÑO EL CARGO DE CONSERJE, EN LA DIVISION ADMINISTRATIVA  PROVINCIA PERAVIA.</t>
  </si>
  <si>
    <t>PAGO INDEMN. Y VAC.(15 DIAS CORRESP. AL AÑO 2019 Y 09 DEL 2020), QUIEN DESEMPEÑO EL CARGO DE AUXILIAR ADMINISTRATIVO, DIVISION ADMINISTRATIVA PROVINCIA PERAVIA.</t>
  </si>
  <si>
    <t>PAGO VAC. (13 DIAS CORRESP. AL AÑO 2020), QUIEN DESEMPEÑO LA FUNCION DE AUXILIAR ADMINISTRATIVO, DIVISION ADMINISTRATIVA PROV. PERAVIA.</t>
  </si>
  <si>
    <t>PAGO INDEMN. Y VAC. (15 DIAS CORRESP. AL AÑO 2019 Y 11 DEL 2020), QUIEN DESEMPEÑO EL CARGO DE CONSERJE EN LA DIVISION ADMINISTRATIVA PROV. PERAVIA.</t>
  </si>
  <si>
    <t>PAGO INDEMN. Y VAC. (25 DIAS CORRESP. AL AÑO 2019 Y 30 DEL 2020), QUIEN DESEMPEÑO LA FUNCION DE AYUDANTE DE OPERACIONES Y MANTENIMIENTO, EN LA DIVISION DE TRATAMIENTO DEL AGUA DE ALINO.</t>
  </si>
  <si>
    <t>PAGO INDEMN. Y VAC. (25 DIAS CORRESP. AL AÑO 2019 Y 30 DEL 2020), QUIEN DESEMPEÑO EL CARGO DE AYUDANTE DE FONTANERIA, EN LA SECCION DE OPERACIONES DAJABON.</t>
  </si>
  <si>
    <t>PAGO VAC. (10 DIAS CORRESP. AL AÑO 2020), QUIEN DESEMPEÑO EL CARGO DE AYUDANTE DE OPERACIONES Y MANTENIMIENTO, EN LA DIVISION DE TRATAMIENTO DE AGUA PROVINCIA DUARTE.</t>
  </si>
  <si>
    <t>PAGO INDEMN. Y VAC. (30 DIAS CORRESP. AL AÑO 2019 Y 30 DEL 2020), QUIEN DESEMPEÑO LA FUNCION DE AYUDANTE DE FONTANERIA, DIVISION DE OPERACIONES SANCHEZ RAMIREZ.</t>
  </si>
  <si>
    <t>PAGO INDEMN. Y VAC. (30 DIAS CORRESP. AL AÑO 2019 Y 30 DEL 2020), QUIEN DESEMPEÑO LA FUNCION DE AYUDANTE DE FONTANERIA, DIVISION DE OPERACIONES MARIA TRINIDAD SANCHEZ.</t>
  </si>
  <si>
    <t>PAGO INDEMN. Y VAC. (20 DIAS CORRESP. AL AÑO 2019 Y 17 DEL 2020), QUIEN DESEMPEÑO LA FUNCION DE OPERADOR DE SISTEMA APS. SECCION DE OPERACIONES DE INDEPENDENCIA.</t>
  </si>
  <si>
    <t>PAGO INDEMN. Y VAC. (15 DIAS CORRESP. AL AÑO 2020), QUIEN DESEMPEÑO EL CARGO DE AYUDANTE DE FONTANERIA, DIVISION COMERCIAL, PROVINCIA DUARTE.</t>
  </si>
  <si>
    <t>PAGO INDEMN. Y VAC. (30 DIAS CORRESP. AL AÑO 2019 Y 30 DEL 2020), QUIEN DESEMPEÑO EL CARGO DE OPERADOR DE SISTEMA APS, DEL AC. NAVARRETE.</t>
  </si>
  <si>
    <t>PAGO INDEMN. Y VAC. (25 DIAS CORRESP. AL AÑO 2019 Y 30 DEL 2020), QUIEN DESEMPEÑO EL CARGO DE PLOMERO EN EL ACUEDUCTO NAVARRETE.</t>
  </si>
  <si>
    <t>PAGO INDEMN. Y VAC. (20 DIAS CORRESP. AL AÑO 2019 Y 25 DEL 2020), QUIEN DESEMPEÑO EL CARGO DE OPERADOR DE SISTEMAS APS EN LA DIVISION DE OPERACIONES PROVINCIA HERMANAS MIRABAL.</t>
  </si>
  <si>
    <t>PAGO INDEMN. Y VAC. (20 DIAS CORRESP. AL AÑO 2019 Y 25 DEL 2020), QUIEN DESEMPEÑO EL CARGO DE OPERADOR DE SISTEMA APS, SABANA IGLESIA MULTIPLE.</t>
  </si>
  <si>
    <t>PAGO INDEMN. Y VAC. (20 DIAS CORRESP. AL AÑO 2019 Y 17 DEL 2020), QUIEN DESEMPEÑO LA FUNCION DE AUXILIAR ADMINISTRATIVO, EN LA DIVISION ADMINISTRATIVA SANCHEZ RAMIREZ.</t>
  </si>
  <si>
    <t>PAGO INDEMN. Y VAC. (20 DIAS CORRESP. AL AÑO 2019 Y 20 DEL 2020), QUIEN DESEMPEÑO LA FUNCION DE AYUDANTE DE OPERACIONES Y MANTENIMIENTO, DIVISION DE TRATAMIENTO SANCHEZ RAMIREZ.</t>
  </si>
  <si>
    <t>PAGO INDEMN. Y VAC. (22 DIAS CORRESP.AL AÑO 2019 Y 30 DEL 2020), QUIEN DESEMPEÑO LA FUNCION DE GESTOR DE COBROS, DIVISION COMERCIAL PROV. MONTE PLATA.</t>
  </si>
  <si>
    <t>PAGO INDEMN. Y VAC. (15 DIAS CORRESP. AL AÑO 2020), QUIEN DESEMPEÑO EL CARGO DE GESTOR DE COBROS, AC. SAN CRISTOBAL MULTIPLE.</t>
  </si>
  <si>
    <t>PAGO VAC. (11 DIAS CORRESP. AL AÑO 2020), QUIEN DESEMPEÑO LA FUNCION DE CONSERJE, EN LA DIVISION ADMINISTRATIVA PROVINCIA PERAVIA.</t>
  </si>
  <si>
    <t>PAGO INDEMN. Y VAC. (20 DIAS CORRESP. AL AÑO 2019 Y 19 DEL 2020), QUIEN DESEMPEÑO LA FUNCION DE CONSERJE, SECCION ADMINISTRATIVA DE INDEPENDENCIA.</t>
  </si>
  <si>
    <t>PAGO VAC. (11 DIAS CORRESP. AL AÑO 2020), QUIEN DESEMPEÑO LA FUNCION DE ANALISTA DE COBROS, EN LA DIVISION COMERCIAL PROVINCIA PERAVIA.</t>
  </si>
  <si>
    <t>PAGO INDEMN. Y VAC. (15 DIAS CORRESP. AL AÑO 2019 Y 15 DEL 2020), QUIEN DESEMPEÑO EL CARGO DE AUXILIAR DE ATENCION AL CIUDADANO, EN LA DIVISION COMERCIAL PROVINCIA HATO MAYOR.</t>
  </si>
  <si>
    <t>PAGO INDEMN. Y VAC. (20 DIAS CORRESP. AL AÑO 2019 Y 20 DEL 2020), QUIEN DESEMPEÑO EL CARGO DE AUXILIAR COMERCIAL, EN LA DIVISION COMERCIAL PROVINCIA DUARTE.</t>
  </si>
  <si>
    <t>PAGO INDEMN. Y VAC. (15 DIAS CORRESP. AL AÑO 2019 Y 10 DEL 2020), QUIEN DESEMPEÑO EL CARGO DE CAJERA, EN LA DIVISION ADMINISTRATIVA FINANCIERA PROVINCIA HATO MAYOR.</t>
  </si>
  <si>
    <t>PAGO INDEMN.Y VAC. (15 DIAS CORRESP. AL AÑO 2019 Y 09 DEL 2020), QUIEN DESEMPEÑO EL CARGO DE OPERADOR DE SISTEMA APS, EN LA DIVISION DE OPERACIONES PROVINCIA DAJABON.</t>
  </si>
  <si>
    <t>PAGO VAC. (20 DIAS CORRESP. AL AÑO 2019 Y 20 DEL 2020), QUIEN DESEMPEÑO EL CARGO DE AUXILIAR DE INGENIERIA EN LA SECCION DE OPERACIONES DE BARAHONA.</t>
  </si>
  <si>
    <t>PAGO INDEMN. Y VAC. (30 DIAS CORRESP. AL AÑO 2019 Y 30 DEL 2020), QUIEN DESEMPEÑO EL CARGO DE SOPORTE COMERCIAL EN LA DIVISION COMERCIAL, PROVINCIA SAN JUAN DE LA MAGUANA.</t>
  </si>
  <si>
    <t>PAGO INDEMN. Y VAC. (30 DIAS CORRESP. AL AÑO 2019 Y 30 AL 2020), QUIEN DESEMPEÑO EL CARGO DE SOPORTE COMERCIAL EN LA DIVISION COMERCIAL, PROVINCIA SAN JUAN DE LA MAGUANA.</t>
  </si>
  <si>
    <t>PAGO INDEMN. Y VAC. (25 DIAS CORRESP. AL AÑO 2019 Y 25 DEL 2020), QUIEN DESEMPEÑO EL CARGO DE OPERADOR DE SISTEMA APS, EN LA DIVISION DE OPERACIONES SAN CRISTOBAL.</t>
  </si>
  <si>
    <t>PAGO INDEMN. Y VAC. (15 DIAS CORRESP. AL AÑO 2019 Y 14 DEL 2020), QUIEN DESEMPEÑO LA FUNCION DE AUXILIAR COMERCIAL, EN EL DEPARTAMENTO COMERCIALIZACION Y MARKETING.</t>
  </si>
  <si>
    <t>PAGO INDEMN. Y VAC. (30 DIAS CORRESP. AL AÑO 2019 Y 30 DEL 2020), QUIEN DESEMPEÑO EL CARGO DE CONSERJE EN LA SECCION ADMINISTRATIVA DAJABON.</t>
  </si>
  <si>
    <t>PAGO INDEMN. Y VAC. (25 DIAS CORRESP. AL AÑO 2019 Y 24 DEL 2020), QUIEN DESEMPEÑO LA FUNCION DE MENSAJERO EXTERNO, SECCION ADMINISTRATIVA DE DAJABON.</t>
  </si>
  <si>
    <t>PAGO INDEMN. Y VAC. (15 DIAS CORRESP. AL AÑO 2020), QUIEN DESEMPEÑO EL CARGO DE AUXILIAR COMERCIAL, DIVISION COMERCIAL PROV. MONTE PLATA.</t>
  </si>
  <si>
    <t>PAGO INDEMN. Y VAC. (30 DIAS CORRESP. AL AÑO 2019 Y 30 DEL 2020), QUIEN DESEMPEÑO EL CARGO DE AYUDANTE DE FONTANERIA EN LA DIVISION DE OPERACIONES SAN CRISTOBAL.</t>
  </si>
  <si>
    <t>PAGO INDEMN. Y VAC. (25 DIAS CORRESP. AL AÑO 2019 Y 30 DEL 2020), QUIEN DESEMPEÑO EL CARGO DE PLOMERO EN LA SECCION DE OPERACIONES DE VALVERDE.</t>
  </si>
  <si>
    <t>PAGO INDEMN. Y VAC. (20 DIAS CORRESP. AL AÑO 2019 Y 20 DEL 2020), QUIEN DESEMPEÑO LA FUNCION DE OPERADOR DE SISTEMA APS, DIVISION DE OPERACIONES MARIA TRINIDAD SANCHEZ.</t>
  </si>
  <si>
    <t>PAGO VAC. (10 DIAS CORRESP. AL AÑO 2020), QUIEN DESEMPEÑO EL CARGO DE AYUDANTE DE OPERACIONES Y MANTENIMIENTO, EN LA DIVISION DE TRATAMIENTO PROVINCIA SAN JUAN DE LA MAGUANA.</t>
  </si>
  <si>
    <t>PAGO INDEMN. Y VAC. (20 DIAS CORRESP. AL AÑO 2019 Y 17 DEL 2020), QUIEN DESEMPEÑO LA FUNCION  DE OPERADOR DE SISTEMA APS, EN LA SECCION DE OPERACIONES INDEPENDENCIA.</t>
  </si>
  <si>
    <t>PAGO VAC. (12 DIAS CORRESP. AL AÑO 2020), QUIEN DESEMPEÑO LA FUNCION DE CHOFER I, EN LA DIVISION ADMINISTRATIVA PROVINCIA PERAVIA.</t>
  </si>
  <si>
    <t>PAGO INDEMN. Y VAC. (15 DIAS CORRESP. AL AÑO 2019 Y 15 DEL 2020), QUIEN DESEMPEÑO EL CARGO DE CAJERO (A), SECCION ADMINISTRATIVA DE SANTIAGO RODRIGUEZ.</t>
  </si>
  <si>
    <t>PAGO INDEMN. Y VAC. (30 DIAS CORRESP. AL AÑO 2019 Y 30 DEL 2020), QUIEN DESEMPEÑO EL CARGO DE OPERADOR DE SISTEMA APS, DIVISION DE OPERACIONES MARIA TRINIDAD SANCHEZ.</t>
  </si>
  <si>
    <t>PAGO INDEMN. Y VAC. (30 DIAS CORRESP. AL AÑO 2019 Y 28 DEL 2020), QUIEN DESEMPEÑO EL CARGO DE AYUDANTE DE FONTANERIA, EN LA DIVISION DE OPERACIONES SAN CRISTOBAL.</t>
  </si>
  <si>
    <t>PAGO INDEMN. Y VAC. (15 DIAS CORRESP. AL AÑO 2020), QUIEN DESEMPEÑO EL CARGO DE DISTRIBUIDOR DE FACTURAS, DIVISION COMERCIAL MARIA TRINIDAD SANCHEZ.</t>
  </si>
  <si>
    <t>PAGO INDEMN. Y VAC. (30 DIAS CORRESP. AL AÑO 2019 Y 25 DEL 2020), QUIEN DESEMPEÑO EL CARGO DE PLOMERO EN SABANA IGLESIA MULTIPLE.</t>
  </si>
  <si>
    <t>PAGO VAC. (11 DIAS CORRESP. AL AÑO 2020), QUIEN DESEMPEÑO LA FUNCION DE AUXILIAR COMERCIAL, EN LA DIVISION COMERCIAL PROVINCIA PERAVIA.</t>
  </si>
  <si>
    <t>PAGO INDEMN. Y VAC. (25 DIAS CORRESP. AL AÑO 2019 Y 19 DEL 2020), QUIEN DESEMPEÑO LA FUNCION DE OPERADOR DE SISTEMA APS, SECCION DE OPERACIONES BARAHONA.</t>
  </si>
  <si>
    <t>PAGO INDEMN. Y VAC. (30 DIAS CORRESP. AL AÑO 2019 Y 30 DEL 2020), QUIEN DESEMPEÑO LA FUNCION DE PLOMERO, EN LA SECCION COMERCIAL BARAHONA.</t>
  </si>
  <si>
    <t>REPOS. FONDO CAJA CHICA DE LA PROV. HERMANAS MIRABAL ZONA III CORRESP. AL PERIODO DEL 15-02 AL 26-04-2021, RECIBOS DE DESEMBOLSO DEL 0726  AL 0784.</t>
  </si>
  <si>
    <t>REPOS. FONDO CAJA CHICA DE LA PROV. DAJABON ZONA I CORRESPONDIENTE AL PERIODO DEL 15-03 AL 19-04-2021, RECIBOS DE DESEMBOLSO DEL 0836 AL 0869.</t>
  </si>
  <si>
    <t>REPOS. FONDO CAJA CHICA DE LA UNIDAD ADMINISTRATIVA DE CABRERA ZONA III CORRESP. AL PERIODO DEL 27-01  AL 28-04-2021, RECIBOS DE DESEMBOLSO DEL 0157 AL 0166.</t>
  </si>
  <si>
    <t>PAGO VAC. (15 DIAS CORRESP. AL AÑO 2019 Y 10 DEL 2020), QUIEN DESEMPEÑO EL CARGO DE ANALISTA LEGAL, EN EL DEPARTAMENTO PROVINCIAL HATO MAYOR.</t>
  </si>
  <si>
    <t>PAGO INDEMN. Y VAC. (15 DIAS CORRESP. AL AÑO 2020), QUIEN DESEMPEÑO EL CARGO DE VIGILANTE, DIVISION ADMINISTRATIVA PROVINCIA PERAVIA,.</t>
  </si>
  <si>
    <t>PAGO INDEMN. Y VAC. (25 DIAS CORRESP. AL AÑO 2019 Y 30 DEL 2020), QUIEN DESEMPEÑO EL CARGO DE OPERADOR DE SISTEMA APS, EN LA SECCION DE OPERACIONES DE MONTE CRISTI.</t>
  </si>
  <si>
    <t>PAGO VAC. (15 DIAS CORRESP. AL AÑO 2019 Y 15 DEL 2020), QUIEN DESEMPEÑO EL CARGO DE SOPORTE COMERCIAL EN LA DIVISION COMERCIAL PROVINCIA MONTE PLATA.</t>
  </si>
  <si>
    <t>PAGO INDEMN. Y VAC. (25 DIAS CORRESP. AL AÑO 2019 Y 30 DEL 2020), QUIEN DESEMPEÑO LA FUNCION DE AYUDANTE DE FONTANERIA, DIVISION DE OPERACIONES PROV. MONTE PLATA.</t>
  </si>
  <si>
    <t>PAGO INDEMN. Y VAC. (25 DIAS CORRESP. AL AÑO 2019 Y 25 DEL 2020), QUIEN DESEMPEÑO EL CARGO DE AYUDANTE DE FONTANERIA, DIVISION DE OPERACIONES PROVINCIA SAN JUAN DE LA MAGUANA.</t>
  </si>
  <si>
    <t>PAGO INDEMN. Y VAC. (15 DIAS CORRESP. AL AÑO 2019 Y 15 DEL 2020), QUIEN DESEMPEÑO EL CARGO DE OPERADOR DE SISTEMA APS, DEPARTAMENTO PROVINCIAL LA ALTAGRACIA.</t>
  </si>
  <si>
    <t>PAGO INDEMN. Y VAC. (25 DIAS CORRESPONDIENTE AL AÑO 2019 Y 30 DEL 2020), QUIEN DESEMPEÑO LA FUNCION DE AUXILIAR COMERCIAL EN LA SECCION COMERCIAL MONTE CRISTI.</t>
  </si>
  <si>
    <t>PAGO INDEMN. Y VAC. (25 DIAS CORRESP. AL AÑO 2019 Y 21 DEL 2020), QUIEN DESEMPEÑO EL CARGO DE AYUDANTE DE FONTANERIA ,  EN LA DIVISION DE OPERACIONES PROVINCIA SANCHEZ RAMIREZ.</t>
  </si>
  <si>
    <t>PAGO INDEMN. Y VAC. (25 DIAS CORRESPONDIENTE AL AÑO 2019 Y 30 DEL 2020), QUIEN DESEMPEÑO EL CARGO DE OPERADOR DE SISTEMA APS,  EN LA DIVISION DE OPERACIONES DE SAMANA.</t>
  </si>
  <si>
    <t>PAGO INDEMN. Y VAC. (20 DIAS CORRESP. AL AÑO 2019 Y 16 DEL 2020), QUIEN DESEMPEÑO LA FUNCION DE CONSERJE, EN LA DIVISION ADMINISTRATIVA DE ALINO.</t>
  </si>
  <si>
    <t xml:space="preserve">EFT-6097 </t>
  </si>
  <si>
    <t>EFT-6098</t>
  </si>
  <si>
    <t>PAGO VIATICOS COMPLETIVO DE ENERO Y MARZO/2021, ELABORADA EN MAYO/2021.</t>
  </si>
  <si>
    <t>31/5/20121</t>
  </si>
  <si>
    <t>103135-103142</t>
  </si>
  <si>
    <t>RETENCION NOMINA  MAYO-2021</t>
  </si>
  <si>
    <t>RETENCION NOMINA  OCASIONONAL SEGURIDAD MILITAR MAYO-2021</t>
  </si>
  <si>
    <t>NOMINAS NIVEL CENTRAL Y TRAMITES DE PENSION NC Y AC</t>
  </si>
  <si>
    <t>EFT-1167-1169</t>
  </si>
  <si>
    <t>PAGO FACT. NO. B1500000041/06-01, 44/05-04-2021, ORD. DE SERV. NO. OS2021-0015, SERV. DE DISTRIB. DE AGUA EN DIFTES. SECTORES Y COMUN. DE LA PROV. PEDERNALES ADENDA NO. 01/2020. CORRESP. A 10 DIAS DEL MES DE OCTUBRE Y 24 DIAS DE NOVIEMBRE/2020.</t>
  </si>
  <si>
    <t>PAGO FACTS. NOS. B15000000613/17-02, 658/23-03-2021 O/C  NOS. OC2021-0022 Y OC2021-0054, ADQ. DE MATERIALES PARA SER UTILIZADOS EN LOS DIFTES. SISTEMAS DE AIRE ACONDICIONADO DEL EDIF. NIVEL CENTRAL, Y COMPRA DE MATERIALES DE HIGIENES, LOS CUALES SERAN UTILIZADOS EN EL NIVEL CENTRAL, ACS. RURALES, EDIF. MARCOS RODRIGUEZ, EL ALMACEN KM 18 Y ZONAS PROVINCIALES.</t>
  </si>
  <si>
    <t>REPOS. FONDO CAJA CHICA DEL ACUED. DE CASTILLO ZONA III CORRESP. AL PERIODO DEL 12-04 AL 05-05-2021.</t>
  </si>
  <si>
    <t>REPOS. FONDO CAJA CHICA DE LA UNIDAD ADMINISTRATIVA DE BAYAGUANA ZONA IV, CORRESP. AL PERIODO DEL 21-04 AL 06-05-2021.</t>
  </si>
  <si>
    <t>REPOS. FONDO CAJA CHICA DE LA UNIDAD ADMINISTRATIVA DE BOTONCILLO ZONA I CORRESP. AL PERIODO DEL 10-02 AL 19-04-2021.</t>
  </si>
  <si>
    <t>APORTE PATRONALES DE LA INSTITUCION AL SISTEMA DE SEGURIDAD SOCIAL, CORRESP.AL MES DE MAYO/2021 Y RECARGOS E INTERESES POR  NOVEDADES ATRASADAS CORRESP. A LOS MESES DE FEBRERO, MARZO Y ABRIL/2021,  REPORTADAS EN EL PRESENTE MES,  SEGUN FACT. S/N  D/F 28-05-2021, REFERENCIAS NOS. 0520-2120-7087-0004, 0520-2120-7087-0071, 0420-2120-7089-1987, 0320-2120-7100-4219, 0220-2120-7102-5876.</t>
  </si>
  <si>
    <t>REVERSO  BALANCE  DE TC.</t>
  </si>
  <si>
    <t>AVC</t>
  </si>
  <si>
    <t>059576</t>
  </si>
  <si>
    <t>EFT-6065</t>
  </si>
  <si>
    <t>PAGO ALQ. LOCAL COM. ESTAFETA DE EL PUERTO VILLA ALT. INAPA PROV. SAN CRISTOBAL</t>
  </si>
  <si>
    <t>SERV. DE TRANSP. IDA Y VUELTA DEL PERSONAL. ADMINIST. INAPA PROV. SAN CRISTOBAL</t>
  </si>
  <si>
    <t>SERV. REALIZADOS EN CORTE Y REP. EN SOLD. A TODO COSTO EN LOS DIF. AC. PROV. SAN CRISTOBAL</t>
  </si>
  <si>
    <t>SERV. MANTNM. A LA BOMBA TURBINA VERT. QUE PERT. A LA ESTACION INAPA PROV. SAN CRISTOBAL</t>
  </si>
  <si>
    <t>SERV. REALIZ. DE EMERGENCIA EN DISTINTOS EQUI. DE LOS AC. DE VILLA ALTAGRACIA</t>
  </si>
  <si>
    <t>SERV. DE INST. DE UN TRANSFER AUTOMATICO EN LA OFIC. DE INAPA PROV. SAN CRISTOBAL</t>
  </si>
  <si>
    <t>COMP. PARA MAT. DE CONTROLES Y PROT. EN INAPA PROV. SAN CRISTOBAL</t>
  </si>
  <si>
    <t>SERV. DE REPPAR. DE MOTOR ELECTRICO VERT. PERT. A PALENQUE INAPA PROV, SAN CRISTOBAL.</t>
  </si>
  <si>
    <t>PAGO ALQ. LOCAL COM. ESTAFETA DE PALENQUE INAPA PROV. SAN CRISTOBAL</t>
  </si>
  <si>
    <t>PAGO ALQ. LOCAL COM. ESTAFETA DE HATILLO INAPA PROV. SAN CRISTOBAL, CORRESP. AL MES DE ABRIL</t>
  </si>
  <si>
    <t>PAGO ALQ. LOCAL COM. ESTAFETA DE YAGUATE INAPA PROV. SAN CRISTOBAL</t>
  </si>
  <si>
    <t>SERV. DE (6) VIAJES DE CALICHE A LA PLANTA DE TRATAM. EN INAPA PROV. SAN CRISTOBAL</t>
  </si>
  <si>
    <t>COMP. DE FAROLES TRASERO,BOMPER Y BATERIA PARA LAS CAMIONETAS DE LA DIVISIONES COM. INAPA PROV. SAN CRISTOBAL</t>
  </si>
  <si>
    <t>COMP. DE JUEGOS DE GOMAS PARA SER UTILIZ. EN MOTOCICLETA ASIGNADA AL AREA COM. INAPA PROV. SAN CRISTOBAL</t>
  </si>
  <si>
    <t>COMP.  DE POLO SHIRTS CON BORDADOS "INAPA" PARA SER UZADOS EN INAPA PROV. SAN CRISTOBAL</t>
  </si>
  <si>
    <t>SERV. DE TRANSP. VIAJE DE CALICHE EN CAMIONES PARA TRABAJOS DE BACHEO EN INAPA PROV. SAN CRISTOBAL</t>
  </si>
  <si>
    <t>COMP. IMPRESORA EPSON PARA SER UTILIZ. EN LA ESTAFETA COM. VILLA ALT. INAPA PROV. SAN CRISTOBAL</t>
  </si>
  <si>
    <t>SERV. DE RETROEXC. UTILIZ. EN TRABAJOS DE REPAR. DE DIF. AVERIAS EN INAPA PROV. SAN CRISTOBAL</t>
  </si>
  <si>
    <t>COMP. DE TUBERIAS UTILIZ. EN LA BOMBA SUMERG. DEL EQUIPO DE PALENQUE INAPA PROV. SAN CRISTOBAL</t>
  </si>
  <si>
    <t>PAGO SERV. DE FLOTAS DE INAPA PROV. SAN CRISTOBAL, CORRESP. A LOS MESES DE MARZO 21 Y ABRIL 21</t>
  </si>
  <si>
    <t>COMP. DE DOS TUBOS PVC Y CUATRO JUNTAS, PARA ATENDER EMERG. EN LOS AC. VILLA ALTAGRACIA INAPA PROV. SAN CRISTOBAL</t>
  </si>
  <si>
    <t>COMP. DE JUNTAS DRESSER PARA SER UTILIZ. EN LA INT. DE INAPA PROV. SAN CRISTOBAL</t>
  </si>
  <si>
    <t>COMP. DE TRESCIENTOS VEINTICINCO UDS DE GORRA AZUL CON BORDADOS "INAPA" PARA SER USD INAPA PROV. SAN CISTOBAL</t>
  </si>
  <si>
    <t>COMP. DE BARRA ROSC. Y TORNILLOS PARA LAS INST. VALVULAS DE INAPA PROV. SAN CRISTOBAL</t>
  </si>
  <si>
    <t>SERV. PARA LA CONSTRUC. DE UNA PLATAFORMA PARA EL BANCO DE TRANSFORMADORES EN INAPA PROV. SAN CRISTOBAL</t>
  </si>
  <si>
    <t>SERV. PARA EL MANT. DE LA BOMBA DE TURBINA PARA PALENQUE INAPA PROV. SAN CRISTOBAL</t>
  </si>
  <si>
    <t>COMP. DE SIST. DE  ALMACENAJE PARA SER USD. EN LA ORG. DE MAT. DE OFIC. EN INAPA PROV. SAN CRISTOBAL</t>
  </si>
  <si>
    <t>PAGO DE RET. DEL ISR E ITBIS CORRESP. AL MES DE ABRIL POR ALQ. DE LOCAL</t>
  </si>
  <si>
    <t>PAGO VIATICO POR VIAJE PARA PARTICIPAR EN REUNION</t>
  </si>
  <si>
    <t>PAGO VIATICO POR VIAJE A STO. DGO.  A LLEVAR EN LA GRUA A LOS ALMACENES DE 18 PARA SER REP.</t>
  </si>
  <si>
    <t>PAGO DE VIATICO POR VIAJAR A STO.DGO. PARA PARTICIPAR EN REUNION EN DIF. DEPT.</t>
  </si>
  <si>
    <t>PAGO DE VIATICO POR VIAJAR A STO. DGO. A LLEVAR DOC. Y BOMBA DEL A.C. PEDERNALES PARA SER REP.</t>
  </si>
  <si>
    <t>PAGO DE VIATICO A CHOFER POR IR A STO DGO. A BUSCAR TINACO PARA INST. EN AC. REGIONAL ASURO</t>
  </si>
  <si>
    <t>PAGO DE VIATICO A ELECT. AC. BARAHONA PARA LLEVAR AL MEC. DE CLORADORES A LA PANTA DE BANI A LLENAR CILIND. DE CLORO GAS VACIOS</t>
  </si>
  <si>
    <t>PAGO DE VIATICO A RECOLECT MUESTRA DE ASURO POR VIAJAR A  BANI A LLENAR CILIN. DE CLORO GAS</t>
  </si>
  <si>
    <t>PAGO DE VIATICO AL MEC. DE CLORO POR VIAJAR A LLENAR CILINDRO DE CLORO GAS VACIOS</t>
  </si>
  <si>
    <t>PAGO DE VIATICO POR VIAJAR A STO. DGO. POR LLEVAR AL ENCARGADO DPTO. ASURO A REUNIONES Y LLEVAR DOC.</t>
  </si>
  <si>
    <t>PAGO POR ARREGLO Y SUMN. DE JUNTAS DRESSER DE VARIOS DIAMETROS MENOS ISR</t>
  </si>
  <si>
    <t>COM. DE BEBEDEROS PARA SER USD, EN LA OFIC. ADMNT. DEL AC. ASURO</t>
  </si>
  <si>
    <t xml:space="preserve">PAGO DE REP. DE CJA CHCA. BARAHONA PARA CIERRE PERIODO FISCAL </t>
  </si>
  <si>
    <t xml:space="preserve">PAGO REP. DE CAJA CHICA BARAHONA PARA CUBRIL DESEMB. </t>
  </si>
  <si>
    <t xml:space="preserve">PAGO DE VIATICO POR VIAJE A STO. DGO. PARA LLEVAR DOC. Y BOMBA DEL AC. DE PEDERNALES </t>
  </si>
  <si>
    <t>PAGO DE VIATICO POR VIAJE A STO. DGO. PARA PARTICIPAR EN REUNIONES DPTO. DE FINANZAS</t>
  </si>
  <si>
    <t>PAGO DE VIATICO POR VIAJE A STO DGO. PARA PARTICIPAR EN REUNIONES CON EL DR. EJECUTIVO</t>
  </si>
  <si>
    <t>PAGO DE VIATICO STO DGO. PARA LLEVAR DOC. Y PARTICIPAR EN REUNIONES CON EL DR DE OPER. Y RR. HH.</t>
  </si>
  <si>
    <t xml:space="preserve">PAGO  DE REPACIONES EN ACERO INOXIDABLE PARA SER USD EN EL AC. ASURO. </t>
  </si>
  <si>
    <t>COMP.  DE REPUESTOS Y MAT. DE MANT.</t>
  </si>
  <si>
    <t>COMP. DE MAT. GASTAB. DE OFIC. COM. Y OPERAC. DEL DPTO. REGIONAL ASURO</t>
  </si>
  <si>
    <t>PAGO POR REPARAC. DE AIRE ACONDIC. DEL EDF. COM. BARAHONA</t>
  </si>
  <si>
    <t xml:space="preserve">PAGO POR LA CONFECC. PROV. IDEPENDENCIA </t>
  </si>
  <si>
    <t>PAGO POR LA CONF. DE 6 ROCAS INSTALACION DE BOMBA PARA LA PROV. BAHORUCO</t>
  </si>
  <si>
    <t>AVISO DE DEBITO (NOMINA DE VIATICO)</t>
  </si>
  <si>
    <t>AVISO DE DEBITO (JULIO CESAR SUERO)</t>
  </si>
  <si>
    <t>AVISO DE DEBITO (JONATHAN ELIAS LIRIANO GUZMAN)</t>
  </si>
  <si>
    <t>AVISO DE DEBITO (MONTO DUPLICADO EN DEPOSITO DEL 30/04/2021 )</t>
  </si>
  <si>
    <t xml:space="preserve"> Del 01 al  30  de JUNIO  2021</t>
  </si>
  <si>
    <t xml:space="preserve"> Del 01 al  30 de JUNIO  2021</t>
  </si>
  <si>
    <t xml:space="preserve"> Del 01 al  30   de JUNIO  2021</t>
  </si>
  <si>
    <t>08/06/201</t>
  </si>
  <si>
    <t xml:space="preserve">EFT-1170 </t>
  </si>
  <si>
    <t xml:space="preserve">EFT-1171 </t>
  </si>
  <si>
    <t>NOMINA ADIC. DEL PERSONAL CONTRATADO E IGUALADO, CORRESP. AL MES DE ABRIL/2021, ELAB. EN JUNIO/2021.</t>
  </si>
  <si>
    <t xml:space="preserve">059863 </t>
  </si>
  <si>
    <t xml:space="preserve">059864 </t>
  </si>
  <si>
    <t xml:space="preserve">059865 </t>
  </si>
  <si>
    <t xml:space="preserve">059866 </t>
  </si>
  <si>
    <t xml:space="preserve">059867 </t>
  </si>
  <si>
    <t xml:space="preserve">059868 </t>
  </si>
  <si>
    <t xml:space="preserve">059869 </t>
  </si>
  <si>
    <t xml:space="preserve">059870 </t>
  </si>
  <si>
    <t xml:space="preserve">059871 </t>
  </si>
  <si>
    <t xml:space="preserve">059872 </t>
  </si>
  <si>
    <t xml:space="preserve">059873 </t>
  </si>
  <si>
    <t xml:space="preserve">059874 </t>
  </si>
  <si>
    <t xml:space="preserve">059875 </t>
  </si>
  <si>
    <t xml:space="preserve">059876 </t>
  </si>
  <si>
    <t xml:space="preserve">059877 </t>
  </si>
  <si>
    <t xml:space="preserve">059878 </t>
  </si>
  <si>
    <t xml:space="preserve">059879 </t>
  </si>
  <si>
    <t xml:space="preserve">059880 </t>
  </si>
  <si>
    <t xml:space="preserve">059881 </t>
  </si>
  <si>
    <t xml:space="preserve">059882 </t>
  </si>
  <si>
    <t xml:space="preserve">059883 </t>
  </si>
  <si>
    <t xml:space="preserve">059884 </t>
  </si>
  <si>
    <t xml:space="preserve">059885 </t>
  </si>
  <si>
    <t xml:space="preserve">059886 </t>
  </si>
  <si>
    <t xml:space="preserve">059887 </t>
  </si>
  <si>
    <t xml:space="preserve">059888 </t>
  </si>
  <si>
    <t xml:space="preserve">059889 </t>
  </si>
  <si>
    <t xml:space="preserve">059890 </t>
  </si>
  <si>
    <t xml:space="preserve">059891 </t>
  </si>
  <si>
    <t xml:space="preserve">059892 </t>
  </si>
  <si>
    <t xml:space="preserve">059893 </t>
  </si>
  <si>
    <t xml:space="preserve">059894 </t>
  </si>
  <si>
    <t xml:space="preserve">059895 </t>
  </si>
  <si>
    <t xml:space="preserve">059896 </t>
  </si>
  <si>
    <t xml:space="preserve">059897 </t>
  </si>
  <si>
    <t xml:space="preserve">059898 </t>
  </si>
  <si>
    <t xml:space="preserve">059899 </t>
  </si>
  <si>
    <t xml:space="preserve">059900 </t>
  </si>
  <si>
    <t xml:space="preserve">059901 </t>
  </si>
  <si>
    <t xml:space="preserve">059902 </t>
  </si>
  <si>
    <t xml:space="preserve">059903 </t>
  </si>
  <si>
    <t xml:space="preserve">059904 </t>
  </si>
  <si>
    <t xml:space="preserve">059905 </t>
  </si>
  <si>
    <t xml:space="preserve">059906 </t>
  </si>
  <si>
    <t xml:space="preserve">059907 </t>
  </si>
  <si>
    <t xml:space="preserve">059908 </t>
  </si>
  <si>
    <t xml:space="preserve">059909 </t>
  </si>
  <si>
    <t xml:space="preserve">059910 </t>
  </si>
  <si>
    <t xml:space="preserve">059911 </t>
  </si>
  <si>
    <t xml:space="preserve">059912 </t>
  </si>
  <si>
    <t xml:space="preserve">059913 </t>
  </si>
  <si>
    <t xml:space="preserve">059914 </t>
  </si>
  <si>
    <t xml:space="preserve">059915 </t>
  </si>
  <si>
    <t xml:space="preserve">059916 </t>
  </si>
  <si>
    <t xml:space="preserve">059917 </t>
  </si>
  <si>
    <t xml:space="preserve">059918 </t>
  </si>
  <si>
    <t xml:space="preserve">059919 </t>
  </si>
  <si>
    <t xml:space="preserve">059920 </t>
  </si>
  <si>
    <t xml:space="preserve">059921 </t>
  </si>
  <si>
    <t xml:space="preserve">059922 </t>
  </si>
  <si>
    <t xml:space="preserve">059923 </t>
  </si>
  <si>
    <t xml:space="preserve">059924 </t>
  </si>
  <si>
    <t xml:space="preserve">059925 </t>
  </si>
  <si>
    <t xml:space="preserve">059926 </t>
  </si>
  <si>
    <t xml:space="preserve">059927 </t>
  </si>
  <si>
    <t xml:space="preserve">059928 </t>
  </si>
  <si>
    <t xml:space="preserve">059929 </t>
  </si>
  <si>
    <t xml:space="preserve">059930 </t>
  </si>
  <si>
    <t xml:space="preserve">059931 </t>
  </si>
  <si>
    <t xml:space="preserve">059932 </t>
  </si>
  <si>
    <t xml:space="preserve">059933 </t>
  </si>
  <si>
    <t xml:space="preserve">059934 </t>
  </si>
  <si>
    <t xml:space="preserve">059937 </t>
  </si>
  <si>
    <t xml:space="preserve">059938 </t>
  </si>
  <si>
    <t xml:space="preserve">059939 </t>
  </si>
  <si>
    <t xml:space="preserve">059940 </t>
  </si>
  <si>
    <t xml:space="preserve">059941 </t>
  </si>
  <si>
    <t xml:space="preserve">059942 </t>
  </si>
  <si>
    <t xml:space="preserve">059943 </t>
  </si>
  <si>
    <t xml:space="preserve">059944 </t>
  </si>
  <si>
    <t xml:space="preserve">059945 </t>
  </si>
  <si>
    <t xml:space="preserve">059946 </t>
  </si>
  <si>
    <t xml:space="preserve">059947 </t>
  </si>
  <si>
    <t xml:space="preserve">059948 </t>
  </si>
  <si>
    <t xml:space="preserve">059949 </t>
  </si>
  <si>
    <t xml:space="preserve">059950 </t>
  </si>
  <si>
    <t xml:space="preserve">059951 </t>
  </si>
  <si>
    <t xml:space="preserve">059952 </t>
  </si>
  <si>
    <t xml:space="preserve">059953 </t>
  </si>
  <si>
    <t xml:space="preserve">059954 </t>
  </si>
  <si>
    <t xml:space="preserve">059955 </t>
  </si>
  <si>
    <t xml:space="preserve">059956 </t>
  </si>
  <si>
    <t xml:space="preserve">059957 </t>
  </si>
  <si>
    <t xml:space="preserve">059958 </t>
  </si>
  <si>
    <t xml:space="preserve">059959 </t>
  </si>
  <si>
    <t xml:space="preserve">059960 </t>
  </si>
  <si>
    <t xml:space="preserve">059961 </t>
  </si>
  <si>
    <t xml:space="preserve">059962 </t>
  </si>
  <si>
    <t xml:space="preserve">059963 </t>
  </si>
  <si>
    <t xml:space="preserve">059964 </t>
  </si>
  <si>
    <t xml:space="preserve">059965 </t>
  </si>
  <si>
    <t xml:space="preserve">059966 </t>
  </si>
  <si>
    <t xml:space="preserve">059967 </t>
  </si>
  <si>
    <t xml:space="preserve">059968 </t>
  </si>
  <si>
    <t xml:space="preserve">059969 </t>
  </si>
  <si>
    <t xml:space="preserve">059970 </t>
  </si>
  <si>
    <t xml:space="preserve">059971 </t>
  </si>
  <si>
    <t xml:space="preserve">059972 </t>
  </si>
  <si>
    <t xml:space="preserve">059973 </t>
  </si>
  <si>
    <t xml:space="preserve">059974 </t>
  </si>
  <si>
    <t xml:space="preserve">059975 </t>
  </si>
  <si>
    <t xml:space="preserve">059976 </t>
  </si>
  <si>
    <t xml:space="preserve">059977 </t>
  </si>
  <si>
    <t xml:space="preserve">059978 </t>
  </si>
  <si>
    <t xml:space="preserve">059979 </t>
  </si>
  <si>
    <t xml:space="preserve">059980 </t>
  </si>
  <si>
    <t xml:space="preserve">059981 </t>
  </si>
  <si>
    <t xml:space="preserve">059982 </t>
  </si>
  <si>
    <t xml:space="preserve">059983 </t>
  </si>
  <si>
    <t xml:space="preserve">059984 </t>
  </si>
  <si>
    <t xml:space="preserve">059985 </t>
  </si>
  <si>
    <t xml:space="preserve">059986 </t>
  </si>
  <si>
    <t xml:space="preserve">059987 </t>
  </si>
  <si>
    <t xml:space="preserve">059989 </t>
  </si>
  <si>
    <t xml:space="preserve">059990 </t>
  </si>
  <si>
    <t xml:space="preserve">059991 </t>
  </si>
  <si>
    <t xml:space="preserve">059992 </t>
  </si>
  <si>
    <t xml:space="preserve">059993 </t>
  </si>
  <si>
    <t xml:space="preserve">059994 </t>
  </si>
  <si>
    <t xml:space="preserve">059995 </t>
  </si>
  <si>
    <t xml:space="preserve">059996 </t>
  </si>
  <si>
    <t xml:space="preserve">059997 </t>
  </si>
  <si>
    <t xml:space="preserve">059998 </t>
  </si>
  <si>
    <t xml:space="preserve">059999 </t>
  </si>
  <si>
    <t xml:space="preserve">060000 </t>
  </si>
  <si>
    <t xml:space="preserve">060001 </t>
  </si>
  <si>
    <t xml:space="preserve">060002 </t>
  </si>
  <si>
    <t xml:space="preserve">060003 </t>
  </si>
  <si>
    <t xml:space="preserve">060004 </t>
  </si>
  <si>
    <t xml:space="preserve">060005 </t>
  </si>
  <si>
    <t xml:space="preserve">060006 </t>
  </si>
  <si>
    <t xml:space="preserve">060007 </t>
  </si>
  <si>
    <t xml:space="preserve">060008 </t>
  </si>
  <si>
    <t xml:space="preserve">060009 </t>
  </si>
  <si>
    <t xml:space="preserve">060010 </t>
  </si>
  <si>
    <t xml:space="preserve">060011 </t>
  </si>
  <si>
    <t xml:space="preserve">060012 </t>
  </si>
  <si>
    <t xml:space="preserve">060013 </t>
  </si>
  <si>
    <t xml:space="preserve">060014 </t>
  </si>
  <si>
    <t xml:space="preserve">060015 </t>
  </si>
  <si>
    <t xml:space="preserve">060016 </t>
  </si>
  <si>
    <t xml:space="preserve">060017 </t>
  </si>
  <si>
    <t xml:space="preserve">060018 </t>
  </si>
  <si>
    <t xml:space="preserve">060019 </t>
  </si>
  <si>
    <t xml:space="preserve">060020 </t>
  </si>
  <si>
    <t xml:space="preserve">060021 </t>
  </si>
  <si>
    <t xml:space="preserve">060022 </t>
  </si>
  <si>
    <t xml:space="preserve">060023 </t>
  </si>
  <si>
    <t xml:space="preserve">060024 </t>
  </si>
  <si>
    <t xml:space="preserve">060025 </t>
  </si>
  <si>
    <t xml:space="preserve">060026 </t>
  </si>
  <si>
    <t xml:space="preserve">060027 </t>
  </si>
  <si>
    <t xml:space="preserve">060028 </t>
  </si>
  <si>
    <t xml:space="preserve">060029 </t>
  </si>
  <si>
    <t xml:space="preserve">060030 </t>
  </si>
  <si>
    <t xml:space="preserve">060031 </t>
  </si>
  <si>
    <t xml:space="preserve">060032 </t>
  </si>
  <si>
    <t xml:space="preserve">060033 </t>
  </si>
  <si>
    <t xml:space="preserve">060034 </t>
  </si>
  <si>
    <t xml:space="preserve">060035 </t>
  </si>
  <si>
    <t xml:space="preserve">060036 </t>
  </si>
  <si>
    <t xml:space="preserve">060037 </t>
  </si>
  <si>
    <t xml:space="preserve">060038 </t>
  </si>
  <si>
    <t xml:space="preserve">060039 </t>
  </si>
  <si>
    <t xml:space="preserve">060040 </t>
  </si>
  <si>
    <t xml:space="preserve">060041 </t>
  </si>
  <si>
    <t xml:space="preserve">060042 </t>
  </si>
  <si>
    <t xml:space="preserve">060043 </t>
  </si>
  <si>
    <t xml:space="preserve">060044 </t>
  </si>
  <si>
    <t xml:space="preserve">060045 </t>
  </si>
  <si>
    <t xml:space="preserve">060046 </t>
  </si>
  <si>
    <t xml:space="preserve">060047 </t>
  </si>
  <si>
    <t xml:space="preserve">060048 </t>
  </si>
  <si>
    <t xml:space="preserve">060049 </t>
  </si>
  <si>
    <t xml:space="preserve">060050 </t>
  </si>
  <si>
    <t xml:space="preserve">060051 </t>
  </si>
  <si>
    <t xml:space="preserve">060052 </t>
  </si>
  <si>
    <t xml:space="preserve">060053 </t>
  </si>
  <si>
    <t xml:space="preserve">060054 </t>
  </si>
  <si>
    <t xml:space="preserve">060056 </t>
  </si>
  <si>
    <t xml:space="preserve">060057 </t>
  </si>
  <si>
    <t xml:space="preserve">060058 </t>
  </si>
  <si>
    <t xml:space="preserve">060059 </t>
  </si>
  <si>
    <t xml:space="preserve">060060 </t>
  </si>
  <si>
    <t xml:space="preserve">060061 </t>
  </si>
  <si>
    <t xml:space="preserve">060062 </t>
  </si>
  <si>
    <t xml:space="preserve">060063 </t>
  </si>
  <si>
    <t xml:space="preserve">060064 </t>
  </si>
  <si>
    <t xml:space="preserve">060065 </t>
  </si>
  <si>
    <t xml:space="preserve">060066 </t>
  </si>
  <si>
    <t xml:space="preserve">060067 </t>
  </si>
  <si>
    <t xml:space="preserve">060068 </t>
  </si>
  <si>
    <t xml:space="preserve">060069 </t>
  </si>
  <si>
    <t xml:space="preserve">060070 </t>
  </si>
  <si>
    <t xml:space="preserve">060071 </t>
  </si>
  <si>
    <t xml:space="preserve">060072 </t>
  </si>
  <si>
    <t xml:space="preserve">060073 </t>
  </si>
  <si>
    <t xml:space="preserve">060074 </t>
  </si>
  <si>
    <t xml:space="preserve">060075 </t>
  </si>
  <si>
    <t xml:space="preserve">060076 </t>
  </si>
  <si>
    <t xml:space="preserve">060077 </t>
  </si>
  <si>
    <t xml:space="preserve">060078 </t>
  </si>
  <si>
    <t>PAGO INDEMN. Y VAC. (20 DIAS CORRESP. AL AÑO 2019 Y 20 DEL 2020), QUIEN DESEMPEÑO LA FUNCION DE AYUDANTE DE OPERACIONES Y MANTENIMIENTO, EN LA DIVISION DE TRATAMIENTO DE AGUA MARIA TRINIDAD SANCHEZ.</t>
  </si>
  <si>
    <t>PAGO INDEMN. Y VAC. (15 DIAS CORRESP. AL AÑO 2020), QUIEN DESEMPEÑO EL CARGO DE CAJERA, EN LA DIVISION ADMINISTRATIVA FINANCIERA SAN CRISTOBAL.</t>
  </si>
  <si>
    <t>PAGO INDEMN. Y VAC. (25 DIAS CORRESP. AL AÑO 2019 Y 25 DEL 2020), QUIEN DESEMPEÑO EL CARGO DE AYUDANTE DE FONTANERIA, DIVISION DE OPERACIONES PROV. PERAVIA.</t>
  </si>
  <si>
    <t>PAGO INDEMN. Y VAC. (25 DIAS CORRESP. AL AÑO 2019 Y 21 DEL 2020), QUIEN DESEMPEÑO EL CARGO DE OPERADOR DE SISTEMA APS, DEPART. PROV.  SANCHEZ.</t>
  </si>
  <si>
    <t>PAGO INDEMN. Y VAC. (30 DIAS CORRESP. AL AÑO 2019 Y 30 DEL 2020), QUIEN DESEMPEÑO LA FUNCION DE AUXILIAR DE FACTURACION, EN LA DIVISION COMERCIAL PROV. DUARTE.</t>
  </si>
  <si>
    <t>PAGO INDEMN. Y VAC. (30 DIAS CORRESP. AL AÑO 2020), QUIEN DESEMPEÑO EL CARGO DE AYUDANTE DE FONTANERIA EN LA DIVISION COMERCIAL SAN CRISTOBAL.</t>
  </si>
  <si>
    <t>PAGO INDEMN. Y VAC. (30 DIAS CORRESP.AL AÑO 2019 Y 30 DEL 2020), QUIEN DESEMPEÑO LA FUNCION DE OPERADOR DE SISTEMA APS, SECCION DE OPERACIONES DE DAJABON.</t>
  </si>
  <si>
    <t>PAGO INDEMN. Y VAC. (15 DIAS CORRESP, AL AÑO 2019 Y 10 DEL 2020), QUIEN DESEMPEÑO EL CARGO DE OPERADOR DE SISTEMA APS,DIVISION DE OPERACIONES ELIAS PIÑA,</t>
  </si>
  <si>
    <t>PAGO VAC. (11 DIAS CORRESP. AL AÑO 2020), QUIEN DESEMPEÑO LA FUNCION DE AUXILIAR COMERCIAL, EN LA DIVISION COMERCIAL PROV. PERAVIA.</t>
  </si>
  <si>
    <t>PAGO INDEMN. Y VAC. (30 DIAS CORRESP. AL AÑO 2019 Y 30 DEL 2020), QUIEN DESEMPEÑO LA FUNCION DE OPERADOR DE SISTEMA APS, EN LA DIVISION DE OPERACIONES DE ALINO.</t>
  </si>
  <si>
    <t>PAGO INDEMN. Y VAC. (20 DIAS CORRESP. AL AÑO 2019 Y 16 DEL 2020), QUIEN DESEMPEÑO LA FUNCION DE AYUDANTE DE FONTANERIA, EN LA SECCION DE OPERACIONES DE INDEPENDENCIA.</t>
  </si>
  <si>
    <t>PAGO INDEMN. Y VAC. (25 DIAS CORRESP. AL AÑO 2019 Y 30 DEL 2020), QUIEN DESEMPEÑO LA FUNCION DE GESTOR DE COBROS, DIVISION COMERCIAL SANCHEZ RAMIREZ.</t>
  </si>
  <si>
    <t>PAGO INDEMN. Y VAC. ( 30 DIAS CORRESP. AL AÑO 2019 Y 30 DEL 2020), QUIEN DESEMPEÑO EL CARGO DE OPERADOR DE SISTEMA APS, EN LA DIVISION DE OPERACIONES PROV. DUARTE.</t>
  </si>
  <si>
    <t>PAGO INDEMN. Y VAC. (25 DIAS CORRESP. AL AÑO 2019 Y 19 DEL 2020), QUIEN DESEMPEÑO EL CARGO DE CHOFER I,  EN LA DIVISION  ADMINISTRATIVA DE ASURO.</t>
  </si>
  <si>
    <t>PAGO INDEMN. Y VAC. (30 DIAS CORRESP. AL AÑO 2019 Y 30 DEL 2020), QUIEN DESEMPEÑO LA FUNCION DE AYUDANTE DE FONTANERIA, EN LA DIVISION DE OPERACIONES SANCHEZ RAMIREZ.</t>
  </si>
  <si>
    <t>PAGO INDEMN. Y VAC. (15 DIAS CORRESP. AL AÑO 2019 Y 11 DEL 2020), QUIEN DESEMPEÑO LA FUNCION DE OPERADOR DE SISTEMA APS, EN LA DIVISION DE OPERACIONES PROV. PERAVIA.</t>
  </si>
  <si>
    <t>PAGO INDEMN. Y VAC. (25 DIAS CORRESP. AL AÑO 2019 Y 30 DEL 2020), QUIEN DESEMPEÑO LA FUNCION DE PLOMERO, EN LA DIVISION DE OPERACIONES SAN JOSE DE OCOA.</t>
  </si>
  <si>
    <t>PAGO VAC. (11 DIAS CORRESP. AL AÑO 2020), QUIEN DESEMPEÑO LA FUNCION DE MENSAJERO INTERNO, EN LA DIVISION DE ALMACEN DE EQUIPOS.</t>
  </si>
  <si>
    <t>PAGO INDEMN. Y VAC. (24 DIAS CORRESP. AL AÑO 2020), QUIEN DESEMPEÑO EL CARGO DE GESTOR DE COBROS,  EN LA DIVISION COMERCIAL SAN CRISTOBAL.</t>
  </si>
  <si>
    <t>PAGO VAC. (20 DIAS CORRESP. AL AÑO 2019 Y 17 DEL 2020), QUIEN DESEMPEÑO EL CARGO DE SOPORTE COMERCIAL, EN LA DIVISION COMERCIAL SANCHEZ RAMIREZ.</t>
  </si>
  <si>
    <t>PAGO INDEMN. Y VAC. (20 DIAS CORRESP. AL AÑO 2019 Y 16 DEL 2020), QUIEN DESEMPEÑO EL CARGO DE AUXILIAR COMERCIAL, EN LA DIVISION COMERCIAL MARIA TRINIDAD SANCHEZ.</t>
  </si>
  <si>
    <t>PAGO INDEMN. Y VAC. (15 DIAS CORRESP. AL AÑO 2020), QUIEN DESEMPEÑO EL CARGO DE OPERADOR DE SISTEMA APS, EN LA SECCION DE OPERACIONES VALVERDE.</t>
  </si>
  <si>
    <t>PAGO INDEMN. Y VAC. (15 DIAS CORRESP. AL AÑO 2020), QUIEN DESEMPEÑO EL CARGO DE DISTRIBUIDOR DE FACTURAS, EN LA DIVISION COMERCIAL SAN CRISTOBAL.</t>
  </si>
  <si>
    <t>PAGO INDEMN. Y VAC. (25 DIAS CORRESP. AL AÑO 2019 Y 20 DEL 2020), QUIEN DESEMPEÑO EL CARGO DE AUXILIAR COMERCIAL, DIVISION COMERCIAL MARIA TRINIDAD SANCHEZ.</t>
  </si>
  <si>
    <t>PAGO INDEMN. Y VAC. (15 DIAS CORRESP. AL AÑO 2019 Y 11 DEL 2020), QUIEN DESEMPEÑO EL CARGO DE ELECTRICISTA AUTOMOTRIZ,  EN LA DIVISION DE TRANSPORTACION.</t>
  </si>
  <si>
    <t>PAGO VAC. (15 DIAS CORRESP. AL AÑO 2019 Y 15 DEL 2020), QUIEN DESEMPEÑO EL CARGO DE CONTADOR (A), EN EL DEPART. REGIONAL DE ALINO.</t>
  </si>
  <si>
    <t>PAGO INDEMN. Y VAC. ( 25 DIAS CORRESP. AL AÑO 2019 Y 25 DEL 2020), QUIEN DESEMPEÑO EL CARGO DE OPERADOR DE SISTEMA APS, DIVISION OPERACIONES  PROV. DUARTE.</t>
  </si>
  <si>
    <t>PAGO INDEMN. Y VAC. ( 30 DIAS CORRESP. AL AÑO 2019 Y 30 DEL 2020), QUIEN DESEMPEÑO EL CARGO DE AYUDANTE DE FONTANERIA,  EN LA DIVISION COMERCIAL PROV. SAN JUAN DE LA MAGUANA.</t>
  </si>
  <si>
    <t>PAGO INDEMN. Y VAC. (20 DIAS CORRESP. AL AÑO 2019 Y 19 DEL 2020), QUIEN DESEMPEÑO EL CARGO DE VIGILANTE, EN LA SECCION ADMINISTRATIVO DE INDEPENDENCIA.</t>
  </si>
  <si>
    <t>PAGO INDEMN. Y VAC. (15 DIAS CORRESP. AL AÑO 2019 Y 15 DEL 2020), QUIEN DESEMPEÑO LA FUNCION DE CAJERO (A), EN LA DIVISION COMERCIAL PROV. PERAVIA.</t>
  </si>
  <si>
    <t>PAGO INDEMN. Y VAC. (30 DIAS CORRESP. AL AÑO 2019 Y 30 DEL 2020), QUIEN DESEMPEÑO LA FUNCION DE CONSERJE, EN LA DIVISION ADMINISTRATIVA FINANCIERA DE LA PROVINCIA SAN CRISTOBAL.</t>
  </si>
  <si>
    <t>PAGO INDEMN. Y VAC. (30 DIAS CORRESP. AL AÑO 2019 Y 30 DEL 2020), QUIEN DESEMPEÑO EL CARGO DE AYUDANTE DE FONTANERIA,  DIVISION  COMERCIAL DUARTE.</t>
  </si>
  <si>
    <t>PAGO VAC. (15 DIAS CORRESP. AL AÑO 2019 Y 09 DEL 2020), QUIEN DESEMPEÑO LA FUNCION DE ANALISTA DE EVALUACION DEL DESEMPEÑO Y CAPACITACION, EN EL DEPART. DE EVALUACION DEL DESEMPEÑO Y CAPACITACION.</t>
  </si>
  <si>
    <t>PAGO INDEMN. Y VAC. (15 DIAS CORRESP. AL AÑO 2020), QUIEN DESEMPEÑO LA FUNCION DE SECRETARIA, EN LA DIVISION ADMINISTRATIVA PROVINCIA SAN JUAN DE LA MAGUANA.</t>
  </si>
  <si>
    <t>PAGO INDEMN.Y VAC. (20 DIAS CORRESP. AL AÑO 2019 Y 20 DEL 2020), QUIEN DESEMPEÑO LA FUNCION DE AYUDANTE DE FONTANERIA, EN EL DEPARTAMENTO REGIONAL DE ASURO.</t>
  </si>
  <si>
    <t>PAGO INDEMN. Y VAC. (15 DIAS CORRESP. AL AÑO 2019 Y 15 DEL 2020), QUIEN DESEMPEÑO LA FUNCION DE AYUDANTE DE FONTANERIA, EN EL DEPART. REGIONAL ASURO.</t>
  </si>
  <si>
    <t>PAGO INDEMN. Y VAC. (20 DIAS CORRESP. AL AÑO 2019 Y 20 DEL 2020), QUIEN DESEMPEÑO LA FUNCION DE AYUDANTE DE FONTANERIA, EN LA DIVISION COMERCIAL SAN CRISTOBAL.</t>
  </si>
  <si>
    <t>PAGO INDEMN. Y VAC. (15 DIAS CORRESP. AL AÑO 2019 Y 15 DEL 2020), QUIEN DESEMPEÑO EL CARGO DE OPERADOR DE SISTEMA APS EN LA DIVISION OPERACIONES PROV. LA ALTAGRACIA.</t>
  </si>
  <si>
    <t>1ER ABONO, INDEMN. Y VAC. CORRESP. A (25 DIAS DEL AÑO 2019 Y 30 DEL 2020), QUIEN DESEMPEÑO EL CARGO DE TECNICO ADMINISTRATIVO, DIVISION ADMINISTRATIVA FINANCIERA SAN CRISTOBAL.</t>
  </si>
  <si>
    <t>PAGO INDEMN. Y VAC. (25 DIAS CORRESP. AL AÑO 2019 Y 30 AL 2020), QUIEN DESEMPEÑO EL CARGO DE TECNICO ADMINISTRATIVO, DIVISION ADMINISTRATIVA FINANCIERA SAN CRISTOBAL.</t>
  </si>
  <si>
    <t>PAGO INDEMN. Y VAC. (25 DIAS CORRESP. AL AÑO 2019 Y 30 DEL 2020), QUIEN DESEMPEÑO EL CARGO AYUDANTE DE OPERACIONES Y MANTENIMIENTO,  EN LA DIVISION DE TRATAMIENTO DE AGUA PROV. DUARTE.</t>
  </si>
  <si>
    <t>PAGO INDEMN. Y VAC. (25 DIAS CORRESP. AL AÑO 2019 Y 21 DEL 2020), QUIEN DESEMPEÑO EL CARGO DE VIGILANTE,  EN LA SECCION ADMINISTRATIVA VALVERDE.</t>
  </si>
  <si>
    <t>REPOS. FONDO CAJA CHICA DE LA PROV. HATO MAYOR ZONA VI CORRESP. AL PERIODO DEL 22-02  AL 23-03-2021, RECIBOS DE DESEMBOLSO DEL 0606 AL 0663.</t>
  </si>
  <si>
    <t>PAGO FACT. NOS.B1100006980/22-1, 7348/23-2, 7833/31-3, 8123/29-4-2021,  ALQUILER LOCAL COMERCIAL EN EL MUNICIPIO LOMA DE CABRERA, PROVINCIA DAJABON, SEGUN CONTRATO NO.018/2012, CORRESP. A LOS  MESES ENERO, FEBRERO, MARZO, ABRIL/2021.</t>
  </si>
  <si>
    <t>PAGO FACT. NO. B1500000458/12-04-2021, ORD. DE SERV. NO. OS2021-0208, SERVICIO DE REPARACION DE NUEVE (9) IMPRESORAS EN  DIFERENTES AREAS DEL NIVEL CENTRAL Y PROV. DE INAPA.</t>
  </si>
  <si>
    <t>PAGO FACT. NO.B1500000025/04-05-2021, ORD. SERV. NO. OS2021-0276 HONORARIOS PROFESIONALES, SERVICIOS DE NOTARIOS PARA EL ACTO DE APERTURA DE LA  COMPARACION DE PRECIOS,  NO.INAPA-CCC-CP-2021-0012 OFERTAS  TECNICAS SOBRE A, ¨PARA SUMINISTRO Y COLOCACION DE PLATAFORMA PARA COMPRESORES DE AIRES ACONDICIONADOS''.</t>
  </si>
  <si>
    <t>PAGO FACT. NOS.B1500000025/15-10, 26/15-10, 27/10-11, 28/10-12-2020,  ALQUILER LOCAL COMERCIAL EN RIO SAN JUAN, PROV. MARIA TRINIDAD SANCHEZ, CORRESP. A LOS MESES DE SEPTIEMBRE, OCTUBRE, NOVIEMBRE Y DICIEMBRE/2020.</t>
  </si>
  <si>
    <t>PAGO FACT. NO.B1500000020/04-05-2021, ORD. SERV. NO. OS2021-0170 HONORARIOS PROFESIONALES, SERVICIOS DE NOTARIOS PARA EL ACTO DE APERTURA DE COMPARACION DE PRECIOS,  NO.INAPA-CCC-CP-2021-0007 OFERTAS  TECNICAS SOBRE A, ¨PARA LA ADQUISICION DE DISPOSITIVOS PARA LOCALIZACION AUTOMATICA DE VEHICULOS (AVL), PARA USO DEL INAPA ''.</t>
  </si>
  <si>
    <t>PAGO FACT. NOS.B1500000253, 254/06-05-2021 ORD. DE SERV. OS2021- 0265,  COLOCACION DE PUBLICIDAD INSTITUCIONAL DURANTE 03 (TRES) MESES, EN LA PAGINA WEB: "WWW.N.COM.DO CORRESP. AL PERIODO DEL 02 DE MARZO AL 02 MAYO/2021.</t>
  </si>
  <si>
    <t>PAGO FACT. NOS. B1500000546/30-03-554/08-04-2021 ORD. DE SERV.OS2021-0263,  COLOCACION DE PUBLICIDAD INSTITUCIONAL DURANTE 03 (TRES) MESES, EN EL PROGRAMA DE RADIO "LA REPUBLICA RADIO" TRANSMITIDO DE LUNES A VIERNES DE 4:00 PM A 5:PM POR LA NOTA, 95.7FM, CORRESP. AL PERIODO DEL 02 DE MARZO AL 01 DE MAYO/2021.</t>
  </si>
  <si>
    <t>PAGO FACT. NO.B1500000002/12-04-2021 ORD.DE SERV. OS2021-0152,SERVICIOS DE NOTARIOS PARA EL ACTO DE APERTURA LICITACION PUBLICA NACIONAL NO. INAPA-CCC-LPN-2021-0002 OFERTAS ECONOMICAS SOBRE B, "PARA LA ADQUISICION DE EQUIPOS DE BOMBEO Y ACCESORIOS DE RECAMBIO PARA SER UTILIZADOS EN OBRA DE TOMA, ACUED. ASURO PROVINCIA BARAHONA.</t>
  </si>
  <si>
    <t>PAGO FACT. NO.B1500000017/04-03-2021, ORD. DE COMP. NO.OC2021-0039, COMPRA DE TALONARIOS LOS CUALES SERAN UTILIZADOS EN DIFERENTES AREAS DE LA INSTITUCION (INAPA).</t>
  </si>
  <si>
    <t>PAGO FACT. NO.B1500000107/03-05-2021, ORD. DE SERV. NO.OS2021-0184, COLOCACION DE PUBLICIDAD INSTITUCIONAL, CORRESP. AL PERIODO DEL 29 DE ENERO DEL 2021 AL 29 DE ABRIL DEL 2021, EN LA PAGINA WEB WWW.PORTADANACIONAL.COM.</t>
  </si>
  <si>
    <t>PAGO FACT. NO. B1500000527/05-04-2021 ORD. DE COMP. NO.OC2021-0068,COMPRA DE MATERIAL GASTABLE A SER UTILIZADO EN DIFERENTES DEPART. DE LA INSTITUCION.</t>
  </si>
  <si>
    <t>PAGO FACT. NO. B1500000161/10-5-2021,  ALQUILER LOCAL COMERCIAL EN NAVARRETE, PROVINCIA SANTIAGO, CORRESP. A LOS MESES DE MARZO Y ABRIL/2021.</t>
  </si>
  <si>
    <t>PAGO INDEMN. Y VAC. (25 DIAS CORRESP. AL AÑO 2019 Y 30 DEL 2020), QUIEN DESEMPEÑO EL CARGO DE AUXILIAR COMERCIAL, DIVISION COMERCIAL SAN CRISTOBAL.</t>
  </si>
  <si>
    <t>PAGO INDEMN. Y VAC. (20 DIAS CORRESP. AL AÑO 2019 Y 20 DEL 2020), QUIEN DESEMPEÑO EL CARGO DE OPERADOR DE SISTEMA APS, DEL AC. NAVARRETE.</t>
  </si>
  <si>
    <t>PAGO VAC. (13 DIAS CORRESP. AL AÑO 2020), QUIEN DESEMPEÑO EL CARGO DE AUXILIAR COMERCIAL EN LA DIVISION COMERCIAL PROV. PERAVIA.</t>
  </si>
  <si>
    <t>PAGO INDEMN. Y VAC. (15 DIAS CORRESP. AL AÑO 2019 Y 15 DEL 2020), QUIEN DESEMPEÑO EL CARGO DE DISTRIBUIDOR DE FACTURAS, EN LA DIVISION COMERCIAL SAN JOSE DE OCOA.</t>
  </si>
  <si>
    <t>1ER ABONO, INDEMN. Y VAC. CORRESP. A (20 DIAS DEL AÑO 2020 Y 20 DEL 2020), QUIEN DESEMPEÑO EL CARGO DE OPERADOR DE PLC, EN LA DIVISION DE TRATAMIENTO DE AGUA SAMANA.</t>
  </si>
  <si>
    <t>PAGO INDEMN. Y VAC. (15 DIAS CORRESP. AL AÑO 2019 Y 20 DEL 2020), QUIEN DESEMPEÑO EL CARGO DE MENSAJERO INTERNO, EN LA DIRECCION DE RECURSOS HUMANOS.</t>
  </si>
  <si>
    <t>PAGO INDEMN. Y VAC. (15 DIAS CORRESP. AL AÑO 2019 Y 20 AL 2020), A LA SRA. ESTEBANIA MANZUETA GIL, CEDULA NO. 001-0979243-2, QUIEN DESEMPEÑO EL CARGO DE MENSAJERO INTERNO, EN LA DIRECCION DE RECURSOS HUMANOS.</t>
  </si>
  <si>
    <t>PAGO VAC. (25 DIAS CORRESP. AL AÑO 2019 Y 24 DEL 2020), QUIEN DESEMPEÑO EL CARGO DE TECNICO ADMINISTRATIVO, EN LA DIVISION ADMINISTRATIVA PROV. HERMANAS MIRABAL.</t>
  </si>
  <si>
    <t>PAGO VAC. (25 DIAS CORRESP. AL AÑO 2019 Y 24 AL 2020), A LA SRA. JULISSA YSABEL REINOSO ROSARIO, CEDULA NO. 055-0029994-5, QUIEN DESEMPEÑO EL CARGO DE TECNICO ADMINISTRATIVO, EN LA DIVISION ADMINISTRATIVA PROV. HERMANAS MIRABAL.</t>
  </si>
  <si>
    <t>PAGO INDEMN. Y VAC. (20 DIAS CORRESP. AL AÑO 2019 Y 25 DEL 2020), QUIEN DESEMPEÑO EL CARGO DE OPERADOR DE SISTEMA APS EN LA DIVISION DE OPERACIONES PROVINCIA PERAVIA.</t>
  </si>
  <si>
    <t>1ER ABONO, INDEMN. Y VAC. CORRESP.A (25 DIAS DEL AÑO 2019 Y 23 DEL 2020), QUIEN DESEMPEÑO EL CARGO DE ELECTRICISTA, DIVISION DE OPERACIONES SAN CRISTOBAL.</t>
  </si>
  <si>
    <t>PAGO INDEMN. Y VACA. (25 DIAS CORRESP. AL AÑO 2019 Y 22 DEL 2020), QUIEN DESEMPEÑO LA FUNCION DE OPERADOR DE SISTEMA APS, EN LA DIVISION DE OPERACIONES PROV. SAMANA.</t>
  </si>
  <si>
    <t>1ER ABONO, INDEMN. Y VAC.CORRESP. A (20 DIAS DEL AÑO 2019 Y 20 DEL 2020), QUIEN DESEMPEÑO EL CARGO DE OPERADOR DE PLC, DIVISION DE TRATAMIENTO DE AGUA SAMANA.</t>
  </si>
  <si>
    <t>PAGO INDEMN. Y VAC. (15 DIAS CORRESP.AL AÑO 2019 Y 15 DEL 2020), QUIEN DESEMPEÑO EL CARGO DE DISTRIBUIDOR DE FACTURAS, DIVISION COMERCIAL SAN CRISTOBAL.-</t>
  </si>
  <si>
    <t>PAGO INDMEN. Y VAC. (25 DIAS CORRESP. AL AÑO 2019 Y 30 DEL 2020), QUIEN DESEMPEÑO EL CARGO DE AUXILIAR DE OPERADOR DE SISTEMA APS, EN LA SECCION DE OPERACIONES DAJABON.</t>
  </si>
  <si>
    <t>PAGO FACT. NOS. B1500000012/07, 13/09-04-2021, ORDEN DE COMPRA OC2021-0095,  ADQUISICION DE CAFE, CREMORA Y AZUCAR, PARA SER DISTRIBUIDOS EN LOS DIFERENTES DEPARTAMENTOS DEL NIVEL CENTRAL.</t>
  </si>
  <si>
    <t>APERTURA DE FONDO DE CAJA CHICA DE LA DIRECCION TECNOLOGIA DE LA INFORMACION Y COMUNICACIÓN.</t>
  </si>
  <si>
    <t>REPOS. FONDO GENERAL DESTINADO PARA CUBRIR GASTOS MENORES DEL NIVEL CENTRAL CORRESP. AL PERIODO DEL 15 /03 AL 14-04-2021, RECIBOS DE DESEMBOLSO DEL 19556  AL 19680.</t>
  </si>
  <si>
    <t>PAGO FACT. NOS.B1500000030, 31, 32/19-03-2021, ORDEN DE SERVICIO NO. OS2021-0141, DISTRIBUCION DE AGUA EN DIFERENTES SECTORES Y COMUNIDADES  DE LA PROVINCIA SAMANA. CORRESP. A 28  DIAS DEL MES DE  DICIEMBRE/2020. 30 DIAS DE ENERO Y 28 DIAS DE FEBRERO/2021.</t>
  </si>
  <si>
    <t>PAGO FACT. NOS. B1500000032/01-02, 37/30-01, 28, 29, 30/01-02, 36/30-03, 35/09-03-2021, ORD. DE SERV. NO. OS2021-0032, DISTRIBUCION DE AGUA EN DIFERENTES SECTORES Y COMUNIDADES DE LAS PROVINCIAS BAHORUCO, AZUA, BARAHONA. CORRESP. A 30 DIAS DEL MES DE  AGOSTO, 20 DIAS DE SEPTIEMBRE, 31 DIAS DE OCTUBRE, 30 DIAS DE NOVIEMBRE, 30 DIAS DE DICIEMBRE/2020, 28 DIAS DE ENERO Y 26 DIAS DE FEBRERO/2021.</t>
  </si>
  <si>
    <t>PAGO FACT. NOS. B1500000027, 28, 20, 30, 31, 32/18-02-2021, ORD. DE SERV. NO. OS2021-0059, DISTRIBUCION DE AGUA EN DIFERENTES SECTORES Y COMUNIDADES DE LA PROVINCIA AZUA, CORRESP. A 29 DIAS DEL MES DE  JULIO, 30 DIAS DE AGOSTO, 28  DIAS DE SEPTIEMBRE, 27 DIAS DE OCTUBRE, 29 DIAS DE NOVIEMBRE, 29 DIAS DE DICIEMBRE/2020.</t>
  </si>
  <si>
    <t>PAGO INDEMN. Y VAC. (15 DIAS CORRESP. AL AÑO 2019 Y 09 DEL 2020), QUIEN DESEMPEÑO EL CARGO DE LECTOR DE MEDIDORES EN LA DIVISION COMERCIAL PROVINCIA MARIA TRINIDAD SANCHEZ.</t>
  </si>
  <si>
    <t>PAGO VAC. (15 DIAS CORRESP. AL AÑO 2019 Y 10 DEL 2020), QUIEN DESEMPEÑO EL CARGO DE TECNICO ADMINISTRATIVO EN LA SECCION ADMINISTRATIVA DE MONTE CRISTI.</t>
  </si>
  <si>
    <t>PAGO INDEMN. Y VAC. (20 DIAS CORRESP. AL AÑO 2019 Y 19 DEL 2020), QUIEN DESEMPEÑO LA FUNCION DE AUXILIAR COMERCIAL, EN LA SECCION COMERCIAL DE DAJABON.</t>
  </si>
  <si>
    <t>PAGO INDEMN. Y VAC. (30 DIAS CORRESP. AL AÑO 2019 Y 25 DEL 2020), QUIEN DESEMPEÑO EL CARGO DE AYUDANTE DE FONTANERIA, EN LA DIVISION COMERCIAL PROV. PERAVIA.</t>
  </si>
  <si>
    <t>PAGO INDEMN. Y VAC. (30 DIAS CORRESP. AL AÑO 2019 Y 30 DEL 2020), QUIEN DESEMPEÑO EL CARGO DE GESTOR DE COBROS, EN LA DIVISION COMERCIAL PROVINCIA MONTE PLATA.</t>
  </si>
  <si>
    <t>PAGO INDEMN. Y VAC. (20 DIAS CORRESP. AL AÑO 2019 Y 16 DEL 2020), QUIEN DESEMPEÑO EL CARGO DE OPERADOR DE SISTEMA APS, EN LA DIVISION DE OPERACIONES HERMANAS MIRABAL.</t>
  </si>
  <si>
    <t>PAGO INDEMN. Y VAC. (20 DIAS CORRESP. AL AÑO 2019 Y 19 DEL 2020), QUIEN DESEMPEÑO LA FUNCION DE OPERADOR DE SISTEMA APS, EN LA DIVISION DE OPERACIONES EN LA PROV. DE SAN JUAN DE LA MAGUANA.</t>
  </si>
  <si>
    <t>PAGO VAC.S (10 DIAS CORRESP. AL AÑO 2020), QUIEN DESEMPEÑO LA FUNCION DE OPERADOR DE SISTEMA APS, DIVISION DE OPERACIONES PROVINCIA DUARTE.</t>
  </si>
  <si>
    <t>PAGO INDEMN. Y VAC. (30 DIAS CORRESP. AL AÑO 2019 Y 30 DEL 2020), QUIEN DESEMPEÑO EL CARGO DE CHOFER I, DIVISION ADMINISTRATIVO PROV. DUARTE.</t>
  </si>
  <si>
    <t>PAGO INDEMN. Y VAC. (15 DIAS CORRESP. AL AÑO 2019 Y 12 DEL 2020), QUIEN DESEMPEÑO EL CARGO DE OPERADOR DE SISTEMA APS, DIVISION DE OPERACIONES PROVINCIA PERAVIA.</t>
  </si>
  <si>
    <t>PAGO INDEMN. Y VAC. (20 DIAS CORRESP. AL AÑO 2019 Y 20 DEL 2020), QUIEN DESEMPEÑO EL CARGO DE AYUDANTE DE FONTANERIA EN LA SECCION DE OPERACIONES DE INDEPENDENCIA.</t>
  </si>
  <si>
    <t>PAGO INDEMN. Y VAC. (20 DIAS CORRESP. AL AÑO 2019 Y 17 DEL 2020), QUIEN DESEMPEÑO LA FUNCION DE AYUDANTE DE FONTANERIA, DIVISION DE OPERACIONES SANCHEZ RAMIREZ,.</t>
  </si>
  <si>
    <t>PAGO INDEMN. Y VAC. (25 DIAS CORRESP. AL AÑO 2019 Y 30 DEL 2020), QUIEN DESEMPEÑO LA FUNCION DE OPERADOR DE SISTEMA APS, DIVISION DE OPERACIONES SAN JOSE DE OCOA.</t>
  </si>
  <si>
    <t>PAGO INDEMN. Y VAC.(25 DIAS CORRESP. AL AÑO 2019 Y 30 DEL 2020), QUIEN DESEMPEÑO EL CARGO DE OPERADOR DE SISTEMA APS, DIVISION DE OPERACIONES SANCHEZ RAMIREZ.</t>
  </si>
  <si>
    <t>PAGO INDEMN. Y VAC. (20 DIAS CORRESP. AL AÑO 2019 Y 20 DEL 2020), QUIEN DESEMPEÑO LA FUNCION DE AYUDANTE DE FONTANERIA, DIVISION COMERCIAL PROVINCIA SAN JUAN DE LA MAGUANA.</t>
  </si>
  <si>
    <t>PAGO INDEMN. Y VAC. (30 DIAS CORRESP.AL AÑO 2019 Y 30 DEL 2020), QUIEN DESEMPEÑO EL CARGO DE PLOMERO EN LA SECCION DE OPERACIONES VALVERDE.</t>
  </si>
  <si>
    <t>PAGO INDEMN. Y VAC. (30 DIAS CORRESP. AL AÑO 2019 Y 30 DEL 2020), QUIEN DESEMPEÑO EL CARGO DE GESTOR DE COBROS, DEPARTAMENTO PROVINCIAL MONTE PLATA.</t>
  </si>
  <si>
    <t>PAGO INDEMN. Y VAC. (30 DIAS CORRESP.AL AÑO 2019 Y 30 DEL 2020), QUIEN DESEMPEÑO EL CARGO DE AYUDANTE DE FONTANERIA EN LA DIVISION DE OPERACIONES PROVINCIA SAN JUAN DE LA MAGUANA.</t>
  </si>
  <si>
    <t>PAGO INDEMN. Y VAC. (15 DIAS CORRESP. AL AÑO 2019 Y 15 DEL 2020), QUIEN DESEMPEÑO EL CARGO DE DISTRIBUIDOR DE FACTURAS, EN LA DIVISION COMERCIAL SAN CRISTOBAL.</t>
  </si>
  <si>
    <t>PAGO INDEMN. Y VAC. (15 DIAS CORRESP.AL AÑO 2019 Y 15 AL 2020), QUIEN DESEMPEÑO EL CARGO DE DISTRIBUIDOR DE FACTURAS, EN LA DIVISION COMERCIAL SAN CRISTOBAL.</t>
  </si>
  <si>
    <t>PAGO INDEMN. Y VAC. (15 DIAS CORRESP. AL AÑO 2020), QUIEN DESEMPEÑO EL CARGO DE AYUDANTE DE OPERACIONES Y MANTENIMIENTO, DIVISION DE TRATAMIENTO DE AGUA SAN CRISTOBAL.</t>
  </si>
  <si>
    <t>PAGO INDEMN. Y VAC. (15 DIAS CORRESP. AL AÑO 2019 Y 10 DEL 2020), QUIEN DESEMPEÑO EL CARGO DE CHOFER I, EN LA DIVISION DE ADMINISTRATIVA Y FINANCIERA PROVINCIA ELIAS PIÑA.</t>
  </si>
  <si>
    <t>PAGO INDEMN. Y VAC. (15 DIAS CORRESP. AL AÑO 2020), QUIEN DESEMPEÑO LA FUNCION DE CAJERA EN LA DIVISION ADMINISTRATIVA DE LA PROVINCIA DUARTE.</t>
  </si>
  <si>
    <t>PAGO INDEMN. Y VAC. (15 DIAS CORRESP. AL AÑO 2020), QUIEN DESEMPEÑO EL CARGO DE CAJERA, DIVISION ADMINISTRATIVA PROV. MARIA TRINIDAD SANCHEZ.</t>
  </si>
  <si>
    <t>PAGO INDEMN. Y VAC. (30 DIAS CORRESP. AL AÑO 2019 Y 30 DEL 2020), QUIEN DESEMPEÑO LA FUNCION DE OPERADOR DE SISTEMA APS, EN LA SECCION DE OPERACIONES DE DAJABON.</t>
  </si>
  <si>
    <t>PAGO INDEMN. Y VAC. (15 DIAS CORRESP. AL AÑO 2019 Y 10 DEL 2020), QUIEN DESEMPEÑO EL CARGO DE CHOFER I, DIVISION ADMINISTRATIVA PROV. ELIAS PIÑA.</t>
  </si>
  <si>
    <t>PAGO INDEMN. Y VAC. (20 DIAS CORRESP.E AL AÑO 2019 Y 20 DEL 2020), QUIEN DESEMPEÑO EL CARGO DE OPERADOR DE SISTEMA APS, DIVISION DE OPERACIONES PROV.SAN JUAN DE LA MAGUANA.</t>
  </si>
  <si>
    <t>PAGO INDEMN. Y VAC.S (25 DIAS CORRESP. AL AÑO 2019 Y 30 DEL 2020), QUIEN DESEMPEÑO LA FUNCION DE AUXILIAR ADMINISTRATIVO, EN LA DIVISION ADMINISTRATIVA Y FINANCIERA HATO MAYOR.</t>
  </si>
  <si>
    <t>PAGO VAC. (13 DIAS CORRESP. AL AÑO 2020), QUIEN DESEMPEÑO LA FUNCION DE AYUDANTE DE FONTANERIA, EN LA DIVISION COMERCIAL PROVINCIA PERAVIA.</t>
  </si>
  <si>
    <t>PAGO INDEMN. Y VAC. (25 DIAS CORRESP.AL AÑO 2019 Y 30 DEL 2020), QUIEN DESEMPEÑO LA FUNCION DE OPERADOR DE SISTEMA APS, EN LA DIVISION DE OPERACIONES SANCHEZ RAMIREZ.</t>
  </si>
  <si>
    <t>PAGO VAC. (15 DIAS CORRESP. AL AÑO 2019 Y 15 DEL 2020), QUIEN DESEMPEÑO EL CARGO DE ENCARGADA (A), DIVISION COMERCIAL PROVINCIA HATO MAYOR.</t>
  </si>
  <si>
    <t>PAGO INDEMN. Y VAC. (30 DIAS CORRESP.AL AÑO 2019 Y 30 DEL 2020), QUIEN DESEMPEÑO LA FUNCION DE OPERADOR DE SISTEMA APS, EN LA DIVISION DE OPERACIONES PROVINCIA MONTE PLATA.</t>
  </si>
  <si>
    <t>PAGO INDEMN. Y VAC. (15 DIAS CORRESP. AL AÑO 2019 Y 20 DEL 2020), QUIEN DESEMPEÑO EL CARGO DE GESTOR DE COBROS, EN LA DIVISION COMERCIAL MARIA TRINIDAD SANCHEZ.</t>
  </si>
  <si>
    <t>PAGO INDEMN. Y VAC.S (25 DIAS CORRESP. AL AÑO 2019 Y 30 DEL 2020), QUIEN DESEMPEÑO LA FUNCION DE AYUDANTE DE FONTANERIA, EN LA DIVISION COMERCIAL PROV. DUARTE.</t>
  </si>
  <si>
    <t>PAGO INDEMN. Y VAC. (25 DIAS CORRESP. AL AÑO 2019 Y 30 DEL 2020), QUIEN DESEMPEÑO LA FUNCION DE AYUDANTE DE FONTANERIA, DIVISION COMERCIAL PROVINCIA DUARTE.</t>
  </si>
  <si>
    <t>PAGO INDEMN. Y VAC. (20 DIAS CORRESP. AL AÑO 2019 Y 20 DEL 2020), QUIEN DESEMPEÑO EL CARGO DE OPERADOR DE SISTEMA APS. DIVISION DE OPERACIONES SAN JOSE DE OCOA.</t>
  </si>
  <si>
    <t>PAGO INDEMN. Y VAC. (20 DIAS CORRESP. AL AÑO 2019 Y 20 DEL 2020), QUIEN DESEMPEÑO LA FUNCION DE GESTOR DE COBROS, SECCION COMERCIAL DE BARAHONA.</t>
  </si>
  <si>
    <t>PAGO INDEMN. Y VAC. (20 DIAS CORRESP. AL AÑO 2019 Y 20 DEL 2020), QUIEN DESEMPEÑO EL CARGO DE RECOLECTOR DE MUESTRAS, DEPARTAMENTO PROVINCIAL ELIAS PIÑA.</t>
  </si>
  <si>
    <t>PAGO INDEMN. Y VAC. (20 DIAS CORRESP. AL AÑO 2019 Y 14 DEL 2020), QUIEN DESEMPEÑO LA FUNCION DE OPERADOR DE SISTEMA APS, EN LA SECCION DE OPERACIONES INDEPENDENCIA.</t>
  </si>
  <si>
    <t>PAGO INDEMN. Y VAC. (15 DIAS CORRESP.AL AÑO 2020), QUIEN DESEMPEÑO EL CARGO DE MENSAJERO INTERNO, EN LA DIRECCION DE DESARROLLO PROVINCIAL.</t>
  </si>
  <si>
    <t>PAGO INDEMN. Y VAC. (15 DIAS CORRESP. AL AÑO 2020), AL SR. EDWARD GUSTAVO DE LA CRUZ GOMEZ, CEDULA NO. 225-0035908-2, QUIEN DESEMPEÑO EL CARGO DE MENSAJERO INTERNO, EN LA DIRECCION DE DESARROLLO PROVINCIAL.</t>
  </si>
  <si>
    <t>PAGO INDEMN. Y VAC. (20 DIAS CORRESP. AL AÑO 2019 Y 19 DEL 2020), QUIEN DESEMPEÑO EL CARGO DE AYUDANTE DE OPERACIONES Y MANTENIMIENTO, DIVISION DE TRATAMIENTO SANCHEZ RAMIREZ.</t>
  </si>
  <si>
    <t>PAGO FACT. NO B1500000107/17-05-2021, ORD. DE SERV. NO OS2021-0229,  COLOCACION DE PUBLICIDAD INSTITUCIONAL DURANTE 03 (TRES) MESES, EN EL PROGRAMA DE TELEVISION  "LA GENTE HABLA CON DARY TERRERO", CORRESP. DEL 23 DE MARZO AL 23 DE ABRIL.</t>
  </si>
  <si>
    <t>PAGO FACT.  NO. B1500005340/01-05-2021 ORD. DE SERV. OS2021-0266, PUBLICACION EN UN MEDIO DE CIRCULACION NACIONAL DURANTE DOS (02) DIAS CONSECUTIVOS LA CONVOCATORIA A PATICIPAR EN EL PROCESO DE LICITACION PUBLICA NACIONAL, NO. INAPA-CCC-LPN-2021-0010.</t>
  </si>
  <si>
    <t>PAGO FACT. NO. B150000072/31-03-2021 OS2021-0176, SERVICIO DE INSTALACION Y MANTENIMIENTO DE CONTROL DE ACCESO PARA LA DIRECCION COMERCIAL Y LA DIRECCION EJECUTIVA.</t>
  </si>
  <si>
    <t>PAGO FACT. NOS. B1500001061, 1062, 1063,  1064, 1066/15-04-2021 CONTRATOS NOS. 6395, 6396, 6397, 6398, 6415,  CONSUMO ENERGETICO DE LAS LOCALIDADES ARROYO SULDIDO, LAS COLONIAS, RANCHO ESP, AGUA SABROSA,  LA BARBACOA,  LA COLONIA RANCHO ESPAÑOL,  PROV. SAMANA, CORRESP.AL MES DE ABRIL/2021.</t>
  </si>
  <si>
    <t>PAGO FACT. NO.B1500002934/30/04/2021, ORD. DE SERV. NO.OS2021-0273, PUBLICACION EN UN (01) MEDIO DE CIRCULACION NACIONAL DURANTE DOS DIAS CONSECUTIVOS LA CONVOCATORIA A PARTICIPAR EN EL PROCESO DE LICITACION PUBLICA NACIONAL NO.INAPA-CCC-LPN-2021-0011.</t>
  </si>
  <si>
    <t>PAGO INDEMN.Y VAC. (15 DIAS CORRESP. AL AÑO 2019 Y 11 DEL 2020), QUIEN DESEMPEÑO LA FUNCION DE AYUDANTE DE OPERACIONES, EN LA SECCION DE TRATAMIENTO DE AGUA DE DAJABON.</t>
  </si>
  <si>
    <t>PAGO INDEMN. Y VAC. (20 DIAS CORRESP.AL AÑO 2019 Y 20 DEL 2020), QUIEN DESEMPEÑO LA FUNCION  DE CAJERO (A), EN LA , SECCION  ADMINISTRATIVA DE DAJABON.</t>
  </si>
  <si>
    <t>PAGO INDEMN. Y VAC. (20 DIAS CORRESP. AL AÑO 2019 Y 14 DEL 2020), QUIEN DESEMPEÑO EL CARGO DE AUXILIAR COMERCIAL, DEPART. DE MEDICION DE CONSUMO.</t>
  </si>
  <si>
    <t>PAGO INDEMN. Y VAC. (25 DIAS CORRESP. AL AÑO 2019 Y 19 DEL 2020), QUIEN DESEMPEÑO LA FUNCION DE OPERADOR DE SISTEMA APS, EN LA DIVISION DE OPERACIONES SAN CRISTOBAL.</t>
  </si>
  <si>
    <t>PAGO INDEMN. Y VAC. (30 DIAS CORRESP. AL AÑO 2019 Y 30 DEL 2020), QUIEN DESEMPEÑO LA FUNCION DE DISTRIBUIDOR DE FACTURAS, EN LA SECCION COMERCIAL DE DAJABON.</t>
  </si>
  <si>
    <t>PAGO COMPL. INDEMN. Y VAC. (25 DIAS CORRESP. AL AÑO 2019 Y 30 AL 2020), QUIEN DESEMPEÑO EL CARGO DE OPERADOR DE SISTEMA APS, EN LA DIVISION DE OPERACIONES PROVINCIA DUARTE.</t>
  </si>
  <si>
    <t>1ER ABONO, INDEMN. Y VAC. CORRESP. A (25 DIAS DEL AÑO 2019 Y 29 AL 2020), QUIEN DESEMPEÑO EL CARGO DE ENCARGADO (A), EN LA DIVISION DE TRATAMIENTO PROVINCIA MONTE PLATA.</t>
  </si>
  <si>
    <t>PAGO INDEMN. Y VAC.S (20 DIAS CORRESP.AL AÑO 2019 Y 25 DEL 2020), QUIEN DESEMPEÑO LA FUNCION DE AUXILIAR COMERCIAL, SECCION COMERCIAL DE BARAHONA.</t>
  </si>
  <si>
    <t>PAGO INDEMN. Y VAC. (15 DIAS CORRESP. AL AÑO 2019 Y 20 DEL 2020), QUIEN DESEMPEÑO EL CARGO DE OPERADOR DE SISTEMA APS, DIVISION DE OPERACIONES SANCHEZ RAMIREZ.</t>
  </si>
  <si>
    <t>PAGO INDEMN. Y VAC. (15 DIAS CORRESP.AL AÑO 2019 Y 17 DEL 2020), QUIEN DESEMPEÑO EL CARGO DE AYUDANTE DE FONTANERIA, DIVISION DE OPERACIONES SANCHEZ RAMIREZ.</t>
  </si>
  <si>
    <t>PAGO INDEMN. Y VAC. (15 DIAS CORRESP. AL AÑO 2019 Y 10 DEL 2020), QUIEN DESEMPEÑO EL CARGO DE OPERADOR DE SISTEMA APS, DIVISION DE OPERACIONES PROV.PERAVIA.</t>
  </si>
  <si>
    <t>PAGO INDEMN. Y VAC. (15 DIAS CORRESP. AL AÑO  2020), QUIEN DESEMPEÑO EL CARGO DE CHOFER II,  DEPARTAMENTO PROVINCIAL MARIA TRINIDAD SANCHEZ.</t>
  </si>
  <si>
    <t>PAGO INDEMN. Y VAC. (15 DIAS CORRESP.AL AÑO 2020), QUIEN DESEMPEÑO EL CARGO DE AUXILIAR ADMINISTRATIVO, DIVISION DE PROTOCOLO Y EVENTOS.</t>
  </si>
  <si>
    <t>PAGO INDEMN. Y VAC. (15 DIAS CORRESP. AL AÑO 2019 Y 12 DEL 2020), QUIEN DESEMPEÑO EL CARGO DE CONSERJE EN LA SECCION DE MAYORDOMIA.</t>
  </si>
  <si>
    <t>PAGO INDEMN. Y VAC.S (20 DIAS CORRESP. AL AÑO 2019 Y 16 DEL 2020), QUIEN DESEMPEÑO EL CARGO DE CHOFER II, EN LA SECCION ADMINISTRATIVA DE DAJABON.</t>
  </si>
  <si>
    <t>PAGO INDEMN. Y VAC. (30 DIAS CORRESP. AL AÑO 2019 Y 30 DEL 2020), QUIEN DESEMPEÑO LA FUNCION DE OPERADOR DE SISTEMA APS, EN LA DIVISION DE OPERACIONES SANCHEZ RAMIREZ.</t>
  </si>
  <si>
    <t>PAGO INDEMN. Y VAC. (30 DIAS CORRESPO. AL AÑO 2019 Y 30 DEL 2020), QUIEN DESEMPEÑO EL CARGO DE CAJERA, SECCION  ADMINISTRATIVA VALVERDE.</t>
  </si>
  <si>
    <t>PAGO INDEMN. Y VAC. ( 25 DIAS CORRESP. AL AÑO 2019 Y 24 DEL 2020), QUIEN DESEMPEÑO EL CARGO DE OPERADOR DE SISTEMA APS, DIVISION DE OPERACIONES PROV. PERAVIA.</t>
  </si>
  <si>
    <t>PAGO INDEMN. Y VAC. (15 DIAS CORRESP. AL AÑO 2019 Y 20 DEL 2020), QUIEN DESEMPEÑO LA FUNCION DE AYUDANTE DE OPERACIONES Y MANTENIMIENTO, DIVISION DE TRATAMIENTO DE AGUA ELIAS PIÑA.</t>
  </si>
  <si>
    <t>PAGO INDEMN. Y VAC. (30 DIAS CORRESP. AL AÑO 2019 Y 30 DEL 2020), QUIEN DESEMPEÑO LA FUNCION DE CHOFER I, DIVISION ADMINISTRATIVA DE INDEPENDENCIA.</t>
  </si>
  <si>
    <t>PAGO INDEMN. Y VAC. (20 DIAS CORRESP. AL AÑO 2019 Y 20 DEL 2020), QUIEN DESEMPEÑO EL CARGO DE AUXILIAR ADMINISTRATIVO, DEPARTAMENTO DE EVALUACION DEL DESEMPEÑO Y CAPACITACION.</t>
  </si>
  <si>
    <t>PAGO INDEMN. Y VAC. (20 DIAS CORRESP. AL AÑO 2019 Y 14 DEL 2020), QUIEN DESEMPEÑO LA FUNCION DE GESTOR DE COBROS, EN LA DIVISION COMERCIAL PROVINCIA SAN PEDRO DE MACORIS.</t>
  </si>
  <si>
    <t>PAGO FACT. NO. B1500000103/08/03/2021 ORD.DE COMP.OC2021-0050, ADQUISICION DE 20 TANQUES DE POLIMEROS NO IONICO DE 200KG, PARA SER UTILIZADO EN EL ACUEDUCTO SUROESTE, ASURO, PROVI. BARAHONA.</t>
  </si>
  <si>
    <t>PAGO VAC. (15 DIAS CORRESP. AL AÑO 2019) A NOMBRE DE RAFAEL MATOS PEREZ, QUIEN ES EL APODERADO DE LOS BENEFICIOS DEL FALLECIDO,  QUIEN DESEMPEÑO EL CARGO DE AYUDANTE DE FONTANERIA, EN LA DIVISION DE SERVICIOS GENERALES.</t>
  </si>
  <si>
    <t>COMPL. DE INDEMN. Y VAC. (25 DIAS CORRES. AL AÑO 2019 Y 25 DEL 2020), QUIEN DESEMPEÑO EL CARGO DE CHOFER I, EN LA SECCION ADMINISTRATIVA DE BARAHONA.</t>
  </si>
  <si>
    <t>REPOS. FONDO CAJA CHICA DE LA PROV. MONTE PLATA ZONA IV CORRESPONDIENTE AL PERIODO DEL 24-03 AL 19-05-2021, RECIBOS DE DESEMBOLSO DEL 1390  AL 1417.</t>
  </si>
  <si>
    <t>PAGO INDEMN. Y VAC.S (25 DIAS CORRESP. AL AÑO 2019 Y 30 DEL 2020), QUIEN DESEMPEÑO LA FUNCION DE AYUDANTE DE FONTANERIA, EN LA DIVISION DE OPERACIONES SANCHEZ RAMIREZ.</t>
  </si>
  <si>
    <t>PAGO INDEMN. Y VAC. (25 DIAS CORRESP.AL AÑO 2019 Y 30 DEL 2020), QUIEN DESEMPEÑO LA FUNCION DE CAJERA EN LA SECCION ADMINISTRATIVA DE DAJABON.</t>
  </si>
  <si>
    <t>REPOS. FONDO CAJA CHICA DE LA PROV. ELIAS PIÑA ZONA II CORRESP. AL PERIODO DEL 15-03 AL 04-05-2021, RECIBOS DE DESEMBOLSO DEL 3586 AL 3629.</t>
  </si>
  <si>
    <t>PAGO INDEMN. Y VAC. (15 DIAS CORRESP.AL AÑO 2019 Y 12 DEL 2020), QUIEN DESEMPEÑO EL CARGO DE OPERADOR DE SISTEMA APS, EN LA DIVISION DE OPERACIONES ELIAS PIÑA.</t>
  </si>
  <si>
    <t>REPOS. FONDO CAJA CHICA DE LA PROV. SAMANA ZONA III CORRESPONDIENTE AL PERIODO DEL 11-03 AL 07-05-2021, RECIBOS DE DESEMBOLSO DEL 0698  AL 0734.</t>
  </si>
  <si>
    <t>PAGO INDEMN. Y VAC. (25 DIAS CORRESP. AL AÑO 2019 Y 30 DEL 2020), QUIEN DESEMPEÑO LA FUNCION DE AYUDANTE DE FONTANERIA, DIVISION DE OPERACIONES SAN CRISTOBAL.</t>
  </si>
  <si>
    <t>PAGO INDEMN. Y VAC. (25 DIAS CORRESP. AL AÑO 2019 Y 21 DEL 2020), QUIEN DESEMPEÑO LA FUNCION DE AYUDANTE DE FONTANERIA, EN LA DIVISION DE OPERACIONES PROV. PERAVIA.</t>
  </si>
  <si>
    <t>PAGO INDEMN. Y VAC. (25 DIAS CORRESP. AL AÑO 2019 Y 29 DEL 2020), QUIEN DESEMPEÑO LA FUNCION DE AUXILIAR COMERCIAL, EN LA DIVISION COMERCIAL PROVINCIA HERMANA MIRABAL.</t>
  </si>
  <si>
    <t>PAGO VAC. (10 DIAS CORRESP. AL AÑO 2020), QUIEN DESEMPEÑO LA FUNCION DE OPERADOR DE SISTEMA APS, EN LA DIVISION DE OPERACIONES PROVINCIA SAN JUAN DE LA MAGUANA.</t>
  </si>
  <si>
    <t>PAGO INDEMN. Y VAC. (20 DIAS CORRESP. AL AÑO 2019 Y 20 DEL 2020), QUIEN DESEMPEÑO EL CARGO DE GESTOR DE COBROS, DIVISION COMERCIAL SAN JOSE DE OCOA.</t>
  </si>
  <si>
    <t>PAGO INDEMN. Y VAC.S (15 DIAS CORRESP. AL AÑO 2019 Y 09 DEL 2020), QUIEN DESEMPEÑO LA FUNCION DE AYUDANTE DE FONTANERIA, SECCION COMERCIAL DE SANTIAGO RODRIGUEZ.</t>
  </si>
  <si>
    <t>PAGO INDEMN. Y VAC. (30 DIAS CORRESP. AL AÑO 2019 Y 30 DEL 2020), QUIEN DESEMPEÑO LA FUNCION DE OPERADOR DE SISTEMA APS, EN LA SECCION DE OPERACIONES DE VALVERDE.</t>
  </si>
  <si>
    <t>APORTE PARA EL TORNEO JUVENIL DE VALLEYBALL, A CELEBRARSE EN EL PARQUE RADHAMES DE LA PROV. SAN CRISTOBAL, CON MOTIVO DEL DIA NACIONAL DEL DEPORTE.</t>
  </si>
  <si>
    <t>PAGO INDEMN. Y VAC.(15 DIAS CORRESP.AL AÑO 2020), QUIEN DESEMPEÑO LA FUNCION DE CONSERJE, EN LA SECCION ADMINISTRATIVA VALVERDE.</t>
  </si>
  <si>
    <t>PAGO INDEMN. Y VAC. (30 DIAS CORRESP. AL AÑO 2019 Y 24 DEL 2020), QUIEN DESEMPEÑO EL CARGO DE CHOFER, EN LA DIVISION DE TRANSPORTACION.</t>
  </si>
  <si>
    <t>PAGO INDEMN. Y VAC. (30 DIAS CORRESP. AL AÑO 2019 Y 24 AL 2020), QUIEN DESEMPEÑO EL CARGO DE CHOFER, EN LA DIVISION DE TRANSPORTACION.</t>
  </si>
  <si>
    <t>PAGO FACT.A NO. B0222417556/05-01-2021, DESCONTADO DE LA INDEMN. Y VAC. QUIEN DESEMPEÑO EL CARGO DE CHOFER, EN LA DIVISION DE TRANSPORTACION.</t>
  </si>
  <si>
    <t>PAGO INDEMN. Y VAC. (25 DIAS CORRESP. AL AÑO 2019 Y 30 DEL 2020), QUIEN DESEMPEÑO EL CARGO DE PLOMERO,  DIVISION DE OPERACIONES SAN JOSE DE OCOA.</t>
  </si>
  <si>
    <t>REPOS. FONDO CAJA CHICA DE LA UNIDAD ADMINISTRATIVA DE PIMENTEL ZONA III CORRESP. AL PERIODO DEL 01-03 AL 04-05-2021, RECIBOS DE DESEMBOLSO DEL 0037 AL 0046.</t>
  </si>
  <si>
    <t>PAGO INDEMN. Y VAC. (20 DIAS CORRESP.AL AÑO 2019 Y 25 DEL 2020), QUIEN DESEMPEÑO EL CARGO DE AYUDANTE DE OPERACIONES Y MANTENIMIENTO, DIVISION DE TRATAMIENTO SAN JUAN.</t>
  </si>
  <si>
    <t>PAGO VAC. (11 DIAS CORRESP. AL AÑO 2020), QUIEN DESEMPEÑO LA FUNCION DE VIGILANTE, EN EL DEPARTAMENTO PROVINCIAL PERAVIA.</t>
  </si>
  <si>
    <t>PAGO INDEMN. Y VAC. (15 DIAS CORRESP. AL AÑO 2019 Y 15 DEL 2020), QUIEN DESEMPEÑO EL CARGO DE CAJERO (A), DIVISION ADMINISTRATIVA PROV. SAMANA.</t>
  </si>
  <si>
    <t>PAGO INDEMN. Y VAC. (30 DIAS CORRESP. AL AÑO 2019 Y 30 DEL 2020), QUIEN DESEMPEÑO LA FUNCION DE OPERADOR DE SISTEMA APS, DIVISION DE OPERACIONES SANCHEZ RAMIREZ.</t>
  </si>
  <si>
    <t>PAGO INDEMN. Y VAC. (15 DIAS CORRESP. AL AÑO 2020), QUIEN DESEMPEÑO LA FUNCION DE GESTOR DE COBROS, EN LA DIVISION COMERCIAL SAN CRISTOBAL.</t>
  </si>
  <si>
    <t>PAGO INDEMN. Y VAC. (20 DIAS CORRESP. AL AÑO 2019 Y 15 DEL 2020), QUIEN DESEMPEÑO EL CARGO DE GESTOR DE COBROS EN LA DIVISION COMERCIAL MARIA TRINIDAD SANCHEZ.</t>
  </si>
  <si>
    <t>PAGO INDEMN. Y VAC. ( 15 DIAS CORRESP. AL AÑO 2019 Y 20 DEL 2020), QUIEN DESEMPEÑO EL CARGO DE OPERADOR DE SISTEMAS APS, SECCION DE OPERACIONES DE INDEPENDENCIA.</t>
  </si>
  <si>
    <t>PAGO INDEMN. Y VAC. (20 DIAS CORRESP. AL AÑO 2019 Y 20 DEL 2020), QUIEN DESEMPEÑO EL CARGO DE AYUDANTE DE FONTANERIA, EN LA SECCION COMERCIAL DE MONTE CRISTI.</t>
  </si>
  <si>
    <t>PAGO VAC. (10 DIAS CORRESP. AL AÑO 2020), QUIEN DESEMPEÑO EL CARGO DE AYUDANTE DE OPERACIONES Y MANTENIMIENTO, EN LA DIVISION DE TRATAMIENTO DE AGUA PROV. DUARTE.</t>
  </si>
  <si>
    <t>PAGO INDEMN. Y VAC. (25 DIAS CORRESP. AL AÑO 2019 Y 25 DEL 2020), QUIEN DESEMPEÑO EL CARGO DE OPERADOR DE SISTEMA APS, DIVISION DE OPERACIONES SANCHEZ RAMIREZ.</t>
  </si>
  <si>
    <t>PAGO INDEMN. Y VAC. (30 DIAS CORRESP. AL AÑO 2019 Y 30 DEL 2020), QUIEN DESEMPEÑO LA FUNCION DE OPERADOR DE SISTEMAS APS, EN LA DIVISION DE OPERACIONES PROV. PERAVIA.</t>
  </si>
  <si>
    <t>PAGO VAC. (15 DIAS CORRESP. AL AÑO 2020), QUIEN DESEMPEÑO EL CARGO DE FOTOGRAFO, DEPART. DE COMUNICACIONES.</t>
  </si>
  <si>
    <t>PAGO INDEMN. Y VAC. (20 DIAS CORRESP. AL AÑO 2019 Y 22 DEL 2020), QUIEN DESEMPEÑO LA FUNCION DE OPERADOR DE SISTEMA APS, EN LA DIVISION DE OPERACIONES, EN LA PROV. DE SAN JOSE DE OCOA.</t>
  </si>
  <si>
    <t>REPOS. FONDO CAJA CHICA DE LA UNIDAD COMERCIAL DE SANCHEZ ZONA III, CORRESP. AL PERIODO DEL 20-04  AL 19-05-2021, RECIBOS DE DESEMBOLSO DEL 0116  AL 0133.</t>
  </si>
  <si>
    <t>REPOS. FONDO CAJA CHICA DE LA PROVINCIA MARIA TRINIDAD SANCHEZ  ZONA III, CORRESP. AL PERIODO DEL 15-02 AL 08-04-2021, RECIBOS DE DESEMBOLSO DEL 0917  AL 0958.</t>
  </si>
  <si>
    <t>PAGO FACT. NO. B1500000002/29-04-2021, ORD.  DE SERV. NO. OS2021-0222,  HONORARIOS PROFESIONALES POR PARTICIPAR COMO NOTARIO EN EL ACTO DE LICITACION PUBLICA NACIONAL NO. INAPA-CCC-LPN-2021-0004, SOBRE B,  ¨OFERTAS ECONOMICAS¨  PARA SERVICIOS  DE ALQUILER DE AUTOBUSES PARA TRANSPORTAR EMPLEADOS DEL INAPA.</t>
  </si>
  <si>
    <t>PAGO FACT. NOS. B1500001058, 1059, 1060, 1061, 1062/31-03, 1093, 1094, 1095, 1096,1097/30-04-2021 (CONTRATO NO. 1178,1179, 1180, 1181,3066),  SERVICIO ENERGETICO A NUESTRAS INSTALACIONES EN BAYAHIBE, PROVINCIA LA ROMANA, CORRESP. A LOS  MESES DE MARZO Y ABRIL/2021 .</t>
  </si>
  <si>
    <t>PAGO FACT. NO.B1100008342/24-05-2021 ALQUILER LOCAL COMERCIAL EN PIMENTEL, PROV. DUARTE, SEGUN CONTRATO NO.075/2018, CORRESP. AL MES DE MAYO/2021.</t>
  </si>
  <si>
    <t>PAGO FACT. NO.B1100008343/24-05-2021,  ALQUILER LOCAL COMERCIAL  EN EL MUNICIPIO  LAGUNA SALADA, PROV. VALVERDE, SEGUN CONTRATO NO.022/2016, CORRESP. AL MES DE MAYO/2021.</t>
  </si>
  <si>
    <t>PAGO FACT. NO. B1100008344/24-05-2021, ALQUILER DE LOCAL COMERCIAL UBICADO EN EL DISTRITO MUNICIPAL PALMAR DE OCOA, MUNICIPIO AZUA, PROV.  AZUA, SEGUN CONTRATO NO.011/2020, CORRESP. AL MES DE MAYO/2021.</t>
  </si>
  <si>
    <t>PAGO FACT. NO.B1100008340/24-05-2021 ALQUILER LOCAL COMERCIAL EN COTUI PROV.  SANCHEZ RAMIREZ, CORRESP. AL MES DE MAYO/2021.</t>
  </si>
  <si>
    <t>PAGO FACT. NO. B1500000104/27-01-2021, ORD. DE SERV. NO. OS2020-0838,  HONORARIOS PROFESIONALES POR PARTICIPAR COMO NOTARIO EN EL ACTO DE APERTURA DEL SORTEO DE OBRAS REFERENCIA INAPA-CCC-SO-2020-0001 PARA LA AMPLIACION REDES Y MEJORAMIENTO DE ACUED. PROVINCIA EL SEIBO Y LA ALTAGRACIA.</t>
  </si>
  <si>
    <t>REPOS. FONDO CAJA CHICA DE LA ESTAFETA DE COBROS DE   RIO SAN JUAN ZONA III, CORRESP.E AL PERIODO DEL 10-02 AL 18-03-2021, RECIBOS DE DESEMBOLSO DEL 0155 AL 0171.</t>
  </si>
  <si>
    <t>PAGO FACT. NO. B1500000531/12-05-2021 ORD. DE SERV. OS2021-0264,COLOCACION PUBLICIDAD INSTITUCIONAL, EN EL PROGRAMA DE TELEVISION "EL TRIBUNAL DE LA TARDE" QUE SE TRANSMITE DE LUNES A VIERNES EN HORARIO DE 4:00 PM A 6:00 PM, POR TELEFUTURO CANAL 23, CORRESP. AL PERIODO DEL 11 DE ABRIL AL 11 DE MAYO/2021.</t>
  </si>
  <si>
    <t>PAGO FACT. NO. B1500000001/27-05-2021 ALQUILER LOCAL COMERCIAL, UBICADO EN LA AVENIDA DUARTE NO.220, PLAZA DURAN, MUNICIPIO VILLA BISONO ( NAVARRETE) PROVINCIA SANTIAGO, SEGUN CONTRATO NO.003/2021, CORRESP. A LOS 15 DIAS DE FEBRERO Y LOS MESES DE MARZO, ABRIL Y MAYO/21.</t>
  </si>
  <si>
    <t>PAGO FACT. NO. B1500000019/27-04-2021 ORD. DE SERV.O OS2021-0214, SERVICIO DE NOTARIO EL ACTO DE LA LICITACION PUBLICA NACIONAL, NO. INAPA-CCCLPN-0006 SOBRE A, OFERTA TECNICAS PARA LA ADQUISICION DE EQUIPOS ELECTRICOS PARA SER UTILIZADOS EN TODOS LOS ACUEDUCTOS A NIVEL NACIONAL (PLAN DE RESCATE).</t>
  </si>
  <si>
    <t>PAGO FACT. NOS. B1500000110/29-01, 113/26-02, 116/31-03, 119/30-04-2021, ORDENES DE SERVICIO NOS.. OS2021-0290, 0129, 0182, 0292, MANTEN. DEL ASCENSOR EN EL EDIFICIO  PRINCIPAL DEL INAPA, SEGUN CONTRATO NO.194/2014, CORRESP. A LOS MESES ENERO FEBRERO MARZO Y ABRIL/2021.</t>
  </si>
  <si>
    <t>PAGO FACT. NO.B1100008341/24-05-2021, ALQUILER LOCAL COMERCIAL EN SAN JUAN DE LA MAGUANA, PROV. SAN JUAN, CORRESP. AL MES DE MAYO/2021.</t>
  </si>
  <si>
    <t>PAGO PERSONAL JORNALERO Y MANO DE OBRA ESPECIALIZADA, PARA TRABAJOS DE REHABILITACION DEPOSITO CISTERNA H.A. CAP. 500,000 GLS. DEL AC. NIGUA, PROV. SAN CRISTOBAL.</t>
  </si>
  <si>
    <t>PAGO PERSONAL JORNALERO Y MANO DE OBRA ESPECIALIZADA, PARA TRABAJOS DE REHABILITACION DEPOSITO CISTERNA H.A. CAP. 79,200 GLS. DEL AC. NIGUA, PROV. SAN CRISTOBAL.</t>
  </si>
  <si>
    <t>REPOS. FONDO CAJA CHICA DE LA PROVINCIA MONTECRISTI ZONA I CORRESP. AL PERIODO DEL 12-04  AL 17-05-2021, RECIBOS DE DESEMBOLSO DEL 0547  AL 0568.</t>
  </si>
  <si>
    <t>PAGO FACT. NO.B1500000274/30-04-2021, ALQUILER LOCAL COMERCIAL EN LA PROV. DE AZUA, SEGUN CONTRATO 196/2013, CORRESP. AL MES DE MAYO/2021.</t>
  </si>
  <si>
    <t>PAGO FACT. NO.B1100008374/24-05-2021,  ALQUILER LOCAL COMERCIAL EN EL MUNICIPIO CEVICOS, PROVINCIA  SANCHEZ RAMIREZ, CORRESP. AL  MES DE MAYO/2021.</t>
  </si>
  <si>
    <t>PAGO FACT. NO. B1100008372/24-05-2021,  ALQUILER LOCAL COMERCIAL EN EL MUNICIPIO SABANA LARGA, PROVINCIA SAN JOSE DE OCOA, CORRESP. AL MES DE MAYO/2021.</t>
  </si>
  <si>
    <t>PAGO FACT. NO. B1100008381/24-05-2021, ALQUILER APART. HABITADO POR EL PERSONAL DE SUPERVISION ACUED. VILLA JARAGUA, DEL MUNICIPIO NEYBA, PROV. BAHORUCO, ADENDUM NO.01/2020, CORRESP. AL MES DE MAYO/2021,.</t>
  </si>
  <si>
    <t>PAGO FACT. NO. B1100008380/24-05-2021,  ALQUILER  LOCAL  DE LA OFICINA COMERCIAL EN EL MUNICIPIO DE VALLEJUELOS, PROV. SAN JUAN, CORRESP. AL MES DE MAYO/2021.</t>
  </si>
  <si>
    <t>PAGO FACT. NO.B1100008373/24-05-2021  ALQUILER LOCAL COMERCIAL MUNICIPIO COMENDADOR, PROVINCIA ELIAS PIÑA, CORRESP. AL MES DE MAYO/2021.</t>
  </si>
  <si>
    <t>PAGO FACT. NO. B1100008377/24-05-2021, ALQUILER DE LOCAL  COMERCIAL, MUNICIPIO MICHES, PROVINCIA EL SEIBO, CORRESP. AL MES DE MAYO/2021.</t>
  </si>
  <si>
    <t>PAGO FACT. NO. B1100008375/24-05-2021,  ALQUILER LOCAL COMERCIAL EN EL MUNICIPIO MONCION, PROVINCIA SANTIAGO RODRIGUEZ, ADENDUM 01/2020, CORRESP.  AL MES DE MAYO/2021.</t>
  </si>
  <si>
    <t>PAGO INDEMN. Y VAC. (25 DIAS CORRESP.E AL AÑO 2019 Y 19 DEL 2020), QUIEN DESEMPEÑO EL CARGO DE OPERADOR DE SISTEMA APS, DEPART. PROVINCIAL SANCHEZ RAMIREZ.</t>
  </si>
  <si>
    <t>PAGO INDEMN. Y VAC. (25 DIAS CORRESP. AL AÑO 2019 Y 25 DEL 2020), QUIEN DESEMPEÑO LA FUNCION DE AYUDANTE DE FONTANERIA, EN LA DIVISION COMERCIAL SANCHEZ RAMIREZ.</t>
  </si>
  <si>
    <t>PAGO FACT. NO.B1100008345/24-05-2021, ALQUILER LOCAL COMERCIAL EN EL MUNICIPIO DE CABRERA, PROV. MARIA TRINIDAD SANCHEZ, SEGUN CONTRATO NO.172/2013, ADENDUM 02/2020, CORRESP. AL MES DE MAYO/2021.</t>
  </si>
  <si>
    <t>PAGO FACT. NO. B1100008382/24-05-2021, ALQUILER VIVIENDA FAMILIAR HABITADA POR EL PERSONAL DE SUPERVISION DEL ACUED. JUANA VICENTA, EL LIMON, PROVINCIA SAMANA, CORRESP.E AL MES DE MAYO/2021.</t>
  </si>
  <si>
    <t>PAGO FACT. NO.B1100008378/24-05-2021,  ALQUILER LOCAL COMERCIAL  EN EL SECTOR PIZARRETE, MUNICIPIO BANI, PROV. PERAVIA SEGUN CONTRATO NO.010/2019, CORRESP. AL MES DE MAYO/2021.</t>
  </si>
  <si>
    <t>PAGO FACT. NO.B1100008379/24-05-2021,  ALQUILER LOCAL COMERCIAL EN EL MUNICIPIO SANCHEZ, PROV.  SAMANA, CORRESP. AL MES DE MAYO/2021.</t>
  </si>
  <si>
    <t xml:space="preserve">EFT-6099 </t>
  </si>
  <si>
    <t xml:space="preserve">EFT-6100 </t>
  </si>
  <si>
    <t xml:space="preserve">EFT-6103 </t>
  </si>
  <si>
    <t>EFT-6104</t>
  </si>
  <si>
    <t xml:space="preserve">EFT-6106 </t>
  </si>
  <si>
    <t>EFT-6107</t>
  </si>
  <si>
    <t xml:space="preserve">EFT-6105 </t>
  </si>
  <si>
    <t xml:space="preserve">EFT-6108 </t>
  </si>
  <si>
    <t>EFT-6109</t>
  </si>
  <si>
    <t>EFT-6110</t>
  </si>
  <si>
    <t>EFT-6111</t>
  </si>
  <si>
    <t>EFT-6112</t>
  </si>
  <si>
    <t>EFT-6113</t>
  </si>
  <si>
    <t>EFT-6114</t>
  </si>
  <si>
    <t>EFT-6115</t>
  </si>
  <si>
    <t>EFT-6116</t>
  </si>
  <si>
    <t>EFT-6117</t>
  </si>
  <si>
    <t xml:space="preserve">060079 </t>
  </si>
  <si>
    <t xml:space="preserve">060080 </t>
  </si>
  <si>
    <t xml:space="preserve">060081 </t>
  </si>
  <si>
    <t xml:space="preserve">060082 </t>
  </si>
  <si>
    <t xml:space="preserve">060083 </t>
  </si>
  <si>
    <t xml:space="preserve">060084 </t>
  </si>
  <si>
    <t xml:space="preserve">060085 </t>
  </si>
  <si>
    <t xml:space="preserve">060086 </t>
  </si>
  <si>
    <t xml:space="preserve">060087 </t>
  </si>
  <si>
    <t xml:space="preserve">060088 </t>
  </si>
  <si>
    <t xml:space="preserve">060089 </t>
  </si>
  <si>
    <t xml:space="preserve">060090 </t>
  </si>
  <si>
    <t xml:space="preserve">060091 </t>
  </si>
  <si>
    <t xml:space="preserve">060092 </t>
  </si>
  <si>
    <t xml:space="preserve">060093 </t>
  </si>
  <si>
    <t xml:space="preserve">060094 </t>
  </si>
  <si>
    <t xml:space="preserve">060095 </t>
  </si>
  <si>
    <t xml:space="preserve">060096 </t>
  </si>
  <si>
    <t xml:space="preserve">060097 </t>
  </si>
  <si>
    <t xml:space="preserve">060098 </t>
  </si>
  <si>
    <t>PAGO FACT. NO.B1500000362/26-05-2021. ORD. DE SERV. NO. OS2021-0272, SERVICIO DESINFECCION PARA DEFERENTES INSTALACIONES DEL INAPA.</t>
  </si>
  <si>
    <t>PAGO FACT. NO.B1100008366/24-05-2021,  ALQUILER LOCAL COMERCIAL EN EL FACTOR, MUNICIPIO DE NAGUA, PROV. MARIA TRINIDAD SANCHEZ, CORRESP. AL MES DE MAYO/2021.</t>
  </si>
  <si>
    <t>PAGO FACT. NO.B1100008371/24-05-2021,  ALQUILER LOCAL COMERCIAL EN LAS MATAS DE FARFAN,  PROVINCIA SAN JUAN, CORRESP. AL MES DE MAYO/2021.</t>
  </si>
  <si>
    <t>PAGO FACT. NO. B1100008365/24-05-2021, ALQUILER LOCAL COMERCIAL EN CAÑAFISTOL-BANI, PROV.PERAVIA SEGUN CONTRATO NO. 016/2019 CORRESP. AL MES DE MAYO/2021.</t>
  </si>
  <si>
    <t>PAGO FACT. NO. B1100008370/24-05-2021, ALQUILER LOCAL COMERCIAL EN BOHECHIO, PROVINCIA SAN JUAN, CORRESP. AL MES DE MAYO/2021.</t>
  </si>
  <si>
    <t>PAGO FACT. NO.B1100008367/24-05-2021,  ALQUILER LOCAL COMERCIAL  EN EL MUNICIPIO NIZAO, PROVINCIA PERAVIA, CORRESP. AL MES DE MAYO/2021.</t>
  </si>
  <si>
    <t>REPOS. FONDO CAJA CHICA DEL DEPART. JURIDICO CORRESP. AL PERIODO DEL 07-04  AL 12-05-2021, RECIBOS DE DESEMBOLSO DEL 22  AL 32.RD$50,000.00).-</t>
  </si>
  <si>
    <t>PAGO FACT. NO. B1100008368/24-05-21, ALQUILER DE DOS LOCALES COMERCIALES EN EL MUNICIPIO DAJABON,  PROVINCIA DAJABON, CORRESP. AL MES DE MAYO/2021.</t>
  </si>
  <si>
    <t>PAGO FACT. NO.B1100008363/24-05-2021, ALQUILER LOCAL COMERCIAL, MUNICIPIO SABANA GRANDE DE BOYA, PROV. MONTE PLATA, CORRESP. AL MES DE MAYO/2021.</t>
  </si>
  <si>
    <t>PAGO FACT. NO. B1100008369/24-05-2021,  ALQUILER LOCAL COMERCIAL EN EL MUNICIPIO JUAN DOLIO, PROV. SAN PEDRO DE MACORIS, SEGUN CONTRATO NO.053/2016, CORRESP. AL MES DE MAYO/2021.</t>
  </si>
  <si>
    <t>PAGO FACT. NOS. B15000000107/13- 108/21-05-2021, ORDEN DE COMPRA NO. OC2021-0031 '' ADQUISICION DE 1,500 FUNDAS DE SULFATO DE ALUMINIO GRADO A ( 1,000 DE  50 KG  Y 500 DE 25 KG) CADA UNA O SU EQUIVALENTE EN FUNDAS, PARA SER UTILIZADAS EN TODOS LOS ACUED. DEL INAPA.</t>
  </si>
  <si>
    <t>PAGO FACT. NO. B1100008362/24-05-2021, ALQUILER OFICINA COMERCIAL EN EL MUNICIPIO  EL CERCADO, PROVINCIA SAN JUAN, CORRESP. AL MES DE MAYO/2021.</t>
  </si>
  <si>
    <t>PAGO FACT. NO.B1100008358/24-05-2021, ALQUILER LOCAL COMERCIAL EN  LAS YAYAS, PROVINCIA  AZUA, CORRESP. AL MES DE MAYO/2021.</t>
  </si>
  <si>
    <t>REPOS. FONDO CAJA CHICA DE LA DIRECCION DE OPERACIONES DESTINADO PARA CUBRIR GASTOS DE URGENCIA CORRESP. AL PERIODO DEL 05-05  AL 28-05-2021, RECIBOS DE DESEMBOLSO DEL 9387  AL 9463.</t>
  </si>
  <si>
    <t>PAGO FACT. NO.B1100008376/24-05-2021 ALQUILER LOCAL COMERCIAL EN EL MUNICIPIO CASTAÑUELA, PROVINCIA MONTECRISTI, CORRESP. AL MES DE MAYO/2021.</t>
  </si>
  <si>
    <t>PAGO FACT. NO.B1100008364/24-05-2021,  ALQUILER LOCAL COMERCIAL EN LA PROV. PEDERNALES,  ADENDUM 01/2020, CORRESP. AL MES DE MAYO/2021.</t>
  </si>
  <si>
    <t>PAGO FACT. NO. B1100008361/24-05-2021, ALQUILER LOCAL COMERCIAL EN EL MUNICIPIO QUISQUEYA, PROV. SAN PEDRO DE MACORIS,SEGUN CONTRATO NO.078/2015, CORRESP. AL MES DE MAYO/2021.</t>
  </si>
  <si>
    <t>PAGO FACT. NO.B1100008357/24-05-2021, ALQUILER LOCAL COMERCIAL  EN BOCA CANASTA , MUNICIPIO BANI, PROV. PERAVIA SEGUN CONTRATO NO.012/2019, CORRESP. AL MES DE MAYO/2021.</t>
  </si>
  <si>
    <t>PAGO FACT. NO.B1100008354/24-05-2021,  ALQUILER LOCAL COMERCIAL EN JICOME ARRIBA, MUNICIPIO ESPERANZA, PROVINCIA VALVERDE CORRESP. AL MES DE MAYO/2021.</t>
  </si>
  <si>
    <t>PAGO FACT. NO. B1500000004/03-05-2021, ALQUILER LOCAL COMERCIAL EN EL MUNICIPIO SAN FRANCISCO DE MACORIS, PROV. DUARTE, CORRESP. AL MES DE MAYO/2021.</t>
  </si>
  <si>
    <t>PAGO CUOTA CORRESP.  AL AÑO 2021, DEL FORO CENTROAMERICANO Y REP. DOM. DE AGUA POTABLE Y SANEAMIENTO.</t>
  </si>
  <si>
    <t>PAGO  DE NOMINA DE INDEMN. Y VAC. AL PERSONAL DESVINCULADO.</t>
  </si>
  <si>
    <t>PAGO FACT. NOS.B1500098516 (CUENTA NO.744281798), 98519 (765558092)/28-05-2021,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MAYO/2021.</t>
  </si>
  <si>
    <t>PAGO FACT. NO.B1500098520/28-05-2021 (771256670), SERVICIO DE LINEA TELEFONICA TIPO CELULAR FIJO, INSTALADA EN LA PLANTA DE TRATAMIENTO DE HIGUEY, CORRESP. AL MES DE MAYO/2021.</t>
  </si>
  <si>
    <t>PAGO FACT. NO.B1500097784/28-05-2021 (721621338) SERVICIO DE LAS FLOTAS SISMOPA, CORRESP. AL MES DE MAYO/2021.</t>
  </si>
  <si>
    <t>PAGO FACT. NO.B1500098513/28-05-2021, CUENTA NO.709494508, SERVICIOS TELEFONICOS E INTERNET, CORRESP. AL MES DE MAYO/2021.</t>
  </si>
  <si>
    <t>PAGO FACT. NO.B1100008352/24-05-2021  ALQUILER LOCAL COMERCIAL EN EL MUNICIPIO DE BAYAGUANA, PROV. MONTE PLATA, CORRESP. AL MES DE MAYO/2021.</t>
  </si>
  <si>
    <t>PAGO FACT. NO. B1100008356/24-05-2021,  ALQUILER LOCAL  DE LA OFICINA COMERCIAL EN EL DISTRITO MUNICIPAL SABANA BUEY, MUNICIPIO BANI, PROV. PERAVIA, CORRESP. AL MES DE MAYO/2021.</t>
  </si>
  <si>
    <t>PAGO FACT. NO.B1100008355/24-05-2021, ALQUILER LOCAL COMERCIAL EN VILLA LA MATA, PROV. SANCHEZ RAMIREZ, CORRESP. AL MES DE MAYO/2021.</t>
  </si>
  <si>
    <t>PAGO FACT. NO.B1100008360/24-05-2021,  ALQUILER DE LOCAL COMERCIAL EN EL MUNICIPIO DON GREGORIO, PROVINCIA PERAVIA, CORRESP. AL MES DE MAYO/2021.</t>
  </si>
  <si>
    <t xml:space="preserve">EFT-6118 </t>
  </si>
  <si>
    <t xml:space="preserve">060099 </t>
  </si>
  <si>
    <t>REPOS. FONDO CAJA CHICA DE LA DIVISION DE TRANSPORTACION DESTINADO PARA CUBRIR  GASTOS DE REPARACIONES, COMPRAS DE REPUESTOS Y PAGO DE PEAJES A LA FLOTILLA DE VEHICULOS DE LA INSTITUCION CORRESPONDIENTE AL PERIODO DEL 06-01  AL 08-03-2021, RECIBOS DE DESEMBOLSO DEL 12122  AL 12233.</t>
  </si>
  <si>
    <t>PAGO FACT. NO. B1500098517/28-05-2021 (754010781), SERVICIO DE INTERNET BANDA (S) ANCHA (S) DEL  ACUED. DE SAN PEDRO DE MACORIS, CORRESP. AL MES DE MAYO/2021.</t>
  </si>
  <si>
    <t xml:space="preserve">EFT-6119 </t>
  </si>
  <si>
    <t>EFT-6120</t>
  </si>
  <si>
    <t>EFT-6121</t>
  </si>
  <si>
    <t>EFT-6122</t>
  </si>
  <si>
    <t>EFT-6123</t>
  </si>
  <si>
    <t>EFT-6124</t>
  </si>
  <si>
    <t>EFT-6125</t>
  </si>
  <si>
    <t xml:space="preserve">060100 </t>
  </si>
  <si>
    <t xml:space="preserve">060101 </t>
  </si>
  <si>
    <t xml:space="preserve">060102 </t>
  </si>
  <si>
    <t xml:space="preserve">060103 </t>
  </si>
  <si>
    <t xml:space="preserve">060104 </t>
  </si>
  <si>
    <t xml:space="preserve">060105 </t>
  </si>
  <si>
    <t xml:space="preserve">060106 </t>
  </si>
  <si>
    <t xml:space="preserve">060107 </t>
  </si>
  <si>
    <t xml:space="preserve">060108 </t>
  </si>
  <si>
    <t xml:space="preserve">060109 </t>
  </si>
  <si>
    <t xml:space="preserve">060110 </t>
  </si>
  <si>
    <t xml:space="preserve">060111 </t>
  </si>
  <si>
    <t xml:space="preserve">060112 </t>
  </si>
  <si>
    <t xml:space="preserve">060113 </t>
  </si>
  <si>
    <t xml:space="preserve">060114 </t>
  </si>
  <si>
    <t xml:space="preserve">060115 </t>
  </si>
  <si>
    <t xml:space="preserve">060116 </t>
  </si>
  <si>
    <t xml:space="preserve">060117 </t>
  </si>
  <si>
    <t xml:space="preserve">060118 </t>
  </si>
  <si>
    <t xml:space="preserve">060119 </t>
  </si>
  <si>
    <t xml:space="preserve">060120 </t>
  </si>
  <si>
    <t xml:space="preserve">060121 </t>
  </si>
  <si>
    <t xml:space="preserve">060122 </t>
  </si>
  <si>
    <t xml:space="preserve">060123 </t>
  </si>
  <si>
    <t>PAGO INDEMN. Y VAC. (20 DIAS CORRESP. AL AÑO 2019 Y 20 DEL 2020), QUIEN DESEMPEÑO EL CARGO DE OPERADOR DE SISTEMA APS, EN LA DIVISION DE OPERACIONES SAN CRISTOBAL.</t>
  </si>
  <si>
    <t>PAGO  INDEMN. Y VAC. CORRESP. A (25 DIAS DEL AÑO 2019 Y 30 DEL 2020), QUIEN DESEMPEÑO EL CARGO DE TECNICO ADMINISTRATIVO, SECCION DE SEGURIDAD CIVIL.</t>
  </si>
  <si>
    <t>PAGO  INDEMN. Y VAC. CORRESP. A (25 DIAS DEL AÑO 2019 Y 30 DEL 2020), QUIEN DESEMPEÑO EL CARGO DE OPERADOR DE SISTEMA APS, EN LA DIVISION DE OPERACIONES SANCHEZ RAMIREZ.</t>
  </si>
  <si>
    <t>PAGO  INDEMN. Y VAC. CORRESP. A (25 DIAS DEL AÑO 2019 Y 30 DEL 2020), QUIEN DESEMPEÑO EL CARGO DE SECRETARIA, EN LA DIVISION DE SISTEMA DE COMUNICACIONES Y RADIO.</t>
  </si>
  <si>
    <t>PAGO INDEMN. Y VAC. (25 DIAS CORRESP. AL AÑO 2019 Y 30 AL 2020), QUIEN DESEMPEÑO EL CARGO DE SECRETARIA, EN LA DIVISION DE SISTEMA DE COMUNICACIONES Y RADIO.</t>
  </si>
  <si>
    <t>PAGO INDEMN. Y  VAC. (30 DIAS CORRESP. AL AÑO 2019 Y 24 DEL 2020), QUIEN DESEMPEÑO EL CARGO DE CHOFER 1, EN LA DIVISION DE TRANSPORTACION.</t>
  </si>
  <si>
    <t>PAGO INDEMN. Y VAC. (30 DIAS CORRESP. AL AÑO 2019 Y 24 AL 2020), QUIEN DESEMPEÑO EL CARGO CHOFER 1, EN LA DIVISION DE TRANSPORTACION.</t>
  </si>
  <si>
    <t>PAGO INDEMN. Y VAC. (30 DIAS CORRESP. AL AÑO 2020), QUIEN DESEMPEÑO EL CARGO DE MENSAJERO INTERNO, EN LA SECCION DE MAYORDOMIA.</t>
  </si>
  <si>
    <t>PAGO FACT. NOS. B0200377314/13-10, 39012,390121/11-11-2020, DESCONTADO DE LA INDEMN. Y  VAC. , QUIEN DESEMPEÑO EL CARGO DE MENSAJERO INTERNO, EN LA SECCION DE MAYORDOMIA.</t>
  </si>
  <si>
    <t>PAGO  INDEMN. Y VAC. CORRESP. A (15 DIAS DEL AÑO 2019 Y 17 DEL 2020), QUIEN DESEMPEÑO EL CARGO DE SECRETARIA, EN LA DIRECCION DE CALIDAD DEL AGUA.</t>
  </si>
  <si>
    <t>PAGO FACT. NO. B0222746949/26-01-2021, DESCONTADO DE LA INDEMN. DE LA, QUIEN DESEMPEÑO EL CARGO DE SECRETARIA EN LA DIRECCION DE CALIDAD DE AGUA.</t>
  </si>
  <si>
    <t>PAGO FACT. NO.B1500000026/03-05-2021, ORD. DE SERV. NO.OS2021-0285, PARA LOS SERVICIOS DE NOTARIOS PARA EL ACTO DE APERTURA DE COMPARACION DE PRECIOS NO.INAPA-CCC-CP-2021-0010, OFERTAS TECNICAS SOBRE A, PARA LA ¨ADQUISICION DE MOBILIARIOS PARA SER UTILIZADOS EN LAS OFICINAS DEL INAPA¨.</t>
  </si>
  <si>
    <t>PAGO FACT. NO. B1500000116/19-04-2021, ORD. DE SERV. NO. OS2021-0233,  HONORARIOS PROFESIONALES POR PARTICIPAR COMO NOTARIO EN EL PROCESO DE COMPARACION DE PRECIOS NO.INAPA-CCC-CP-2021-0009, OFERTAS TECNICAS SOBRE A, PARA LA ¨CONTRATACION DE SERVICIOS DE HORAS DE VUELO EN TERRITORIO NACIONAL¨.</t>
  </si>
  <si>
    <t>PAGO FACT. NO.B1500005347/05-05-2021, ORD.DE SERV. NO.OS2021-0280, PUBLICACION EN UN (01) MEDIO DE CIRCULACION NACIONAL DURANTE DOS (02) DIAS CONSECUTIVOS LA CONVOCATORIA A PARTICIPAR EN EL PROCESO DE EXCEPCION MEDIANTE URGENCIA, NO.INAPA-MAE-PEUR-2021-0001.</t>
  </si>
  <si>
    <t>PAGO INDEMN. Y  VAC. (20 DIAS CORRESP. AL AÑO 2019 Y 18 DIAS DEL 2020 ), QUIEN DESEMPEÑO EL CARGO GESTOR DE COBROS, DIVISION COMERCIAL AZUA.</t>
  </si>
  <si>
    <t>PAGO FACT.S NOS.B1500000278,279/12-05-2021, ORD. DE SERV. NO.OS2021-0310, COLOCACION DE PUBLICIDAD INSTITUCIONAL DE TODAS LAS INFORMACIONES QUE CONTENGAN LAS EJECUTORIAS Y ACTIVIDADES DE INAPA A TRAVEZ DE LA PAGINA WWW.NOTICIASSIN.COM, CORRESP. A LOS PERIODOS DEL 09 DE MARZO AL 09 DE ABRIL Y DEL 09 DE ABRIL AL 09 DE MAYO DEL AÑO 2021.</t>
  </si>
  <si>
    <t>PAGO FACT. NO. B1500000110/15-03-2021 ORD. DE COMP. OC2021-0052, COMPRA DE MATERIALES DE HIGIENE, LOS CUALES SERAN UTILIZADOS EN EL NIVEL CENTRAL ACUED. RURALES, EDIF. MARCOS RODRIGUEZ, EL ALMACEN KM 18 Y ZONAS PROVINCIALES.</t>
  </si>
  <si>
    <t>PAGO FACT. NO.B1500000008/12-05-2021, ORDEN DE SERVICIO OS2021-0199, COLOCACION DE PUBLICIDAD INSTITUCIONAL EN LOS PROGRAMAS DE TELEVISION Y RADIO "LOS COMENTARIOS Y NOTICIAS DE JAVIER LUCIANO", TRANSMITIDO DE LUNES A VIERNES DE 4:00 PM A 5:00 PM POR BELLER VISION, CANAL 22 Y KALOR 90.3 FM, CORRESP. AL PERIODO DEL 10 DE ABRIL AL 10 DE MAYO/2021.</t>
  </si>
  <si>
    <t>REPOS. FONDO CAJA CHICA DE LA ZONA V SANTIAGO CORRESP. AL PERIODO DEL 06-04 AL 18-05-2021, RECIBOS DE DESEMBOLSO DEL 0282  AL 0338.</t>
  </si>
  <si>
    <t>PAGO FACT. NO.B1500000211/07-05-2021, ORDEN DE SERVICIO NO.OS2021-0250, COLOCACION DE PUBLICIDAD INSTITUCIONAL EN LA PAGINA WEB WWW.PIODEPORTES.COM, PARA UN BANNER EN EL PORTAL Y CINCO MENCIONES DIARIAS EN REDES SOCIALES, CORRESP. AL PERIODO DEL 25 DE FEBRERO AL 25 DE ABRIL DEL AÑO 2021.</t>
  </si>
  <si>
    <t>PAGO VAC. (15 DIAS CORRESP. AL AÑO 2019 Y 12 DEL 2020), QUIEN DESEMPEÑO EL CARGO DE PERIODISTA, EN LA DIVISION DE PRENSA Y PUBLICIDAD.</t>
  </si>
  <si>
    <t>PAGO FACT. NOS. B0200269500/14-09, 276537/06-10-2020, DESCONTADO DE LA INDEMNIZACION Y  VAC. , QUIEN DESEMPEÑO EL CARGO DE MENSAJERO INTERNO, EN LA SECCION DE MAYORDOMIA.</t>
  </si>
  <si>
    <t>PAGO FACT. NO. B1500000524/02-02-2021 ORD. DE COMP. NO. OC2021-0321, COMPRA DE MEDIOS DE CULTIVO, REACTIVOS, SOLUCIONES Y MATERIALES, PARA USO EN EL LABORATORIO NIVEL CENTRAL Y LABORATORIO REGIONALES.</t>
  </si>
  <si>
    <t>PAGO FACT. NO.B1500002933/03-05-2021 ORD. DE SERV. OS2021-0267,PUBLICACION EN UN (01) MEDIO DE CIRCULACION NACIONAL DURANTE DOS (02) DIAS CONSECUTIVOS LA CONVOCATORIA A PARTICIPAR EN EL PROCESO DE LICITACION PUBLICA NACIONAL, NO. INAPA -CCC- LPN-2021-0010.</t>
  </si>
  <si>
    <t>PAGO FACT. NO. B1500030513/05-06-2021, CUENTA NO.86082876, POR SERVICIO DE LAS FLOTAS DE INAPA, CORRESP. A LA FACTURACION DEL 01-05 AL 31-05-2021.</t>
  </si>
  <si>
    <t>PAGO FACT. NO. B1500030527/05-06-2021, CUENTA NO.86273266, POR SERVICIO DE USO INTERNET MOVIL TABLET,  ASIGNADO AL DEPTO. DE CATASTRO AL USUARIO DEL INAPA, CORRESP. A LA FACTURACION  DEL 01-05 AL 31-05-2021.</t>
  </si>
  <si>
    <t>PAGO FACT. NO.B1100008347/24-05-2021,  ALQUILER LOCAL COMERCIAL EN LAS TARANAS VILLA RIVAS, PROVINCIA DUARTE CORRESP. AL MES MAYO/2021.</t>
  </si>
  <si>
    <t>PAGO FACT. NO. B1500030560/05-06-2021, CUENTA NO.86797963, CORRESP. AL  SERVICIO DE USO GPS  DEL INAPA, FACTURACION DESDE 01-05  AL 31-05-202.</t>
  </si>
  <si>
    <t xml:space="preserve">EFT-6126 </t>
  </si>
  <si>
    <t xml:space="preserve">060124 </t>
  </si>
  <si>
    <t xml:space="preserve">060125 </t>
  </si>
  <si>
    <t xml:space="preserve">060126 </t>
  </si>
  <si>
    <t xml:space="preserve">060127 </t>
  </si>
  <si>
    <t xml:space="preserve">060128 </t>
  </si>
  <si>
    <t xml:space="preserve">060129 </t>
  </si>
  <si>
    <t xml:space="preserve">060130 </t>
  </si>
  <si>
    <t xml:space="preserve">060131 </t>
  </si>
  <si>
    <t xml:space="preserve">060132 </t>
  </si>
  <si>
    <t xml:space="preserve">060133 </t>
  </si>
  <si>
    <t xml:space="preserve">060134 </t>
  </si>
  <si>
    <t xml:space="preserve">060135 </t>
  </si>
  <si>
    <t xml:space="preserve">060136 </t>
  </si>
  <si>
    <t xml:space="preserve">060137 </t>
  </si>
  <si>
    <t xml:space="preserve">060138 </t>
  </si>
  <si>
    <t xml:space="preserve">060139 </t>
  </si>
  <si>
    <t xml:space="preserve">060140 </t>
  </si>
  <si>
    <t xml:space="preserve">060141 </t>
  </si>
  <si>
    <t xml:space="preserve">060142 </t>
  </si>
  <si>
    <t xml:space="preserve">060143 </t>
  </si>
  <si>
    <t xml:space="preserve">060144 </t>
  </si>
  <si>
    <t xml:space="preserve">060145 </t>
  </si>
  <si>
    <t xml:space="preserve">060146 </t>
  </si>
  <si>
    <t xml:space="preserve">060147 </t>
  </si>
  <si>
    <t xml:space="preserve">060148 </t>
  </si>
  <si>
    <t xml:space="preserve">060149 </t>
  </si>
  <si>
    <t xml:space="preserve">060150 </t>
  </si>
  <si>
    <t xml:space="preserve">060151 </t>
  </si>
  <si>
    <t xml:space="preserve">060152 </t>
  </si>
  <si>
    <t xml:space="preserve">060153 </t>
  </si>
  <si>
    <t xml:space="preserve">060154 </t>
  </si>
  <si>
    <t xml:space="preserve">060155 </t>
  </si>
  <si>
    <t xml:space="preserve">060156 </t>
  </si>
  <si>
    <t xml:space="preserve">060157 </t>
  </si>
  <si>
    <t xml:space="preserve">060158 </t>
  </si>
  <si>
    <t xml:space="preserve">060159 </t>
  </si>
  <si>
    <t xml:space="preserve">060160 </t>
  </si>
  <si>
    <t xml:space="preserve">060161 </t>
  </si>
  <si>
    <t>PAGO INDEMN. Y VAC. (25 DIAS CORRESP. AL AÑO 2019 Y 25 AL 2020), QUIEN DESEMPEÑO EL CARGO DE OPERADOR DE SISTEMA APS, EN LA DIVISION DE OPERACIONES PROVINCIA SAN PEDRO DE MACORIS.</t>
  </si>
  <si>
    <t>PAGO INDEMN. Y VAC. (25 DIAS CORRESP. AL AÑO 2019 Y 25 DEL 2020), QUIEN DESEMPEÑO EL CARGO DE OPERADOR DE SISTEMA APS, EN LA DIVISION DE OPERACIONES PROVINCIA SAN PEDRO DE MACORIS.</t>
  </si>
  <si>
    <t>PAGO VAC.(25 DIAS CORRESP. AL AÑO 2019 Y 22 DEL 2020), QUIEN DESEMPEÑO EL CARGO DE TECNICO ADMINISTRATIVO, EN LA SECCION ADMINISTRATIVA VALVERDE.</t>
  </si>
  <si>
    <t>PAGO VAC. (25 DIAS CORRESP. AL AÑO 2019 Y 22 AL 2020),  QUIEN DESEMPEÑO EL CARGO DE TECNICO ADMINISTRATIVO, EN LA SECCION ADMINISTRATIVA VALVERDE.</t>
  </si>
  <si>
    <t>PAGO INDEMN. Y VAC. (20 DIAS CORRESP. AL AÑO 2019 Y 25 DEL 2020), QUIEN DESEMPEÑO EL CARGO DE AYUDANTE DE FONTANERIA, EN LA SECCION DE OPERACIONES DE BARAHONA.</t>
  </si>
  <si>
    <t>PAGO INDEMN. Y VAC. (20 DIAS CORRESP. AL AÑO 2019 Y 25 AL 2020), QUIEN DESEMPEÑO EL CARGO DE AYUDANTE DE FONTANERIA, EN LA SECCION DE OPERACIONES DE BARAHONA.</t>
  </si>
  <si>
    <t>PAGO INDEMN. Y VAC. (30 DIAS CORRESP. AL AÑO 2019 Y 30 DEL 2020), QUIEN DESEMPEÑO EL CARGO DE OPERADOR DE SISTEMA APS, EN LA DIVISION DE OPERACIONES PROVINCIA MONTE PLATA.</t>
  </si>
  <si>
    <t>PAGO INDEMN. Y VAC. (30 DIAS CORRESP. AL AÑO 2019 Y 30 AL 2020),  QUIEN DESEMPEÑO EL CARGO DE OPERADOR DE SISTEMA APS, EN LA DIVISION DE OPERACIONES PROVINCIA MONTE PLATA.</t>
  </si>
  <si>
    <t>PAGO INDEMN. Y VAC. (25 DIAS CORRESP. AL AÑO 2019 Y 30 DEL 2020), QUIEN DESEMPEÑO EL CARGO DE OPERADOR DE SISTEMA APS, SECCION DE OPERACIONES DE BAHORUCO.</t>
  </si>
  <si>
    <t>PAGO INDEMN. Y VAC. (25 DIAS CORRESP. AL AÑO 2019 Y 30 AL 2020),  QUIEN DESEMPEÑO EL CARGO DE OPERADOR DE SISTEMA APS, SECCION DE OPERACIONES DE BAHORUCO.</t>
  </si>
  <si>
    <t>PAGO INDEMN. Y VAC. (25 DIAS CORRESP. AL AÑO 2019 Y 30 DEL 2020), QUIEN DESEMPEÑO EL CARGO DE CONSERJE, SECCION ADMINISTRATIVA DE BARAHONA.</t>
  </si>
  <si>
    <t>PAGO INDEMN. Y VAC. (25 DIAS CORRESP. AL AÑO 2019 Y 30 AL 2020),  QUIEN DESEMPEÑO EL CARGO DE CONSERJE, SECCION ADMINISTRATIVA DE BARAHONA.</t>
  </si>
  <si>
    <t>PAGO INDEMN. Y VAC. (20 DIAS CORRESP. AL AÑO 2019 Y 20 DEL 2020), QUIEN DESEMPEÑO EL CARGO DE DISTRIBUIDOR DE FACTURAS, DIVISION ADMINISTRATIVA PROV. SAN PEDRO DE MACORIS.</t>
  </si>
  <si>
    <t>PAGO INDEMN. Y VAC. (20 DIAS CORRESP. AL AÑO 2019 Y 14 AL 2020), QUIEN DESEMPEÑO EL CARGO DE DISTRIBUIDOR DE FACTURAS, DIVISION ADMINISTRATIVA PROV. SAN PEDRO DE MACORIS,.</t>
  </si>
  <si>
    <t>PAGO FACT. NOS. B0200381630/22, 382173/23-10-2020, DESCONTADO DE LA INDEMN. Y VAC. QUIEN DESEMPEÑO EL CARGO DE AUXILIAR COMERCIAL, EN EL DEPART. DE COMERCIALIZACION Y MARKETING.</t>
  </si>
  <si>
    <t>PAGO INDMEN. Y VAC. (15 DIAS CORRESP. AL AÑO 2019 Y 20 DEL 2020), QUIEN DESEMPEÑO EL CARGO DE AUXILIAR COMERCIAL, EN EL DEPART. DE COMERCIALIZACION Y MARKETING.</t>
  </si>
  <si>
    <t>PAGO INDEMN. Y VAC. (20 DIAS CORRESP. AL AÑO 2019 Y 16 DEL 2020), QUIEN DESEMPEÑO EL CARGO DE GESTOR DE COBROS, EN LA DIVISION COMERCIAL DEL SEIBO.</t>
  </si>
  <si>
    <t>PAGO INDEMN. Y VAC. (20 DIAS CORRESP. AL AÑO 2019 Y 16 AL 2020), QUIEN DESEMPEÑO EL CARGO DE GESTOR DE COBROS, EN LA DIVISION COMERCIAL EL SEIBO.</t>
  </si>
  <si>
    <t>PAGO INDEMN. Y VAC. (15 DIAS CORRESP. AL AÑO 2019 Y 18 DEL 2020), QUIEN DESEMPEÑO EL CARGO DE VIGILANTE, EN LA DIVISION ADMINISTRATIVA PROV. SAN JUAN DE LA MAGUANA.</t>
  </si>
  <si>
    <t>PAGO INDEMN. Y VAC. (15 DIAS CORRESP. AL AÑO 2019 Y 18 AL 2020), QUIEN DESEMPEÑO EL CARGO DE VIGILANTE, EN LA DIVISION ADMINISTRATIVA PROVINCIA SAN JUAN DE LA MAGUANA.</t>
  </si>
  <si>
    <t>PAGO INDEMN. Y VAC. (20 DIAS CORRESP. AL AÑO 2019 Y 14 DEL 2020), QUIEN DESEMPEÑO EL CARGO DE AUXILIAR COMERCIAL, EN LA DIVISION COMERCIAL PROVINCIA SAN JUAN DE LA MAGUANA.</t>
  </si>
  <si>
    <t>PAGO INDEMN. Y VAC. (20 DIAS CORRESP. AL AÑO 2019 Y 14 AL 2020), QUIEN DESEMPEÑO EL CARGO DE AUXILIAR COMERCIAL, EN LA DIVISION COMERCIAL PROVINCIA SAN JUAN DE LA MAGUANA.</t>
  </si>
  <si>
    <t>PAGO FACT. NO. B1100008350/24-05-2021,  ALQUILER LOCAL COMERCIAL, MUNICIPIO SAN JUAN, PROVINCIA SAN JUAN, CORRESP. AL  MES DE MAYO/2021.</t>
  </si>
  <si>
    <t>PAGO FACT. NO.B1100008348/24-05-2021, ALQUILER LOCAL COMERCIAL, DISTRITO MUNICIPAL LAS GALERAS, PROVINCIA SANTA BARBARA DE SAMANA, CORRESP. AL MES DE MAYO/2021.</t>
  </si>
  <si>
    <t>PAGO FACT. NO. B1100008353/24-05-2021,  ALQUILER LOCAL COMERCIAL, MUNICIPIO SAN JOSE DE OCOA, PROV.  DE SAN JOSE DE OCOA, CORRESP. AL MES DE MAYO/2021.</t>
  </si>
  <si>
    <t>PAGO FACT. NO.B1100008359/24-05-2021 ALQUILER DE LOCAL COMERCIAL EN EL MUNICIPIO NAGUA, PROV. MARIA TRINIDAD SANCHEZ,SEGUN CONTRATO NO.008/2002, CORRESP. AL MES DE MAYO/2021.</t>
  </si>
  <si>
    <t>PAGO FACT. NO.B1100008349/24-05-2021,  ALQUILER LOCAL COMERCIAL EN EL MUNICIPIO LOMA DE CABRERA, PROV. DAJABON, CORRESP. AL  MES DE MAYO/2021.</t>
  </si>
  <si>
    <t>PAGO FACT. NO.B1100008351/24-05-2021, ALQUILER LOCAL COMERCIAL MUNICIPIO HIGUEY, PROVINCIA LA ALTAGRACIA, CORRESP. AL MES DE MAYO/2021.</t>
  </si>
  <si>
    <t>PAGO FACT. NO. B1100008346/24-05-2021, ALQUILER LOCAL COMERCIAL EN EL MUNICIPIO RESTAURACION,  PROVINCIA DAJABON , CORRESP. AL MES DE MAYO/2021.</t>
  </si>
  <si>
    <t>PAGO FACT. NO.B1500000002/17-05-2021, ORDEN DE SERVICIO OS2021-0319,REPARACION DE BOTELLAS HIDRAULICAS PARA RETROEXCAVADORA MARCA, JOHN DEERE.</t>
  </si>
  <si>
    <t>PAGO FACT. NOS. B1500000001, 02, 03, 04/15-03-2021, ORD. DE SERV. NO. OS2021-0187, DISTRIBUCION DE AGUA EN DIFERENTES SECTORES Y COMUNIDADES DE LA PROVINCIA VALVERDE, CORRESP. A 22 DIAS DEL MES DE NOVIEMBRE, 28 DIAS DEL MES DE DICIEMBRE/2020,  27 DIAS  DE ENERO Y 28 DIAS DE FEBRERO/2021.</t>
  </si>
  <si>
    <t>PAGO INDEMN. Y VAC. (30 DIAS CORRESP. AL AÑO 2020), QUIEN DESEMPEÑO EL CARGO DE GESTOR DE COBROS, EN LA SECCION COMERCIAL DE VALVERDE.</t>
  </si>
  <si>
    <t>PAGO INDEMN. Y VAC. (30 DIAS CORRESP. AL AÑO 2020), AL SR. PERSIO MANUEL PERALTA LOPEZ, CEDULA NO. 042-0006095-4, QUIEN DESEMPEÑO EL CARGO DE GESTOR DE COBROS, EN LA SECCION COMERCIAL DE VALVERDE.</t>
  </si>
  <si>
    <t>1ER ABONO,INDEMN. Y VAC. CORRES. A (25 DIAS CORRESP. AL AÑO 2019 Y 25 DEL 2020, QUIEN DESEMPEÑO EL CARGO DE ENCARGADO (A), EN LA DIVISION ADMINISTRATIVA FINANCIERA SAN JOSE DE OCOA.</t>
  </si>
  <si>
    <t>PAGO INDEMN. Y VAC. (25 DIAS CORRESP.E AL AÑO 2019 Y 25 AL 2020), QUIEN DESEMPEÑO EL CARGO DE ENCARGADO (A), EN LA DIVISION ADMINISTRATIVA FINANCIERA SAN JOSE DE OCOA.</t>
  </si>
  <si>
    <t>PAGO INDEMN. Y VAC. (25 DIAS CORRESP. AL AÑO 2019 Y 25 DEL 2020), QUIEN DESEMPEÑO EL CARGO DE AYUDANTE DE OPERACIONES Y MANTENIMIENTO, SECCION DE TRATAMIENTO DE AGUA DE VALVERDE.</t>
  </si>
  <si>
    <t>PAGO INDEMN. Y VAC. (25 DIAS CORRESP. AL AÑO 2019 Y 25 AL 2020), QUIEN DESEMPEÑO EL CARGO DE AYUDANTE DE OPERACIONES Y MANTENIMIENTO, SECCION DE TRATAMIENTO DE AGUA VALVERD.</t>
  </si>
  <si>
    <t>PAGO FACT. NO. B1500000009/17-05-2021 ORD. DE SERV. OS2021-0259, COLOCACION DE PUBLICIDAD INSTITUCIONAL DURANTE 03 (TRES) MESES EN EL PERIODICO DIGITAL WWW.TENARENSES.COM ORGANO INFORMATIVO DE LA PROV. HERMANAS MIRABAL, EN LAS PRINCIPALES REDES SOCIALES Y EN EL MATINAL DESPIERTA HM, TRANSMITIDO POR TENARENCES CORRESP. AL PERIODO DEL 15 DE FEBRERO AL 15 DE MAYO DEL 2021.</t>
  </si>
  <si>
    <t>PAGO FACT. NO.B1500002936/30-04-2021, ORD. DE SERV. NO.OS2021-0255, PUBLICACION EN UN (01) MEDIO DE CIRCULACION NACIONAL DURANTE DOS (02) DIAS CONSECUTIVOS LA CONVOCATORIA A PARTICIPAR EN EL PROCESO DE LICITACION PUBLICA NACIONAL, NO. INAPA-CCC-LPN-2021-0009.</t>
  </si>
  <si>
    <t xml:space="preserve">EFT-6127 </t>
  </si>
  <si>
    <t>EFT-6128</t>
  </si>
  <si>
    <t>EFT-6129</t>
  </si>
  <si>
    <t>EFT-6130</t>
  </si>
  <si>
    <t>EFT-6131</t>
  </si>
  <si>
    <t xml:space="preserve">060162 </t>
  </si>
  <si>
    <t xml:space="preserve">060163 </t>
  </si>
  <si>
    <t xml:space="preserve">060164 </t>
  </si>
  <si>
    <t xml:space="preserve">060165 </t>
  </si>
  <si>
    <t xml:space="preserve">060166 </t>
  </si>
  <si>
    <t xml:space="preserve">060167 </t>
  </si>
  <si>
    <t xml:space="preserve">060168 </t>
  </si>
  <si>
    <t xml:space="preserve">060169 </t>
  </si>
  <si>
    <t xml:space="preserve">060170 </t>
  </si>
  <si>
    <t xml:space="preserve">060171 </t>
  </si>
  <si>
    <t xml:space="preserve">060172 </t>
  </si>
  <si>
    <t xml:space="preserve">060173 </t>
  </si>
  <si>
    <t xml:space="preserve">060174 </t>
  </si>
  <si>
    <t xml:space="preserve">060175 </t>
  </si>
  <si>
    <t xml:space="preserve">060176 </t>
  </si>
  <si>
    <t xml:space="preserve">060177 </t>
  </si>
  <si>
    <t xml:space="preserve">060178 </t>
  </si>
  <si>
    <t xml:space="preserve">060179 </t>
  </si>
  <si>
    <t xml:space="preserve">060180 </t>
  </si>
  <si>
    <t xml:space="preserve">060181 </t>
  </si>
  <si>
    <t xml:space="preserve">060182 </t>
  </si>
  <si>
    <t xml:space="preserve">060183 </t>
  </si>
  <si>
    <t xml:space="preserve">060184 </t>
  </si>
  <si>
    <t xml:space="preserve">060185 </t>
  </si>
  <si>
    <t xml:space="preserve">060186 </t>
  </si>
  <si>
    <t xml:space="preserve">060187 </t>
  </si>
  <si>
    <t xml:space="preserve">060188 </t>
  </si>
  <si>
    <t xml:space="preserve">060189 </t>
  </si>
  <si>
    <t xml:space="preserve">060190 </t>
  </si>
  <si>
    <t xml:space="preserve">060191 </t>
  </si>
  <si>
    <t xml:space="preserve">060192 </t>
  </si>
  <si>
    <t>AUMENTO DE FONDO DE CAJA CHICA DE LA PROVINCIA ELIAS PIÑA, ACTUALMENTE DICHO FONDO CUENTA CON UN MONTO DE RD$50,000.00 Y CON ESTA SUMA EL FONDO ASCIENDE A RD$150,000.00.</t>
  </si>
  <si>
    <t>PAGO INDEMN. Y VAC. (20 DIAS CORRESP. AL AÑO 2019 Y 18 DEL 2020), QUIEN DESEMPEÑO EL CARGO DE AUXILIAR DE RELACIONES PUBLICAS, EN EL DEPART. PROVINCIAL EL SEIBO.</t>
  </si>
  <si>
    <t>PAGO INDEMN. Y VAC. (20 DIAS CORRESP. AL AÑO 2019 Y 18 AL 2020), QUIEN DESEMPEÑO EL CARGO DE AUXILIAR DE RELACIONES PUBLICAS, EN EL DEPART. PROVINCIAL EL SEIBO.</t>
  </si>
  <si>
    <t>PAGO SEGUN ORD. DE COMP. NO. OC2021-0150, COTIZACION D/F 27-05-2021 COMPRA DE RECARGA ELECTRONICA DEL SISTEMA DE PAGO DE PEAJES (PASO RAPIDO), PARA USO DE LOS VEHICULOS DE LA INSTITUCION.</t>
  </si>
  <si>
    <t>PAGO FACT. NO. B1500000735/18-03-2021 ORD. DE SERV. OS2021-0133, SERVICIO CATERING DE ALMUERZO PRE EMPACADOS PARA 12 PERSONAS QUE FUERON SERVIDOS EN LA JORNADA DE PRUEBAS PCR PARA LOS REPRESENTANTES DEL CENTRO SAMARITAN Y COLABORADORES DEL DISPENSADOR MEDICO.</t>
  </si>
  <si>
    <t>PAGO DE RETEN.  DEL 5%  IMPUESTO SOBRE LA RENTA DESCONTADOS A CONTRATISTAS Y PROVEEDORES DE BIENES Y SERVICIOS, CORRESP. AL MES DE ABRIL/2021.</t>
  </si>
  <si>
    <t>COMPLETIVO RETENCION DEL (10%)  DEL IMPUESTO SOBRE LA RENTA, DESCONTADO A HONORARIOS PROFESIONALES, CORRESP. AL MES DE ABRIL/2021.</t>
  </si>
  <si>
    <t>COMPLETIVO RETENCION DEL (18%)  DEL ITBIS, DESCONTADO A PERSONAS FISICAS, CORRESP. AL MES DE ABRIL/2021.</t>
  </si>
  <si>
    <t>PAGO INDEMN. Y VAC. (20 DIAS CORRESP. AL AÑO 2019 Y 22 DEL 2020), QUIEN DESEMPEÑO EL CARGO DE OPERADOR DE SISTEMA APS, EN LA DIVISION DE OPERACIONES SAN JOSE DE OCOA.</t>
  </si>
  <si>
    <t>PAGO INDEMN. Y VAC. (20 DIAS CORRESP. AL AÑO 2019 Y 22 AL 2020), QUIEN DESEMPEÑO EL CARGO DE OPERADOR DE SISTEMA APS, EN LA DIVISION DE OPERACIONES SAN JOSE DE OCOA.</t>
  </si>
  <si>
    <t>PAGO ALQ. COM. JIMANI MES DE ABRIL/21</t>
  </si>
  <si>
    <t>PAGO AQ. COM. TAMAYO MES DE ABRIL/21</t>
  </si>
  <si>
    <t>PAGO ALQ. COM. DUVERGE MES DE ABRIL/21</t>
  </si>
  <si>
    <t>PAGO ALQ. COM. NEYBA ,ES DE ABRIL/21</t>
  </si>
  <si>
    <t>PAGO VIATICO 06,14 Y 22/04/21</t>
  </si>
  <si>
    <t>PAGO VIATICO 07,15,23 Y 30/04/21</t>
  </si>
  <si>
    <t>PAGO VIATICO 26 Y 27/04/21</t>
  </si>
  <si>
    <t>PAGO VIATICO 7/4/21</t>
  </si>
  <si>
    <t>PAGO VIATICO 20/4/21</t>
  </si>
  <si>
    <t>COMP. DE MAT. PARA LA REPARACION DEL MINUBUS F-768</t>
  </si>
  <si>
    <t>PAGO ALQ. COM. TAMAYO MES DE MAYO/21</t>
  </si>
  <si>
    <t>PAGO RET. DEL 5% AL MES DE MAYO</t>
  </si>
  <si>
    <t>PAGO ALQ. COMERCIAL CABRAL CORRESP. ABRIL Y MAYO/21</t>
  </si>
  <si>
    <t>PAGO ALQ. COMERCIAL PARAISO CORRESP. ABRIL Y MAYO/21</t>
  </si>
  <si>
    <t>PAGO ALQ. COM. NEYBA MES DE MAYO/21</t>
  </si>
  <si>
    <t>PAGO ALQ. COM. JIMANI MES DE MAYO/21</t>
  </si>
  <si>
    <t>PAGO ALQ. COM. VICENTE NOBLE ABRIL/21</t>
  </si>
  <si>
    <t>PAGO ALQ. COM. VICENTE NOBLE MAYO/21</t>
  </si>
  <si>
    <t>PAGO ALQ. COM. DUVERGE MAYO/21</t>
  </si>
  <si>
    <t>PAGO ALQ. COM. VILLA JARAGUA MAYO/21</t>
  </si>
  <si>
    <t>PAGO ALQ. COM VILLA JARAGUA ABRIL/21</t>
  </si>
  <si>
    <t>REPOSICION DE CHEQUE PAGO LOCAL COM. VILLA JARAGUA NOVIEMBRE/20</t>
  </si>
  <si>
    <t>S.C</t>
  </si>
  <si>
    <t>14/16/2021</t>
  </si>
  <si>
    <t>REP. FONDO CAJA CHICA CORESP. AL PERIODO DEL 29/4/2021 AL 18/5/2021</t>
  </si>
  <si>
    <t>COMP. DE COMBUSTIB. JUNIO/21</t>
  </si>
  <si>
    <t>SERV. DE UN CAMION SUCCIONADOR Y PERFORADOR PARA SER USD. EN LA LIMPIEZA DE LAS OFIC.</t>
  </si>
  <si>
    <t>IMFORMT. PARA SER UTILZ. POR EL DTO. ADMNS. Y FIN. EN INAPA S.C.</t>
  </si>
  <si>
    <t>ADM. Y FINANCIERO DE INAPA PROV. SAN CRISTOBAL</t>
  </si>
  <si>
    <t>COMP. DE TUBOS PVC PARA SER USD. EN VILLA ALT. PROV. SAN CRISTOBAL</t>
  </si>
  <si>
    <t>COMP. PARA RESTB. DE MERG. LINEA DE IMPULSION DE A.C. DE VILLA ALT.</t>
  </si>
  <si>
    <t>COMP. DE MAT. PARA SER UTILLZ. EN LA OFIC. COM. EN INAPA PROV. S.C.</t>
  </si>
  <si>
    <t xml:space="preserve">COMP. DE DOS TUBOS PVC PARA RESOLVER AVERIAS  EN VILLA ALT. INAPA </t>
  </si>
  <si>
    <t>COMP. DE ACOPLE DE ALTO TORQUE PARA SER USD. EN PSPI</t>
  </si>
  <si>
    <t>COMPRA DE ARCHIVO,BANCADA,CREDENSA PARA SER USD. EN LA ESTAFETA DE CAMBITA,YAGUATE,HATILLO,INAPA PROV. SAN CRISTOBAL</t>
  </si>
  <si>
    <t>COMP. DE CABLES PARA REALIZ. OPERC. EN MADRE VIEJA INAPA PROV. SAN CRISTOBAL</t>
  </si>
  <si>
    <t>SERV. ALQ. DE RETROEXC. UTILIZ. EN DIF. PUNTOS DE INAPA PROV. SAN CRISTOBAL</t>
  </si>
  <si>
    <t>SERV. REBOBINADO A MOTOR VERT. PERTENECIENTE A SABANA TORO No.1,  INAPA PROV. SAN CRISTOBAL.</t>
  </si>
  <si>
    <t>SERV. MANTENIMIENTO PREVENTIVO A LAS CAMIONETAS FICHAS 1049,1051,1053,749 Y CHASIS 2227 QUE SON USADAS EN LA DIVISION  DE OPERACIONES  DE INAPA PROV. SAN CRISTOBAL.</t>
  </si>
  <si>
    <t>SERV. REBOBINADO A MOTOR VERT. PARA YAGUATE No. 2 INAPA PROV. SAN CRISTOBAL.</t>
  </si>
  <si>
    <t>RETENCIONES A PROVEEDORES DE BIENES Y SERVICIOS DEL 5% ,10%  DE  ISR  Y 18%, 30% DEL ITBIS, CORRESPONDIENTE AL  MES DE MAYO 2021.</t>
  </si>
  <si>
    <t>PAGO ALQUILER LOCAL COMERCIAL DE HAINA, INAPA PROV. SAN CRISTOBAL, CORRESP. A LOS MESES DE ABRIL 2021 Y MAYO 2021.</t>
  </si>
  <si>
    <t>PAGO ALQUILER LOCAL COMERCIAL DE PALENQUE, INAPA PROV. SAN CRISTOBAL, CORRESP.  AL MES DE MAYO 2021.</t>
  </si>
  <si>
    <t>PAGO ALQUILER LOCAL COMERCIAL DE HATILLO, INAPA PROV. SAN CRISTOBAL, CORRESP.  AL MES DE MAYO 2021.</t>
  </si>
  <si>
    <t>PAGO ALQUILER LOCAL COMERCIAL DE EL PUERTO, VILLA ALTAG. INAPA PROV. SAN CRISTOBAL, CORRESP.  AL MES DE MAYO 2021.</t>
  </si>
  <si>
    <t>PAGO ALQUILER LOCAL COMERCIAL DE  VILLA  ALTAG. INAPA PROV. SAN CRISTOBAL, CORRESP.  AL MES DE MAYO 2021.</t>
  </si>
  <si>
    <t>PAGO ALQUILER LOCAL COMERCIAL DE  YAGUATE, INAPA PROV. SAN CRISTOBAL, CORRESP.  AL MES DE MAYO 2021.</t>
  </si>
  <si>
    <t>PAGO RENTA MENSUAL DE SERV. DE FLOTAS PARA EL PERSONAL DE INAPA PROV. SAN CRISTOBAL, CORRESP. AL MES DE MAYO 2021.</t>
  </si>
  <si>
    <t>COMPRA DE SEIS NEUMATICOS PARA EL CAMION F-830 DE OPERACIONES, INAPA PROV. SAN CRISTOBAL.</t>
  </si>
  <si>
    <t>SERV. DE REPARACION Y CHEQUEO COMPLETO  PARA LA CAMIONETA F-796 DEL AREA COMERCIAL INAPA PROV. SAN CRISTOBAL</t>
  </si>
  <si>
    <t>COMPRA DE ACEITES Y FILTROS DE ACEITE, PARA LOS DIFERENTES VEHICULOS DEL  DEPARTAMENTO PROVINCIAL, INAPA PROV. SAN CISTOBAL.</t>
  </si>
  <si>
    <t>COMPRA DE MONITORES FASE CONTRA ALTO Y BAJO VOLTAGE, PARA LA PROTECCION DE LOS EQUIPOS ELECTROMECANICOS, POR LOS PROXIMOS TRES MESES  EN INAPA PROV. SAN CRISTOBAL.</t>
  </si>
  <si>
    <t>COMPRA DE COMBUSTIBLE DENOMINADO EN TICKETS DE $200 PARA  LA SEGUNDA QUINCENA DE JUNIO 2021.</t>
  </si>
  <si>
    <t>COMPRA DE LETREROS PARA LA SEÑALIZACION  DE LA PLANTA DE TRATAMIENTO DE AGUAS POTABLES Y LOS DIFERENTES ACUEDUCTOS DE LA PROVINCIA  SAN CRISTOBAL.</t>
  </si>
  <si>
    <t>COMPRA DE CUARENTA (40) MEDIDORES DE PRESION  CON RANGO DE 0 A 160 PIS EN GLISERINA 98%, ACEITE DE SILICONA, PARA SER USADOS EN LAS DIFERENTES ESTACIONES DE BOMBEO, INAPA  PROV. SAN CRISTOBAL.</t>
  </si>
  <si>
    <t>SERV.  DE ALQUILER DE UN CAMION DE AGUA PARA 36 VIAJES, QUE SERAN USADOS EN EMERGENCIA DEL GRAN INCENDIO EN EL VERTEDERO DE HAINA, PROV. SAN CRISTOBAL.</t>
  </si>
  <si>
    <t>COMPRA DE ACEITES Y FILTROS DE ACEITE, PARA  SER UTILIZADO EN LAS CAMIONETAS  MITSUBISH L 200 DEL  DEPARTAMENTO PROVINCIAL, INAPA PROV. SAN CISTOBAL.</t>
  </si>
  <si>
    <t>SERV. DE RETROEXCAVADORA UTILIZADA EN TRABAJOS URGENTES EN EL  KM. 22  DE NIGUA Y BARSEQUILLO, INAPA PROV. SAN CRISTOBAL.</t>
  </si>
  <si>
    <t>SERV. DE PINTURAS A BOMBAS, MOTORES Y TUBERIAS EN LA ESTACION DE BOMBEO  DE CANASTICA- SAINAGUA , EN INAPA  PROV. SAN CRISTOBAL.</t>
  </si>
  <si>
    <t>AERV. DE LIMPIEZA DE AEA VERDE Y CORTE DE MALEZA DE TANQUE PIEDRA BLANCA</t>
  </si>
  <si>
    <t>PAGO INDEMN. Y VAC. (15 DIAS CORRESP. AL AÑO 2019 Y 18 DEL 2020), QUIEN DESEMPEÑO EL CARGO DE GESTOR DE COBROS, SECCION COMERCIAL DE BARAHONA.</t>
  </si>
  <si>
    <t>SALDO DE INDEMN. Y VAC. CORRESP. A (25 DIAS DEL AÑO 2020), QUIEN DESEMPEÑO EL CARGO DE SECRETARIA, EN EL DEPARTAMENTO DE DESARROLLO RURAL EN APS.</t>
  </si>
  <si>
    <t>PAGO INDEMN. Y  VAC. (15 DIAS CORRESP. AL 2020), QUIEN DESEMPEÑO EL CARGO DE AUXILIAR ADMINISTRATIVO, EN LA DIVISION DE TRANPORTACION.</t>
  </si>
  <si>
    <t>PAGO INDEMN. Y VAC. (15 DIAS CORRESP. AL 2020), QUIEN DESEMPEÑO EL CARGO DE AUXILIAR ADMINISTRATIVO, EN LA DIVISION DE TRANSPORTACION.</t>
  </si>
  <si>
    <t>PAGO INDEMN. Y VAC. (25 DIAS CORRESP. AL AÑO 2019 Y 25 DEL 2020), QUIEN DESEMPEÑO LA FUNCION DE OPERADOR DE SISTEMA APS, EN LA DIVISION DE OPERACIONES PROV. PERAVIA.</t>
  </si>
  <si>
    <t>1ER ABONO, INDEMN. Y  VAC. CORRESP. A (30 DIAS DEL AÑO 2019 Y 29 DEL 2020), QUIEN DESEMPEÑO EL CARGO DE AYUDANTE DE OPERACIONES Y MANTENIMIENTO, EN LA DIVISION DE OPERACIONES SAMANA.</t>
  </si>
  <si>
    <t>PAGO FACT. NO.B1500000032/18-05-2021, ORD. DE SERV. NO. OS2021-0300, HONORARIOS PROFESIONALES PARA EL ACTO  DE  COMPARACION DE PRECIOS NO. INAPA-CCC-CP-2021-0013, OFERTAS TECNICAS SOBRE A, PARA LA ADQUISICION  DE UN SISTEMA DE ALIMENTACION ININTERRUMPIDA (UPS)   PARA LAS OFICINAS DEL INAPA.</t>
  </si>
  <si>
    <t>PAGO INDEMN. Y VAC. (25 DIAS CORRESP. AL AÑO 2019 Y 30 AL 2020),  QUIEN DESEMPEÑO EL CARGO DE AUXILIAR ADMINISTRATIVO, DIVISION ADMINISTRATIVA FINANCIERA EL SEIBO.</t>
  </si>
  <si>
    <t>PAGO INDEMN. Y VAC. (25 DIAS CORRESP. AL AÑO 2019 Y 30 DEL 2020), QUIEN DESEMPEÑO EL CARGO DE AUXILIAR ADMINISTRATIVO, DIVISION ADMINISTRATIVA FINANCIERA EL SEIBO.</t>
  </si>
  <si>
    <t>PAGO INDEMN. Y VAC. (25 DIAS CORRESP. AL AÑO 2019 Y 23 DEL 2020), QUIEN DESEMPEÑO EL CARGO DE AYUDANTE DE FONTANERIA, EN LA DIVISION COMERCIAL PROVINCIA HATO MAYOR.</t>
  </si>
  <si>
    <t>PAGO INDEMN. Y VAC. (25 DIAS CORRESP. AL AÑO 2019 Y 23 AL 2020), QUIEN DESEMPEÑO EL CARGO DE AYUDANTE DE FONTANERIA, EN LA DIVISION COMERCIAL, PROVINCIA HATO MAYOR.</t>
  </si>
  <si>
    <t>PAGO INDEMN. Y VAC. (25 DIAS CORRESP. AL AÑO 2019 Y 21 DEL 2020), QUIEN DESEMPEÑO LA FUNCION DE OPERADOR DE SISTEMA APS, EN LA DIVISION DE OPERACIONES PROVINCIA PERAVIA.</t>
  </si>
  <si>
    <t>PAGO VAC. (15 DIAS CORRESP. AL AÑO 2019 Y 20 DEL 2020), QUIEN DESEMPEÑO EL CARGO DE ANALISTA DE COBROS EN EL DEPARTAMENTO DE GESTION DE COBROS.</t>
  </si>
  <si>
    <t>PAGO INDEMN. Y VAC. (25 DIAS CORRESP. AL AÑO 2019 Y 30 DEL 2020), QUIEN DESEMPEÑO EL CARGO DE DISTRIBUIDOR DE FACTURAS, EN LA SECCION COMERCIAL DE VALVERDE.</t>
  </si>
  <si>
    <t>PAGO INDEMN. Y VACA. (25 DIAS CORRESP. AL AÑO 2019 Y 30 AL 2020), QUIEN DESEMPEÑO EL CARGO DE DISTRIBUIDOR DE FACTURAS, EN LA SECCION COMERCIAL DE VALVERDE.</t>
  </si>
  <si>
    <t>PAGO INDEMN. Y VAC. (30 DIAS CORRESP. AL AÑO 2019 Y 26 DEL 2020), QUIEN DESEMPEÑO EL CARGO DE OPERADOR DE SISTEMA APS, EN LA DIVISION DE OPERACIONES SAN CRISTOBAL.</t>
  </si>
  <si>
    <t>PAGO INDEMN.Y VAC. (30 DIAS CORRESP. AL AÑO 2019 Y 26 AL 2020), QUIEN DESEMPEÑO EL CARGO DE OPERADOR DE SISTEMA APS, EN LA DIVISION DE OPERACIONES SAN CRISTOBAL.</t>
  </si>
  <si>
    <t>PAGO INDEMN. Y VAC.S (25 DIAS CORRESP.AL AÑO 2019 Y 30 DEL 2020), QUIEN DESEMPEÑO EL CARGO DE OPERADOR DE SISTEMA APS, EN LA DIVISION DE OPERACIONES SAN JOSE DE OCOA.</t>
  </si>
  <si>
    <t>PAGO INDEMN. Y VAC. (25 DIAS CORRESP. AL AÑO 2019 Y 30 AL 2020), QUIEN DESEMPEÑO EL CARGO DE OPERADOR DE SISTEMA APS, EN LA DIVISION DE OPERACIONES SAN JOSE DE OCOA.</t>
  </si>
  <si>
    <t>PAGO FACT. NOS.B1500000029/08-01, 30/11-02, 31/06-03, 32/06-04, 33/10-05-2021,  ALQUILER LOCAL COMERCIAL EN RIO SAN JUAN, PROVINCIA MARIA TRINIDAD SANCHEZ, SEGUN CONTRATO NO.109/2018, ADENDA NO.01/2020, CORRESP. A LOS MESES DE ENERO, FEBRERO, MARZO, ABRIL Y MAYO/2021.</t>
  </si>
  <si>
    <t>PAGO FACT. NO. B1500030517/05-06-2021, CUENTA NO.86115926, POR SERVICIO DE INTERNET, CORRESP. A LA FACTURACION  DEL 01-05 AL 31-05-2021.</t>
  </si>
  <si>
    <t>PAGO FACT. NO.B1500004478/25-05-2021, SERVICIOS A EMPLEADOS VIGENTES Y EN TRAMITES DE PENSION, CORRESP. AL MES DE JUNIO/2021.</t>
  </si>
  <si>
    <t>PAGO FACT. NO.B1500019100/01-06-2021, POLIZA NO. 30-95-214327, SERVICIOS MEDICOS PRESTADOS A EMPLEADOS VIGENTES Y EN TRAMITES DE PENSION, CONJUNTAMENTE CON SUS DEPENDIENTES DIRECTOS, (CONYUGES, HIJOS E HIJASTROS), CORRESP. AL MES DE JUNIO/2021.</t>
  </si>
  <si>
    <t>PAGO FACT. NO B1500000112/31-05-2021, ORDEN DE SERVICIO NO OS2021-0229,  COLOCACION DE PUBLICIDAD INSTITUCIONAL DURANTE 03 (TRES) MESES, EN EL PROGRAMA DE TELEVISION  "LA GENTE HABLA CON DARY TERRERO", CORRESP. DEL 23 DE ABRIL  AL 23 DE MAYO.</t>
  </si>
  <si>
    <t>PAGO FACT. NO. B0200268173/10-09-2020, DESCONTADO DE LAS VACACIONES DE LA SRA. MELODY ROSEMILLY URIBE DE DIAZ, CEDULA DE IDENTIDAD NO.001-1626254-4, QUIEN DESEMPEÑO EL CARGO DE ANALISTA DE COBROS EN EL DEPARTAMENTO DE GESTION DE COBROS.</t>
  </si>
  <si>
    <t xml:space="preserve">EFT-6132 </t>
  </si>
  <si>
    <t xml:space="preserve">060193 </t>
  </si>
  <si>
    <t xml:space="preserve">060194 </t>
  </si>
  <si>
    <t xml:space="preserve">060195 </t>
  </si>
  <si>
    <t xml:space="preserve">060196 </t>
  </si>
  <si>
    <t xml:space="preserve">060197 </t>
  </si>
  <si>
    <t xml:space="preserve">060198 </t>
  </si>
  <si>
    <t xml:space="preserve">060199 </t>
  </si>
  <si>
    <t xml:space="preserve">060200 </t>
  </si>
  <si>
    <t xml:space="preserve">060201 </t>
  </si>
  <si>
    <t xml:space="preserve">060202 </t>
  </si>
  <si>
    <t xml:space="preserve">060203 </t>
  </si>
  <si>
    <t>PAGO INDEMN. Y VAC. (15 DIAS CORRESP. AL AÑO 2019 Y 12 DEL 2020), QUIEN DESEMPEÑO EL CARGO DE CHOFER I, EN LA  DIVISION DE TRANSPORTACION.</t>
  </si>
  <si>
    <t>PAGO INDEMN. Y VAC. (15 DIAS CORRESP. AL AÑO 2019 Y 12 AL 2020), QUIEN DESEMPEÑO EL CARGO DE CHOFER I,  EN LA DIVISION DE TRANSPORTACION.</t>
  </si>
  <si>
    <t>PAGO INDEMN. Y VAC. (25 DIAS CORRESP. AL AÑO 2019 Y 25  DEL 2020), QUIEN DESEMPEÑO EL CARGO DE CHOFER I, EN LA DIVISION DE TRANSPORTACION.</t>
  </si>
  <si>
    <t>PAGO INDEMN. Y VAC. (25 DIAS CORRESP. AL AÑO 2019 Y 25 AL 2020), QUIEN DESEMPEÑO EL CARGO DE CHOFER I, EN LA SECCION DE DIVISION DE TRANSPORTACION.</t>
  </si>
  <si>
    <t>AVANCE INICIAL 20% ORD. DE COMP. NO.OC2021-0157, ADQUISICION DE PINTURAS Y ACCESORIOS PARA SER UTILIZADOS EN EL REMOZAMIENTO DE DIFERENTES SISTEMAS DE TRATAMIENTO.</t>
  </si>
  <si>
    <t>PAGO FACT. NOS. B1500000253/24-05-2021 ORDEN DE SERVICIO OS2021-0228, COLOCACION PUBLICIDAD, EN EL PROGRAMA DE TELEVISION "LO QUE OTROS CALLAN" TRANSMITIDO DE LUNES A VIERNES DE 9:00 PM A 10:00 PM, CORRESP. AL PERIODO DEL 23 DE ABRIL AL 23 DE MAYO/2021.</t>
  </si>
  <si>
    <t>PAGO FACT. NO. B1500000121/03-09-2020, ORDEN DE SERVICIO NO. OS2020-0708  PUBLICIDAD EN RADIO PARA  TRANSMISIONES DE LUNES A VIERNES EN HORARIO DE 7:00 A.M A  9:00 A.M. POR LAS EMISORAS: KISS 94.9, EN SANTO DOMINGO,  ZONA METROPOLITANA Y EL ESTE, PARA TODO EL NORTE POR TREMENDA 97.5, Y ECLIPSE 96.9  POR EL SUR, POR ULTRA 106.7. CORRESP. AL MES DE AGOSTO/2020.</t>
  </si>
  <si>
    <t>PAGO FACT. NO. B1500000101/05-04-2021 ORD. DE SERV. OS2021-0325, SERVICIO DE NOTARIOS PARA EL ACTO DE APERTURA LICITACION PUBLICA NACIONAL NO. INAPA-CCC-LPN-2021-0003, OFERTAS TECNICAS (SOBRE A), PARA LA ADQUISICION DE PINTURAS Y ACCESORIOS PARA SER UTILIZADOS EN EL REMOZAMIENTO DE DIFERENTES SISTEMA DE TRATAMIENTO.</t>
  </si>
  <si>
    <t>PAGO FACT. NO. B1500000102/05-04-2021 ORDEN DE SERVICIO OS2021-0164, SERVICIO DE NOTARIOS PARA EL ACTO DE APERTURA LICITACION PUBLICA NACIONAL NO. INAPA-CCC-LPN-2021-0003, OFERTA ECONOMICAS SOBRE B, PARA LA ADQUISICION DE PINTURAS Y ACCESORIOS PARA SER UTILIZADOS EN EL REMOZAMIENTO DE DIFERENTES SISTEMA DE TRATAMIENT.</t>
  </si>
  <si>
    <t>PAGO INDEMN. Y VAC. (30 DIAS CORRESP. AL AÑO 2019 Y 30 AL 2020), QUIEN DESEMPEÑO EL CARGO DE OPERADOR DE SISTEMA APS, EN LA DIVISION DE OPERACIONES AZUA.</t>
  </si>
  <si>
    <t>PAGO FACT. NOS.B1500018848, 18850/01-06-2021 POLIZA NO.30-93-015147, SERVICIOS PLAN MASTER INTERNACIONAL AL SERVIDOR VIGENTE Y SUS DEPENDIENTES DIRECTOS (CONYUGE E HIJOS), CORRESP. AL MES DE JUNIO/2021, SEGUN MEMO DOTC NO. 075/2021.</t>
  </si>
  <si>
    <t xml:space="preserve">EFT-6133 </t>
  </si>
  <si>
    <t>EFT-6134</t>
  </si>
  <si>
    <t xml:space="preserve">060204 </t>
  </si>
  <si>
    <t xml:space="preserve">060205 </t>
  </si>
  <si>
    <t xml:space="preserve">060206 </t>
  </si>
  <si>
    <t xml:space="preserve">060207 </t>
  </si>
  <si>
    <t xml:space="preserve">060208 </t>
  </si>
  <si>
    <t xml:space="preserve">060209 </t>
  </si>
  <si>
    <t xml:space="preserve">060210 </t>
  </si>
  <si>
    <t xml:space="preserve">060211 </t>
  </si>
  <si>
    <t xml:space="preserve">060212 </t>
  </si>
  <si>
    <t xml:space="preserve">060213 </t>
  </si>
  <si>
    <t xml:space="preserve">060214 </t>
  </si>
  <si>
    <t xml:space="preserve">060215 </t>
  </si>
  <si>
    <t xml:space="preserve">060216 </t>
  </si>
  <si>
    <t xml:space="preserve">060217 </t>
  </si>
  <si>
    <t xml:space="preserve">060218 </t>
  </si>
  <si>
    <t xml:space="preserve">060219 </t>
  </si>
  <si>
    <t xml:space="preserve">060220 </t>
  </si>
  <si>
    <t xml:space="preserve">060221 </t>
  </si>
  <si>
    <t xml:space="preserve">060222 </t>
  </si>
  <si>
    <t xml:space="preserve">060223 </t>
  </si>
  <si>
    <t xml:space="preserve">060224 </t>
  </si>
  <si>
    <t xml:space="preserve">060225 </t>
  </si>
  <si>
    <t xml:space="preserve">060226 </t>
  </si>
  <si>
    <t xml:space="preserve">060227 </t>
  </si>
  <si>
    <t xml:space="preserve">060228 </t>
  </si>
  <si>
    <t xml:space="preserve">060229 </t>
  </si>
  <si>
    <t xml:space="preserve">060230 </t>
  </si>
  <si>
    <t xml:space="preserve">060231 </t>
  </si>
  <si>
    <t xml:space="preserve">060232 </t>
  </si>
  <si>
    <t xml:space="preserve">060233 </t>
  </si>
  <si>
    <t xml:space="preserve">060234 </t>
  </si>
  <si>
    <t xml:space="preserve">060235 </t>
  </si>
  <si>
    <t xml:space="preserve">060236 </t>
  </si>
  <si>
    <t xml:space="preserve">060237 </t>
  </si>
  <si>
    <t xml:space="preserve">060238 </t>
  </si>
  <si>
    <t xml:space="preserve">060239 </t>
  </si>
  <si>
    <t xml:space="preserve">060240 </t>
  </si>
  <si>
    <t xml:space="preserve">060241 </t>
  </si>
  <si>
    <t xml:space="preserve">060242 </t>
  </si>
  <si>
    <t xml:space="preserve">060243 </t>
  </si>
  <si>
    <t xml:space="preserve">060244 </t>
  </si>
  <si>
    <t xml:space="preserve">060245 </t>
  </si>
  <si>
    <t xml:space="preserve">060246 </t>
  </si>
  <si>
    <t xml:space="preserve">060247 </t>
  </si>
  <si>
    <t xml:space="preserve">060248 </t>
  </si>
  <si>
    <t xml:space="preserve">060249 </t>
  </si>
  <si>
    <t xml:space="preserve">060250 </t>
  </si>
  <si>
    <t xml:space="preserve">060251 </t>
  </si>
  <si>
    <t xml:space="preserve">060252 </t>
  </si>
  <si>
    <t xml:space="preserve">060253 </t>
  </si>
  <si>
    <t xml:space="preserve">060254 </t>
  </si>
  <si>
    <t xml:space="preserve">060255 </t>
  </si>
  <si>
    <t xml:space="preserve">060256 </t>
  </si>
  <si>
    <t xml:space="preserve">060257 </t>
  </si>
  <si>
    <t xml:space="preserve">060258 </t>
  </si>
  <si>
    <t xml:space="preserve">060259 </t>
  </si>
  <si>
    <t xml:space="preserve">060260 </t>
  </si>
  <si>
    <t xml:space="preserve">060261 </t>
  </si>
  <si>
    <t xml:space="preserve">060262 </t>
  </si>
  <si>
    <t xml:space="preserve">060263 </t>
  </si>
  <si>
    <t xml:space="preserve">060264 </t>
  </si>
  <si>
    <t xml:space="preserve">060265 </t>
  </si>
  <si>
    <t xml:space="preserve">060266 </t>
  </si>
  <si>
    <t xml:space="preserve">060267 </t>
  </si>
  <si>
    <t xml:space="preserve">060268 </t>
  </si>
  <si>
    <t xml:space="preserve">060269 </t>
  </si>
  <si>
    <t xml:space="preserve">060270 </t>
  </si>
  <si>
    <t xml:space="preserve">060271 </t>
  </si>
  <si>
    <t xml:space="preserve">060272 </t>
  </si>
  <si>
    <t xml:space="preserve">060273 </t>
  </si>
  <si>
    <t xml:space="preserve">060274 </t>
  </si>
  <si>
    <t>PAGO  INDEMN. Y VAC. CORRESP. A (30 DIAS DEL AÑO 2019 Y 30 DEL 2020), QUIEN DESEMPEÑO EL CARGO DE OPERADOR DE SISTEMA APS, DIVISION DE OPERACIONES AZUA, SEGUN MEMO-DOTC-NO.1795/2021.</t>
  </si>
  <si>
    <t>PAGO INDEMN. Y VAC. (25 DIAS CORRESP. AL AÑO 2019 Y 30 DEL 2020), QUIEN DESEMPEÑO LA FUNCION DE CHOFER I, EN LA DIVISION ADMINISTRATIVA FINANCIERA SAN CRISTOBAL.</t>
  </si>
  <si>
    <t>PAGO INDEMN. Y VAC. (25 DIAS CORRESP. AL AÑO 2019 Y 30 DIAS DEL 2020), QUIEN DESEMPEÑO EL CARGO DE CHOFER I, EN LA DIVISION ADMINISTRATIVA FINANCIERA SAN CRISTOBAL.</t>
  </si>
  <si>
    <t>1ER ABONO, INDEMN. Y VAC. CORRESP. A (15 DIAS DEL AÑO 2019 Y 30 DEL 2020), QUIEN DESEMPEÑO EL CARGO DE SOPORTE DE MESA DE AYUDA HELP DESK, EN EL DEPARTAMENTO DE ADMINISTRACION DE SERVICIO TIC.</t>
  </si>
  <si>
    <t>PAGO INDEMN. Y VAC. (15 DIAS CORRESP. AL AÑO 2019 Y 30 AL 2020), QUIEN DESEMPEÑO EL CARGO DE SOPORTE DE MESA DE AYUDA HELP DESK, EN EL DEPARTAMENTO DE ADMINISTRACION DE SERVICIO TIC.</t>
  </si>
  <si>
    <t>PAGO INDEMN. Y VAC. (25 DIAS CORRESP. AL AÑO 2019 Y 25 DEL 2020), QUIEN DESEMPEÑO EL CARGO DE OPERADOR DE SISTEMA APS, DIVISION DE OPERACIONES SAN CRISTOBAL.</t>
  </si>
  <si>
    <t>PAGO INDEMN. Y VAC. (25 DIAS CORRESP. AL AÑO 2019 Y 25 AL 2020), AQUIEN DESEMPEÑO EL CARGO DE OPERADOR DE SISTEMA APS, DISIVION DE OPERACIONES SAN CRISTOBAL.</t>
  </si>
  <si>
    <t>5TO ABONO DE INDEMN. Y VAC. CORRESP. A (30 DIAS DEL AÑO 2019 Y 27 DIAS DEL 2020), QUIEN DESEMPEÑO EL CARGO DE ENCARGADO (A) INTERINO EN EL DEPARTAMENTO ADMINISTRATIVO.</t>
  </si>
  <si>
    <t>SALDO INDEMN. Y VAC. CORRESP. A (30 DIAS DEL AÑO 2019 Y 30 DIAS DEL 2020), QUIEN DESEMPEÑO EL CARGO DE ANALISTA DE DATOS ESTADISTICOS EN EL DEPARTAMENTO DE ESTADISTICAS.</t>
  </si>
  <si>
    <t>5TO ABONO DE INDEMN. Y VAC. (30 DIAS CORRESP. AL AÑO 2019 Y 30 DEL 2020), QUIEN DESEMPEÑO EL CARGO DE ANALISTA FINANCIERO, EN LA DIRECCION DE DESARROLLO PROVINCIAL, UCP INAPA-BID-AECI.</t>
  </si>
  <si>
    <t>1ER ABONO, INDEMN. Y VAC. CORRESP. A (30 DIAS DEL AÑO 2019 Y 26 DEL 2020), QUIEN DESEMPEÑO EL CARGO DE ANALISTA COMERCIAL, EN LA DIVISION COMERCIAL SAN CRISTOBAL.</t>
  </si>
  <si>
    <t>PAGO INDEMN. Y VAC. (30 DIAS CORRESP. AL AÑO 2019 Y 26 AL 2020),  QUIEN DESEMPEÑO EL CARGO DE ANALISTA COMERCIAL, EN LA DIVISION COMERCIAL SAN CRISTOBAL.</t>
  </si>
  <si>
    <t>PAGO INDEMN. Y VAC. (30 DIAS CORRESP. AL AÑO 2019 Y 30 DEL 2020), QUIEN DESEMPEÑO EL CARGO DE TECNICO ADMINISTRATIVO, UCP INAPA-BID-AECI.</t>
  </si>
  <si>
    <t xml:space="preserve">PAGO INDEMN. Y VAC. (30 DIAS CORRESP. AL AÑO 2019 Y 30 AL 2020), QUIEN DESEMPEÑO EL CARGO DE TECNICO ADMINISTRATIVO, UCP INAPA-BID-AECI. </t>
  </si>
  <si>
    <t>PAGO INDEMN. Y VAC. (15 DIAS CORRESP. AL AÑO 2019 Y 15 DEL 2020), QUIEN DESEMPEÑO EL CARGO DE AUXILIAR COMERCIAL, EN LA DIVISION COMERCIAL SAN JOSE DE OCOA.</t>
  </si>
  <si>
    <t>PAGO INDEMN. Y VAC. (15 DIAS CORRESP. AL AÑO 2019 Y 15  AL 2020),  QUIEN DESEMPEÑO EL CARGO DE AUXILIAR COMERCIAL, EN LA DIVISION COMERCIAL DE SAN JOSE DE OCOA.</t>
  </si>
  <si>
    <t>PAGO INDEMN. Y VAC. (20 DIAS CORRESP. AL AÑO 2019 Y 19 AL 2020),  QUIEN DESEMPEÑO EL CARGO DE AUXILIAR DE FACTURACION, DIVISION COMERCIAL EL SEIBO.</t>
  </si>
  <si>
    <t>PAGO INDEMN. Y VAC. (20 DIAS CORRESP. AL AÑO 2019 Y 19 DIAS DEL 2020), QUIEN DESEMPEÑO EL CARGO DE AUXILIAR DE FACTURACION, DIVISION COMERCIAL EL SEIBO.</t>
  </si>
  <si>
    <t>PAGO INDEMN.Y VAC. (25 DIAS CORRESP. AL AÑO 2019 Y 30  AL 2020),  QUIEN DESEMPEÑO EL CARGO DE CAJERO (A) EN LA DIVISION ADMINISTRATIVA FINANCIERA PROVINCIA ELIAS PIÑA.</t>
  </si>
  <si>
    <t>PAGO INDEMN. Y VAC. (25  DIAS CORRESP. AL AÑO 2019 Y 30 DEL 2020), QUIEN DESEMPEÑO EL CARGO DE CAJERO (A), DIVISION ADMINISTRATIVA FINANCIERA, PROVINCIA ELIAS PIÑA.</t>
  </si>
  <si>
    <t>PAGO INDEMN. Y VACA. (15 DIAS CORRESP.AL AÑO 2019 Y 20 DEL 2020), QUIEN DESEMPEÑO EL CARGO DE AUXILIAR COMERCIAL, EN LA SECCION COMERCIAL DE VALVERDE.</t>
  </si>
  <si>
    <t>PAGO INDEMN. Y VAC. (15 DIAS CORRESP. AL AÑO 2019 Y 20 AL 2020), QUIEN DESEMPEÑO EL CARGO DE AUXILIAR COMERCIAL DE VALVERDE.</t>
  </si>
  <si>
    <t>PAGO INDEMN. Y VAC. (25 DIAS CORRESP. AL AÑO 2019 Y 30 DEL 2020), QUIEN DESEMPEÑO EL CARGO DE SECRETARIA, SECCION ADMINISTRATIVA DE BARAHONA.</t>
  </si>
  <si>
    <t>PAGO INDEMN. Y VAC. (25 DIAS CORRESP. AL AÑO 2019 Y 30  AL 2020), QUIEN DESEMPEÑO EL CARGO DE SECRETARIA, SECCION ADMINISTRATIVA DE BARAHONA.</t>
  </si>
  <si>
    <t>2DO ABONO, INDEMN. Y VAC. CORRESP. A (25 DIAS DEL AÑO 2019 Y 29 AL 2020), QUIEN DESEMPEÑO EL CARGO DE ENCARGADO (A), EN LA DIVISION DE TRATAMIENTO PROVINCIA MONTE PLATA.</t>
  </si>
  <si>
    <t>SALDO INDEMN. Y VAC. CORRESP. A (25 DIAS DEL AÑO 2019 Y 23 DEL 2020), QUIEN DESEMPEÑO EL CARGO DE ELECTRICISTA, DIVISION DE OPERACIONES SAN CRISTOBAL.</t>
  </si>
  <si>
    <t>PAGO INDEMN. Y VAC. (25 DIAS CORRESP. AL AÑO 2019 Y 30 DEL 2020), QUIEN DESEMPEÑO EL CARGO DE PLOMERO, DIVISION DE OPERACIONES SAN JOSE DE OCOA.</t>
  </si>
  <si>
    <t>PAGO INDEMN. Y VAC. (25 DIAS CORRESP. AL AÑO 2019 Y 30 AL 2020), QUIEN DESEMPEÑO EL CARGO DE PLOMERO, DIVISION DE OPERACIONES SAN JOSE DE OCOA.</t>
  </si>
  <si>
    <t>PAGO INDEMN. Y VAC. (25 DIAS CORRESP. AL AÑO 2019 Y 25 DEL 2020), QUIEN DESEMPEÑO EL CARGO DE VIGILANTE, SECCION ADMINISTRATIVA DE BARAHONA.</t>
  </si>
  <si>
    <t>PAGO  INDEMN. Y VAC. (25 DIAS CORRESP. AL AÑO 2019 Y 25 DEL  2020),. QUIEN DESEMPEÑO EL CARGO DE VIGILANTE, SECCION ADMINISTRATIVA DE BARAHONA.</t>
  </si>
  <si>
    <t>PAGO INDEMN. Y VAC. (20 DIAS CORRESP. AL AÑO 2020), QUIEN DESEMPEÑO EL CARGO DE CHOFER II, EN LA DIVISION DE TRANSPORTACION.</t>
  </si>
  <si>
    <t>PAGO FACT. NOS. B0222984872/20-01, 3525969/08-03-2021, DESCONTADO DE LA INDEMN. Y VAC. QUIEN DESEMPEÑO EL CARGO DE CHOFER II, EN LA DIVISION DE TRANSPORTACION.</t>
  </si>
  <si>
    <t>1ER ABONO, INDEMN. Y VAC. CORRESP. A (25 DIAS DEL AÑO 2019 Y 25 DIAS DEL 2020), QUIEN DESEMPEÑO EL CARGO DE INGENIERO CIVIL I, EN LA SECCION DE OPERACIONES DE BARAHONA.</t>
  </si>
  <si>
    <t>PAGO INDEMN. Y VAC. (25 DIAS CORRESP. AL AÑO 2019 Y 25 AL 2020), QUIEN DESEMPEÑO EL CARGO DE INGENIERO CIVIL I, EN LA SECCION DE OPERACIONES DE BARAHONA.</t>
  </si>
  <si>
    <t>PAGO INDEMN. Y VAC. (25 DIAS CORRESP. AL AÑO 2019 Y 30 DEL 2020), QUIEN DESEMPEÑO EL CARGO DE OPERADOR DE SISTEMA APS, EN LA DIVISION DE OPERACIONES ELIAS PIÑA.</t>
  </si>
  <si>
    <t>PAGO INDEMN. Y VAC. (25 DIAS CORRESP. AL AÑO 2019 Y 30 AL 2020), QUIEN DESEMPEÑO EL CARGO DE OPERADOR DE SISTEMA APS, EN LA DIVISION DE OPERACIONES ELIAS PIÑA.</t>
  </si>
  <si>
    <t>1ER ABONO, INDEMN. Y VAC. CORRESP. A (25 DIAS DEL AÑO 2019 Y 30 AL 2020), QUIEN DESEMPEÑO EL CARGO DE RECOLECTOR DE MUESTRAS, DEPART. REGIONAL DE ALINO GUAYUBIN.</t>
  </si>
  <si>
    <t>PAGO INDEMN. Y VAC. (25 DIAS CORRESP. AL AÑO 2019 Y 30 DEL 2020), QUIEN DESEMPEÑO EL CARGO DE OPERADOR DE SISTEMA APS, EN LA DIVISION DE OPERACIONES AZUA.</t>
  </si>
  <si>
    <t>PAGO INDEMN. Y VAC. (25 DIAS CORRESP. AL AÑO 2019 Y 30 AL 2020), QUIEN DESEMPEÑO EL CARGO DE OPERADOR DE SISTEMA APS, EN LA DIVISION DE OPERACIONES AZUA.</t>
  </si>
  <si>
    <t>PAGO INDEMN. Y VAC. (25 DIAS CORRESP. AL AÑO 2019 Y 30 DEL 2020), QUIEN DESEMPEÑO EL CARGO DE AUXILIAR COMERCIAL, EN LA DIVISION COMERCIAL SANCHEZ RAMIREZ.</t>
  </si>
  <si>
    <t>PAGO INDEMN. Y VAC. (25 DIAS CORRESP. AL AÑO 2019 Y 30 AL 2020), QUIEN DESEMPEÑO EL CARGO DE AUXILIAR COMERCIAL, EN LA DIVISION COMERCIAL SANCHEZ RAMIREZ.</t>
  </si>
  <si>
    <t>PAGO INDEMN. Y VAC. (30 DIAS CORRESP. AL AÑO 2020), QUIEN DESEMPEÑO EL CARGO DE SECRETARIA, EN LA DIRECCION DE DESARROLLO PROVINCIAL.</t>
  </si>
  <si>
    <t>PAGO FACT. NO. B0200378906/16-10-2020, DESCONTADO DE LA INDEMN. Y VAC. QUIEN DESEMPEÑO EL CARGO DE SECRETARIA, EN LA DIRECCION DE DESARROLLO PROVINCIAL.</t>
  </si>
  <si>
    <t>SALDO INDEMN. Y VAC. CORRESP. A (20 DIAS DEL AÑO 2019 Y 20 DEL 2020), QUIEN DESEMPEÑO EL CARGO DE OPERADOR DE PLC, DIVISION DE TRATAMIENTO DE AGUA SAMANA.</t>
  </si>
  <si>
    <t>SALDO INDEMN. Y VAC. CORRESP. A (25 DIAS DEL AÑO 2019 Y 30 DEL 2020), QUIEN DESEMPEÑO EL CARGO DE TECNICO ADMINISTRATIVO, DIVISION ADMINISTRATIVA FINANCIERA SAN CRISTOBAL.</t>
  </si>
  <si>
    <t>PAGO INDEMN. Y VAC. (20 DIAS CORRESP. AL AÑO 2020), QUIEN DESEMPEÑO LA FUNCION DE AUXILIAR ADMINISTRATIVA, DEPARTAMENTO EQUIDAD DE GENERO.</t>
  </si>
  <si>
    <t>PAGO INDEMN. Y VAC. (20 DIAS CORRESP. AL  2020), QUIEN DESEMPEÑO EL CARGO DE AUXILIAR ADMINISTRATIVA, DEPARTAMENTO EQUIDAD DE GENERO.</t>
  </si>
  <si>
    <t>PAGO INDEMN. Y VAC. (15 DIAS CORRESP. AL AÑO 2019 Y 10 DEL 2020), QUIEN DESEMPEÑO EL CARGO DE AUXILIAR ADMINISTRATIVO, EN LA DIVISION DE COMBUSTIBLE.</t>
  </si>
  <si>
    <t>PAGO FACT. NO. B0200385083/30-10-2020, DESCONTADO DE LA INDEMN. Y  VAC. QUIEN DESEMPEÑO EL CARGO DE AUXILIAR ADMINISTRATIVO, EN LA DIVISION DE COMBUSTIBLE.</t>
  </si>
  <si>
    <t>1ER ABONO, INDEMN. Y VAC. CORRESP. A (30 DIAS DEL AÑO 2019 Y 30 AL 2020), QUIEN DESEMPEÑO EL CARGO DE ENCARGADO (A), DEPART. PROVINCIAL ELIAS PIÑA.</t>
  </si>
  <si>
    <t>PAGO INDEMN. Y VAC. (25 DIAS CORRESP. AL AÑO 2019 Y 25 AL 2020) QUIEN DESEMPEÑO EL CARGO DE TECNICO ADMINISTRATIVO, EN LA DIVISION ADMINISTRATIVA PROVINCIA MONTE PLATA.</t>
  </si>
  <si>
    <t>1ER ABONO, INDEMN. Y VAC. CORRESP. A (25 DIAS DEL AÑO 2019 Y 25 DEL 2020), QUIEN DESEMPEÑO EL CARGO DE TECNICO ADMINISTRATIVO, EN LA DIVISION ADMINISTRATIVA PROVINCIA MONTE PLATA.</t>
  </si>
  <si>
    <t>PAGO FACT. NOS. B1500000001, 02, 03/04-03, 07/04-04-2021, ORD. DE SERV. NO. OS2021-0239, DISTRIBUCION DE AGUA EN DIFERENTES SECTORES Y COMUNIDADES DE LA PROV. MONTE CRISTI, SEGUN CONTRATO NO. 42/2020. CORRESP. A 19 DIAS DEL MES DE DICIEMBRE/2020, 20 DIAS DE ENERO, 24 DIAS DE FEBRERO Y 22 DIAS DE MARZO/2021.</t>
  </si>
  <si>
    <t>PAGO INDEMN. Y VAC. (30 DIAS CORRESP. AL AÑO 2019 Y 30 DEL 2020), QUIEN DESEMPEÑO EL CARGO DE MECANICO DE CLORADORES, EN LA DIVISION DE TRATAMIENTO SAN JOSE DE OCOA.</t>
  </si>
  <si>
    <t>PAGO INDEMN. Y VAC. (30 DIAS CORRESP. AL AÑO 2019 Y 30 AL 2020), QUIEN DESEMPEÑO EL CARGO DE MECANICO DE CLORADORES, EN LA DIVISION DE TRATAMIENTO SAN JOSE DE OCOA.</t>
  </si>
  <si>
    <t>4TO ABONO DE INDEMN. Y VAC. CORRESP. A (30 DIAS DEL AÑO 2019 Y 29 DEL 2020), QUIEN DESEMPEÑO EL CARGO DE ENCARGADO EN EL DEPARTAMENTO DE DESARROLLO RURAL EN APS.</t>
  </si>
  <si>
    <t>5TO ABONO DE LA INDEMN. Y VAC. CORRESP. A (30 DIAS DEL AÑO 2019 Y 25 DIAS DEL 2020), QUIEN DESEMPEÑO EL CARGO DE ENCARGADA EN EL DEPTO. DE MEDICION DE CONSUMO.</t>
  </si>
  <si>
    <t>PAGO INDEMN. Y VAC. (25 DIAS CORRESP. AL AÑO 2019 Y 29 AL 2020), QUIEN DESEMPEÑO EL CARGO DE AYUDANTE DE FONTANERIA, SECCION COMERCIAL DE BAHORUCO.</t>
  </si>
  <si>
    <t>PAGO INDEMN. Y VAC. (25 DIAS CORRESP. AL AÑO 2019 Y 29 DEL 2020), QUIEN DESEMPEÑO EL CARGO DE AYUDANTE DE FONTANERIA, SECCION COMERCIAL DE BAHORUCO.</t>
  </si>
  <si>
    <t>PAGO INDEMN. Y VAC. (25 DIAS CORRESP. AL AÑO 2019 Y 30 DEL 2020), QUIEN DESEMPEÑO EL CARGO DE CHOFER I, AC. MAO MUNICIPAL.</t>
  </si>
  <si>
    <t>PAGO INDEMN. Y VAC. (25 DIAS CORRESP. AL AÑO 2019 Y 30 AL 2020), QUIEN DESEMPEÑO EL CARGO DE CHOFER I, AC. MAO MUNICIPAL.</t>
  </si>
  <si>
    <t>SALDO DE INDEMN. Y VAC. CORRESP. A (30 DIAS DEL AÑO 2019 Y 25 DEL 2020), QUIEN DESEMPEÑO EL CARGO DE ENCARGADO (A), EN LA DIVISION ADMINISTRATIVA PROVINCIA SAMANA.</t>
  </si>
  <si>
    <t>3ER ABONO, INDEMN. Y VAC. (25 DIAS CORRESP. AL AÑO 2019 Y 20 DEL 2020), QUIEN DESEMPEÑO EL CARGO DE ENCARGADO (A) DIVISION DE OPERACIONES EN LA DIVISION DE OPERACIONES PROVINCIA BANI.</t>
  </si>
  <si>
    <t>PAGO INDEMN. Y VAC. (05 DIAS CORRESP. AL AÑO 2019 Y 14 DEL 2020), QUIEN DESEMPEÑO EL CARGO DE CONSERJE, EN LA SECCION DE MAYORDOMIA.</t>
  </si>
  <si>
    <t>PAGO INDEMN. Y VAC. (05 DIAS CORRESP. AL AÑO 2019 Y 14 AL 2020), QUIEN DESEMPEÑO EL CARGO DE CONSERJE EN LA SECCION DE MAYORDOMIA.</t>
  </si>
  <si>
    <t>PAGO FACT. NO. B0200378367/15-10-2020, DESCONTADO DE LA INDEMN.Y VAC.  QUIEN DESEMPEÑO EL CARGO DE CONSERJE, EN LA SECCION DE MAYORDOMIA.</t>
  </si>
  <si>
    <t>PAGO INDEMN. Y VAC. (20 DIAS CORRESP. AL AÑO 2020), QUIEN DESEMPEÑO EL CARGO DE CONSERJE, EN LA SECCION DE MAYORDOMIA.</t>
  </si>
  <si>
    <t>PAGO INDEMN. Y VAC. (20 DIAS CORRESP. AL AÑO 2020), QUIEN DESEMPEÑO EL CARGO DE CONSERJE EN LA SECCION DE MAYORDOMIA.</t>
  </si>
  <si>
    <t>PAGO INDEMN. Y VAC. (25 DIAS CORRESP. AL AÑO 2019 Y 30 DEL 2020), QUIEN DESEMPEÑO EL CARGO DE CAJERO (A), EN LA SECCION ADMINISTRATIVA DE BARAHONA.</t>
  </si>
  <si>
    <t>PAGO INDEMN. Y VAC. (25 DIAS CORRESP. AL AÑO 2019 Y 30  AL 2020), QUIEN DESEMPEÑO EL CARGO DE CAJERO (A), EN LA SECCION ADMINISTRATIVA DE BARAHONA.</t>
  </si>
  <si>
    <t>PAGO FACT. NO. B0200270438/17-09-2020, DESCONTADO DE LA INDEMN.Y  VAC., QUIEN DESEMPEÑO EL CARGO DE SECRETARIA, EN LA DIRECCION DE DESARROLLO PROVINCIAL.</t>
  </si>
  <si>
    <t>PAGO FACT. NO. B0200268672/11-09-2020, DESCONTADO DE LA INDEMN. Y VAC. QUIEN DESEMPEÑO EL CARGO DE CONSERJE, EN LA SECCION DE MAYORDOMIA.</t>
  </si>
  <si>
    <t>060275</t>
  </si>
  <si>
    <t xml:space="preserve">EFT-6135 </t>
  </si>
  <si>
    <t>EFT-6136</t>
  </si>
  <si>
    <t>EFT-6137</t>
  </si>
  <si>
    <t>EFT-6138</t>
  </si>
  <si>
    <t>EFT-6139</t>
  </si>
  <si>
    <t>EFT-6140</t>
  </si>
  <si>
    <t>EFT-6141</t>
  </si>
  <si>
    <t>EFT-6142</t>
  </si>
  <si>
    <t>EFT-6143</t>
  </si>
  <si>
    <t>EFT-6144</t>
  </si>
  <si>
    <t>EFT-6145</t>
  </si>
  <si>
    <t>EFT-6146</t>
  </si>
  <si>
    <t>EFT-6147</t>
  </si>
  <si>
    <t>PAGO VIATICOS DE  SUP. Y FISCALIZACION DE OBRAS, CORRESPONDIENTE AL MES DE ABRIL/2021, ELABORADA EN JUNIO/2021, SEGUM MEMO-DF-185/2021.</t>
  </si>
  <si>
    <t xml:space="preserve">060276 </t>
  </si>
  <si>
    <t xml:space="preserve">060277 </t>
  </si>
  <si>
    <t xml:space="preserve">060278 </t>
  </si>
  <si>
    <t xml:space="preserve">060279 </t>
  </si>
  <si>
    <t xml:space="preserve">060280 </t>
  </si>
  <si>
    <t xml:space="preserve">060281 </t>
  </si>
  <si>
    <t xml:space="preserve">060282 </t>
  </si>
  <si>
    <t xml:space="preserve">060283 </t>
  </si>
  <si>
    <t xml:space="preserve">060284 </t>
  </si>
  <si>
    <t xml:space="preserve">060285 </t>
  </si>
  <si>
    <t xml:space="preserve">060286 </t>
  </si>
  <si>
    <t xml:space="preserve">060287 </t>
  </si>
  <si>
    <t xml:space="preserve">060288 </t>
  </si>
  <si>
    <t xml:space="preserve">060289 </t>
  </si>
  <si>
    <t xml:space="preserve">060290 </t>
  </si>
  <si>
    <t xml:space="preserve">060291 </t>
  </si>
  <si>
    <t xml:space="preserve">060292 </t>
  </si>
  <si>
    <t xml:space="preserve">060293 </t>
  </si>
  <si>
    <t xml:space="preserve">060294 </t>
  </si>
  <si>
    <t xml:space="preserve">060295 </t>
  </si>
  <si>
    <t xml:space="preserve">060296 </t>
  </si>
  <si>
    <t xml:space="preserve">060297 </t>
  </si>
  <si>
    <t xml:space="preserve">060298 </t>
  </si>
  <si>
    <t xml:space="preserve">060299 </t>
  </si>
  <si>
    <t xml:space="preserve">060300 </t>
  </si>
  <si>
    <t xml:space="preserve">060301 </t>
  </si>
  <si>
    <t xml:space="preserve">060302 </t>
  </si>
  <si>
    <t xml:space="preserve">060303 </t>
  </si>
  <si>
    <t xml:space="preserve">060304 </t>
  </si>
  <si>
    <t xml:space="preserve">060305 </t>
  </si>
  <si>
    <t xml:space="preserve">060306 </t>
  </si>
  <si>
    <t xml:space="preserve">060307 </t>
  </si>
  <si>
    <t xml:space="preserve">060308 </t>
  </si>
  <si>
    <t xml:space="preserve">060309 </t>
  </si>
  <si>
    <t xml:space="preserve">060310 </t>
  </si>
  <si>
    <t xml:space="preserve">060311 </t>
  </si>
  <si>
    <t xml:space="preserve">060312 </t>
  </si>
  <si>
    <t>PAGO VAC. (20 DIAS CORRESP. AL AÑO 2019 Y 16 DEL 2020), QUIEN DESEMPEÑO EL CARGO DE TECNICO ADMINISTRATIVO, EN LA DIVISION ADMINISTRATIVA FINANCIERA PROVINCIA HATO MAYOR.</t>
  </si>
  <si>
    <t>REPOS. FONDO CAJA CHICA DE LA PROVINCIA PERAVIA ZONA IV CORRESP. AL PERIODO DEL 12-04 AL 25-05-2021, RECIBOS DE DESEMBOLSO DEL 1408  AL 1493, SEGUN RELACION DE GASTOS.</t>
  </si>
  <si>
    <t>PAGO VAC. (20 DIAS CORRESP. AL AÑO 2019 Y 16 DEL 2020), QUIEN DESEMPEÑO EL CARGO DE TECNICO ADMINISTRATIVO, EN LA DIVISION ADMINISTRATIVA FINANCIERA PROV. HATO MAYOR.</t>
  </si>
  <si>
    <t>PAGO INDEMN. Y VAC. (15 DIAS CORRESP. AL AÑO 2019 Y 12 DEL 2020), QUIEN DESEMPEÑO EL CARGO DE AYUDANTE DE FONTANERIA, EN LA SECCION COMERCIAL DE VALVERDE.</t>
  </si>
  <si>
    <t>PAGO INDEMN. Y VAC. (25 DIAS CORRESP. AL AÑO 2019 Y 30 DEL 2020), QUIEN DESEMPEÑO EL CARGO DE CAJERO (A), AC. NAVARRETE.</t>
  </si>
  <si>
    <t>PAGO INDEMN. Y VAC. (25 DIAS CORRESP. AL AÑO 2019 Y 30 DEL 2020), QUIEN DESEMPEÑO EL CARGO DE SECRETARIA, MONTE CRISTI.</t>
  </si>
  <si>
    <t>PAGO INDEMN. Y VAC. (30 DIAS CORRESP. AL AÑO 2019 Y 30 DEL 2020), QUIEN DESEMPEÑO EL CARGO DE PLOMERO EN LA DIVISION COMERCIAL MARIA TRINIDAD SANCHEZ.</t>
  </si>
  <si>
    <t>PAGO INDEMN. Y VAC. (30 DIAS CORRES. AL AÑO 2019 Y 30 AL 2020), QUIEN DESEMPEÑO EL CARGO DE PLOMERO EN LA DIVISION COMERCIAL MARIA TRINIDAD SANCHEZ.</t>
  </si>
  <si>
    <t>PAGO INDEMN. Y VAC. (25 DIAS CORRESP. AL AÑO 2019 Y 28 DEL 2020), QUIEN DESEMPEÑO LA FUNCION DE MECANICO DE BOMBA, EN LA SECCION DE TRATAMIENTO DE AGUA VALVERDE.</t>
  </si>
  <si>
    <t>PAGO INDEMN. Y VAC. (30 DIAS CORRESP. AL AÑO 2019 Y 30 DEL 2020), QUIEN DESEMPEÑO LA FUNCION DE MENSAJERO EXTERNO, DIVISION DE TRANSPORTACION.</t>
  </si>
  <si>
    <t>PAGO INDEMN. Y VAC. (30 DIAS CORRESP. AL AÑO 2019 Y 30 DEL 2020), QUIEN DESEMPEÑO EL CARGO DE OPERADOR DE SISTEMA APS, DIVISION DE OPERACIONES PROV. DUARTE.</t>
  </si>
  <si>
    <t>PAGO INDEMN. Y VAC. (25 DIAS CORRESP. AL AÑO 2019 Y 30 DEL 2020), QUIEN DESEMPEÑO LA FUNCION DE SOPORTE COMERCIAL, EN LA DIVISION COMERCIAL PROVINCIA DUARTE.</t>
  </si>
  <si>
    <t>PAGO INDEMN. Y VAC. (30 DIAS CORRESP. AL AÑO 2019 Y 26 DEL 2020), QUIEN DESEMPEÑO EL CARGO DE AUXILIAR DE FACTURACION, SECCION COMERCIAL DE VALVERDE.</t>
  </si>
  <si>
    <t>PAGO INDEMN. Y VAC. (30 DIAS CORRESP. AL AÑO 2019 Y 26 AL 2020),. QUIEN DESEMPEÑO EL CARGO DE AUXILIAR DE FACTURACION, SECCION COMERCIAL DE VALVERDE.</t>
  </si>
  <si>
    <t>PAGO INDEMN. Y VAC. (25 DIAS CORRESP. AL AÑO 2019 Y 30 DEL 2020), QUIEN DESEMPEÑO EL CARGO DE GESTOR DE COBROS, EN LA DIVISION COMERCIAL MARIA TRINIDAD SANCHEZ.</t>
  </si>
  <si>
    <t>PAGO VIATICOS DIRECCION COMERCIAL CORRESP. AL MES DE ABRIL/2021, ELABORADA EN JUNIO/2021.</t>
  </si>
  <si>
    <t>PAGO INDEMN. Y VAC. (30 DIAS CORRESP. AL AÑO 2019 Y 30 DEL 2020), QUIEN DESEMPEÑO EL CARGO DE AYUDANTE DE FONTANERIA, EN LA DIVISION DE OPERACIONES ELIAS PIÑA.</t>
  </si>
  <si>
    <t>PAGO INDEMN. Y VAC. (30 DIAS CORRESP. AL AÑO 2019 Y 30 AL 2020), QUIEN DESEMPEÑO EL CARGO DE AYUDANTE DE FONTANERIA, EN LA DIVISION DE OPERACIONES ELIAS PIÑA.</t>
  </si>
  <si>
    <t>PAGO INDEMN. Y VAC. (13 DIAS CORRESP. AL AÑO 2020), QUIEN DESEMPEÑO EL CARGO DE CAJERO (A), EN LA DIVISION ADMINISTRATIVA FINANCIERA SAN CRISTOBAL.</t>
  </si>
  <si>
    <t>PAGO INDEMN. Y VAC.(13 DIAS CORRESP.E AL AÑO 2020), QUIEN DESEMPEÑO EL CARGO DE CAJERO (A), EN LA DIVISION ADMINISTRATIVA FINANCIERA SAN CRISTOBAL.</t>
  </si>
  <si>
    <t>PAGO INDEMN. Y VAC. (20 DIAS CORRESP. AL AÑO 2019 Y 19 DEL 2020), QUIEN DESEMPEÑO EL CARGO DE AYUDANTE DE FONTANERIA, DIVISION DE OPERACIONES AZUA.</t>
  </si>
  <si>
    <t>PAGO INDEMN. Y VAC. (20 DIAS CORRESP. AL AÑO 2019 Y 19 AL 2020), QUIEN DESEMPEÑO EL CARGO DE AYUDANTE DE FONTANERIA, DIVISION DE OPERACIONES AZUA.</t>
  </si>
  <si>
    <t>PAGO INDEMN. Y VAC. (15 DIAS CORRESP. AL AÑO 2019 Y 14 DEL 2020), QUIEN DESEMPEÑO EL CARGO DE CAJERO (A), SECCION ADMINISTRATIVA VALVERDE.</t>
  </si>
  <si>
    <t>PAGO INDEMN. Y VAC. (15 DIAS CORRESP. AL AÑO 2019 Y 14 AL 2020), QUIEN DESEMPEÑO EL CARGO DE CAJERO (A), SECCION ADMINISTRATIVA VALVERDE.</t>
  </si>
  <si>
    <t>PAGO INDEMN. Y VAC. (25 DIAS CORRESP. AL AÑO 2019 Y 30 DEL 2020), QUIEN DESEMPEÑO EL CARGO DE TECNICO ADMINISTRATIVO, EN LA SECCION ADMINISTRATIVA DE BARAHONA.</t>
  </si>
  <si>
    <t>PAGO INDEMN. Y VAC. (25 DIAS CORRESP. AL AÑO 2019 Y 30 AL 2020), QUIEN DESEMPEÑO EL CARGO DE TECNICO ADMINISTRATIVO, EN LA SECCION ADMINISTRATIVA DE BARAHONA.</t>
  </si>
  <si>
    <t>PAGO INDEMN. Y VAC. (20 DIAS CORRESP. AL AÑO 2019 Y 20 DEL 2020), QUIEN DESEMPEÑO EL CARGO DE RECEPCIONISTA, EN EL DEPARTAMENTO ADMINISTRATIVO.</t>
  </si>
  <si>
    <t>PAGO INDEMN. Y VAC. (20 DIAS CORRESP. AL AÑO 2019 Y 20 AL 2020), QUIEN DESEMPEÑO EL CARGO DE RECEPCIONISTA, EN EL DEPARTAMENTO ADMINISTRATIVO.</t>
  </si>
  <si>
    <t>PAGO INDEMN. Y VAC. (25 DIAS CORRESP. AL AÑO 2019 Y 30 DEL 2020), QUIEN DESEMPEÑO EL CARGO DE AYUDANTE DE FONTANERIA, SECCION DE OPERACIONES DE MONTE CRISTI.</t>
  </si>
  <si>
    <t>PAGO INDEMN. Y VAC. (25 DIAS CORRESP. AL AÑO 2019 Y 30 AL 2020),  QUIEN DESEMPEÑO EL CARGO DE AYUDANTE DE FONTANERIA, SECCION DE OPERACIONES DE MONTE CRISTI.</t>
  </si>
  <si>
    <t>PAGO FACT. NO. B1500000167/14-04/2021 ORDEN DE COMPRA OC2021-0099 COMPRA DE MATERIALES DE OFICINA PARA LOS DIFERENTES DEPARTAMENTOS DE LA INSTITUCION INAPA.</t>
  </si>
  <si>
    <t>PAGO FACT. NO. B1500000417/14-04-2021 ORDEN DE COMPRA NO. OC2021-0100, COMPRA DE MATERIALES DE OFICINA PARA LOS DIFERENTES DEPARTAMENTOS DE LA INSTITUCION INAPA.</t>
  </si>
  <si>
    <t>PAGO FACT. NO B1500000051/08-04-2021 ORDEN DE COMPRA OC2021-0089, CONFECCION DE TALONARIO DE CONTROLES INTERNOS PARA TRAMITACION DEL AREA DE ARCHIVO Y CORRESP. EN LA DIRECCION EJECUTIVA Y CONFECCION DE TALONARIOS DE DESEMBOLSO DE CAJA DE LA DIRECCION EJECUTIVA.</t>
  </si>
  <si>
    <t>PAGO FACT. NO. B1500000060/09-03-2021 ORDEN DE COMPRA NO.OC2021-0045, COMPRA DE ACEITE PARA USO DE VEHICULOS DE LA INSTITUCION.</t>
  </si>
  <si>
    <t>PAGO VIATICOS DIRECCION DE PROGRAMAS Y PROYECTOS ESPECIALES CORRESP. A ABRIL/2021 ELABORADA EN JUNIO/2021.</t>
  </si>
  <si>
    <t>PAGO VIATICOS DE LA DIRECCION DE LA CALIDAD DEL AGUA, CORRESP. AL MES DE ABRIL/2021 ELABORADA EN JUNIO/2021.</t>
  </si>
  <si>
    <t>PAGO VIATICOS DE LA UNIDADES CONSULTIVAS O ASESORAS, CORRESP. AL MES DE ABRIL/2021, ELABORADA EN JUNIO/2021.</t>
  </si>
  <si>
    <t>PAGO VIATICOS DIRECCION DE TECNOLOGIA DE LA INF. Y COM, CORRESP. A ABRIL/2021 ELABORADA EN JUNIO/2021.</t>
  </si>
  <si>
    <t>PAGO VIATICOS DEL DEPART. DE REVISION Y CONTROL, CORRESP. A ABRIL/2021 ELABORADA EN JUNIO/2021.</t>
  </si>
  <si>
    <t>PAGO VIATICOS DIRECCION DE TRATAMIENTO DE AGUA, CORRESP. AL MES DE ABRIL/2021, ELABORADA EN JUNIO/2021.</t>
  </si>
  <si>
    <t>PAGO VIATICOS DIRECCION DE INGENIERIA, CORRESP. AL MES DE ABRIL/2021, ELABORADA EN JUNIO/2021.</t>
  </si>
  <si>
    <t>PAGO FACT. NO. B1500000116/23-02-2021 ORDEN DE COMP. OC2021-0014, ADQUISICION DE EQUIPOS, PARA SER UTILIZADOS EN EL ACUEDUCTO ARROYO BLANCO EL GUANAL, EQUIPO NO. 2, PROVINCIA SANTIAGO RODRIGUEZ.</t>
  </si>
  <si>
    <t>PAGO FACT.  NOS. B1500000008/22-09, 04/01-10, 03/01-11, 05/01-12-2020,  06/01-01,  01/01-02,  02/01-03, 09/01-04-2021 ORDEN DE SERVICIO NO. OS2021-0299, DISTRIBUCION DE AGUA EN DIFERENTES SECTORES Y COMUNIDADES DE LA PROVINCIA SAN JUAN DE LA MAGUANA  CORRESP. A 9  DIAS  DE SEPTIEMBRE, 31 DIAS DE  OCTUBRE,  30 DIAS DE  NOVIEMBRE, 31 DIAS DE   DICIEMBRE/2020,  31 DIAS DE ENERO,  28 DIAS DE FEBRERO, 31 DIAS DE MARZO.  30 DIAS DE ABRIL/2021.</t>
  </si>
  <si>
    <t>PAGO NOMINA DE INDEMN. Y VAC. AL PERSONAL DESVINCULADO 2DA PARTE.</t>
  </si>
  <si>
    <t>COMISION TRANSFERENCIA EXTERIOR</t>
  </si>
  <si>
    <t xml:space="preserve">EFT-2270 </t>
  </si>
  <si>
    <t xml:space="preserve">EFT-2271 </t>
  </si>
  <si>
    <t xml:space="preserve">EFT-2272 </t>
  </si>
  <si>
    <t xml:space="preserve">EFT-2273 </t>
  </si>
  <si>
    <t xml:space="preserve">EFT-2274 </t>
  </si>
  <si>
    <t xml:space="preserve">EFT-2275 </t>
  </si>
  <si>
    <t xml:space="preserve">EFT-2276 </t>
  </si>
  <si>
    <t xml:space="preserve">EFT-2277 </t>
  </si>
  <si>
    <t xml:space="preserve">EFT-2278 </t>
  </si>
  <si>
    <t xml:space="preserve">EFT-2279 </t>
  </si>
  <si>
    <t xml:space="preserve">EFT-2280 </t>
  </si>
  <si>
    <t xml:space="preserve">EFT-2281 </t>
  </si>
  <si>
    <t xml:space="preserve">EFT-2282 </t>
  </si>
  <si>
    <t xml:space="preserve">EFT-1172 </t>
  </si>
  <si>
    <t xml:space="preserve">EFT-1173 </t>
  </si>
  <si>
    <t xml:space="preserve">EFT-1174 </t>
  </si>
  <si>
    <t>NOMINA ADIC. DEL PERSONAL CONTRATADO E IGUALADO, COMPLETIVO ABRIL/2021-JUNIO2021.</t>
  </si>
  <si>
    <t>103146 -103147</t>
  </si>
  <si>
    <t>NOMINA ADIC. DEL PERSONAL CONTRATADO E IGUALADO, COMPLETIVO MAYO/2021-JUNIO2021.</t>
  </si>
  <si>
    <t>PAGO FACT. NO.B1500000060/24-05-2021 (CUB. NO.04 FINAL Y DEVOLUCION DE RETENIDO EN GARANTIA) SOBRE LOS TRAB. TERMINACION EN SUSTITUCION TUBERIA EN CAMPO DE POZOS ( DEL NO.1 AL NO.8 ) SISTEMA ALEJANDRO BASS, PROV. HATO MAYOR.</t>
  </si>
  <si>
    <t>PAGO FACT. NO.B1500000004/29-05-2021 (CUB. NO.04 ) DE LOS TRABAJOS HABILITACION DEPOSITO REGULADOR ACERO VITRIFICADO STAND PIPE 500 M3 EL PEZCOZON ( INSTALACION ENTRADA, REBOSE, DESAGUE, SALIDA Y By- PASS), PROV. DUARTE.</t>
  </si>
  <si>
    <t>PAGO FACT. NO.B1500000237/25-05-2021 (CUB. NO.01 ) DE LOS TRAB. CONSTRUCCION LINEA DE CONDUCCION POR GRAVEDAD, AC. MULTIPLE CEVICO (TERMINACION), PROV. SANCHEZ RAMIREZ.</t>
  </si>
  <si>
    <t>PAGO FACT. B1500000006/06-05-2021, (CUB. NO. 06) DE LOS TRAB. AMPLIACION DE AC. HIGUEY, EXTENSION VILLA HORTENSIA Y ANAMUYA, REDES DE DISTRIB. PROV. LA ALTAGRACIA.</t>
  </si>
  <si>
    <t>PAGO FACT. NO. B1500000113/22-04-2021 (CUB. NO. 06) DE LOS TRAB. DE REFORZAMIENTO AC. VILLA JARAGUA, PROV. BAHORUCO.</t>
  </si>
  <si>
    <t>PAGO FACT. NO.B1500000005/31-05-2021 (CUB. NO.05) DE LOS TRAB. CONSTRUCCION ALCANTARILLADO SANITARIO DE LOS SECTORES PUEBLO ABAJO, SAVICA Y RESTAURADORES, PROV. AZUA.</t>
  </si>
  <si>
    <t>PAGO FACT. NO.B1500000016/28-05-2021 (CUB. NO.06 ) DE LOS TRAB. MEJORAMIENTO Y AMPLIACION AC. LOS RIOS Y LAS CLAVELINAS, PROV. BAHORUCO  .</t>
  </si>
  <si>
    <t>PAGO FACT. NO.B1500000004/28-05-2021 (CUB. NO.04) DE LOS TRAB. DE CONSTRUCCION ESTACION DE BOMBEO Y LINEA DE IMPULSION, AC. DE VILLA ALTAGRACIA , PROV. SAN CRISTOBAL, SEGUN CONTRATO NO.082/2019, MENOS DESC. LEY 6-86 RD$124,608.33, SUPERVISION RD$623,041.63, CODIA RD$12,460.83, ITBIS RD$224,294.99, ISR RD$164,371.21.-</t>
  </si>
  <si>
    <t>PAGO FACT.NO. B1500000021/31-05-2021 (CUB. NO.2) SOBRE LOS TRAB. PROFUNDIZACION DE DOS (2) POZOS EXISTENTES, PERFORACION, AFOROS Y LIMPIEZAS DE POZOS DE ACS. EN DIFTES. PROV. DEL PAIS.</t>
  </si>
  <si>
    <t>PAGO FACT. NO.B1500000001/03-06-2021 ( CUB. NO.01) DE LOS TRAB. REHABILITACION PLANTA DE AGUAS RESIDUALES DE BARAHONA, PROV. BARAHONA .</t>
  </si>
  <si>
    <t xml:space="preserve">AVANCE INICIAL 20% DE LOS TRABAJOS DE REDES, GUANUMA SEGUNDA PARTE,PROV. SANTO DOMINGO- MONTE PLATA. </t>
  </si>
  <si>
    <t xml:space="preserve">AVANCE INICIAL 20% DE LOS TRAB. DE REDES VILLA GUERRERO COMPRENDIDA ENTRE LOS NUDOS 8, 12, 75 Y 80,  PROV. EL SEIBO. </t>
  </si>
  <si>
    <t>PAGO FACT. NO.B1500000011/01-06-2021 (CUB. NO.04 ) DE LOS TRAB.  REPOSICION TUBERIAS DEL ALCANTARILLADO SANITARIO DE LA CIUDAD SAN JUAN DE LA MAGUANA,  PROV. SAN JUAN DE LA MAGUANA.</t>
  </si>
  <si>
    <t>SERV.ALQ. DE UNA CAMIONETA DOBLE  CABINA,USADA EN LAS OPERACIONES LLEVADAS A CABO  POR EL AREA ADM. DE INAPA SAN  CRSOTAL</t>
  </si>
  <si>
    <t>SERV. DE MECANIZADO DE GUIAS E  INSTALACION  DE NUEVO  BUSSING, MECANIZADO DE CAJA DE  EMPAQUE, FABRICACION DE CASQUILLO EN BRONCE Y FABRICACION DE BARRA ROSCADA EN AMBOS EXTREMOS, ESTACION # 1, VILLA ALTAGRACIA</t>
  </si>
  <si>
    <t>CAMBITA INAPA PROV. SAN CRISTOBAL CORRESP. A LOS MESES DESDE SEP/2020,HASTA ABRIL/2020.</t>
  </si>
  <si>
    <t>COMPRA DE MATERIALES  GASTABLE DE OFICINA, PARA SER USADOS POR EL DEPTO. PROVINCIAL DE INAPA PROV. SAN CRISTOBAL.</t>
  </si>
  <si>
    <t>SERV. DE TRANSP. ( IDA Y VUELTA ) AL PERSONAL DE INAPA PROV. SAN CRISTOBAL, CORRESP. A MARZO 2021.</t>
  </si>
  <si>
    <t>COMPRA DE 350 TSHIRTS COLO AZUL ROYAL CON  BORDADOS  INAPA PARA SER USADOS EN EL  DEPTO. PROVINCIAL DE INAPA  SAN CRISTOBAL.</t>
  </si>
  <si>
    <t>COMPRA DE HOROMETROS PARA SER USADOS EN LOS DIFERENTES ACUEDUCTOS DE INAPA  PROV. SAN CRISTOBAL</t>
  </si>
  <si>
    <t>SERV. CAMBIO DE RODAMIENTO Y MANTENIMIENTO DE UN MOTOR  DE 100 HP PERTENECIENTE AL ACUEDUCTO LA CRUZ 3, INAPA PROV. SN CRISTOBAL.</t>
  </si>
  <si>
    <t>COMPRA DE ADAPTADORES UNIVERSAL AMERICANO DE 2¨,4¨ Y 6¨ PARA SER USADOS EN LA COLOCACION DE VALVULAS CON LA QUE SECTORIZAREMSOS EN LOS DIFERENTES ACUEDUCTOS  DE INAPA PROV. SAN CRISTOBAL</t>
  </si>
  <si>
    <t xml:space="preserve">COMPRA DE DOS TUBOS PVC PARA SER USADOS EN RESOLVER AVERIA EN VILLA ALTAGRACIA, INAPA PROV. SAN CRISTOBAL </t>
  </si>
  <si>
    <t xml:space="preserve">SERV. COLOCACION DE GUIAS DE 4¨ PARA EJES DE 1 EN EL EQUIPO 4 DE PALENQUE, INAPA PROV. SAN CRISTOBAL. </t>
  </si>
  <si>
    <t>REPOSICION FONDO CAJA CHICA DE LA DIVISION ADM. Y FINANCIERA INAPA  SAN CISTOBAL, CORRESPONDIENTE AL PERIODO DEL  18/05/2021 AL 09/06/2021. RECIBOS No.1909 AL 1940</t>
  </si>
  <si>
    <t>AVISO DE DEBITO (DIFERENCIA DE LA TRANSF. AL EXTERIOR)</t>
  </si>
  <si>
    <t xml:space="preserve">EFT-6148 </t>
  </si>
  <si>
    <t>EFT-6149</t>
  </si>
  <si>
    <t>EFT-6150</t>
  </si>
  <si>
    <t>EFT-6151</t>
  </si>
  <si>
    <t>EFT-6152</t>
  </si>
  <si>
    <t>EFT-6153</t>
  </si>
  <si>
    <t>EFT-6154</t>
  </si>
  <si>
    <t xml:space="preserve">060313 </t>
  </si>
  <si>
    <t xml:space="preserve">060314 </t>
  </si>
  <si>
    <t xml:space="preserve">060315 </t>
  </si>
  <si>
    <t xml:space="preserve">060316 </t>
  </si>
  <si>
    <t xml:space="preserve">060317 </t>
  </si>
  <si>
    <t xml:space="preserve">060318 </t>
  </si>
  <si>
    <t xml:space="preserve">060319 </t>
  </si>
  <si>
    <t xml:space="preserve">060320 </t>
  </si>
  <si>
    <t xml:space="preserve">060321 </t>
  </si>
  <si>
    <t xml:space="preserve">060322 </t>
  </si>
  <si>
    <t xml:space="preserve">060323 </t>
  </si>
  <si>
    <t xml:space="preserve">060324 </t>
  </si>
  <si>
    <t>1ER ABONO, INDEMN. Y VAC. CORRESP. A (30 DIAS DEL AÑO 2019 Y 30 DEL 2020), QUIEN DESEMPEÑO EL CARGO DE CODIFICADOR (A) EN EL DEPART.CATASTRO DE USUARIOS CARTOGRAFIA.</t>
  </si>
  <si>
    <t>1ER ABONO, INDEMN. Y  VAC. CORRESP. A (30 DIAS DEL AÑO 2019 Y 30 DEL 2020), QUIEN DESEMPEÑO LA FUNCION DE AUXILIAR COMERCIAL, EN EL DEPART. CATASTRO DE USUARIOS CARTOGRAFIA.</t>
  </si>
  <si>
    <t>PAGO INDEMN. Y VAC. (25 DIAS CORRESP. AL AÑO 2019 Y 26 DEL 2020), QUIEN DESEMPEÑO EL CARGO DE AUXILIAR ADMINISTRATIVO, DEPART. DE REVISION Y CONTROL.</t>
  </si>
  <si>
    <t>PAGO INDEMN. Y VAC. (25 DIAS CORRESP. AL AÑO 2019 Y 26 DEL 2020), QUIEN DESEMPEÑO LA FUNCION DE SECRETARIA, EN EL DEPARTAMENTO DE REVISION Y CONTROL.</t>
  </si>
  <si>
    <t>PAGO INDEMN. Y VAC. (20 DIAS CORRESP. AL AÑO 2019 Y 20 AL 2020), QUIEN DESEMPEÑO LA FUNCION DE OPERADOR DE SISTEMA APS, SECCION DE OPERACIONES MONTE CRISTI.</t>
  </si>
  <si>
    <t>PAGO INDEMN. Y VAC. (20 DIAS CORRESP. AL AÑO 2019 Y 20 DEL 2020), QUIEN DESEMPEÑO LA FUNCION DE OPERADOR DE SISTEMA APS, SECCION DE OPERACIONES DE MONTE CRISTI.</t>
  </si>
  <si>
    <t>REPOS. FONDO CAJA CHICA DE LA UNIDAD ADMINISTRATIVA DE SABANA GRANDE DE BOYA ZONA IV CORRESP. AL PERIODO DEL 10/02 AL 25/05/2021, RECIBOS DE DESEMBOLSO DEL 0134  AL 0143.</t>
  </si>
  <si>
    <t>PAGO FACT. NOS. B1500000015/03-05, 16/04-05-2021, ORD. DE SERV. NO. OS2021-0052 , DISTRIBUCION DE AGUA EN DIFERENTES SECTORES Y COMUNIDADES DE LA PROV. INDEPENDENCIA SEGUN CONTRATO NO. 119/2019, ADENDA  NO. 01/2020, CORRESP. A 26 DIAS DE ENERO, Y 10 DIAS DE FEBRERO /2021.</t>
  </si>
  <si>
    <t>REPOS. FONDO CAJA CHICA DE LA PROVINCIA LA ALTAGRACIA ZONA VI CORRESP. AL PERIODO DEL 16-04  AL 31-05-2021, RECIBOS DE DESEMBOLSO DEL 0997  AL 1063.</t>
  </si>
  <si>
    <t>REPOS. FONDO CAJA CHICA DE LA ESTAFETA DE COBROS DE LAS TERRENAS ZONA III CORRESP. AL PERIODO DEL 13-02  AL 20-04-2021, RECIBOS DE DESEMBOLSO DEL 0128  AL 0148.</t>
  </si>
  <si>
    <t>PAGO FACT. NO. B1500000161/21-05-2021 ORD. SERV. NO. OS2021-0202 COLOCACION DE PUBLICIDAD DURANTE 03 (TRES) MESES EN EL PROGRAMA RADIAL " ABRIENDO EL JUEGO", QUE SE TRANSMITE DE LUNES A VIERNES EN HORARIO DE 7:00 AM A 9:00 AM POR LA EMISORA: KISS 94.9, EN SANTO DOMINGO, ZONA METROPOLITANA Y EL ESTE, PARA EL SUR POR ULTRA 106.7, PARA EL NORTE POR TELESISTEMA 97.5 Y ECLIPSE 96.9, CORRESP. AL PERIODO DESDE EL 08 DE FEBRERO HASTA EL 08 DE MAYO/2021.</t>
  </si>
  <si>
    <t>PAGO FACT. NOS. B1500000008, 09/12-05-2021, ORD. DE SERV. NO. OS2021-0302, COLOCACION DE PUBLICIDAD INSTITUCIONAL DURANTE  TRES (03) MESES, EN EL PROGRAMA DE TELEVISION ¨AL RITMO DE SANDY JIMENEZ¨, QUE SE TRANSMITE POR TNE CANAL 58 DE TELEVIADUCTO EN MOCA Y  CON COBERTURA EN TODO EL CIBAO, CORRESP. AL PERIODO DEL 24 DE FEBRERO AL 24 DE MAYO DEL 2021.</t>
  </si>
  <si>
    <t>PAGO FACT.S NOS.B1500000106/26-01, 105,107,108/12-04, 110/05-05-2021, ORD. DE SERV. NO.OS2021-0205, DISTRIBUCION DE AGUA EN DIFERENTES SECTORES Y COMUNIDADES  DE LA PROV. SAMANA, SEGUN CONTRATO NO.59/2020, CORRESP. A 13  DIAS DEL MES DE DICIEMBRE/2020, 30 DIAS DE ENERO, 28 DIAS DE FEBRERO, 30 DIAS DE MARZO Y 27 DIAS DE ABRIL/2021.</t>
  </si>
  <si>
    <t>PAGO FACT. NOS. B1500000291, 292/13, 293/24-05-2021 ORD. DE SERV. OS2021-0317, PUBLICIDAD INSTITUCIONAL DURANTE 03 (TRES) MESES,  EN EL PROGRAMA "INFO X DOS " TRANSMITIDO  LOS DOMINGOS A LAS 10:00 P.M. POR EL CANAL DEL SOL, CANAL 6 BAJO LA DIRECCION Y REPRESENTACION DEL PERIODISTA PAUL ANDRES PIMENTEL BLANCO, (CORRESP. AL PERIODO  DEL 23 DE FEBRERO AL 23 DE MAYO DEL 2021).</t>
  </si>
  <si>
    <t>PAGO FACT. NO.B1500000320/21-05-2021, ORD. DE SERV. OS2021-0313, COLOCACION DE PUBLICIDAD INSTITUCIONAL DURANTE 03 (TRES) MESES , EN EL PROGRAMA DE TELEVISION ¨EL INTERACTIVO DE FELITO¨ TRANSMITIDO LOS DOMINGOS DE 4:00 PM A 5:00 PM, POR CINEVISION, CANAL 19, (CORRESP. AL PERIODO DEL 12 DE MARZO AL 12 DE MAYO 2021).</t>
  </si>
  <si>
    <t>PAGO VIATICOS DE LA DIRECCION DE OPERACIONES CORRESPONDIENTE AL MES DE ABRIL/2021, ELABORADA EN JUNIO/2021.</t>
  </si>
  <si>
    <t>PAGO VIATICOS DIRECCION ADMINISTRATIVA, CORRESPONDIENTE  AL MES DE ABRIL/2021, ELABORADA EN JUNIO/2021.</t>
  </si>
  <si>
    <t>PAGO VIATICOS COMPLETIVO DE MARZO, ELABORADA EN JUNIO/2021.</t>
  </si>
  <si>
    <t>PAGO VIATICOS DE LA DIRECCION DESARROLLO PROVINCIAL, CORRESP. A ABRIL/2021 ELABORADA EN JUNIO/2021.</t>
  </si>
  <si>
    <t xml:space="preserve">EFT-6155 </t>
  </si>
  <si>
    <t>EFT-6156</t>
  </si>
  <si>
    <t>EFT-6157</t>
  </si>
  <si>
    <t>EFT-6158</t>
  </si>
  <si>
    <t>EFT-6159</t>
  </si>
  <si>
    <t>EFT-6160</t>
  </si>
  <si>
    <t>EFT-6161</t>
  </si>
  <si>
    <t>EFT-6162</t>
  </si>
  <si>
    <t>EFT-6163</t>
  </si>
  <si>
    <t>EFT-6164</t>
  </si>
  <si>
    <t xml:space="preserve">060325 </t>
  </si>
  <si>
    <t xml:space="preserve">060326 </t>
  </si>
  <si>
    <t xml:space="preserve">060327 </t>
  </si>
  <si>
    <t xml:space="preserve">060328 </t>
  </si>
  <si>
    <t xml:space="preserve">060329 </t>
  </si>
  <si>
    <t xml:space="preserve">060330 </t>
  </si>
  <si>
    <t xml:space="preserve">060331 </t>
  </si>
  <si>
    <t xml:space="preserve">060332 </t>
  </si>
  <si>
    <t xml:space="preserve">060333 </t>
  </si>
  <si>
    <t xml:space="preserve">060334 </t>
  </si>
  <si>
    <t xml:space="preserve">060335 </t>
  </si>
  <si>
    <t xml:space="preserve">060336 </t>
  </si>
  <si>
    <t xml:space="preserve">060337 </t>
  </si>
  <si>
    <t xml:space="preserve">060338 </t>
  </si>
  <si>
    <t xml:space="preserve">060339 </t>
  </si>
  <si>
    <t xml:space="preserve">060340 </t>
  </si>
  <si>
    <t xml:space="preserve">060341 </t>
  </si>
  <si>
    <t xml:space="preserve">060342 </t>
  </si>
  <si>
    <t xml:space="preserve">060343 </t>
  </si>
  <si>
    <t xml:space="preserve">060344 </t>
  </si>
  <si>
    <t xml:space="preserve">060345 </t>
  </si>
  <si>
    <t xml:space="preserve">060346 </t>
  </si>
  <si>
    <t xml:space="preserve">060347 </t>
  </si>
  <si>
    <t xml:space="preserve">060348 </t>
  </si>
  <si>
    <t xml:space="preserve">060349 </t>
  </si>
  <si>
    <t xml:space="preserve">060350 </t>
  </si>
  <si>
    <t xml:space="preserve">060351 </t>
  </si>
  <si>
    <t xml:space="preserve">060352 </t>
  </si>
  <si>
    <t xml:space="preserve">060353 </t>
  </si>
  <si>
    <t xml:space="preserve">060354 </t>
  </si>
  <si>
    <t xml:space="preserve">060355 </t>
  </si>
  <si>
    <t xml:space="preserve">060356 </t>
  </si>
  <si>
    <t xml:space="preserve">060357 </t>
  </si>
  <si>
    <t xml:space="preserve">060358 </t>
  </si>
  <si>
    <t xml:space="preserve">060359 </t>
  </si>
  <si>
    <t xml:space="preserve">060360 </t>
  </si>
  <si>
    <t xml:space="preserve">060361 </t>
  </si>
  <si>
    <t xml:space="preserve">060362 </t>
  </si>
  <si>
    <t xml:space="preserve">060363 </t>
  </si>
  <si>
    <t xml:space="preserve">060364 </t>
  </si>
  <si>
    <t xml:space="preserve">060365 </t>
  </si>
  <si>
    <t xml:space="preserve">060366 </t>
  </si>
  <si>
    <t xml:space="preserve">060367 </t>
  </si>
  <si>
    <t xml:space="preserve">060368 </t>
  </si>
  <si>
    <t xml:space="preserve">060369 </t>
  </si>
  <si>
    <t xml:space="preserve">060370 </t>
  </si>
  <si>
    <t xml:space="preserve">060371 </t>
  </si>
  <si>
    <t xml:space="preserve">060372 </t>
  </si>
  <si>
    <t xml:space="preserve">060373 </t>
  </si>
  <si>
    <t xml:space="preserve">060374 </t>
  </si>
  <si>
    <t>SALDO DE LA INDEMN. Y VAC. CORRESP. A (25 DIAS DEL AÑO 2019 Y 25 DIAS DEL 2020), QUIEN DESEMPEÑO EL CARGO DE ENCARGADA EN EL DEPTO. DE GESTION DE COBROS EN LA DIVISION DE GRANDES CLIENTES.</t>
  </si>
  <si>
    <t>1ER ABONO, INDEMN. Y VAC. CORRESP. A (25 DIAS DEL AÑO 2019 Y 20 DEL 2020), QUIEN DESEMPEÑO EL CARGO DE INGENIERO DE OPERACIONES ELECTROMECANICAS, SECCION DE OPERACIONES DE BARAHONA.</t>
  </si>
  <si>
    <t>PAGO FACT. NOS.B1500000109/05-04, 110/04-05, 111/01-06-2021, ORD. DE SERV. NO. OS2021-0210, SERVICIO DISTRIBUCION DE AGUA CON CAMION CISTERNA EN DIFERENTES COMUNIDADES DE LA PROV. SAN CRISTOBAL, CORRESP. A 31 DIAS DEL MES DE MARZO, 30  DIAS DEL MES DE ABRIL  Y 31 DIAS DE MAYO/2021.</t>
  </si>
  <si>
    <t>PAGO INDEMN. Y VAC. (20 DIAS CORRESP. AL AÑO 2019 Y 20 DEL 2020), QUIEN DESEMPEÑO EL CARGO DE CHOFER II, EN LA DIVISION DE TRANSPORTACION.</t>
  </si>
  <si>
    <t>PAGO INDEMN. Y VAC. (20 DIAS CORRESP. AL AÑO 2019 Y 20 AL 2020), QUIEN DESEMPEÑO EL CARGO DE CHOFER II, EN LA DIVISION DE TRANSPORTACION.</t>
  </si>
  <si>
    <t>PAGO FACT. NO. B0222984311/19-01-2021, DESCONTADO DE LA INDEMN. Y  VAC. , QUIEN DESEMPEÑO EL CARGO DE CHOFER II, EN LA DIVISION DE TRANSPORTACION.</t>
  </si>
  <si>
    <t>PAGO INDEMN. Y VAC. ( 30 DIA CORREP. AL AÑO 2020) QUIEN DESEMPEÑO EL CARGO DE RECEPCIONISTA, EN LA DIVISION DE SISTEMA DE COMUNICACION Y RADIO.</t>
  </si>
  <si>
    <t>PAGO INDEMN. Y VAC. (30 DIAS CORRESP. AL AÑO 2020), QUIEN DESEMPEÑO EL CARGO DE RECEPCIONISTA EN LA DIVISION DE SISTEMA DE COMUNICACION Y RADIO.</t>
  </si>
  <si>
    <t>PAGO FACT. NOS. B0222414610, B0222980815/25-05-2021, DESCONTADO DE LA INDEMN. Y VAC., QUIEN DESEMPEÑO EL CARGO DE RECEPCIONISTA EN LA DIVISION DE SISTEMA DE COMUNICACION Y RADIO.</t>
  </si>
  <si>
    <t>PAGO FACT. NOS.B1500000022/04-05, 23/01-06-2021, ORD. DE SERV. NO. OS2020-0185 , DISTRIBUCION DE AGUA EN DIFERENTES SECTORES Y COMUNIDADES  DE LA PROV. SAN CRISTOBAL,CORRESP.  A 30 DIAS DE ABRIL Y  31  DIAS DE  MAYO/2021.</t>
  </si>
  <si>
    <t>PAGO INDEMN. Y VAC. (25 DIAS CORRESP. AL AÑO 2019 Y 30 AL 2020), QUIEN DESEMPEÑO EL CARGO DE PLOMERO, EN LA SECCION DE OPERACIONES DE BARAHONA.</t>
  </si>
  <si>
    <t>PAGO INDEMN. Y VAC. (25 DIAS CORRESP. AL AÑO 2019 Y 30 DEL 2020), QUIEN DESEMPEÑO EL CARGO DE PLOMERO, EN LA SECCION DE OPERACIONES DE BARAHONA.</t>
  </si>
  <si>
    <t>PAGO INDEMN. Y VAC. (22 DIAS CORRESP. AL AÑO 2020), QUIEN DESEMPEÑO EL CARGO DE AYUDANTE DE FONTANERIA, EN LA DIVISION COMERCIAL PROVINCIA SAN JUAN DE LA MAGUANA.</t>
  </si>
  <si>
    <t>PAGO INDEMN. Y VAC. (30 DIAS CORRESP. AL AÑO 2020), QUIEN DESEMPEÑO EL CARGO DE PROMOTOR SOCIAL, DEPART. DE DESARROLLO RURAL EN APS.</t>
  </si>
  <si>
    <t>PAGO INDEMN. Y VAC. (20 DIAS CORRESP. AL AÑO 2019 Y 20 DEL 2020), QUIEN DESEMPEÑO EL CARGO DE MENSAJERO INTERNO, DEPARTAMENTO DE COMUNICACIONES.</t>
  </si>
  <si>
    <t>PAGO INDEMN. Y VAC. (20 DIAS CORRESP. AL AÑO 2019 Y 20 AL 2020), QUIEN DESEMPEÑO EL CARGO DE MENSAJERO INTERNO, DEPART. DE COMUNICACIONES.</t>
  </si>
  <si>
    <t>PAGO INDEMN. Y VAC. (30 DIAS CORRESP. AL AÑO 2019 Y 30 DEL 2020), QUIEN DESEMPEÑO EL CARGO DE TECNICO EN REFRIGERACION, DEPART. DE MANTENIMIENTO ELECTROMECANICO.</t>
  </si>
  <si>
    <t>PAGO INDEMN. Y VAC. (30 DIAS CORRESP. AL AÑO 2019 Y 30 AL 2020), QUIEN DESEMPEÑO EL CARGO DE TECNICO EN REFRIGERACION, DEPART. DE MANTENIMIENTO ELECTROMECANICO.</t>
  </si>
  <si>
    <t>PAGO INDEMN. Y VAC. (30 DIAS CORRESP. AL AÑO 2019 Y 30 DEL 2020), QUIEN DESEMPEÑO EL CARGO DE SOPORTE TECNICO INFORMATICO, EN LA DIRECCION DE OPERACIONES.</t>
  </si>
  <si>
    <t>PAGO FACT. NO. B0222987797/27-01-2021, DESCONTADO DE LA INDEMN. Y  VAC., QUIEN DESEMPEÑO EL CARGO DE SOPORTE TECNICO INFORMATICO, EN LA DIRECCION DE OPERACIONES.</t>
  </si>
  <si>
    <t>PAGO INDEMN. Y VAC. (30 DIAS CORRESP. AL AÑO 2019 Y 30 AL 2020), QUIEN DESEMPEÑO EL CARGO DE SOPORTE TECNICO INFORMATICO, EN LA DIRECCION DE OPERACIONES.</t>
  </si>
  <si>
    <t>PAGO INDEMN. Y VAC. (25 DIAS CORRESP. AL AÑO 2019 Y 30 DEL 2020), QUIEN DESEMPEÑO EL CARGO DE CONSERJE,EN LA SECCION ADMINISTRATIVA DE BARAHONA.</t>
  </si>
  <si>
    <t>PAGO INDEMN. Y VAC.S (25 DIAS CORRESP. AL AÑO 2019 Y 30 AL 2020), QUIEN DESEMPEÑO EL CARGO DE CONSERJE,EN LA SECCION ADMINISTRATIVA DE BARAHONA.</t>
  </si>
  <si>
    <t>SALDO INDEMN. Y VAC. CORRESP. A (20 DIAS DEL AÑO 2019 Y 20 DEL 2020), QUIEN DESEMPEÑO EL CARGO DE OPERADOR DE PLC, EN LA DIVISION DE TRATAMIENTO DE AGUA SAMANA.</t>
  </si>
  <si>
    <t>PAGO INDEMN. Y VAC. (30 DIAS CORRESP. AL AÑO 2019 Y 30 DEL 2020), QUIEN DESEMPEÑO EL CARGO DE AYUDANTE DE FONTANERIA,SECCION COMERCIAL DE VALVERDE.</t>
  </si>
  <si>
    <t>PAGO INDEMN. Y VAC. (30 DIAS CORRESP. AL AÑO 2019 Y 30 AL 2020), QUIEN DESEMPEÑO EL CARGO DE AYUDANTE DE FONTANERIA, SECCION COMERCIAL DE VALVERDE.</t>
  </si>
  <si>
    <t>PAGO VAC. (20 DIAS CORRESP. AL AÑO 2019 Y 20 DEL 2020), QUIEN DESEMPEÑO EL CARGO DE ANALISTA LEGAL, EN LA DIVISION DE LITIGIOS.</t>
  </si>
  <si>
    <t>PAGO FACT. NO. B0200386033/02-11-2020, DESCONTADO DE LAS VAC. QUIEN DESEMPEÑO EL CARGO DE ANALISTA LEGAL, EN LA DIVISION DE LITIGIOS.</t>
  </si>
  <si>
    <t>PAGO INDEMN. Y VAC. (15 DIAS CORRESP. AL AÑO 2020), QUIEN DESEMPEÑO EL CARGO DE SECRETARIA, EN EL LABORATORIO CENTRAL.</t>
  </si>
  <si>
    <t>1ER ABONO, INDEMN. Y VAC. CORRESP. A (20 DIAS DEL AÑO 2019 Y 20 DEL 2020), QUIEN DESEMPEÑO EL CARGO DE ENCARGADO EN LA SECCION DE SEGURIDAD CIVIL.</t>
  </si>
  <si>
    <t>PAGO INDEMN. Y VAC. (25 DIAS CORRESP. AL AÑO 2019 Y 26 DEL 2020), QUIEN DESEMPEÑO EL CARGO DE AYUDANTE DE OPERACIONES Y MANTENIMIENTO EN LA DIVISION DE OPERACIONES PROVINCIA LA ALTAGRACIA.</t>
  </si>
  <si>
    <t>PAGO INDEMN. Y VAC. (25 DIAS CORRESP. AL AÑO 2019 Y 26 AL 2020), QUIEN DESEMPEÑO EL CARGO DE AYUDANTE DE OPERACIONES Y MANTENIMIENTO EN LA DIVISION DE OPERACIONES PROVINCIA LA ALTAGRACIA.</t>
  </si>
  <si>
    <t>PAGO INDEMN. Y VAC. (29 DIAS CORRESP. AL AÑO 2020), QUIEN DESEMPEÑO EL CARGO DE ELECTRICISTA, EN EL DEPARTAMENTO DE MANTENIMIENTO ELECTROMECANICO.</t>
  </si>
  <si>
    <t>PAGO FACT. NO. B0222982045/14-01-2021, DESCONTADO DE LA INDEMNIZACION Y VAC.QUIEN DESEMPEÑO EL CARGO DE ELECTRICISTAS, EN EL DEPARTAMENTO DE MANTENIMIENTO ELECTROMECANICO.</t>
  </si>
  <si>
    <t>3ER ABONO, INDEMN. Y VAC. CORRESP. A (25 DIAS DEL AÑO 2019 Y 25 DIAS DEL 2020), QUIEN DESEMPEÑO EL CARGO DE ENCARGADO (A) DIVISION DE OPERACIONES, EN LA DIVISION DE OPERACIONES PROVINCIA DUARTE.</t>
  </si>
  <si>
    <t>PAGO INDEMN. Y VAC. (25 DIAS CORRESP. AL AÑO 2019 Y 30 DEL 2020), QUIEN DESEMPEÑO EL CARGO DE SECRETARIA,EN LA DIVISION DE MANTENIMIENTO DE REDES COLECTORAS DE AGUAS RESIDUALES.</t>
  </si>
  <si>
    <t>PAGO INDEMN. Y VAC. (25 DIAS CORRESP. AL AÑO 2019 Y 30 AL 2020), QUIEN DESEMPEÑO EL CARGO DE SECRETARIA, EN LA DIVISION DE MANTENIMIENTO DE REDES COLECTORAS DE AGUAS RESIDUALES.</t>
  </si>
  <si>
    <t>PAGO FACT. NO. B0222373550/17-12-2020, DESCONTADO DE LA INDEMN. Y VAC., QUIEN DESEMPEÑO EL CARGO DE SECRETARIA, EN LA DIVISION DE MANTENIMIENTO DE REDES COLECTORAS DE AGUAS RESIDUALES.</t>
  </si>
  <si>
    <t>PAGO INDEMN. Y VAC. (25 DIAS CORRESP. AL AÑO 2019 Y 30 DEL 2020), QUIEN DESEMPEÑO EL CARGO DE AUXILIAR DE FACTURACION, AC. NAVARRETE.</t>
  </si>
  <si>
    <t>PAGO INDEMN. Y VAC. (25 DIAS CORRESP. AL AÑO 2019 Y 30 AL 2020), QUIEN DESEMPEÑO EL CARGO DE AUXILIAR DE FACTURACION, AC. NAVARRETE.</t>
  </si>
  <si>
    <t>PAGO INDEMN. Y VAC. (25 DIAS CORRESP. AL AÑO 2019 Y 30 DEL 2020), QUIEN DESEMPEÑO EL CARGO DE AYUDANTE DE FONTANERIA,EN LA DIVISION DE OPERACIONES PROV. SAN JUAN DE LA MAGUANA.</t>
  </si>
  <si>
    <t>PAGO INDEMN. Y VAC. (25 DIAS CORRESP. AL AÑO 2019 Y 30 AL 2020), QUIEN DESEMPEÑO EL CARGO DE AYUDANTE DE FONTANERIA,EN LA DIVISION DE OPERACIONES PROV. SAN JUAN DE LA MAGUANA.</t>
  </si>
  <si>
    <t>1ER ABONO, INDEMN. Y VAC. CORRESP. A (25 DIAS DEL AÑO 2019 Y 25 DEL 2020), QUIEN DESEMPEÑO EL CARGO DE ENCARGADA, DIVISION ADMINISTRATIVA FINANCIERA PROV. HATO MAYOR.</t>
  </si>
  <si>
    <t>PAGO VAC. (10 DIAS CORRESP. AL AÑO 2019 Y 20 AL 2020), QUIEN DESEMPEÑO EL CARGO DE COORDINADORA DE PROTOCOLO, EN LA DIVISION DE PROTOCOLO Y EVENTOS.</t>
  </si>
  <si>
    <t>PAGO FACT. NO.B1500000006/06-05-2021, ORD. DE SERV. OS2021-0243, COLOCACION DE PUBLICIDAD INSTITUCIONAL DURANTE 03 (TRES) MESES , EN LAPAGINA WEB  EN WWW.VILLANOTICIAS.COM  DEL MUNICIPIO VILLA ALTAGRACIA, (CORRESP. AL PERIODO DEL 22 DE FEBRERO AL 22 DE ABRIL DEL 2021).</t>
  </si>
  <si>
    <t>PAGO FACT. NO. B1500000016/30-04, 17/31-05-2021,  ALQUILER LOCAL COMERCIAL EN VILLA ELISA, MUNICIPIO GUAYUBIN, PROV. MONTECRISTI, CORRESP. A LOS MESES DE ABRIL Y MAYO/2021.</t>
  </si>
  <si>
    <t>PAGO FACT.  NO. B1500000030/03-05-2021, ORDEN DE SERVICIO NO. OS2021-0097, DISTRIBUCION DE AGUA EN DIFERENTES SECTORES Y COMUNIDADES DE LA PROVINCIA EL SEIBO, CORRESP. A 29 DIAS DEL MES DE ABRIL/2021.</t>
  </si>
  <si>
    <t>PAGO FACT. NOS.B1500000175, 176/06-05, 180/24-05-2021, ORD. DE SERV. OS2021-0248, COLOCACION DE PUBLICIDAD INSTITUCIONAL DURANTE 03 (TRES) MESES , EN LOS PROGRAMAS DE TELEVISION "EN EL FOCO",  Y  HOLI MATOS PRESENTA, TRANSMITIDO DE LUNES A VIERNES, DE 9:00 PM A 10:00 PM, POR METRO VISION, CANAL 62, TV QUISQUEYA  Y DIVERSAS CADENAS DE CABLE EN TODO EL PAIS, BAJO LA REPRESENTACION LEGAL DE UZZILIS BERIAS ENCARNACION MATOS, (DURANTE EL PERIODO DEL 23 DE FEBRERO AL 23 DE MAYO 2021).</t>
  </si>
  <si>
    <t>PAGO FACT. NOS. B1500000114,  115/24-02-2021,  ORD. DE SERV. NO. OS2021-0181, SERVICIO DISTRIBUCION DE AGUA EN DIFERENTES SECTORES Y COMUNIDADES DE LA PROVINCIA SAN CRISTOBAL.  CORRESP. A 18  DIAS DE  DICIEMBRE/2020  Y 31 DIAS DE ENERO/2021.</t>
  </si>
  <si>
    <t>PAGO FACT.  NOS. B1500000002/11-05, 3,4/03-03, 5/10-03, 6/06-04, 7/06-05-2021 ORD. DE SERV. NO. OS2021-0188, DISTRIBUCION DE AGUA EN DIFERENTES SECTORES Y COMUNIDADES DE LA PROV. SAN JUAN DE LA MAGUANA CORRESP. A 29  DIAS  DE ABRIL, 31 DIAS DE  MARZO, 28 DIAS DE  FEBRERO, 30 DIAS DE   ENERO/2021,  31 DIAS DE DICIEMBRE,  28 DIAS DE NOVIEMBRE/2020.</t>
  </si>
  <si>
    <t>PAGO FACT. NO. B1500000001/29-04-2021, ORD.  DE SERV. NO. OS2021-0165,  HONORARIOS PROFESIONALES POR PARTICIPAR COMO NOTARIO EN EL ACTO DE APERTURA PARA LA LICITACION PUBLICA NACIONAL NO. INAPA-CCC-LPN-2021-0004, SOBRE A,  ¨OFERTAS TECNICAS¨  PARA SERVICIOS  DE ALQUILER DE AUTOBUSES PARA TRANSPORTAR EMPLEADOS DEL INAPA.</t>
  </si>
  <si>
    <t>PAGO FACT. NOS. B1500000152/26-04, 153/13-05-2021 ORDEN DE SERVICIO OS2021-0304, COLOCACION DE PUBLICIDAD INSTITUCIONAL DURANTE 03 (TRES) MESES, EN LOS PROGRAMAS DE RADIO Y TELEVISION "PRIMERA PLANA", TRANSMITIDOS DE LUNES A VIERNES DE 8:00 AM A 10:AM Y DE 7:00 PM A 8:00 PM POR LA EMISORA SANTOME FM 100.7 Y EN LA RED TV RD, SAN JUAN DE LA MAGUANA, CORRESP. AL PERIODO DEL 1RO. MARZO AL 1RO DE MAYO/2021.</t>
  </si>
  <si>
    <t>PAGO FACT. NOS. B1500000038/04-05, 39/01-06-2021, ORD. DE SERV. NO. OS2021-0223,  DISTRIBUCION DE AGUA CON CAMION CISTERNA EN DIFERENTES SECTORES Y COMUNIDADES DE LA PROVINCIA SAN CRISTOBAL, CORRESP. A 30 DIAS DEL MES DE ABRIL, , 31 DIAS DE MAYO/2021.</t>
  </si>
  <si>
    <t>PAGO FACT. NO. B1500000063/09-03-2021, ORD. DE SERV. NO. OS2020-0719, DISTRIBUCION DE AGUA EN DIFERENTES SECTORES Y COMUNIDADES DE MONCION , PROVINCIA SANTIAGO RODRIGUEZ, CORRESP. A  10 DIAS DE ENERO/2021.</t>
  </si>
  <si>
    <t xml:space="preserve">EFT-6165 </t>
  </si>
  <si>
    <t>EFT-6166</t>
  </si>
  <si>
    <t>EFT-6167</t>
  </si>
  <si>
    <t>EFT-6168</t>
  </si>
  <si>
    <t>EFT-6169</t>
  </si>
  <si>
    <t>EFT-6170</t>
  </si>
  <si>
    <t>EFT-6171</t>
  </si>
  <si>
    <t>EFT-6172</t>
  </si>
  <si>
    <t xml:space="preserve">060375 </t>
  </si>
  <si>
    <t xml:space="preserve">060376 </t>
  </si>
  <si>
    <t xml:space="preserve">060377 </t>
  </si>
  <si>
    <t xml:space="preserve">060378 </t>
  </si>
  <si>
    <t xml:space="preserve">060379 </t>
  </si>
  <si>
    <t xml:space="preserve">060380 </t>
  </si>
  <si>
    <t xml:space="preserve">060381 </t>
  </si>
  <si>
    <t xml:space="preserve">060382 </t>
  </si>
  <si>
    <t xml:space="preserve">060383 </t>
  </si>
  <si>
    <t xml:space="preserve">060384 </t>
  </si>
  <si>
    <t xml:space="preserve">060385 </t>
  </si>
  <si>
    <t xml:space="preserve">060386 </t>
  </si>
  <si>
    <t xml:space="preserve">060387 </t>
  </si>
  <si>
    <t xml:space="preserve">060388 </t>
  </si>
  <si>
    <t xml:space="preserve">060389 </t>
  </si>
  <si>
    <t xml:space="preserve">060390 </t>
  </si>
  <si>
    <t xml:space="preserve">060391 </t>
  </si>
  <si>
    <t>RET. DEL 30% DEL ITBIS DESCONTADO A COMPAÑIA, SEGUN LEY NO.253/2012, CORRESP. AL MES DE MAYO/2021.</t>
  </si>
  <si>
    <t>PAGO INDEMN. Y VAC. (25 DIAS CORRESP. AL AÑO 2019 Y 24 DEL 2020), QUIEN DESEMPEÑO EL CARGO DE SOPORTE TECNICO INFORMATICO, EN LA DIVISION DE ANALISIS Y PROGRAMACION.</t>
  </si>
  <si>
    <t>PAGO INDEMN. Y VAC. (25 DIAS CORRESP. AL AÑO 2019 Y 24 AL 2020), QUIEN DESEMPEÑO EL CARGO DE SOPORTE TECNICO INFORMATICO, EN LA DIVISION DE ANALISIS Y PROGRAMACION.</t>
  </si>
  <si>
    <t>PAGO FACT. NO. B0222529048/14-01-2021, DESCONTADO DE LA INDEMN. Y VAC., QUIEN DESEMPEÑO EL CARGO DE SOPORTE TECNICO INFORMATICO, EN LA DIVISION DE ANALISIS Y PROGRAMACION.</t>
  </si>
  <si>
    <t>PAGO FACT. NO.B1500000050/16-06-2021  ALQUILER LOCAL COMERCIAL EN EL MUNICIPIO Y PROVINCIA EL SEIBO, CORRESP. A LOS MESES DE ABRIL Y MAYO/2021.</t>
  </si>
  <si>
    <t>PAGO VAC. (15 DIAS CORRESP. AL AÑO 2019 Y 13 DEL 2020), QUIEN DESEMPEÑO LA FUNCION DE AUXILIAR DE LABORATORIO EN EL ACUED. LINEA NOROESTE.</t>
  </si>
  <si>
    <t>PAGO INDEMN. Y VAC. (30 DIAS CORRESP.AL AÑO 2019 Y 30 DEL 2020), QUIEN DESEMPEÑO EL CARGO DE DIGITADOR, EN EL DEPARTAMENTO DE FACTURACION.</t>
  </si>
  <si>
    <t>PAGO INDEMN. Y VAC. (30 DIAS CORRESP. AL AÑO 2019 Y 30 AL 2020), QUIEN DESEMPEÑO EL CARGO DE DIGITADOR,EN EL DEPART. DE FACTURACION.</t>
  </si>
  <si>
    <t>PAGO FACT. NOS. B0222998631/19-02, 3533679/25-03-2021, DESCONTADO DE LA INDEMN. Y VAC., QUIEN DESEMPEÑO EL CARGO DE DIGITADOR, EN EL DEPARTAMENTO DE FACTURACION.</t>
  </si>
  <si>
    <t>PAGO FACT. NO. B1500010238/14-12-2020 ORDEN DE SERVICIO OS2020-0818, SERVICIO DE REPARACION PARA LA FICHA 1081, MINIBUS TOYOTA HAICE 2020.</t>
  </si>
  <si>
    <t>PAGO RET. 10%  DEL IMPUESTO SOBRE LA RENTA. DESCONTADO A ALQUILERES DE LOCALES COMERCIALES. SEGUN LEY NO. 253/12 CORRESP. AL MES DE MAYO/2021.</t>
  </si>
  <si>
    <t>PAGO FACT. NO. B1500000010/25-03-2021, ORDEN DE COMPRA NO. OC2021-0084, ADQUISICION DE NEUMATICOS PARA SER USADOS EN LA FLOTILLA DE VEHICULOS DE LA INSTITUCION.</t>
  </si>
  <si>
    <t>PAGO FACT. NOS. B1500000024/01-04, 25/05-05, 26/02-04, 27/05-04-2021, ORDEN DE SERVICIO NO. OS2021-0051  DISTRIBUCION DE AGUA CON CAMION CISTERNA EN DIFERENTES SECTORES Y COMUNIDADES DE LA PROVINCIA SAN CRISTOBAL, CORRESP. A 30 DIAS DEL MES DE OCTUBRE, 30 DIAS DE NOVIEMBRE, 30 DIAS DE DICIEMBRE/2020, 30 DIAS DE ENERO/2021.</t>
  </si>
  <si>
    <t>PAGO INDEMN. Y VAC. (25 DIAS CORRESP. AL AÑO 2019 Y 27 DEL 2020), QUIEN DESEMPEÑO EL CARGO DE CHOFER II,  EN LA DIVISION DE TRANSPORTACION.</t>
  </si>
  <si>
    <t>PAGO INDEMN. Y VAC. (25 DIAS CORRESP. AL AÑO 2019 Y 27 AL 2020), QUIEN DESEMPEÑO EL CARGO DE CHOFER II,  EN LA DIVISION DE TRANSPORTACION.</t>
  </si>
  <si>
    <t>PAGO FACT. NO. B1500000304/05-04-2021 ORDEN DE COMPRA OC2021-0098, COMPRA DE CAJA FUERTE PARA REGUARDAR LOS  CUPONES DE COMBUSTIBLE BAJO CUSTODIA, LA MISMA SERA UTILIZADA EN EL DEPART. DE COMBUSTIBLE EN LA SEDE CENTRAL DEL INAPA.</t>
  </si>
  <si>
    <t>PAGO FACT. NO. B1500029373/28-05-2021,  COLECTIVO DE VIDA CORRESP. AL MES JUNIO/2021, POLIZA NO.2-2-102-0064318.</t>
  </si>
  <si>
    <t>PAGO FACT. NOS. B1500000055/05-04, 56/04-05-2021, ORDEN DE SERVICIO NO. OS2021-0211, SERVICIO DE DISTRIBUCION DE AGUA  CAMION CISTERNA EN DIFERENTES SECTORES Y COMUNIDADES DE LA PROVINCIA VALVERDE MAO,  CORRESP. A 31 DIAS DEL MES DE MARZO Y 30 DIAS DE ABRIL/2021.</t>
  </si>
  <si>
    <t>PAGO FACT. NO. B1500000061/24-03-21, ORDEN DE SERVICIO NO.OS2020-0634, DISTRIBUCION DE AGUA EN DIFERENTES SECTORES Y COMUNIDADES DE LA PROVINCIA  BAHORUCO, CORRESP. A 27 DIAS DEL MES DE SEPTIEMBRE/2020.</t>
  </si>
  <si>
    <t>PAGO FACT. NO. B1500000047/05-02-2021, ORD. DE SERV. NO. OS2021-0040, ABASTECIMIENTO DE AGUA EN DIFERENTES SECTORES Y COMUNIDADES DE LA PROV. BARAHONA, CORRESP. A 27 DIAS DEL MES DE ENERO/2021.</t>
  </si>
  <si>
    <t>PAGO FACT. NOS. B1500000686/12, 694/30, 682/05-04, 695/05-05-2021,  ORDEN DE COMPRA NO. OC2020-0252, "ADQUISICION DE JUNTAS PARA DIFERENTES PROVINCIAS".</t>
  </si>
  <si>
    <t>PAGO FACT. NOS. B1500000032/05-10, 33/02-11, 34/04-12-2020, 35/05/01, 36/01-02, 37/31-03, 38/16-04-2021 ORDEN DE SERVICIO NO. OS2021-0277 DISTRIBUCION  DE AGUA EN DIFERENTES SECTORES Y COMUNIDADES DE LA PROV. SAN CRISTOBAL,  ADENDA 01/2021 (09-04-2021), CORRESP. A 30 DIAS DE SEPTIEMBRE, 31 DIAS DE OCTUBRE, 30 DIAS DE NOVIEMBRE, 31 DIAS DE DICIEMBRE/2020,   30 DIAS DE ENERO, 28 DIAS DE FEBRERO, 31 DIAS DE MARZO/2021.</t>
  </si>
  <si>
    <t>PAGO FACT. NO. B1500000112/04-05, 116/01-06-2021, ORD. DE SERV. NO. OS2021-0030, DISTRIBUCION DE AGUA EN DIFERENTES SECTORES Y COMUNIDADES DE LA PROVINCIA DUARTE, CORRESP. A 29 DIAS DEL MES DE ABRIL Y 30 DIAS DEL MES DE MAYO/2021.</t>
  </si>
  <si>
    <t>PAGO FACT. NOS.B1500059146/22-02, 61699, 61755/14, 61726/15, 61738/16, 61749, 61754/19, 61759, 61760/21, 61801/26, 61786/27, 61783/28-04, 61825/04, 61900/05, 61830, 61864/06, 64402, 61836/07-05-2021, ORD. DE COMP. OC2020-0191 ADQUISICION DE GASOIL REGULAR  PARA SER UTILIZADO EN LA FLOTILLA  DE VEHICULOS, GENERADORES ELECTRICOS, Y EQUIPO DE BOMBEO DEL INAPA.</t>
  </si>
  <si>
    <t>059935</t>
  </si>
  <si>
    <t>059936</t>
  </si>
  <si>
    <t>PAGO FACT.NO. B1500000001/30-04-2021 (CUB. NO.04 A), TRAB. DE CONSTRUCCION PLANTA DEPURADORA (1RA. ETAPA) Y NUEVO COLECTOR PRINCIPAL ALCANTARILLADO SANITARIO BANI, PROV. PERAVIA.</t>
  </si>
  <si>
    <t xml:space="preserve">AVANCE INICIAL 20% DE LOS TRAB. DE LINEA DE CONDUCCION 12¨ PVC TRAMO DESDE EST. 5+404 HASTA EST. 6+419.80, PROV. SANTO DOMINGO- MONTE PLATA. </t>
  </si>
  <si>
    <t>PAGO RETENCION SEGUN LEY 6-86 (1%) DESCONTADO A LOS INGENIEROS CONTRATISTA, CORRESP. AL MES DE MAYO/2021.</t>
  </si>
  <si>
    <t xml:space="preserve">AVANCE INICIAL 20% DE LOS TRAB. DE REDES VILLA PROGRESO PERIFERIA, PROV. EL SEIBO. </t>
  </si>
  <si>
    <t xml:space="preserve">103143 </t>
  </si>
  <si>
    <t xml:space="preserve">103144 </t>
  </si>
  <si>
    <t xml:space="preserve">103145 </t>
  </si>
  <si>
    <t>NOMINA PROVINCIA SAN CRISTOBAL</t>
  </si>
  <si>
    <t>103149- 103152</t>
  </si>
  <si>
    <t>103154-103190</t>
  </si>
  <si>
    <t>NOMINA PERSONAL EN  TRAMITES DE PENSION NC Y AC</t>
  </si>
  <si>
    <t xml:space="preserve">EFT-1175 </t>
  </si>
  <si>
    <t xml:space="preserve">EFT-1176 </t>
  </si>
  <si>
    <t xml:space="preserve">EFT-1177 </t>
  </si>
  <si>
    <t xml:space="preserve">EFT-1178 </t>
  </si>
  <si>
    <t xml:space="preserve">EFT-1179 </t>
  </si>
  <si>
    <t xml:space="preserve">EFT-1180 </t>
  </si>
  <si>
    <t xml:space="preserve">EFT-1181 </t>
  </si>
  <si>
    <t xml:space="preserve">EFT-1182 </t>
  </si>
  <si>
    <t xml:space="preserve">EFT-1183 </t>
  </si>
  <si>
    <t xml:space="preserve">EFT-1184 </t>
  </si>
  <si>
    <t xml:space="preserve">EFT-1185 </t>
  </si>
  <si>
    <t xml:space="preserve">EFT-1186 </t>
  </si>
  <si>
    <t xml:space="preserve">EFT-1187 </t>
  </si>
  <si>
    <t xml:space="preserve">EFT-1188 </t>
  </si>
  <si>
    <t xml:space="preserve">EFT-1189 </t>
  </si>
  <si>
    <t xml:space="preserve"> NOMINA PROV.SAN CRISTOBAL CORRESP. AL MES DE JUNIO/2021.</t>
  </si>
  <si>
    <t xml:space="preserve"> NOMINA ADICIONAL DEL PERSONAL CONTRATADO E IGUALADO, COMPLETIVO MES DE MAYO 3-2021, ELAB. EN JUNIO/2021</t>
  </si>
  <si>
    <t xml:space="preserve">NOMINA ADICIONAL DE ACS, CORRESP. AL MES DE MARZO/2021, ELAB. EN JUNIO DE 2021. </t>
  </si>
  <si>
    <t>NOMINA DEL PERSONAL CONTRATADO E IGUALDO</t>
  </si>
  <si>
    <t xml:space="preserve">                                                  </t>
  </si>
  <si>
    <t>PAGO ALQUILER COMERCIAL TAMAYO MES DE FEBRERO/21</t>
  </si>
  <si>
    <t>PAGO ALQUILER COMERCIAL TAMAYO MES DE MARZO/21</t>
  </si>
  <si>
    <t>PAGO REPOSICION CAJA CHICA PROV.BAHORUCO PARA CUBRIR DESEMBOLSOS DEL 267 AL 281 D/F 3/5/21 AL 27/5/21</t>
  </si>
  <si>
    <t xml:space="preserve">PAGO VIATICO POR A STO. DGO. EL 30/4/21 A LLEVAR DOCUMENTOS A LA DIRECCION DE OPERACIONES. </t>
  </si>
  <si>
    <t>PAGO VIATICO POR VIAJAR A STO. DGO. LOS DIAS 05 AL 06/04/21 A LLEVAR DOCUMENTOS A PROYECTOS ESPECIALES Y BUSCAR MATERIALES.</t>
  </si>
  <si>
    <t>COMPRA DE TUBERIAS PARA ABASTECER EL ALMACEN, CON LA FINALIDAD DE DARLE RESPUESTA A LAS EMERGENCIAS QUE SE PRESENTEN EN INAPA PROV. SAN CRISTOBAL.</t>
  </si>
  <si>
    <t>COMPRA DE TUBERIAS DE DIFERENTES DIAMETROS, SEGUN LO PROGRAMADO EN EL SEGUNDO TIRMESTRE DEL AÑO, EN INAPA PROV. SAN CRISTOBAL.</t>
  </si>
  <si>
    <t>COMPRA DE VEINTE CONTROLES DE NIVEL DE AGUA PARA SER UTILIZADOS EN LOS POZOS, CON EL OBJETIVO DE PROTEJER LOS EQUIPOS  ELECTROMECANICOS, MOTORES BOMBAS,EN INAPA PROV. SAN CRISTOBAL.</t>
  </si>
  <si>
    <t>COMPRA DE VEINTE BREAKERS DE 2 AMPERES PARA SER UTILIZADOS EN LAS CAJAS DE CONTROLES EN LAS AREAS DE BOMBEO DE LA PROV. SAN CRISTOBAL.</t>
  </si>
  <si>
    <t>SERVICIO DE RETROPALA UTILIZADA EN DIFERENTES PUNTOS DE LA PROV. SAN CRISTOBAL.</t>
  </si>
  <si>
    <t>SERV. REBOBINADO DE MOTOR VERT. DE 60 HP, PARA HATO DAMAS 2, INAPA PROV. SAN CRISTOBAL.</t>
  </si>
  <si>
    <t>COMPRA DE UN AIRE ACONDICIONADO, PARA SER USADO EN LA OFICINA COMERCIAL DE INAPA SAN CRISTOBAL.</t>
  </si>
  <si>
    <t xml:space="preserve">EFT-6173 </t>
  </si>
  <si>
    <t>EFT-6174</t>
  </si>
  <si>
    <t>EFT-6175</t>
  </si>
  <si>
    <t>EFT-6176</t>
  </si>
  <si>
    <t>EFT-6177</t>
  </si>
  <si>
    <t xml:space="preserve">060392 </t>
  </si>
  <si>
    <t xml:space="preserve">060393 </t>
  </si>
  <si>
    <t xml:space="preserve">060394 </t>
  </si>
  <si>
    <t xml:space="preserve">060395 </t>
  </si>
  <si>
    <t xml:space="preserve">060396 </t>
  </si>
  <si>
    <t xml:space="preserve">060397 </t>
  </si>
  <si>
    <t xml:space="preserve">060398 </t>
  </si>
  <si>
    <t xml:space="preserve">060399 </t>
  </si>
  <si>
    <t xml:space="preserve">060400 </t>
  </si>
  <si>
    <t xml:space="preserve">060401 </t>
  </si>
  <si>
    <t xml:space="preserve">060402 </t>
  </si>
  <si>
    <t xml:space="preserve">060403 </t>
  </si>
  <si>
    <t xml:space="preserve">060404 </t>
  </si>
  <si>
    <t xml:space="preserve">060405 </t>
  </si>
  <si>
    <t xml:space="preserve">060406 </t>
  </si>
  <si>
    <t xml:space="preserve">060407 </t>
  </si>
  <si>
    <t xml:space="preserve">060408 </t>
  </si>
  <si>
    <t xml:space="preserve">060409 </t>
  </si>
  <si>
    <t xml:space="preserve">060410 </t>
  </si>
  <si>
    <t xml:space="preserve">060411 </t>
  </si>
  <si>
    <t xml:space="preserve">060412 </t>
  </si>
  <si>
    <t xml:space="preserve">060413 </t>
  </si>
  <si>
    <t xml:space="preserve">060414 </t>
  </si>
  <si>
    <t xml:space="preserve">060415 </t>
  </si>
  <si>
    <t xml:space="preserve">060416 </t>
  </si>
  <si>
    <t xml:space="preserve">060417 </t>
  </si>
  <si>
    <t xml:space="preserve">060418 </t>
  </si>
  <si>
    <t>PAGO INDEMN. Y VAC. (25 DIAS CORRESP. AL AÑO 2019 Y 24 DEL 2020), QUIEN DESEMPEÑO EL CARGO DE AYUDANTE DE OPERACIONES Y MANTENIMIENTO, EN LA DIVISION DE TRATAMIENTO DE AGUA SAN CRISTOBAL.</t>
  </si>
  <si>
    <t>PAGO INDEMN. Y VAC. (25 DIAS CORRESP. AL AÑO 2019 Y 24 AL 2020),  QUIEN DESEMPEÑO EL CARGO DE AYUDANTE DE OPERACIONES Y MANTENIMIENTO,  EN LA DIVISION DE TRATAMIENTO DE AGUA SAN CRISTOBAL.</t>
  </si>
  <si>
    <t>PAGO INDEMN. Y VAC. (25 DIAS CORRESP. AL AÑO 2019 Y 24 DEL 2020), QUIEN DESEMPEÑO EL CARGO DE AUXILIAR ADMINISTRATIVO, EN LA DIVISION DE PROTOCOLOS Y EVENTOS.</t>
  </si>
  <si>
    <t>PAGO INDEMN. Y VAC. (25 DIAS CORRESP. AL AÑO 2019 Y 24 AL 2020), QUIEN DESEMPEÑO EL CARGO DE AUXILIAR ADMINISTRATIVO, EN LA DIVISION DE PROTOCOLOS Y EVENTOS.</t>
  </si>
  <si>
    <t>PAGO FACT. NO. B0222997056/16-02-2021, DESCONTADO DE LA INDEMNIZACION Y VAC., QUIEN DESEMPEÑO EL CARGO DE AUXILIAR ADMINISTRATIVO, EN LA DIVISION DE PROTOCOLOS Y EVENTOS.</t>
  </si>
  <si>
    <t>PAGO INDEMN. Y VAC. (20 DIAS CORRESP. AL AÑO 2019 Y 16 DEL 2020), QUIEN DESEMPEÑO EL CARGO DE AYUDANTE DE FONTANERIA,  SECCION COMERCIAL DE VALVERDE.</t>
  </si>
  <si>
    <t>PAGO INDEMN. Y VAC. (20 DIAS CORRESP. AL AÑO 2019 Y 16 AL 2020), QUIEN DESEMPEÑO EL CARGO DE AYUDANTE DE FONTANERIA,  EN LA SECCION COMERCIAL DE VALVERDE.</t>
  </si>
  <si>
    <t>PAGO FACT. NOS. B1500000027/29-03, 28, 29/30-03, 30/13-04, 31/05-05-2021 ,  ORDEN DE SERVICIO NO. OS2021-0258,  DISTRIBUCION DE AGUA CON CAMION CISTERNA EN DIFERENTES SECTORES Y COMUNIDADES DE LA PROVINCIA SAMANA, CORRESP. A 28 DIAS DEL MES DE DICIEMBRE/2020, 30 DIAS DE ENERO,26 DIAS DE FEBRERO, 30 DIAS  DE MARZO Y 27 DIAS DEL MES DE ABRIL/2021.</t>
  </si>
  <si>
    <t>PAGO FACT. NO. B1500000011/12-01-2021, ORDEN DE SERVICIO NO. OS2020-0749, SERVICIO DE DISTRIBUCION DE AGUA CON CAMION CISTERNA EN DIFERENTES SECTORES Y COMUNIDADES DE LA PROVINCIA SANCHEZ RAMIREZ CORRESP. A 5 DIAS DEL MES DE NOVIEMBRE/2020.</t>
  </si>
  <si>
    <t>PAGO FACT. NOS. B1500000017, 18/07-01, 25/30-03,  30/12-04, 24/08-03, 31/12-04, 32/05-05-2021, ORDENES DE SERVICIOS NOS. OS2021-0010 Y  OS2021-0240,DISTRIBUCION DE AGUA EN DIFERENTES SECTORES Y COMUNIDADES DE LA PROV. SAMANA,  (ADENDA 01/2020)  Y 58/2020, CORRESP. A 14 DIAS DEL MES DE OCTUBRE, 11 DIAS DE NOVIEMBRE, 29 DIAS DE DICIEMBRE/2020,  28 DIAS DE ENERO, 28 DIAS DE FEBRERO, 30 DIAS DE MARZO Y 29 DIAS DE ABRIL/2021.</t>
  </si>
  <si>
    <t>PAGO INDEMN. Y VAC. (30 DIAS CORRESP. AL AÑO 2020), QUIEN DESEMPEÑO EL CARGO DE TECNICO DE CONTABILIDAD, EN EL DEPTO. DE PRESUPUESTO.</t>
  </si>
  <si>
    <t>PAGO FACT. NO. B1500000033/07-04-2021 ORDEN DE COMPRA OC2021-0097, ADQUISICION DE CAFE, CREMORA Y AZUCAR, PARA SER DISTRIBUIDOS EN LOS DIFERENTES DEPARTAMENTOS DEL NIVEL CENTRAL.</t>
  </si>
  <si>
    <t>REPOS. FONDO CAJA CHICA DE LA DIRECCION EJECUTIVA CORRESP. AL PERIODO DEL 06-05 AL 04-06-2021, RECIBOS DE DESEMBOLSO DEL 10199 AL 10242.</t>
  </si>
  <si>
    <t>RET. DEL (5%) DEL IMPUESTO SOBRE LA RENTA DESCONTADO A CONTRATISTAS, SEGUN LEY 253/2012, CORRESP. AL MES DE MAYO/2021.</t>
  </si>
  <si>
    <t>PAGO FACT. NO.B1500000033/14-04-2021, ORD. DE SERV. NO. OS2020-0429, SERVICIO DE DISTRIBUCION DE AGUA CON CAMION CISTERNA EN DIFERENTES SECTORES Y COMUNIDADES  DE BANI, PROVINCIA PERAVIA , ADENDA 01/2021. CORRESP. A 30 DIAS DEL MES DE OCTUBRE/2020.</t>
  </si>
  <si>
    <t>REPOS. FONDO CAJA CHICA DE LA ESTAFETA DE COBROS DE JAIBON I,  CORRESP. AL PERIODO DEL 13-01 AL 30-03-2021, RECIBOS DE DESEMBOLSO DEL 0109 AL 0118.</t>
  </si>
  <si>
    <t>RET. DEL (10%)  DEL IMPUESTO SOBRE LA RENTA, DESCONTADO A HONORARIOS PROFESIONALES, CORRESP. AL MES DE MAYO/2021.</t>
  </si>
  <si>
    <t>PAGO FACT. NOS. B1500000001, 02/23-03,03/15-04-2021, ORDEN DE SERVICIO NO. OS2021-0242 , DISTRIBUCION DE AGUA EN DIFERENTES SECTORES Y COMUNIDADES DE LA PROV. SANTIAGO RODRIGUEZ,  CORRESSP. A 24 DIAS DE ENERO, 23 DIAS DE FEBRERO, 27 DIAS DE MARZO/2021.</t>
  </si>
  <si>
    <t>PAGO INDEMN. Y  VAC. (25 DIAS CORRESP. AL AÑO 2019 Y 30 AL 2020), A LA SR. ELBY RODRIGUEZ SANCHEZ, CEDULA NO. 044-0019050-2, QUIEN DESEMPEÑO EL CARGO DE OPERADOR DE SISTEMA APS. EN LA SECCION DE OPERACIONES DE DAJABON.</t>
  </si>
  <si>
    <t>PAGO INDEMN. Y  VAC. (25 DIAS CORRESP. AL AÑO 2019 Y 30 AL 2020), QUIEN DESEMPEÑO EL CARGO DE OPERADOR DE SISTEMA APS, EN LA SECCION DE OPERACIONES DE DAJABON.</t>
  </si>
  <si>
    <t>PAGO INDEMN. Y VAC. ( 20 DIAS CORRESP. A LA  AÑO 2019 Y 20 DIAS DEL 2020) QUIEN DESEMPEÑO EL CARGO DE SECRETARIA, DIVISION ADMINISTRATIVA FINANCIERA SAN JOSE DE OCOA.</t>
  </si>
  <si>
    <t>PAGO INDEMN. Y VAC. (20 DIAS CORRESP. AL AÑO 2019 Y 20 DIAS DEL 2020),  QUIEN DESEMPEÑO EL CARGO SECRETARIA, DIVISION ADMINISTRATIVA FINANCIERA SAN JOSE DE OCOA.</t>
  </si>
  <si>
    <t>PAGO INDEMN. QUIEN DESEMPEÑO EL CARGO DE ELECTRICISTA, EN EL DEPARTAMENTO DE MANTENIMIENTO ELECTROMECANICO.</t>
  </si>
  <si>
    <t>PAGO INDEMN. QUIEN DESEMPEÑO EL CARGO DE ELECTRICISTA, EN EL DEPARTAMENTO ELECTROMECANICO.</t>
  </si>
  <si>
    <t>PAGO INDEMN. Y VAC. (25 DIAS CORRESP. AL AÑO 2019 Y 28 DEL 2020), QUIEN DESEMPEÑO EL CARGO DE TECNICO ADMINISTRATIVO EN LA SECCION ADMINISTRATIVA DE BARAHONA.</t>
  </si>
  <si>
    <t>PAGO INDEMN. Y VAC. (25 DIAS CORRESP. AL AÑO 2019 Y 28 AL 2020), QUIEN DESEMPEÑO EL CARGO DE TECNICO ADMINISTRATIVO EN LA SECCION ADMINISTRATIVA DE BARAHONA.</t>
  </si>
  <si>
    <t>PAGO FACT. NO. B1500000016/30-03-2021, ORD. DE SERV. NO. OS2021-0245, DISTRIBUCION DE AGUA CON CAMION CISTERNA EN DIFERENTES SECTORES Y COMUNIDADES DE LA PROV. BARAHONA, ADENDA NO.01/2020, CORRESP. A 14 DIAS DE OCTUBRE/2020.</t>
  </si>
  <si>
    <t>PAGO FACT. NOS. B1500000031/03-05, 32/04-05, 33/05-05-2021, ORDEN DE SERVICIO NO. OS2021-0333, SERVICIO DE DISTRIBUCION DE AGUA CON CAMION CISTERNA EN DIFERENTES SECTORES Y COMUNIDADES DE LA PROV.SAN CRISTOBAL, CORRESP. A 28  DIAS DEL MES DE FEBRERO, 30 DIAS DEL MES DE MARZO Y 30 DIAS DEL MES DE ABRIL/2021.</t>
  </si>
  <si>
    <t>PAGO FACT. NO.B1500000025/05-05-2021, ORD. DE SERV. NO. OS2021-0036, DISTRIBUCION DE AGUA EN DIFERENTES SECTORES Y COMUNIDADES DE LA PROVINCIA AZUA, CORRESP. A 30 DIAS DEL MES DE ABRIL/2021.</t>
  </si>
  <si>
    <t>PAGO FACT. NOS B1500000055/04-05, 56/01-06-2021, ORD. DE SERV. NO. OS2021-0031, DISTRIBUCION DE AGUA EN DIFERENTES SECTORES Y COMUNIDADES DE LA PROVINCIA DUARTE, CORRESP. A 29 DIAS DEL MES DE ABRIL Y 30 DIAS DEL MES DE MAYO/2021.</t>
  </si>
  <si>
    <t>PAGO FACT. NOS. B1500000026/01-03, 27/05-04, 28/03-05-2021, ORDEN DE SERVICIO NO. OS2021-0204, ABASTECIMIENTO DE AGUA EN DIFERENTES SECTORES Y COMUNIDADES DE LA PROVINCIA VALVERDE,  CORRESP. A 24 DIAS DEL MES DE FEBRERO,  29 DIAS DEL MES DE MARZO, 24 DIAS DEL MES DE ABRIL/2021.</t>
  </si>
  <si>
    <t>059988</t>
  </si>
  <si>
    <t>060055</t>
  </si>
  <si>
    <t>EFT-6101</t>
  </si>
  <si>
    <t>EFT-6102</t>
  </si>
  <si>
    <t>PAGO SUELDO CORRESP. AL MES DE MAYO/2021, NOMINA DE CANCELADOS NC. Y AC.</t>
  </si>
  <si>
    <t>NOMINA DEL PERSONAL CONTRATADO E IGUALADO, CORRESP. AL MES DE JUNIO/2021.</t>
  </si>
  <si>
    <t>NOMINA ACS, CORRESP. AL MES DE JUNIO/2021.</t>
  </si>
  <si>
    <t>NOMINA ADICIONAL DE ACS. CORRESP. AL MES DE FEBRERO/2021 ELAB. EN JUNIO/2021.</t>
  </si>
  <si>
    <t>NOMINA OCASIONAL SEGURIDAD MILITAR. CORRESP. AL MES DE JUNIO/2021.</t>
  </si>
  <si>
    <t xml:space="preserve">NOMINA ADICIONAL DE ACS, CORRESP. AL MES DE ABRIL/2021,  ELAB EN JUNIO DE 2021. </t>
  </si>
  <si>
    <t>NOMINA ADICIONAL NIVEL CENTRAL Y ACS. CORRESP. AL MES DE MAYO/2021 ELAB. EN JUNIO/2021.</t>
  </si>
  <si>
    <t>NOMINA ADICIONAL DEL PERSONAL CONTRATADO E IGUALADO, COMPLETIVO MES DE ABRIL 3-2021 ELAB. EN JUNIO/2021.</t>
  </si>
  <si>
    <t>NOMINA DE CANCELADOS NC. Y AC. CORRESP. AL MES DE JUNIO/2021.</t>
  </si>
  <si>
    <t>NOMINA PROV. SANTIAGO. CORRESP. AL MES DE JUNIO/2021.</t>
  </si>
  <si>
    <t>NOMINA NIVEL CENTRAL, CORRESP. AL MES DE JUNIO/2021</t>
  </si>
  <si>
    <t xml:space="preserve">NOMINA ADICIONAL DEL PERSONAL CONTRATADO E IGUALADO, COMPLETIVO MES DE MAYO/2021, ELABORADA EN JUNIO/2021. </t>
  </si>
  <si>
    <t>NOMINA ADICIONAL DEL PERSONAL CONTRATADO E IGUALADO, COMPLETIVO MES DE ABRIL/2021, ELAB. EN JUNIO/2021.</t>
  </si>
  <si>
    <t>NOMINA ADICIONAL DEL PERSONAL CONTRATADO E IGUALADO, CORRESP. AL MES DE MARZO/2021, ELAB. EN JUNIO/2021.</t>
  </si>
  <si>
    <t xml:space="preserve">NOMINA ADIC.  DEL PERSONAL CONTRATADO E IGUALADO, CORRESP. A MAYO/2021, ELAB. EN JUNIO/2021. </t>
  </si>
  <si>
    <t>PAGO REGALIA CANCELADOS NIVEL CENTRAL, CORRESP. A  DICIEMBRE/2020.</t>
  </si>
  <si>
    <t>NOMINA PERSONAL EN TRAMITES DE PENSION NC Y AC, CORRESP. A JUNIO/2021.</t>
  </si>
  <si>
    <t>NOMINA DEL PERSONAL CONTRATADO E IGUALADO PROV. SAN CRISTOBAL, CORRESP. A  JUNIO/2021.</t>
  </si>
  <si>
    <t>RETENCION DEL ITBIS (18% A PERSONA FISICA), SEGUN LEY 253/12, CORRESP. AL MES DE MAYO/2021.</t>
  </si>
  <si>
    <t>RETENCION DEL (30%)  DEL ITBIS, DESCONTADO A SUPLIDORES DE SERVICIOS, SEGUN LEY 253/2012, CORRESP. AL MES DE MAYO/2021.</t>
  </si>
  <si>
    <t>PAGO POR RETENCION DEL 1 X 1,000 DESCONTADO A INGENIEROS-CONTRATISTAS, CORRESP. AL MES DE MAYO/2021.</t>
  </si>
  <si>
    <t xml:space="preserve">EFT-2283 </t>
  </si>
  <si>
    <t xml:space="preserve">EFT-2284 </t>
  </si>
  <si>
    <t xml:space="preserve">EFT-2285 </t>
  </si>
  <si>
    <t xml:space="preserve">PAGO FACT. NO. B1500000175/27-05-2021 (CUB. NO. 03),  TRAB. DE CONSTRUCCION PLANTA DEPURADORA (1RA. ETAPA) Y NUEVO COLECTOR PRINCIPAL ALCANTARILLADO SANITARIO BANI, PROV. PERAVIA.  </t>
  </si>
  <si>
    <t>PAGO FACT. NO.B1500000182/17-05-2021 (CUB. NO.04) DE LOS TRAB. CONSTRUCCION  ALCANTARILLADO SANITARIO  VILLA VASQUEZ , PROV. MONTECRISTI.</t>
  </si>
  <si>
    <t>PAGO FACT. NO.B1500000198/18-05-2021 (CUB. NO.08) DE LOS TRAB. DE CONSTRUCCION LINEA DE IMPULSION DESDE E=2 +  359.03 HASTA DEPOSITO REGULADOR VITRIFICADO CAP. 935 M3  Y RED DE DISTRIBUCION EL COYOTE, MAJAGUALITO, AC. MULTIPLE JUANA VICENTA,  PROV.SAMANA.</t>
  </si>
  <si>
    <t xml:space="preserve"> NOMINA HORAS EXTRAS CORRESP. COMPLETIVO ABRIL Y MAYO/2021 ELAB. EN JUNIO/2021.</t>
  </si>
  <si>
    <t xml:space="preserve">EFT-1190 </t>
  </si>
  <si>
    <t>RETIRO CTA. CTE. CORRECCION DEP.MAL APLICADO DEL 06/06/2021</t>
  </si>
  <si>
    <t xml:space="preserve">EFT-6178 </t>
  </si>
  <si>
    <t xml:space="preserve">EFT-6179 </t>
  </si>
  <si>
    <t>EFT-6180</t>
  </si>
  <si>
    <r>
      <t>060541</t>
    </r>
    <r>
      <rPr>
        <sz val="9"/>
        <color indexed="8"/>
        <rFont val="Arial"/>
        <family val="2"/>
      </rPr>
      <t/>
    </r>
  </si>
  <si>
    <t xml:space="preserve">EFT-6181 </t>
  </si>
  <si>
    <t>EFT-6182</t>
  </si>
  <si>
    <t>EFT-6183</t>
  </si>
  <si>
    <t xml:space="preserve">060419 </t>
  </si>
  <si>
    <t xml:space="preserve">060420 </t>
  </si>
  <si>
    <t xml:space="preserve">060421 </t>
  </si>
  <si>
    <t xml:space="preserve">060422 </t>
  </si>
  <si>
    <t xml:space="preserve">060423 </t>
  </si>
  <si>
    <t xml:space="preserve">060424 </t>
  </si>
  <si>
    <t xml:space="preserve">060425 </t>
  </si>
  <si>
    <t xml:space="preserve">060426 </t>
  </si>
  <si>
    <t xml:space="preserve">060427 </t>
  </si>
  <si>
    <t xml:space="preserve">060428 </t>
  </si>
  <si>
    <t xml:space="preserve">060429 </t>
  </si>
  <si>
    <t xml:space="preserve">060431 </t>
  </si>
  <si>
    <t xml:space="preserve">060432 </t>
  </si>
  <si>
    <t xml:space="preserve">060433 </t>
  </si>
  <si>
    <t xml:space="preserve">060434 </t>
  </si>
  <si>
    <t xml:space="preserve">060435 </t>
  </si>
  <si>
    <t xml:space="preserve">060436 </t>
  </si>
  <si>
    <t xml:space="preserve">060437 </t>
  </si>
  <si>
    <t xml:space="preserve">060438 </t>
  </si>
  <si>
    <t xml:space="preserve">060439 </t>
  </si>
  <si>
    <t xml:space="preserve">060440 </t>
  </si>
  <si>
    <t xml:space="preserve">060441 </t>
  </si>
  <si>
    <t xml:space="preserve">060442 </t>
  </si>
  <si>
    <t xml:space="preserve">060443 </t>
  </si>
  <si>
    <t xml:space="preserve">060444 </t>
  </si>
  <si>
    <t xml:space="preserve">060445 </t>
  </si>
  <si>
    <t xml:space="preserve">060446 </t>
  </si>
  <si>
    <t xml:space="preserve">060447 </t>
  </si>
  <si>
    <t xml:space="preserve">060448 </t>
  </si>
  <si>
    <t xml:space="preserve">060449 </t>
  </si>
  <si>
    <t xml:space="preserve">060450 </t>
  </si>
  <si>
    <t xml:space="preserve">060451 </t>
  </si>
  <si>
    <t xml:space="preserve">060452 </t>
  </si>
  <si>
    <t xml:space="preserve">060453 </t>
  </si>
  <si>
    <t xml:space="preserve">060454 </t>
  </si>
  <si>
    <t xml:space="preserve">060455 </t>
  </si>
  <si>
    <t xml:space="preserve">060456 </t>
  </si>
  <si>
    <t xml:space="preserve">060457 </t>
  </si>
  <si>
    <t xml:space="preserve">060458 </t>
  </si>
  <si>
    <t xml:space="preserve">060459 </t>
  </si>
  <si>
    <t xml:space="preserve">060460 </t>
  </si>
  <si>
    <t xml:space="preserve">060461 </t>
  </si>
  <si>
    <t xml:space="preserve">060462 </t>
  </si>
  <si>
    <t xml:space="preserve">060463 </t>
  </si>
  <si>
    <t xml:space="preserve">060464 </t>
  </si>
  <si>
    <t xml:space="preserve">060465 </t>
  </si>
  <si>
    <t xml:space="preserve">060466 </t>
  </si>
  <si>
    <t xml:space="preserve">060467 </t>
  </si>
  <si>
    <t xml:space="preserve">060468 </t>
  </si>
  <si>
    <t xml:space="preserve">060469 </t>
  </si>
  <si>
    <t xml:space="preserve">060470 </t>
  </si>
  <si>
    <t xml:space="preserve">060471 </t>
  </si>
  <si>
    <t xml:space="preserve">060472 </t>
  </si>
  <si>
    <t xml:space="preserve">060473 </t>
  </si>
  <si>
    <t xml:space="preserve">060474 </t>
  </si>
  <si>
    <t xml:space="preserve">060475 </t>
  </si>
  <si>
    <t xml:space="preserve">060476 </t>
  </si>
  <si>
    <t xml:space="preserve">060477 </t>
  </si>
  <si>
    <t xml:space="preserve">060478 </t>
  </si>
  <si>
    <t xml:space="preserve">060479 </t>
  </si>
  <si>
    <t xml:space="preserve">060480 </t>
  </si>
  <si>
    <t xml:space="preserve">060481 </t>
  </si>
  <si>
    <t xml:space="preserve">060482 </t>
  </si>
  <si>
    <t xml:space="preserve">060483 </t>
  </si>
  <si>
    <t xml:space="preserve">060484 </t>
  </si>
  <si>
    <t xml:space="preserve">060485 </t>
  </si>
  <si>
    <t xml:space="preserve">060486 </t>
  </si>
  <si>
    <t xml:space="preserve">060487 </t>
  </si>
  <si>
    <t xml:space="preserve">060488 </t>
  </si>
  <si>
    <t xml:space="preserve">060489 </t>
  </si>
  <si>
    <t xml:space="preserve">060490 </t>
  </si>
  <si>
    <t xml:space="preserve">060491 </t>
  </si>
  <si>
    <t xml:space="preserve">060492 </t>
  </si>
  <si>
    <t xml:space="preserve">060493 </t>
  </si>
  <si>
    <t xml:space="preserve">060494 </t>
  </si>
  <si>
    <t xml:space="preserve">060495 </t>
  </si>
  <si>
    <t xml:space="preserve">060496 </t>
  </si>
  <si>
    <t xml:space="preserve">060497 </t>
  </si>
  <si>
    <t xml:space="preserve">060498 </t>
  </si>
  <si>
    <t xml:space="preserve">060499 </t>
  </si>
  <si>
    <t xml:space="preserve">060500 </t>
  </si>
  <si>
    <t xml:space="preserve">060502 </t>
  </si>
  <si>
    <t xml:space="preserve">060503 </t>
  </si>
  <si>
    <t xml:space="preserve">060504 </t>
  </si>
  <si>
    <t xml:space="preserve">060505 </t>
  </si>
  <si>
    <t xml:space="preserve">060506 </t>
  </si>
  <si>
    <t xml:space="preserve">060507 </t>
  </si>
  <si>
    <t xml:space="preserve">060508 </t>
  </si>
  <si>
    <t xml:space="preserve">060509 </t>
  </si>
  <si>
    <t xml:space="preserve">060510 </t>
  </si>
  <si>
    <t xml:space="preserve">060511 </t>
  </si>
  <si>
    <t xml:space="preserve">060512 </t>
  </si>
  <si>
    <t xml:space="preserve">060513 </t>
  </si>
  <si>
    <t xml:space="preserve">060514 </t>
  </si>
  <si>
    <t xml:space="preserve">060515 </t>
  </si>
  <si>
    <t xml:space="preserve">060516 </t>
  </si>
  <si>
    <t xml:space="preserve">060517 </t>
  </si>
  <si>
    <t xml:space="preserve">060518 </t>
  </si>
  <si>
    <t xml:space="preserve">060519 </t>
  </si>
  <si>
    <t xml:space="preserve">060520 </t>
  </si>
  <si>
    <t xml:space="preserve">060521 </t>
  </si>
  <si>
    <t xml:space="preserve">060522 </t>
  </si>
  <si>
    <t xml:space="preserve">060523 </t>
  </si>
  <si>
    <t xml:space="preserve">060524 </t>
  </si>
  <si>
    <t xml:space="preserve">060525 </t>
  </si>
  <si>
    <t xml:space="preserve">060526 </t>
  </si>
  <si>
    <t xml:space="preserve">060527 </t>
  </si>
  <si>
    <t xml:space="preserve">060528 </t>
  </si>
  <si>
    <t xml:space="preserve">060529 </t>
  </si>
  <si>
    <t xml:space="preserve">060530 </t>
  </si>
  <si>
    <t xml:space="preserve">060531 </t>
  </si>
  <si>
    <t xml:space="preserve">060532 </t>
  </si>
  <si>
    <t xml:space="preserve">060533 </t>
  </si>
  <si>
    <t xml:space="preserve">060534 </t>
  </si>
  <si>
    <t xml:space="preserve">060535 </t>
  </si>
  <si>
    <t xml:space="preserve">060536 </t>
  </si>
  <si>
    <t xml:space="preserve">060537 </t>
  </si>
  <si>
    <t xml:space="preserve">060538 </t>
  </si>
  <si>
    <t xml:space="preserve">060539 </t>
  </si>
  <si>
    <t xml:space="preserve">060540 </t>
  </si>
  <si>
    <t xml:space="preserve">060542 </t>
  </si>
  <si>
    <t>AVISO DE DEBITO (DEVOLUCION CAASD)</t>
  </si>
  <si>
    <t>PAGO FACT. NO.B1500000022/12-05-2021 ( CUB. NO.04 ) DE LOS TRAB. CONSTRUCCION LINEA DE CONDUCCION Y RED DE DISTRIB.  DE BORUCO, GUATAPANAL, LORAVITO, CAPILLA Y PARAJE RINCON, AC. MULTIPLE GUATAPANAL- JINAMAGAO -AMINA -BORUCO,  PROV. VALVERDE.</t>
  </si>
  <si>
    <t>PAGO FACT. NO.B1500000007/01-06-2021 ( CUB. NO.07 ) DE LOS TRAB. NORMALIZACION CRUCE LINEA DE CONDUCCION PSPI SOBRE PÚENTE RIO NIGUA,  PROV. SAN CRISTOBAL.</t>
  </si>
  <si>
    <t>PAGO FACT. NO.B1500000104/16-06-2021 (CUB. NO.05) DE LOS TRAB. CONSTRUCCION OBRA DE TOMA. PLANTA POTABILIZADORA Y DEPOSITO REGULADOR DEL AC.PARTIDO, PROV. DAJABON.</t>
  </si>
  <si>
    <t xml:space="preserve">EFT-2286 </t>
  </si>
  <si>
    <t xml:space="preserve">EFT-2287 </t>
  </si>
  <si>
    <t xml:space="preserve">EFT-2288 </t>
  </si>
  <si>
    <t xml:space="preserve"> ALQUILER LOCAL COMERCIAL DE EL PUERTO, VILLA ALTAG. INAPA PROV. SAN CRISTOBAL, CORRESP.  AL MES DE MAYO 2021.</t>
  </si>
  <si>
    <t>SERV. DE TRANSPORTE (  IDA Y VUELTA MAYO/21 )</t>
  </si>
  <si>
    <t>PAGO FACT. NO.B1500000181/10-05-2021 (CUB. NO.01) DE LOS TRAB. AMPLIACION ALCANTARILLADO SANITARIO DE MONTECRISTI, PROV. MONTECRISTI.</t>
  </si>
  <si>
    <t>PAGO PARA EL PLAN DE LEVANTAMIENTO  DE CONTRATOS, EN LAS PROVINCIAS Y MUNICIPIOS DE: BARAHONA, PERAVIA (BANI), EL SEIBO, HATO MAYOR, SAN PEDRO DE MACORIS, SAN FRANCISCO DE MACORIS, MARIA TRINIDAD SANCHEZ Y HERMANAS MIRABAL,  EN  FECHA DEL 21 DE JUNIO 2021  HASTA EL 25 DEL MISMO MES Y AÑO ;  EL CUAL SERA LIQUIDADO MEDIANTE RECIBOS DE EGRESOS Y  NOMINAS.</t>
  </si>
  <si>
    <t>APORTE PARA EL TORNEO SUPERIOR MASCULINO DE BALONCESTO, DONDE SE ESTARA DISPUTANDO LA COPA DE SANTO DOMINGO ESTE, EL CUAL SE REALIZARA DESDE EL DIA 20 DE JUNIO HASTA EL 23 DE JULIO DEL AÑO EN CURSO, EN EL POLIDEPORTIVO DE INVIVIENDA.</t>
  </si>
  <si>
    <t>PAGO INDEMN. Y VAC. (20 DIAS CORRESP. AL AÑO 2019 Y 20 DEL 2020), QUIEN DESEMPEÑO EL CARGO DE AUXILIAR ADMINISTRATIVO, SECCION ADMINISTRATIVA DE BARAHONA.</t>
  </si>
  <si>
    <t>PAGO INDEMN. Y VAC. (20 DIAS CORRESP. AL AÑO 2019 Y 20 AL 2020),  QUIEN DESEMPEÑO EL CARGO DE AUXILIAR ADMINISTRATIVO, SECCION ADMINISTRATIVA DE BARAHONA.</t>
  </si>
  <si>
    <t>PAGO INDEMN. Y VAC. (20 DIAS CORRESP. AL AÑO 2019 Y 19 DEL 2020), QUIEN DESEMPEÑO EL CARGO DE AYUDANTE DE OPERACIONES Y MANTENIMIENTO, EN LA DIVISION DE TRATAMIENTO DE AGUA LA ALTAGRACIA.</t>
  </si>
  <si>
    <t>PAGO INDEMN. Y VAC. (20 DIAS CORRESP. AL AÑO 2019 Y 19 AL 2020),  QUIEN DESEMPEÑO EL CARGO DE AYUDANTE DE OPERACIONES Y MANTENIMIENTO, EN LA DIVISION DE TRATAMIENTO DE AGUA LA ALTAGRACIA.</t>
  </si>
  <si>
    <t>PAGO  VAC. (15 DIAS CORRESP. AL AÑO 2019 Y 15 AL 2020), QUIEN DESEMPEÑO EL CARGO DE TECNICO ADMINISTRATIVO, DEPARTAMENTO DE COMPRAS Y CONTRATACIONES.</t>
  </si>
  <si>
    <t>PAGO  VAC. (15 DIAS CORRESP. AL AÑO 2019 Y 15 DEL 2020), QUIEN DESEMPEÑO EL CARGO DE TECNICO ADMINISTRATIVO, DEPARTAMENTO DE COMPRAS Y CONTRATACIONES.</t>
  </si>
  <si>
    <t>PAGO INDEMN. Y VAC. (25 DIAS CORRESP. AL AÑO 2019 Y 30 AL 2020) QUIEN DESEMPEÑO EL CARGO DE OPERADOR DE SISTEMA APS, SECCION DE OPERACIONES BARAHONA.</t>
  </si>
  <si>
    <t>PAGO INDEMN. Y VAC. (25 DIAS CORRESP. AL AÑO 2019 Y 30 AL 2020), QUIEN DESEMPEÑO EL CARGO DE OPERADOR DE SISTEMA APS, SECCION DE OPERACIONES BARAHONA.</t>
  </si>
  <si>
    <t>PAGO INDEMN. Y VAC. (30 DIAS CORRESP. AL AÑO 2020), QUIEN DESEMPEÑO EL CARGO DE MENSAJERO INTERNO EN EL DEPARTAMENTO DE DISEÑO DE SISTEMA DE ACUEDUCTO.</t>
  </si>
  <si>
    <t>PAGO INDEMN. Y VAC. (30 DIAS CORRESP. AL AÑO 2019 Y 28 DEL 2020), QUIEN DESEMPEÑO EL CARGO DE SOPORTE COMERCIAL, DIVISION DE GRANDES CLIENTES.</t>
  </si>
  <si>
    <t>PAGO INDEMN. Y VAC. (30 DIAS CORRESP. AL AÑO 2019 Y 28 AL 2020), QUIEN DESEMPEÑO EL CARGO DE SOPORTE COMERCIAL, DIVISION DE GRANDES CLIENTES.</t>
  </si>
  <si>
    <t>PAGO INDEMN. Y VAC. (18 DIAS CORRESP. AL AÑO 2020), QUIEN DESEMPEÑO EL CARGO DE AYUDANTE DE FONTANERIA, DIVISION COMERCIAL PROVINCIA SAN JUAN DE LA MAGUANA.</t>
  </si>
  <si>
    <t>PAGO INDEMN. Y VAC. (30 DIAS CORRESP. AL AÑO 2020), QUIEN DESEMPEÑO EL CARGO DE TECNICO ADMINISTRATIVO, EN LA DIVISION ADMINISTRATIVA FINANCIERA EL SEIBO.</t>
  </si>
  <si>
    <t>PAGO INDEMN. Y VAC. (30 DIAS CORRESP. AL AÑO 2020),  QUIEN DESEMPEÑO EL CARGO DE TECNICO ADMINISTRATIVO, EN LA DIVISION ADMINISTRATIVA FINANCIERA EL SEIBO.</t>
  </si>
  <si>
    <t>PAGO INDEMN. Y VAC. (30 DIAS CORRESP. AL AÑO 2019 Y 30 DEL 2020), QUIEN DESEMPEÑO EL CARGO DE OPERADOR DE SISTEMA APS, EN EL DIVISION DE OPERACIONES SAN CRISTOBAL.</t>
  </si>
  <si>
    <t>PAGO INDEMN. Y VAC. (30 DIAS CORRESP. AL AÑO 2019 Y 30 AL 2020), QUIEN DESEMPEÑO EL CARGO DE OPERADOR DE SISTEMA APS,  EN LA DIVISION DE OPERACIONES SAN CRISTOBAL.</t>
  </si>
  <si>
    <t>PAGO INDEMN. Y VAC. (25 DIAS CORRESP. AL AÑO 2019 Y 25 DEL 2020), QUIEN DESEMPEÑO EL CARGO DE ELECTRICISTA, SECCION DE OPERACIONES DE VALVERDE.</t>
  </si>
  <si>
    <t>PAGO INDEMN. Y VAC. (25 DIAS CORRESP. AL AÑO 2019 Y 25 AL 2020),  QUIEN DESEMPEÑO EL CARGO DE ELECTRICISTA, SECCION DE OPERACIONES DE VALVERDE.</t>
  </si>
  <si>
    <t>PAGO INDEMN. Y VAC. (25 DIAS CORRESP. AL AÑO 2019 Y 25 DEL 2020), QUIEN DESEMPEÑO EL CARGO DE AYUDANTE DE FONTANERIA,EN LA DIVISION DE OPERACIONES PROVINCIA PERAVIA.</t>
  </si>
  <si>
    <t>PAGO INDEMN. Y VAC. (25 DIAS CORRESP. AL AÑO 2019 Y 25 AL 2020), QUIEN DESEMPEÑO EL CARGO DE AYUDANTE DE FONTANERIA, EN LA DIVISION DE OPERACIONES PROVINCIA PERAVIA.</t>
  </si>
  <si>
    <t>PAGO FACT. NO. B0200383687/27-10-2020, DESCONTADO DE LA INDEMN. Y VAC., QUIEN DESEMPEÑO EL CARGO DE CONSERJE, EN LA SECCION DE MAYORDOMIA.</t>
  </si>
  <si>
    <t>PAGO INDEMN. Y VAC. (25 DIAS CORRESP. AL AÑO 2019 Y 30 AL 2020), QUIEN DESEMPEÑO EL CARGO DE GESTOR DE COBROS, EN LA DIVISION COMERCIAL PROVINCIA HATO MAYOR.</t>
  </si>
  <si>
    <t>PAGO NOMINA DE INDEMN. Y VAC. AL PERSONAL DESVINCULADO 3ERA PARTE.</t>
  </si>
  <si>
    <t>AUMENTO DE FONDO DE CAJA CHICA DE LA DIRECCION EJECUTIVA, ACTUALMENTE DICHO FONDO CUENTA CON UN MONTO DE RD$200,000.00 Y CON ESTA SUMA EL FONDO ASCIENDE A RD$500,000.00.</t>
  </si>
  <si>
    <t>PAGO FACT. NO.B1500000157/05-05-2021, ORD. DE SERV. NO. OS2021-0180, DISTRIBUCION DE AGUA EN DIFERENTES SECTORES Y COMUNIDADES DE LA PROVINCIA SAN CRISTOBAL, CORRESP.A 30 DIAS DEL MES DE ABRIL/2021.</t>
  </si>
  <si>
    <t>PAGO FACT. NOS. B1500000052, 53/11-03-2021, ORDEN DE SERVICIOS NO.OS2020-0741, DISTRIBUCION DE AGUA EN DIFERENTES  COMUNIDADES Y BARRIOS DE PROV. DUARTE, CORRESP. A 30 DIAS DEL MES DE ENERO Y 28 DIAS DE FEBRERO/2021.</t>
  </si>
  <si>
    <t>1ER ABONO, INDEMN. Y VAC. CORRESP. A (25 DIAS DEL AÑO 2019 Y 30 DEL 2020), QUIEN DESEMPEÑO EL CARGO DE OPERADOR DE SISTEMA APS EN LA DIVISION DE OPERACIONES SAN JOSE DE OCOA.</t>
  </si>
  <si>
    <t>PAGO VAC. (15 DIAS CORRESP. AL AÑO 2019 Y 14 DEL 2020), QUIEN DESEMPEÑO EL CARGO DE TECNICO ADMINISTRATIVO, EN EL DEPARTAMENTO DE MANTENIMIENTO ELECTROMECANICO.</t>
  </si>
  <si>
    <t>PAGO FACT. NO. B0222402079/02-12, 17554/05-01-2021, DESCONTADO DE LAS VACACIONES, QUIEN DESEMPEÑO EL CARGO DE TECNICO ADMINISTRATIVO, EN EL DEPARTAMENTO DE MANTENIMIENTO ELECTROMECANICO.</t>
  </si>
  <si>
    <t>PAGO VAC. (05 DIAS CORRESP. AL AÑO 2019 Y 15 DEL 2020), QUIEN DESEMPEÑO EL CARGO DE SOPORTE COMERCIAL, EN EL DEPARTAMENTO DE FACTURACION.</t>
  </si>
  <si>
    <t>PAGO VAC. (05 DIAS CORRESP. AL AÑO 2019 Y 15 AL 2020), QUIEN DESEMPEÑO EL CARGO DE SOPORTE COMERCIAL, EN EL DEPARTAMENTO DE FACTURACION.</t>
  </si>
  <si>
    <t>PAGO INDEMN. Y VAC. ( 25 DIA CORRESP. AL AÑO 2019 Y 30 DIA DEL AÑO 2020)  QUIEN DESEMPEÑO EL CARGO DE AYUDANTE DE FONTANERIA, EN LA SECCION COMERCIAL DE INDEPENDENCIA.</t>
  </si>
  <si>
    <t>PAGO INDEMN. Y VAC. (25 DIAS CORRESP. AL AÑO 2019 Y 30 AL 2020), QUIEN DESEMPEÑO EL CARGO DE AYUDANTE DE FONTANERIA, EN LA SECCION COMERCIAL DE INDEPENDENCIA.</t>
  </si>
  <si>
    <t>PAGO  INDEMN. Y VAC. CORRESP. A (25 DIAS DEL AÑO 2019 Y 30 DEL 2020), QUIEN DESEMPEÑO EL CARGO DE GESTOR DE COBROS, EN LA DIVISION COMERCIAL PROVINCIA DUARTE.</t>
  </si>
  <si>
    <t>PAGO INDEMN. Y VAC. (25 DIAS CORRESP. AL AÑO 2019 Y 30 DEL 2020), QUIEN DESEMPEÑO EL CARGO DE GESTOR DE COBROS EN LA DIVISION COMERCIAL PROVINCIA DUARTE.</t>
  </si>
  <si>
    <t>PAGO INDEMN. Y VAC. (20 DIAS CORRESP. AL AÑO 2019 Y 19 DEL 2020), QUIEN DESEMPEÑO EL CARGO DE OPERADOR DE SISTEMA APS, SECCION DE OPERACIONES DE BARAHONA.</t>
  </si>
  <si>
    <t>PAGO INDEMN. Y VAC. (20 DIAS CORRESP. AL AÑO 2019 Y 19 AL 2020), QUIEN DESEMPEÑO EL CARGO DE OPERADOR DE SISTEMA APS, SECCION DE OPERACIONES DE BARAHONA.</t>
  </si>
  <si>
    <t>PAGO INDEMN. Y VAC. (30 DIAS CORRESP. AL AÑO 2020), QUIEN DESEMPEÑO EL CARGO DE SECRETARIA, EN LA DIVISION ADMINISTRATIVA FINANCIERA SAN CRISTOBAL.</t>
  </si>
  <si>
    <t>PAGO INDEMN. Y VAC. (25 DIAS CORRESP. AL AÑO 2019 Y 23 DEL 2020), QUIEN DESEMPEÑO EL CARGO DE GESTOR DE COBROS, EN LA DIVISION COMERCIAL EL SEIBO.</t>
  </si>
  <si>
    <t>PAGO INDEMN. Y VAC. (25 DIAS CORRESP. AL AÑO 2019 Y 23 AL 2020), QUIEN DESEMPEÑO EL CARGO DE GESTOR DE COBROS, EN LA DIVISION COMERCIAL EL SEIBO.</t>
  </si>
  <si>
    <t>PAGO INDEMN. Y VAC. (25 DIAS CORRESP. AL AÑO 2019 Y 30 AL 2020),  QUIEN DESEMPEÑO EL CARGO DE OPERADOR DE SISTEMA APS, EN LA SECCION DE OPERACIONES DE BARAHONA.</t>
  </si>
  <si>
    <t>PAGO INDEMN. Y VAC. (20 DIAS CORRESP. AL AÑO 2019 Y 17 DEL 2020), QUIEN DESEMPEÑO EL CARGO DE OPERADOR DE SISTEMA APS, EN LA DIVISION DE OPERACIONES SAN CRISTOBAL.</t>
  </si>
  <si>
    <t>PAGO INDEMN. Y VAC. (20 DIAS CORRESP. AL AÑO 2019 Y 17 AL 2020), QUIEN DESEMPEÑO EL CARGO DE OPERADOR SISTEMA APS, EN LA DIVISION DE OPERACIONES SAN CRISTOBAL.</t>
  </si>
  <si>
    <t>PAGO INDEMN. Y VAC. (25 DIAS CORRESP. AL AÑO 2019 Y 25 DEL 2020), QUIEN DESEMPEÑO EL CARGO DE VIGILANTE, EN LA SECCION ADMINISTRATIVA DE BARAHONA.</t>
  </si>
  <si>
    <t>PAGO INDEMN. Y VAC. (25 DIAS CORRESP. AL AÑO 2019 Y 25 AL 2020),  QUIEN DESEMPEÑO EL CARGO DE VIGILANTE, EN LA SECCION ADMINISTRATIVA DE BARAHONA.</t>
  </si>
  <si>
    <t>PAGO INDEMN. Y VAC. (20 DIAS CORRESP. AL AÑO 2019 Y 20 DEL 2020), QUIEN DESEMPEÑO EL CARGO DE OPERADOR DE SISTEMA APS EN LA DIVISION DE OPERACIONES PROVINCIA SAN PEDRO DE MACORIS.</t>
  </si>
  <si>
    <t>PAGO INDEMN. Y VAC. (20 DIAS CORRESP. AL AÑO 2019 Y 20 AL 2020), QUIEN DESEMPEÑO EL CARGO DE OPERADOR DE SISTEMA APS EN LA DIVISION DE OPERACIONES PROVINCIA SAN PEDRO DE MACORIS.</t>
  </si>
  <si>
    <t>PAGO INDEMN. Y VAC. (25 DIAS CORRESP. AL AÑO 2019 Y 25 DEL 2020), QUIEN DESEMPEÑO EL CARGO DE AYUDANTE DE FONTANERIA EN LA DIVISION DE OPERACIONES PROV. SAN PEDRO DE MACORIS.</t>
  </si>
  <si>
    <t>PAGO INDEMN. Y VAC. (25 DIAS CORRESP. AL AÑO 2019 Y 25 AL 2020), QUIEN DESEMPEÑO EL CARGO DE AYUDANTE DE FONTANERIA EN LA DIVISION DE OPERACIONES PROV. SAN PEDRO DE MACORIS.</t>
  </si>
  <si>
    <t>PAGO VAC. (15 DIAS CORRESP. AL AÑO 2019 Y 15 AL 2020), QUIEN DESEMPEÑO EL CARGO DE TECNICO DE RECURSOS HUMANOS, EN LA DIRECCION DE RECURSOS HUMANOS.</t>
  </si>
  <si>
    <t>PAGO INDEMN. Y VAC. (25 DIAS CORRESP. AL AÑO 2019 Y 25 DEL 2020), QUIEN DESEMPEÑO EL CARGO DE OPERADOR DE SISTEMA APS EN LA DIVISION DE OPERACIONES PROV. SAN PEDRO DE MACORIS.</t>
  </si>
  <si>
    <t>PAGO INDEMN. Y VAC. (25 DIAS CORRESP. AL AÑO 2019 Y 25 AL 2020), QUIEN DESEMPEÑO EL CARGO DE OPERADOR DE SISTEMA APS EN LA DIVISION DE OPERACIONES PROV. SAN PEDRO DE MACORIS.</t>
  </si>
  <si>
    <t>PAGO INDEMN. Y VAC. (25 DIAS CORRESP. AL AÑO 2019 Y 25 DEL 2020), QUIEN DESEMPEÑO EL CARGO DE OPERADOR DE SISTEMA APS, SECCION DE OPERACIONES BARAHONA.</t>
  </si>
  <si>
    <t>PAGO FACT.  NO.B1500000038/05-05-2021, ORDEN DE SERV. NO. OS2021-0058, DISTRIBUCION DE AGUA EN DIFERENTES SECTORES Y COMUNIDADES DE LA PROVINCIA SAN CRISTOBAL, CORRESP. A 27 DIAS DEL MES DE ABRIL/2021.</t>
  </si>
  <si>
    <t>PAGO INDEMN. Y VAC. (25 DIAS CORRESP. AL AÑO 2019 Y 25 AL 2020), QUIEN DESEMPEÑO EL CARGO DE OPERADOR DE SISTEMA APS, SECCION DE OPERACIONES BARAHONA.</t>
  </si>
  <si>
    <t>PAGO INDEMN. Y VAC. (30 DIAS CORRESP. AL AÑO 2019 Y 24 DEL 2020), QUIEN DESEMPEÑO EL CARGO DE OPERADOR DE SISTEMA APS, EN LA SECCION DE OPERACIONES DE BARAHONA.</t>
  </si>
  <si>
    <t>PAGO INDEMN. Y VAC. (30 DIAS CORRESP. AL AÑO 2019 Y 24 AL 2020), QUIEN DESEMPEÑO EL CARGO DE OPERADOR DE SISTEMA APS, EN LA SECCION DE OPERACIONES DE BARAHONA.</t>
  </si>
  <si>
    <t>PAGO INDEMN. Y VAC. (25 DIAS CORRESP. AL AÑO 2019 Y 23 DEL 2020), QUIEN DESEMPEÑO EL CARGO DE AUXILIAR ADMINISTRATIVO, EN LA DIRECCION DE LA CALIDAD DEL AGUA.</t>
  </si>
  <si>
    <t>PAGO INDEMN. Y VAC. (25 DIAS CORRESP. AL AÑO 2019 Y 23 AL 2020), QUIEN DESEMPEÑO EL CARGO DE AUXILIAR ADMINISTRATIVO, EN LA DIRECCION DE LA CALIDAD DEL AGUA.</t>
  </si>
  <si>
    <t>PAGO FACT. NOS. B0222411304/21-12-2020, 418133/06-01, 991145/03-02-2021, DESCONTADO DE LA INDEMN. Y VAC.,  QUIEN DESEMPEÑO EL CARGO DE AUXILIAR ADMINISTRATIVO, EN LA DIRECCION DE LA CALIDAD DEL AGUA.</t>
  </si>
  <si>
    <t>PAGO INDEMN. Y VAC. (20 DIAS CORRESP. AL AÑO 2019 Y 19 DEL 2020), QUIEN DESEMPEÑO EL CARGO DE AYUDANTE DE OPERACIONES Y MANTENIMIENTO, EN LA DIVISION DE TRATAMIENTO DE AGUAS SAN PEDRO DE MACORIS.</t>
  </si>
  <si>
    <t>PAGO INDEMN. Y VAC.(20 DIAS CORRESP. AL AÑO 2019 Y 19 AL 2020), QUIEN DESEMPEÑO EL CARGO DE AYUDANTE DE OPERACIONES Y MANTENIMIENTO, EN LA DIVISION DE TRATAMIENTO DE AGUAS SAN PEDRO DE MACORIS.</t>
  </si>
  <si>
    <t>PAGO INDEMN. Y VAC. (20 DIAS CORRESP. AL AÑO 2019 Y 18 DEL 2020), QUIEN DESEMPEÑO EL CARGO DE VIGILANTE EN LA SECCION ADMINISTRATIVA VALVERDE.</t>
  </si>
  <si>
    <t>PAGO INDEMN. Y VAC. (20 DIAS CORRESP. AL AÑO 2019 Y 18 AL 2020), QUIEN DESEMPEÑO EL CARGO DE VIGILANTE EN LA SECCION ADMINISTRATIVA VALVERDE.</t>
  </si>
  <si>
    <t>PAGO INDEMN. Y VAC. (25 DIAS CORRESP. AL AÑO 2019 Y 27 DEL 2020), QUIEN DESEMPEÑO EL CARGO DE DISTRIBUIDOR DE FACTURAS, EN LA DIVISION COMERCIAL, PROV. HATO MAYOR.</t>
  </si>
  <si>
    <t>PAGO INDEMN. Y VAC. (25 DIAS CORRESP. AL AÑO 2019 Y 27 AL 2020), QUIEN DESEMPEÑO EL CARGO DE DISTRIBUIDOR DE FACTURAS EN LA DIVISION COMERCIAL  PROV. HATO MAYOR.</t>
  </si>
  <si>
    <t>PAGO INDEMN. Y VAC. (20 DIAS CORRESP. AL AÑO 2019 Y 16 DEL 2020), QUIEN DESEMPEÑO EL CARGO DE CONSERJE, EN LA DIVISION ADMINISTRATIVA PROVINCIA SAN PEDRO DE MACORIS.</t>
  </si>
  <si>
    <t>PAGO INDEMN. Y VAC. (20 DIAS CORRESP. AL AÑO 2019 Y 16 AL 2020), QUIEN DESEMPEÑO EL CARGO DE CONSERJE, EN LA DIVISION ADMINISTRATIVA PROVINCIA SAN PEDRO DE MACORIS.</t>
  </si>
  <si>
    <t>PAGO INDEMN. Y VAC. (30 DIAS CORRESP. AL AÑO 2019 Y 30 DEL 2020), QUIEN DESEMPEÑO EL CARGO DE OPERADOR DE SISTEMA APS, EN LA SECCION DE OPERACIONES DE INDEPENDENCIA.</t>
  </si>
  <si>
    <t>PAGO INDEMN. Y VAC. (30 DIAS CORRESP. AL AÑO 2019 Y 30 AL 2020), QUIEN DESEMPEÑO EL CARGO DE OPERADOR DE SISTEMA APS, EN LA  SECCION DE OPERACIONES DE INDEPENDENCIA.</t>
  </si>
  <si>
    <t>PAGO INDEMN. Y VAC. (20 DIAS CORRESP. AL AÑO 2019 Y 16 DEL 2020), QUIEN DESEMPEÑO EL CARGO DE AUXILIAR DE FACTURACION EN LA DIVISION COMERCIAL PROVINCIAL SAN PEDRO DE MACORIS.</t>
  </si>
  <si>
    <t>PAGO INDEMN. Y VAC. (20 DIAS CORRESP. AL AÑO 2019 Y 16 AL 2020), QUIEN DESEMPEÑO EL CARGO DE AUXILIAR DE FACTURACION EN LA DIVISION COMERCIAL PROVINCIAL SAN PEDRO DE MACORIS.</t>
  </si>
  <si>
    <t>PAGO INDEMN.Y VAC. (20 DIAS CORRESP. AL AÑO 2020),  QUIEN DESEMPEÑO EL CARGO DE ANALISTA LEGAL EN LA DIVISION DE LITIGIOS.</t>
  </si>
  <si>
    <t>PAGO FACT. NO. B0200383672/27-10-2020, DESCONTADO DE LAS VAC., QUIEN DESEMPEÑO EL CARGO DE ANALISTA LEGAL EN LA DIVISION DE LITIGIOS.</t>
  </si>
  <si>
    <t>PAGO FACT. NO.B1500000618/04-05-2021, ORD. DE SERV. NO. OS2021-0203, COLOCACION DE PUBLICIDAD INSTITUCIONAL EN LA EDICION DEL MES DE ABRIL DEL 2021, DE LA REVISTA MERCADO.</t>
  </si>
  <si>
    <t>PAGO FACT. NOS.B1500000059/07-01, 60/07-01-2021,ORD. DE SERV. NO.OS2021-0017 ,SERVICIO DE DISTRIBUCION DE AGUA CON CAMION CISTERNA EN DIFERENTES COMUNIDADES DE LA PROVINCIA PEDERNALES,  CORRESP. A 10 DIAS DEL MES DE OCTUBRE Y  24 DIAS DEL MES DE NOVIEMBRE/2020.</t>
  </si>
  <si>
    <t>1ER ABONO, INDEMN. Y VAC. CORRESP. A (30 DIAS DEL AÑO 2019 Y 30 DEL 2020), QUIEN DESEMPEÑO LA FUNCION DE ENCARGADO (A), DIVISION DE OPERACIONES PROVINCIA HERMANAS MIRABAL.</t>
  </si>
  <si>
    <t>PAGO INDEMN. Y VAC.(30 DIAS CORRESP. AL AÑO 2019 Y 30 DEL 2020), QUIEN DESEMPEÑO EL CARGO DE SOPORTE COMERCIAL, EN LA DIVISION COMERCIAL ELIAS PIÑA.</t>
  </si>
  <si>
    <t>PAGO INDEMN. Y VAC. (30 DIAS CORRESP. AL AÑO 2019 Y 30 AL 2020), QUIEN DESEMPEÑO EL CARGO DE SOPORTE COMERCIAL, EN LA DIVISION COMERCIAL ELIAS PIÑA.</t>
  </si>
  <si>
    <t>PAGO VAC. (13 DIAS CORRESP.AL AÑO 2020), QUIEN DESEMPEÑO EL CARGO DE TECNICO EN COMPRAS EN EL DEPARTAMENTO DE COMPRAS Y CONTRATACIONES.</t>
  </si>
  <si>
    <t>PAGO FACT. NO. B0200385262/30-10-2020, DESCONTADO DE LAS VAC., QUIEN DESEMPEÑO EL CARGO DE TECNICO EN COMPRAS EN EL DEPARTAMENTO DE COMPRAS Y CONTRATACIONES.</t>
  </si>
  <si>
    <t>PAGO FACT. NO.B1500000159/05-03-2021 ORDEN DE SERVICIO OS2021-0121, SERVICIO DE SUMINISTRO Y COLOCACION DE BARANDA EN ACERO INOXIDABLE, PARA SER UTILIZADO EN EL DISPENSARIO MEDICO 1ER NIVEL DE LA SEDE CENTRAL.</t>
  </si>
  <si>
    <t>PAGO FACT. NO.B1500000461/13-04-2021 ORDEN DE COMPRA OC2021-0069, COMPRA DE MATERIAL GASTABLE A SER UTILIZADOS EN DIFERENTES DEPARTAMENTOS DE LA INSTITUCION.</t>
  </si>
  <si>
    <t>PAGO FACT. NO. B1500000498/25-03-2021, ORDEN DE COMPRA OC2021-0041, COMPRA DE TALONARIOS LOS CUALES SERAN UTILIZADOS EN DIFERENTES AREAS DE LA INSTITUCION (INAPA).</t>
  </si>
  <si>
    <t>PAGO FACT. NOS.B1500000006, 07/10-05-2021, ORDEN DE SERVICIO OS2021-0308, COLOCACION DE PUBLICIDAD INSTITUCIONAL DURANTE 03 (TRES) MESES , EN EL PROGRAMA DE TELEVISION "AUDIENCIA PRELIMINAR" TRANSMITIDO DE LUNES A VIERNES DE 8:00 PM A 9:00 PM A TRAVES DEL CANAL DEL SOL. UNA MENCION MAS COLOCACION DE MATERIAL AUDIOVISUAL.  (CORRESP.AL  PERIODO DEL 08 DE MARZO AL 08 DE MAYO 2021).</t>
  </si>
  <si>
    <t>PAGO FACT. NO.B1500000265/02-06-2021, ORDEN DE SERVICIO OS2021-0265,  COLOCACION DE PUBLICIDAD INSTITUCIONAL DURANTE 03 (TRES) MESES, EN LA PAGINA WEB: "WWW.N.COM.DO, CORRESP. AL PERIODO DEL 02 DE MAYO AL 02  DE JUNIO/2021.</t>
  </si>
  <si>
    <t>PAGO INDEMN. Y VAC. (15 DIAS CORRESP. AL AÑO 2020), QUIEN DESEMPEÑO EL CARGO DE CHOFER, DIVISION ADMINISTRATIVA PROVINCIA HERMANAS MIRABAL.</t>
  </si>
  <si>
    <t>PAGO INDEMN. Y VAC. (25 DIAS CORRESP. AL AÑO 2019 Y 30 DEL 2020), QUIEN DESEMPEÑO LA FUNCION DE AYUDANTE DE OPERACIONES Y MANTENIMIENTO, EN LA DIVISION DE TRATAMIENTO SAN JUAN.</t>
  </si>
  <si>
    <t>PAGO INDEMN. Y VAC. (25 DIAS CORRESP. AL AÑO 2019 Y 30 AL 2020), QUIEN DESEMPEÑO LA FUNCION DE AYUDANTE DE OPERACIONES Y MANTENIMIENTO, EN LA DIVISION DE TRATAMIENTO SAN JUAN.</t>
  </si>
  <si>
    <t>PAGO INDEMN. Y VAC. (15 DIAS CORRESP. AL AÑO 2019 Y 14 DEL 2020), QUIEN DESEMPEÑO EL CARGO DE AUXILIAR ADMINISTRATIVO, EN LA DIRECCION DE RECURSOS HUMANOS.</t>
  </si>
  <si>
    <t>PAGO INDEMN. Y VAC. (15 DIAS CORRESP. AL AÑO 2019 Y 14 AL 2020),  QUIEN DESEMPEÑO EL CARGO DE AUXILIAR ADMINISTRATIVO, EN LA DIRECCION DE RECURSOS HUMANOS.</t>
  </si>
  <si>
    <t>1ER ABONO, INDEMN. Y VAC. CORRESP. A (25 DIAS DEL AÑO 2019 Y 30 DIAS DEL 2020), QUIEN DESEMPEÑO EL CARGO DE ANALISTA LEGAL, EN LA DIVISION DE ELABORACION DE DOCUMENTOS LEGALES.</t>
  </si>
  <si>
    <t>PAGO INDEMN. Y VAC. (25 DIAS CORRESP. AL AÑO 2019 Y 30 AL 2020), QUIEN DESEMPEÑO EL CARGO DE ANALISTA LEGAL, EN LA DIVISION DE ELABORACION DE DOCUMENTOS LEGALES.</t>
  </si>
  <si>
    <t>PAGO VAC. (15 DIAS CORRESP. AL AÑO 2019 Y 15 AL 2020), QUIEN DESEMPEÑO EL CARGO DE ENCARGADO (A) EN LA DIVISION DE PLANTA FISICA.</t>
  </si>
  <si>
    <t>PAGO INDEMN. Y VAC. (15 DIAS CORRESP. AL AÑO 2019 Y 13 AL 2020), QUIEN DESEMPEÑO EL CARGO DE DIGITADOR EN EL DEPART. DE CONTABILIDAD.</t>
  </si>
  <si>
    <t>PAGO INDEMN. Y VAC. (15 DIAS CORRESP. AL AÑO 2019 Y 13 AL 2020),  QUIEN DESEMPEÑO EL CARGO DE DIGITADOR EN EL DEPARTAMENTO DE CONTABILIDAD.</t>
  </si>
  <si>
    <t>PAGO INDEMN. Y VAC. (30 DIAS CORRESP. AL AÑO 2020), QUIEN DESEMPEÑO EL CARGO DE RECEPCIONISTA, EN LA SECCION ADMINISTRATIVA DE BARAHONA.</t>
  </si>
  <si>
    <t>PAGO INDEMN. Y VAC. (25 DIAS CORRESP. AL AÑO 2019 Y 21 AL 2020), QUIEN DESEMPEÑO EL CARGO DE AYUDANTE DE OPERACIONES Y MANTENIMIENTO EN LA DIVISION DE TRATAMIENTO DE AGUAS SAN PEDRO DE MACORIS.</t>
  </si>
  <si>
    <t>PAGO INDEMN. Y VAC. (25 DIAS CORRESP. AL AÑO 2019 Y 21 AL 2020),QUIEN DESEMPEÑO EL CARGO DE AYUDANTE DE OPERACIONES Y MANTENIMIENTO EN LA DIVISION DE TRATAMIENTO DE AGUAS SAN PEDRO DE MACORIS.</t>
  </si>
  <si>
    <t>PAGO FACT. NOSB0222403169/04-12-2020, B0222418736/07-01, 988919/29-01, 989994/01-02-2021, DESCONTADO DE LAS VAC.  QUIEN DESEMPEÑO EL CARGO DE SOPORTE DE MESA DE AYUDA HELP DESK EN LA DIVISION DE MESA DE AYUDA.</t>
  </si>
  <si>
    <t>PAGO VAC. (15 DIAS CORRESP. AL AÑO 2019 Y 15 AL 2020), QUIEN DESEMPEÑO EL CARGO DE SOPORTE DE MESA DE AYUDA HELP DESK EN LA DIVISION DE MESA DE AYUDA.</t>
  </si>
  <si>
    <t>PAGO INDEMN. Y VAC. (25 DIAS CORRESPONDIENTE AL AÑO 2019 Y 30 DEL 2020), QUIEN DESEMPEÑO EL CARGO DE SECRETARIA, EN LA DIRECCION DE OPERACIONES.</t>
  </si>
  <si>
    <t>PAGO INDEMN. Y VAC. (25 DIAS CORRESP. AL AÑO 2019 Y 30 AL 2020), QUIEN DESEMPEÑO EL CARGO DE SECRETARIA, EN LA DIRECCION DE OPERACIONES.</t>
  </si>
  <si>
    <t>SALDO DE INDEMN. Y VAC. CORRESP. A (25 DIAS CORRESP. AL AÑO 2019 Y 25 DEL 2020, QUIEN DESEMPEÑO EL CARGO DE ENCARGADO (A), EN LA DIVISION ADMINISTRATIVA FINANCIERA SAN JOSE DE OCOA.</t>
  </si>
  <si>
    <t>PAGO VAC. (25 DIAS CORRESP. AL AÑO 2019 Y 25 AL 2020), QUIEN DESEMPEÑO EL CARGO DE TECNICO DE OPERACIONES, EN LA DIVISION DE CATASTRO DE REDES Y DETECCION DE FUGAS.</t>
  </si>
  <si>
    <t>PAGO INDEMN. Y VAC. (30 DIAS CORRESP. AL AÑO 2019 Y 26 DEL 2020), QUIEN DESEMPEÑO EL CARGO DE AYUDANTE DE OPERACIONES Y MANTENIMIENTO, EN EL DEPARTAMENTO MANTENIMIENTO DE INFRAESTRUCTURA CIVIL.</t>
  </si>
  <si>
    <t>PAGO INDEMN. Y VAC. (30 DIAS CORRESP. AL AÑO 2019 Y 26 AL 2020) QUIEN DESEMPEÑO EL CARGO DE AYUDANTE DE OPERACIONES Y MANTENIMIENTO, EN EL DEPARTAMENTO MANTENIMIENTO DE INFRAESTRUCTURA CIVIL.</t>
  </si>
  <si>
    <t>1ER ABONO, INDEMN. Y VAC. CORRESP. A (25 DIAS DEL AÑO 2019 Y 30 DEL 2020), QUIEN DESEMPEÑO EL CARGO DE ANALISTA COMERCIAL, DIVISION COMERCIAL PROV. SAMANA.</t>
  </si>
  <si>
    <t>PAGO INDEMN. Y VAC. (25 DIAS CORRESP. AL AÑO 2019 Y 30 AL 2020),  QUIEN DESEMPEÑO EL CARGO DE ANALISTA COMERCIAL, DIVISION COMERCIAL PROV. SAMANA.</t>
  </si>
  <si>
    <t>PAGO INDEMN. Y VAC. (30 DIAS CORRESP. AL AÑO 2019 Y 24 DIAS DEL 2020), QUIEN DESEMPEÑO EL CARGO DE AYUDANTE DE FONTANERIA, EN LA SECCION COMERCIAL DE BARAHONA.</t>
  </si>
  <si>
    <t>PAGO INDEMN. Y VAC. (20 DIAS CORRESP. AL AÑO 2019 Y 16 DIAS DEL 2020), QUIEN DESEMPEÑO EL CARGO DE CAJERO (A), EN LA DIVISION ADMINISTRATIVA PROVINCIA HERMANAS MIRABAL.</t>
  </si>
  <si>
    <t>PAGO INDEMN. Y VAC. (20 DIAS CORRESP. AL AÑO 2019 Y 16 DIAS DEL 2020),  QUIEN DESEMPEÑO EL CARGO DE CAJERO (A), EN LA DIVISION ADMINISTRATIVA PROVINCIA HERMANAS MIRABAL.</t>
  </si>
  <si>
    <t>REPOS. FONDO CAJA CHICA DE LA PROVINCIA MONTECRISTI ZONA I CORRESP. AL PERIODO DEL 17-05 AL 14-06-2021, RECIBOS DE DESEMBOLSO DEL 0569 AL 0600.</t>
  </si>
  <si>
    <t>PAGO FACT. NOS. B1500000042/15-03, 43/31-03, 45/24-02, 46/10-05, 48/12-04-2021, ORDENES DE SERVICIO NOS. OS2021-0015, OS2021-0323 SERVICIO DE DISTRIBUCION DE AGUA EN DIFERENTES SECTORES Y COMUNIDADES DE LA PROVINCIA PEDERNALES, CORRESP. A 30 DIAS DEL MES DE DICIEMBRE/2020, 31 DIAS DEL MES DE ENERO, 27 DIAS DEL MES DE FEBRERO, 29 DIAS DEL MES DE MARZO,  Y 30 DIAS DE ABRIL/2021.</t>
  </si>
  <si>
    <t>PAGO FACT.NOS.B1500000015/06-04, 16/04-05, 17/01-06-2021,  ORDEN DE SERVICIO NO. OS2021-0270,  ABASTECIMIENTO  DE AGUA EN DIFERENTES SECTORES Y COMUNIDADES DE LA  PROVINCIA DUARTE, CORRESP. A 30 DIAS DEL MES  DE MARZO, 30 DIAS DEL MES DE ABRIL, 30 DIAS DEL MES DE MAYO/2021.</t>
  </si>
  <si>
    <t>PAGO FACT. NO.B1500000008/ 07-05-2021, ORDEN DE SERVICIO NO. OS2021-0239, DISTRIBUCION DE AGUA EN DIFERENTES SECTORES Y COMUNIDADES DE LA PROVINCIA MONTE CRISTI, CORRESP.AL MES DE ABRIL/2021.</t>
  </si>
  <si>
    <t xml:space="preserve">EFT-6184 </t>
  </si>
  <si>
    <t>EFT-6185</t>
  </si>
  <si>
    <t>EFT-6186</t>
  </si>
  <si>
    <t>EFT-6187</t>
  </si>
  <si>
    <t>EFT-6188</t>
  </si>
  <si>
    <t xml:space="preserve">060543 </t>
  </si>
  <si>
    <t xml:space="preserve">060544 </t>
  </si>
  <si>
    <t xml:space="preserve">060545 </t>
  </si>
  <si>
    <t xml:space="preserve">060546 </t>
  </si>
  <si>
    <t xml:space="preserve">060547 </t>
  </si>
  <si>
    <t xml:space="preserve">060548 </t>
  </si>
  <si>
    <t xml:space="preserve">060549 </t>
  </si>
  <si>
    <t xml:space="preserve">060550 </t>
  </si>
  <si>
    <t xml:space="preserve">060551 </t>
  </si>
  <si>
    <t xml:space="preserve">060552 </t>
  </si>
  <si>
    <t xml:space="preserve">060553 </t>
  </si>
  <si>
    <t xml:space="preserve">060554 </t>
  </si>
  <si>
    <t xml:space="preserve">060555 </t>
  </si>
  <si>
    <t xml:space="preserve">060556 </t>
  </si>
  <si>
    <t xml:space="preserve">060557 </t>
  </si>
  <si>
    <t xml:space="preserve">060558 </t>
  </si>
  <si>
    <t xml:space="preserve">060559 </t>
  </si>
  <si>
    <t xml:space="preserve">060560 </t>
  </si>
  <si>
    <t xml:space="preserve">060561 </t>
  </si>
  <si>
    <t xml:space="preserve">060562 </t>
  </si>
  <si>
    <t xml:space="preserve">060563 </t>
  </si>
  <si>
    <t>AVANCE DEL 20%  AL CONTRATO NO.004/2021 ORDEN DE COMPRA NO.OC2021-0125, ADQUISICION DE BATERIAS PARA SER UTILIZADAS EN LOS VEHICULOS DE LA INSTITUCION.</t>
  </si>
  <si>
    <t>PAGO FACT. NOS. B1500001105, 1106, 1107,1108,1109/31-05-2021 (CONTRATO NO. 1178,1179, 1180, 1181,3066),  SERVICIO ENERGETICO A NUESTRAS INSTALACIONES EN BAYAHIBE, PROVINCIA LA ROMANA, CORRESP. AL  MES DE MAYO/2021.</t>
  </si>
  <si>
    <t>PAGO INDEMN. Y VAC. (15 DIAS CORRESP. AL AÑO 2019 Y 15 DEL 2020), QUIEN DESEMPEÑO EL CARGO DE OPERADOR DE SISTEMA, DIVISION DE OPERACIONES PROV. SAN PEDRO DE MACORIS.</t>
  </si>
  <si>
    <t>PAGO INDEMN. Y VAC. (15 DIAS CORRESP. AL AÑO 2019 Y 15 AL 2020), QUIEN DESEMPEÑO EL CARGO DE OPERADOR DE SISTEMA, DIVISION DE OPERACIONES PROV. SAN PEDRO DE MACORIS.</t>
  </si>
  <si>
    <t>PAGO INDEMN. Y VAC. (20 DIAS CORRESP. AL AÑO 2019 Y 16 DEL 2020), QUIEN DESEMPEÑO EL CARGO DE CHOFER II, EN LA DIVISION DE TRANSPORTACION.</t>
  </si>
  <si>
    <t>PAGO INDEMN. Y VAC. (20 DIAS CORRESP. AL AÑO 2019 Y 16 AL 2020), QUIEN DESEMPEÑO EL CARGO DE CHOFER II, EN LA DIVISION DE TRANSPORTACION.</t>
  </si>
  <si>
    <t>PAGO VAC. (25 DIAS CORRESP. AL AÑO 2019 Y 25 DEL 2020), QUIEN DESEMPEÑO EL CARGO DE TECNICO ADMINISTRATIVO, EN LA DIRECCION DE PROGRAMAS Y PROYECTOS ESPECIALES.</t>
  </si>
  <si>
    <t>PAGO FACT. NOS. B0222989961,62/01-02-2021, DESCONTADO DE LAS VAC. QUIEN DESEMPEÑO EL CARGO DE TECNICO ADMINISTRATIVO, EN LA DIRECCION DE PROGRAMAS Y PROYECTOS ESPECIALES.</t>
  </si>
  <si>
    <t>PAGO INDEMN. Y VAC. (05 DIAS CORRESP. AL AÑO 2019 Y 15 DEL 2020), QUIEN DESEMPEÑO EL CARGO DE GESTOR DE COBROS, EN LA DIVISION COMERCIAL SAN CRISTOBAL.</t>
  </si>
  <si>
    <t>PAGO FACT. NO. B0200387346/04-11-2020, DESCONTADO DE LA INDEMNIZACION Y VAC. QUIEN DESEMPEÑO EL CARGO DE GESTOR DE COBROS, EN LA DIVISION COMERCIAL SAN CRISTOBAL.</t>
  </si>
  <si>
    <t>PAGO INDEMN. Y VAC. (05 DIAS CORRESP. AL AÑO 2019 Y 15 AL 2020), QUIEN DESEMPEÑO EL CARGO DE GESTOR DE COBROS, EN LA DIVISION COMERCIAL SAN CRISTOBAL.</t>
  </si>
  <si>
    <t>PAGO FACT. NO. B1500000463/06-04-2021 ORDEN DE SERVIVIO OS2021-0094 SERVICIO DE CATERING PARA SER UTILIZADOS EN LAS DIFERENTES CAPACITACIONES DEL LABORATORIO NACIONAL DE REFERENCIA CALIDAD DE AGUA EN EL SALON TITO CAIRO.</t>
  </si>
  <si>
    <t>PAGO INDEMN. Y VAC. (30 DIAS CORRESP. AL AÑO 2019 Y 30 DEL 2020), QUIEN DESEMPEÑO EL CARGO DE OPERADOR DE SISTEMA APS EN LA DIVISION DE OPERACIONES PROVINCIA SAN JUAN DE LA MAGUANA.</t>
  </si>
  <si>
    <t>PAGO INDEMN. Y VAC. (30 DIAS CORRESP. AL AÑO 2019 Y 30 AL 2020), QUIEN DESEMPEÑO EL CARGO DE OPERADOR DE SISTEMA APS EN LA DIVISION DE OPERACIONES PROV. SAN JUAN DE LA MAGUANA.</t>
  </si>
  <si>
    <t>PAGO INDEMN. Y VAC. (30 DIAS CORRESP. AL AÑO 2019 Y 24 AL 2020), QUIEN DESEMPEÑO EL CARGO DE RECOLECTOR DE MUESTRA EN EL DEPARTAMENTO PROVINCIAL  AZUA.</t>
  </si>
  <si>
    <t>1ER ABONO, INDEMN. Y VAC. CORRESP. A (25 DIAS DEL AÑO 2019 Y 25 DEL 2020), QUIEN DESEMPEÑO EL CARGO DE TECNICO ADMINISTRATIVO, EN LA DIRECCION DE TRATAMIENTO DE AGUA.</t>
  </si>
  <si>
    <t>PAGO FACT. NO. B1500000016, 03-05-2021, ORDEN DE SERVICIO NO. OS2020-0583 SERVICIO DE DISTRIBUCION DE AGUA CON CAMION CISTERNA EN DIFERENTES SECTORES Y COMUNIDADES DE LA PROVINCIA BAHORUCO CORRESP.A 30  DIAS DEL MES DE NOVIEMBRE/2020.</t>
  </si>
  <si>
    <t>PAGO INDEMN. Y VAC. (20 DIAS CORRESP. AL AÑO 2019 Y 20 AL 2020), QUIEN DESEMPEÑO EL CARGO DE LECTOR DE MEDIDORES, EN LA DIVISION COMERCIAL PROVINCIAL SAN PEDRO DE MACORIS.</t>
  </si>
  <si>
    <t>PAGO FACT. NO. B1500000784/11-02-2021, ORDEN DE SERVICIO NO. OS2019-1112, SERVICIO DE CAPACITACION DE MAESTRIA  EN INGENIERIA SANITARIA,  ESTARAN  PARTICIPANDO DOS  (2) SERVIDORES PERIODO ENERO- ABRIL/2021.</t>
  </si>
  <si>
    <t>PAGO FACT. NO.B1500000202/12-05-2021, ORDE DE SERVICIO NO.OS2021-0316, COLOCACION DE PUBLICIDAD INSTITUCIONAL EN LA PROGRAMACION REGULAR DE ¨TELEIMPACTO¨, DE LA EMPRESA TELEIMPACTO, SRL, PARA LA TRANSMISION DE CUÑAS A TRAVES DEL CANAL 52 Y DE LOS PRINCIPALES SISTEMAS DE CABLE DEL PAIS, CORRESP. AL PERIODO DEL 24 DE MARZO AL 24 DE ABRIL DEL AÑO 2021.</t>
  </si>
  <si>
    <t>PAGO FACT. NO. B1500000156/05-04-2021 ORDEN DE COMPRA OC2021-0077, COMPRA DE MATERIALES DE SHEETROCK PARA SER UTILIZADO EN EL REMOZAMIENTO DEL DPTO. COSTO Y PRESUPUESTO 3ER NIVEL DE LA SEDE CENTRAL DEL INAPA.</t>
  </si>
  <si>
    <t>PAGO FACT. NOS.B1500000033/19-03,  34/24-05-2021, ORDEN DE SERVICIO NO. OS2021-0141, DISTRIBUCION DE AGUA EN DIFERENTES SECTORES Y COMUNIDADES  DE LA PROVINCIA SAMANA, CORRESP. A 30  DIAS DEL MES DE  MARZO,  30 DIAS DE ABRIL/2021.</t>
  </si>
  <si>
    <t>PAGO FACT. NOS. B1500000051/24-03, 52/24-03, 53/24-03, 54/24-03-2021,ORDEN DE SERVICIO NO. OS2021-0225, ABASTECIMIENTO DE AGUA EN DIFERENTES SECTORES Y COMUNIDADES DE LA PROVINCIA BAHORUCO, ADENDA NO.01/2021 CORRESP. A 30 DIAS DEL MES DE SEPTIEMBRE, 31 DIAS DEL MES DE OCTUBRE,  30 DIAS DEL MES DE NOVIEMBRE Y 31 DIAS DEL MES DE  DICIEMBRE/2020.</t>
  </si>
  <si>
    <t>PAGO FACT. NOS. B1500000102, 103/05-05-2021, ORDEN DE SERVICIO NO. OS2020-0687,  ABASTECIMIENTO DE AGUA EN DIFERENTES SECTORES Y COMUNIDADES DE LA PROVINCIA MONTE CRISTI, CORRESP. A  25 DIAS DE DICIEMBRE/2020, 12 DIAS DE ENERO/2021.</t>
  </si>
  <si>
    <t>060430</t>
  </si>
  <si>
    <t xml:space="preserve"> PAGO IMPUESTO 0.15%</t>
  </si>
  <si>
    <t xml:space="preserve">                                                                                                                                                                                                                                                                                                                                                                                                                                                                                                                                                                                                                                                                                                                                                                                                                                                                                                                                                                                                                                                                                                                                                                                                                                                                                                                                                                                                                                                                                                                                                                                                                                                                                                                                                                                                                                                                                                                                                                                                                                                                                                                                                                                                                                                                                                                                                                                                                                                                                                                                                                                                                                                                                                                                                                                                                                                                                                                                                                                                                                                                                                                                                                                                                                                                                                                                                                                                                                                                                                                                                                                                                                                                                                                                                                                                                                                                                                                                                                                                                                                                                                                                                                                                                                                                                                                                                                                                                                                                                                                                                                                                                                                                                                                                                                                                                                                                                                                                                                                                                                                                                                                                                                                                                                                                                                                                                                                                                                                                                                                                                                                                                                                                                                                                                                                                                                                                                                                                                                                                                                                                                                                                                                                                                                                                                                                                                                                                                                                                                                                                                                                                                                                                                                                                                                                                                                                                                                                                                                                                                                                                                                                                                                                                                                                                                                                                                                                                                                                                                                                                                                                                                                                                                                                                                                                                                                                                                                                                                                                                                                                                                                                                                                                                                                                                                                                                                                                                                                                                                                                                                                                                                                                                                                                                                                                                                                                                                                                                                                                                                                                                                                                                                                                          </t>
  </si>
  <si>
    <t xml:space="preserve">         </t>
  </si>
  <si>
    <t xml:space="preserve"> Del 01 al  31  de JULIO  2021</t>
  </si>
  <si>
    <t>EFT-1191</t>
  </si>
  <si>
    <t>NULA</t>
  </si>
  <si>
    <t>Balance</t>
  </si>
  <si>
    <t xml:space="preserve">Balance </t>
  </si>
  <si>
    <t xml:space="preserve">EFT-2289 </t>
  </si>
  <si>
    <t xml:space="preserve">EFT-2290 </t>
  </si>
  <si>
    <t xml:space="preserve">EFT-2291 </t>
  </si>
  <si>
    <t>PAGO FACT. NO. B1500000001/17-05-2021 ( CUB. NO.01) DE LOS TRAB. AMPLIACION REDES AC. MONTECRISTI AL SECTOR LA REFINERIA, PROV. MONTECRISTI.</t>
  </si>
  <si>
    <t>PAGO FACT. NO.B1500000017/25-06-2021 (CUB. NO.03 ) DE LOS TRAB. DE CONSTRUCCION AC. LA GRANJA, COMO EXT. AC. LAS TERRENAS,  PROV. SAMANA.</t>
  </si>
  <si>
    <t>PAGO FACT. NO.B1500000063/05-05-2021 (CUB. NO.06) PARA LOS TRAB. CONSTRUCCION OBRA DE TOMA Y LINEA DE ADUCCION AC. DE NEYBA, PROV. BAHORUCO.</t>
  </si>
  <si>
    <t xml:space="preserve">EFT-2292 </t>
  </si>
  <si>
    <t>PAGO FACT. NO. B1500000004/24-06-2021 ( CUB. NO.04) DE LOS TRAB.  DE AMPLIACION ALCANTARILLADO SANITARIO DE SAN FRANCISCO DE MACORIS, AL SECTOR VILLA VERDE, PROV. DUARTE.</t>
  </si>
  <si>
    <t>PAGO FACT. NO.B1500000005/01-06-2021 ( CUB. NO. 05)  DE LOS TRAB. CONSTRUCCION Y EQUIPAMIENTO, CAMPO DE POZO AZUA, LINEA ELECTRICA  PRIMARIA 12.5 Kv Y LINEA DE IMPULSION, PROV. AZUA.</t>
  </si>
  <si>
    <t xml:space="preserve">EFT-1193 </t>
  </si>
  <si>
    <t xml:space="preserve">EFT-1194 </t>
  </si>
  <si>
    <t>PAGO DE NOMINA ADICIONAL CANCELADOS NC. Y AC. COMPLETIVO OCT, NOV/2020 Y ABRIL/2021, ELAB. EN JUNIO/2021.</t>
  </si>
  <si>
    <t>PAGO DE DESCUENTO COOP. INAPA (FIJO Y NO FIJO), CORRESP.A LAS NOMINAS NIVEL CENTRAL, ACS. PERSONAL TRAMITES DE PENSION NC Y AC. PROV. SAN CRISTOBAL, PERSONAL CONTRATADO E IGUALADO JUNIO/2021.</t>
  </si>
  <si>
    <t>RETENCION DE LA NOMINA OCASIONAL SEGURIDAD MILITAR JUNIO2021</t>
  </si>
  <si>
    <t>103192 -103199</t>
  </si>
  <si>
    <t>RETENCIONES DE NOMINAS-JUNIO2021</t>
  </si>
  <si>
    <t>COMISION POR 0.15</t>
  </si>
  <si>
    <t>COMPRA DE MATERIALES ELECTRICOS  PARA INSTALACIONES Y CORRECCIONES DE DIFERENTES ARRANCADORES EN LOS EQUIPOS DE BOMBEOS DE LOS AC. DE INAPA SAN CRISTOBAL</t>
  </si>
  <si>
    <t>SERV, DE HERRERO PARA LA COLOCACION DE VERJAS EN LA OFICINA ADM. INAPA SAN  CRISTOBAL.</t>
  </si>
  <si>
    <t>SERV. DE LIMPIEZA Y RECOGIDA DE BASURA Y MANTENIMIENTO DEL AREA VERDE DE PTSC.</t>
  </si>
  <si>
    <t>SERV. ALQUILER DE RETROPALA PARA USO EN DIFERENTES PUNTOS DE LA PROV. SAN CRISTOBAL</t>
  </si>
  <si>
    <t>COMPRA DE OCHO UPS PARA SER USADOS  EN EL AREA COMERCIAL Y ADM. DE INAPA SAN CRISTOBAL.</t>
  </si>
  <si>
    <t>COMPRA DE TRES TELEFONOS PARA EL AREA COMERCIAL DE INAPA SAN CRISTOBAL.</t>
  </si>
  <si>
    <t>COMPRA DE 55 GALONES DE ACEITE CASTROL PARA MANTENER EN STOP EN EL ALMACEN DE LA PTSC. CON LA FINALIDAD  DE SUPLIR LOS GENERADORES Y VEHICULOS DE INAPA PROV. SAN CRISTOBAL</t>
  </si>
  <si>
    <t>COMPRA DE MATERIALES DE PINTURA PARA DAR MANTENIMIENTO A LA ESTACION DE BOMBEO DE PSPI EN INAPA SAN CRISTOBAL.</t>
  </si>
  <si>
    <t>COMPRA DE MATRIALES DE REDES ( VALVULAS, JUNTAS, NIPLES, ETC.) SEGUN LO PROGRAMADO EN EL SEGUNDO TRIMESTRE DEL AÑO EN INAPA PROV. SAN CRISTOBAL</t>
  </si>
  <si>
    <t>SERV. REBOBINADO A MOTOR VERT. DE 30 HP PERTENECIENTE A VILLA ALTAGRACIA, ESTACION # 1, POZO #3, INAPA PROV. SAN CRISTOBAL.</t>
  </si>
  <si>
    <t>COMPRA DE OCHO NEUMAICOS PARA LAS CAMIONETAS F-1048 Y F-1053 UTILIZADAS  EN EL AREA COMERCIAL Y DE OPERACIONES, INAPA SAN CRISTOBAL.</t>
  </si>
  <si>
    <t>COMPRA DE NEUMATICOS  Y GATO HIDRAULICO PARA LA CAMIONETA F-1051  QUE PERTENECE AL COORDINADOR DEL PROYECTO ATPR, INAPA SAN CRISTOBAL .</t>
  </si>
  <si>
    <t>COMPRA DE MATERIALES DE REDES, PARA SER USADOS EN LA REPARACION DE DIFERENTES AVERIAS EN INAPA PROV. SAN CRISTOBAL.</t>
  </si>
  <si>
    <t>SERV. DE DESARROLLO DE UN SOFTWARE PARA IMPRIMIR LAS FACTURAS DE CONSUMO DE AGUA POTABLE EN LA PROV. SAN CRISTOBAL.</t>
  </si>
  <si>
    <t>SERV. DE CHEQUEO Y REPARACION DE LA CAMIONETA  F-842 UTILIZADA EN EL AREA COMERCIAL, INAPA SAN CRISTOBAL.</t>
  </si>
  <si>
    <t>SERV. MANTENIMIENTO CORRECTIVO AL GENERADOR ELECT. DEL AREA COMERCIAL, CAMBIO DE BREAKERS PRINCIPAL DE LOS AIRES ACONDICIONADOS  DE LA OFICINA ADM.  INAPA SAN CRISTOBAL .</t>
  </si>
  <si>
    <t>SERV. REBOBINADO A MOTOR VERT. DE 100 HP PERTENECIENTE AL EQUIPO # 1, YAGUATE,  INAPA PROV. SAN CRISTOBAL.</t>
  </si>
  <si>
    <t>COMPRA DE CAJAS DE HERRAMIENTAS PARA LAS OPERACIONES DE CAMBITA, YAGUATE, PALENQUE Y VILLA ALTAGRACIA, INAPA PROV. SAN CRISTOBAL.</t>
  </si>
  <si>
    <t>06/07/20212</t>
  </si>
  <si>
    <t>COMPRA DE COMBUSTIBLE  EN TICKETS DENOMINACION  DE $200 PARA  LA PRIMERA QUINCENA DE JULIO 2021, PARA SER USADO EN LOS DIFTES. VEHICULOS.</t>
  </si>
  <si>
    <t>SERV. DE ALQ. DE RETROPALA PARA SER UTILIZADA EN EMERGENCIA EN LA LINEA DE IMPULSION DE VILLA ALTAGRACIA, INAPA SAN CRISTOBAL.</t>
  </si>
  <si>
    <t>PAGO FACT. NO. B1500000008/14-06-2021 O/S  OS2019-1971, POR REALIZAR LEVANTAMIENTO TOPOGRAFICO  GEOREFERENCIADO PARA LOS ACS. MULT. GUATAPANAL-JINAMAGAO- AMINA-BORUCO ( ESPERANZA VIEJO) Y AC. EL POTRERO-SABANA POTRERO COMO EXT. AC. MULTIPLE GUATAPANAL-JINAMAGAO- PROV. VALVERDE.</t>
  </si>
  <si>
    <t>RETENCION DEL (5%) DEL ISR  DESCONTADO A CONTRATISTAS, SEGUN LEY 253/2012, CORRESP. AL MES DE MAYO/2021.</t>
  </si>
  <si>
    <t>COMPRA DE REPUESTOS Y MATERIALES DE MANTENIMIENTO PARA LA FICHA797 NISSAN FRONTIER PERTENECINETEA LA PROVINCIA INDEPENDENCIA</t>
  </si>
  <si>
    <t xml:space="preserve">EFT-2293 </t>
  </si>
  <si>
    <t xml:space="preserve">EFT-1195 </t>
  </si>
  <si>
    <t xml:space="preserve">EFT-1196 </t>
  </si>
  <si>
    <t>PAGO DE DESCUENTO, CORRESP A  NOMINA DEL  NIVEL CENTRAL Y PERSONAS EN TRAMITES DE PENSION NC Y AC. CORRESP. AL MES DE JUNIO/2021.</t>
  </si>
  <si>
    <t>PAGO DE CREDITO EDUCATIVO DE LAS RETENCIONES, CORREP. A NOMINA DEL NIVEL CENTRAL Y PERSONAL EN TRAMITES DE PENSION NC. Y AC.  DEL MES DE JUNIO/2021.</t>
  </si>
  <si>
    <t>PAGO REPOSICION CAJA CHICA  BARAHONA PARA CUBRIR LOS DESEMBOLSOS del 5512-5559 D/F 13/04/21 al 10/06/21</t>
  </si>
  <si>
    <t xml:space="preserve">PAGO DE RETENCIONES CORRESPONDIENTE A  JUNIO 2021 </t>
  </si>
  <si>
    <t>REPOSICION CAJA CHICA DE LA DIVISION ADM. Y FINANCIERA, INAPA SAN CRISTOBAL. PERIODO  DEL 10/06/2021 AL 28/06/2021. RECIBOS No. 1941 AL 1993.</t>
  </si>
  <si>
    <t>3967</t>
  </si>
  <si>
    <t>3968</t>
  </si>
  <si>
    <t>3969</t>
  </si>
  <si>
    <t>3970</t>
  </si>
  <si>
    <t>3971</t>
  </si>
  <si>
    <t>3972</t>
  </si>
  <si>
    <t>3973</t>
  </si>
  <si>
    <t>3974</t>
  </si>
  <si>
    <t>3975</t>
  </si>
  <si>
    <t>3976</t>
  </si>
  <si>
    <t>3977</t>
  </si>
  <si>
    <t>3978</t>
  </si>
  <si>
    <t>3979</t>
  </si>
  <si>
    <t>3980</t>
  </si>
  <si>
    <t xml:space="preserve">PAGO DE RETENCIONES </t>
  </si>
  <si>
    <t>PAGO SERV. DE FLOTAS, RENTA MENSUL DE JUNIO 2021</t>
  </si>
  <si>
    <t>SERV. DE GRUA PARA TRASPORTAR TUBERIA DE LA ESTACION DE BOMBEO PSPI HASTA LA PLANTA DE AGUAS RESIDUALES , INAPA SAN CRISTOBAL</t>
  </si>
  <si>
    <t>COMPRA DE MATERIALES  PARA  PINTAR  LAS DIFERENTES  ESTACIONES DE BOMBEOS   INAPA SAN CRISTOBAL.</t>
  </si>
  <si>
    <t>SERV. REPARACION DEL CAMION  MAT.X530878 QUE PERTENECE A OPERACIONES, INAPA SAN CRISTOBAL</t>
  </si>
  <si>
    <t>SERV. TRABAJOS REALIZADOS EN EL AC. DEL FONDO, EN OPERACIÓN DE EQUIPOS, VALVULAS Y DISTRIBUCION DE AGUA POTABLE</t>
  </si>
  <si>
    <t xml:space="preserve">COMPRA DE UNA CAJA FUERTE MEDIANA, PARA LA OFICINA ADM. EN LA PTAR. </t>
  </si>
  <si>
    <t>COMPRA DE MATERIALES DE LIMPIEZA PARA EL DEPARTAMENTO PROVINCIAL DE INAPA SAN CISTOBAL.</t>
  </si>
  <si>
    <t>COMPRA DE UN MOTOR DE 7,5 HP PARA SER USADO EN MALPAEZ, INAPA SAN CRISTOBAL.</t>
  </si>
  <si>
    <t>COMPRA DE UN MOTOR DE 60 HP PARA SER USADO EN LA CRUZ, POZO #1,  INAPA PROV.  SAN CRISTOBAL.</t>
  </si>
  <si>
    <t xml:space="preserve"> ALQUILER LOCAL COMERCIAL DE EL PUERTO, INAPA PROV. SAN CRISTOBAL. MES DE JUNIO 2021</t>
  </si>
  <si>
    <t xml:space="preserve"> ALQUILER LOCAL COMERCIAL DE VILLA ALTAGRACIA, INAPA PROV. SAN CRISTOBAL. MES DE JUNIO 2021</t>
  </si>
  <si>
    <t xml:space="preserve"> ALQUILER LOCAL COMERCIAL DE YAGUATE, INAPA PROV. SAN CRISTOBAL. MES DE JUNIO 2021</t>
  </si>
  <si>
    <t xml:space="preserve"> ALQUILER LOCAL COMERCIAL DE PALENQUE, INAPA PROV. SAN CRISTOBAL. MES DE JUNIO 2021</t>
  </si>
  <si>
    <t xml:space="preserve">EFT-6189 </t>
  </si>
  <si>
    <t>EFT-6190</t>
  </si>
  <si>
    <t>EFT-6191</t>
  </si>
  <si>
    <t>EFT-6192</t>
  </si>
  <si>
    <t>EFT-6193</t>
  </si>
  <si>
    <t>EFT-6194</t>
  </si>
  <si>
    <t>EFT-6195</t>
  </si>
  <si>
    <t>EFT-6196</t>
  </si>
  <si>
    <t>EFT-6197</t>
  </si>
  <si>
    <t>EFT-6198</t>
  </si>
  <si>
    <t xml:space="preserve">060564 </t>
  </si>
  <si>
    <t xml:space="preserve">060565 </t>
  </si>
  <si>
    <t xml:space="preserve">060566 </t>
  </si>
  <si>
    <t xml:space="preserve">060567 </t>
  </si>
  <si>
    <t xml:space="preserve">060569 </t>
  </si>
  <si>
    <t xml:space="preserve">060570 </t>
  </si>
  <si>
    <t xml:space="preserve">060571 </t>
  </si>
  <si>
    <t xml:space="preserve">060572 </t>
  </si>
  <si>
    <t xml:space="preserve">060573 </t>
  </si>
  <si>
    <t xml:space="preserve">060574 </t>
  </si>
  <si>
    <t xml:space="preserve">060575 </t>
  </si>
  <si>
    <t xml:space="preserve">060576 </t>
  </si>
  <si>
    <t xml:space="preserve">060577 </t>
  </si>
  <si>
    <t xml:space="preserve">060578 </t>
  </si>
  <si>
    <t xml:space="preserve">060579 </t>
  </si>
  <si>
    <t xml:space="preserve">060580 </t>
  </si>
  <si>
    <t xml:space="preserve">060581 </t>
  </si>
  <si>
    <t xml:space="preserve">060582 </t>
  </si>
  <si>
    <t xml:space="preserve">060583 </t>
  </si>
  <si>
    <t xml:space="preserve">060584 </t>
  </si>
  <si>
    <t xml:space="preserve">060585 </t>
  </si>
  <si>
    <t xml:space="preserve">060586 </t>
  </si>
  <si>
    <t>SALDO INDEMN. Y VAC. CORRESP. A (25 DIAS DEL AÑO 2019 Y 30 AL 2020), QUIEN DESEMPEÑO EL CARGO DE RECOLECTOR DE MUESTRAS, DEPART. REGIONAL DE ALINO GUAYUBIN.</t>
  </si>
  <si>
    <t>PAGO FACT. NO. B1500000012/01-06-2021 ORD. DE SERVICIO OS2021-0348, COLOCACION DE PUBLICIDAD INSTITUCIONAL DURANTE 03 (TRES) MESES, EN EL PROGRAMA RADIAL "DOS EN LA TARDE TRANSMITIDO DE LUNES A VIERNES DE 6:00 PM A 7:00 PM POR LA EMISORA SANTOME FM, SAN JUAN DE LA MAGUANA, CORRESP. AL PERIODO DEL 25 DE FEBRERO HASTA EL 25 DE MAYO/2021.</t>
  </si>
  <si>
    <t>PAGO FACT. NO. B1500000014/26-04-2021 ORDEN DE SERVICIO OS2021-0193, COLOCACION DE PUBLICIDAD DURANTE 03 (TRES) MESES, EN LOS PROGRAMAS DE TELEVISION "PANORAMA SOCIAL TV" "MATUTINO TV", "HABLAN LOS MUNICIPIOS", Y COLOCACION DE BANNER A TRAVES DE LA PLATAFORMA DIGITAL SCKDIGITAL.COM, CORRESP. AL PERIODO DEL 22 DE ENERO AL 22 DE ABRIL 2021.</t>
  </si>
  <si>
    <t>PAGO FACT. NOS. B1500000027, 24/19-05-2021 ORDEN DE SERVICIO OS2021-0314 COLOCACION DE PUBLICIDAD INSTITUCIONAL DURANTE 03 (TRES) MESES, EN EL PROGRAMA RADIAL "MI FAMILIA RADIO" QUE SE TRANSMITE LOS LUNES A LAS 6:00 PM. A TRAVES DE LA EMISORA DIGITAL UNIKRADIO, CORRESP. AL PERIODO DEL 17 DE MARZO AL 17 DE MAYO/2021.</t>
  </si>
  <si>
    <t>PAGO FACT. NOS. B0222982041/14-01, 989948/01-02, 994440/10-02-2021, DESCONTADO DE LAS VAC. QUIEN DESEMPEÑO EL CARGO DE TECNICO DE REFRIGERACION, EN EL DEPARTAMENTO DE MANTENIMIENTO ELECTROMECANICO.</t>
  </si>
  <si>
    <t>PAGO VAC. (15 DIAS CORRESP. AL AÑO 2019 Y 13 AL 2020), QUIEN DESEMPEÑO EL CARGO DE TECNICO EN REFRIGERACION, EN EL DEPART. DE MANTENIMIENTO ELECTROMECANICO.</t>
  </si>
  <si>
    <t>REPOS. FONDO CAJA CHICA DE LA UNIDAD ADMINISTRATIVA DE SABANA IGLESIA ZONA V SANTIAGO CORRESP. AL PERIODO DEL 19-03 AL 11-05-2021, RECIBOS DE DESEMBOLSO DEL 0299 AL 0317.</t>
  </si>
  <si>
    <t>PAGO VAC. (20 DIAS CORRESP. AL AÑO 2019 Y 20 DEL 2020), QUIEN DESEMPEÑO EL CARGO DE PROMOTOR SOCIAL, EN EL DEPARTAMENTO DE DESARROLLO RURAL EN APS.</t>
  </si>
  <si>
    <t>PAGO FACT. NOS. B0222421418,20/03-12, 430465/29-12-2020, DESCONTADO DE LAS VAC. QUIEN DESEMPEÑO EL CARGO DE PROMOTOR SOCIAL, EN EL DEPARTAMENTO DE DESARROLLO RURAL EN APS.</t>
  </si>
  <si>
    <t>PAGO FACT. NO.B1500000379/22-04-2021 ORDEN DE COMPRA OC2021-0113 ADQUISICION DE UTENSILIO DE COCINA, PARA SER UTILIZADOS CON VISITANTES DE LA DIRECCION COMERCIAL DE INAPA.</t>
  </si>
  <si>
    <t>PAGO FACT. NO. B1500000001/23-04-2021 ORDEN DE SERVICIO OS2021-0134, SERVICIO DE CATERING DE REFRIGERIOS PRE EMPACADOS PARA 20 PERSONAS QUE SERAN SERVIDOS EN EL EVENTO FORMATIVO AUDITORES INTERNOS.</t>
  </si>
  <si>
    <t>PAGO FACT. NOS. B1500000132/25-03, 148/21-04-2021 ORDEN DE COMPRA NOS. OC2021-0078, 0114, COMPRA DE MATERIALES DE SHEETROCK PARA SER UTILIZADO EN EL REMOZAMIENTO DE DPTO. COSTO Y PRESUPUESTO 3ER NIVEL Y COMPRA DE PLANCHAS DE YESO CON ACCESORIOS, QUE SERAN UTILIZADOS EN LA NUEVA AREA DE COMPRAS Y CONTRATACIONES EN EL 2DO. NIVEL DE LA CAFETERIA SEDE CENTRAL DEL INAPA.</t>
  </si>
  <si>
    <t>APORTE DE LA INSTITUCION PARA LA CELEBRACION DEL TORNEO DE BALONCESTO DE CATEGORIA MENORES, JUVENIL Y MINIBASKET DE LA PROVINCIA SAN CRISTOBAL, EL CUAL FUE  PUESTO EN MARCHA EL DIA 04 DE JUNIO DEL AÑO EN CURSO.</t>
  </si>
  <si>
    <t>PAGO FACT. NO. B1500000001/24-03-2021 ORDEN DE COMPRA OC2021-0083, ADQUISICION E INSTALACION DE UN (1) AIRE ACONDICIONADO DE 24,000 BTU PARA SER UTILIZADO EN LA DIRECCION EJECUTIVA DE LA SEDE CENTRAL DEL INAPA.</t>
  </si>
  <si>
    <t>PAGO FACT. NO.B1500000747/21-04-2021 ORDEN DE COMPRA OC2021-0061, COMPRA DE UNA IMPRESORA A COLOR, PARA SER UTILIZADA EN EL DISPENSARIO MEDICO, NIVEL CENTRAL.</t>
  </si>
  <si>
    <t>PAGO VAC. (20 DIAS CORRESP. AL AÑO 2019 Y 19 DEL 2020), QUIEN DESEMPEÑO EL CARGO DE COORDINADOR DE PROTOCOLO, EN LA DIVISION DE PROTOCOLO Y EVENTOS, SEGUN HOJA DE CALCULO DEL MAP, MEMO-DOTC NO.2913/2021.-</t>
  </si>
  <si>
    <t>PAGO FACT. NOS. B0200381628/22-10,383674/27-10-2020, DESCONTADO DE LA INDEMNIZACION Y VAC., QUIEN DESEMPEÑO EL CARGO DE MENSAJERO INTERNO EN EL DEPART. DE DISEÑO DE SISTEMA DE ACUED..</t>
  </si>
  <si>
    <t>PAGO VAC. (20 DIAS CORRESP. AL AÑO 2019 Y 19 AL 2020), QUIEN DESEMPEÑO EL CARGO DE COORDINADOR DE PROTOCOLO, EN LA DIVISION DE PROTOCOLO Y EVENTOS.</t>
  </si>
  <si>
    <t>PAGO EQUIVALENTE A DOS (2) MESES DE DEPOSITO POR CONCEPTO DE ALQUILER DEL LOCAL PARA LA INSTALACION DE LA OFICINA COMERCIAL, EN LA AVENIDA MARIA TRINIDAD SANCHEZ NO.71, ESQUINA CALLE ORFELICA, MUNICIPIO ESPERANZA,  PROVINCIA VALVERDE.</t>
  </si>
  <si>
    <t>PAGO FACT. NO. B1500000020/25-05-2021 ORDEN DE SERVICIO OS2021-0217, SERVICIO DE NOTARIO PARA APERTURAR EL ACTO DE LA LICITACION PUBLICA NACIONAL, NO. INAPA-CCC-LPN-0006 SOBRE B. OFERTA ECONOMICAS PARA LA ADQUISICION DE EQUIPOS ELECTRICOS PARA SER UTILIZADOS EN TODOS LOS ACUEDUCTOS A NIVEL NACIONAL (PLAN DE RESCATE).</t>
  </si>
  <si>
    <t>PAGO FACT. NO. B1500000209/03-06-2021 ORDEN DE SERVICIO OS2021-0349, COLOCACION DE PUBLICIDAD DURANTE 03 (TRES) MESES, EN EL PROGRAMA DE RADIO "PULSO URBANO" TRANSMITIDO LOS VIERNES A LA 1:00PM, POR LA EMISORA HIJB, 830AM, CORRESP. AL PERIODO DE 02 DE MARZO HASTA EL 02 DE JUNIO DEL 2021.</t>
  </si>
  <si>
    <t>PAGO FACT. NO. B1500000643/10-03-2021 ORDEN DE COMPRA NO.OC2021-0058, COMPRA DE MATERIALES DE HIGIENES, LOS CUALES SERAN UTILIZADOS EN EL NIVEL CENTRAL, ACUEDUCTOS RURALES, EDIFICIO MARCOS RODRIGUEZ, EL ALMACEN KM 18 Y ZONAS PROVINCIALES.</t>
  </si>
  <si>
    <t>PAGO FACT. NO. B1500000157/05-05-2021, ORDEN DE SERVICIO NO. OS2021-0062,  DISTRIBUCION DE AGUA EN DIFERENTES SECTORES Y COMUNIDADES DE LA PROVINCIA SAN CRISTOBAL, CORRESP. A 30 DIAS DEL MES DE ABRIL/2021.</t>
  </si>
  <si>
    <t>PAGO FACT. NOS. B1500000698/24-03, 714/15-04-2021 ORDEN DE COMPRA NO. OC2021-0070, COMPRA DE MATERIAL GASTABLE A SER UTILIZADOS EN DIFERENTES DEPART. DE LA INSTITUCION.</t>
  </si>
  <si>
    <t>PAGO FACT. NOS. B1500000173/20-05-2021,168/03-01, 169/03-02, 171/05-04-2021 ORDEN DE SERVICIO NO. OS2021-0213, DISTRIBUCION DE AGUA EN DIFERENTES SECTORES Y COMUNIDADES DE LA PROVINCIA PERAVIA,CORRESP. A 30 DIAS DEL MES DE DICIEMBRE/2020,  31 DIAS DE ENERO, 28 DIAS DE FEBRERO, 30 DIAS MARZO/2021.</t>
  </si>
  <si>
    <t>PAGO FACT. NOS.B1500000043/04-05, 44/01-06-2021, ORDEN DE SERVICIO NO.OS2021-0048, DISTRIBUCION DE AGUA EN DIFERENTES COMUNIDADES DE LA PROVINCIA SAN CRISTOBAL, CORRESP. A 30 DIAS DEL MES DE  ABRIL, 31 DIAS DE MAYO/2021.</t>
  </si>
  <si>
    <t>PAGO FACT. NOS. B1500000001, 02, 03, 04/24-03-2021, ORDEN DE SERVICIO NO. OS2020-0246,  ABASTECIMIENTO DE AGUA EN DIFERENTES SECTORES Y COMUNIDADES DE LAS GUARANAS, PROVINCIA SAN JUAN DE LA MAGUANA, CORRESP. A 17  DIAS DEL MES DE NOVIEMBRE, 31 DIAS DEL MES  DICIEMBRE. 30 DIAS DEL MES DE ENERO, 28 DIAS DEL MES DE FEBRERO/2021.</t>
  </si>
  <si>
    <t>PAGO FACT. NO.B1500000205/12-03-2021 ORDEN DE COMPRA NO. OC2021-0043, COMPRA DE PLAFONES PARA SER UTILIZADOS EN EL MANTENIMIENTO DEL 1ER Y 4TO NIVEL DE LA SEDE CENTRAL DEL INAPA.</t>
  </si>
  <si>
    <t>PAGO FACT. NOS. B1500000001, 02, 04/19-03,  05/06-04, 06/03-05-2021,  ORDEN DE SERVICIO NO. OS2021-0278,  DISTRIBUCION DE AGUA CON CAMION CISTERNA EN DIFERENTES SECTORES Y COMUNIDADES DE LAS  PROVINCIAS SAN JUAN DE LA MAGUANA  Y  ELIAS PIÑA, CORRESP. A 30 DIAS DEL MES DE  DICIEMBRE/2020, 17 DIAS DE ENERO, 28 DIAS DE FEBRERO, 31 DIAS DE MARZO Y 30 DIAS DE ABRIL/2021.</t>
  </si>
  <si>
    <t>PAGO FACT. NO.B1500000005/05-04, 06/04-05-2021, ORDEN DE SERVICIO NO. OS2021-0187, DISTRIBUCION DE AGUA EN DIFERENTES SECTORES Y COMUNIDADES DE LA PROVINCIA VALVERDE, CORRESP.A 30 DIAS DEL MES DE MARZO Y 30 DIAS DEL MES DE ABRIL/2021.</t>
  </si>
  <si>
    <t>PAGO FACT. NOS.B1500025471 (CODIGO DE SISTEMA NO.77100), 25541 (6091) 01-06-2021, SERVICIOS RECOGIDA DE BASURA EN EL NIVEL CENTRAL Y OFICINAS  ACUEDUCTOS RURALES, CORRESP. AL PERIODO DESDE EL 01 AL 30 DE JUNIO/2021.</t>
  </si>
  <si>
    <r>
      <t>060588</t>
    </r>
    <r>
      <rPr>
        <sz val="9"/>
        <color indexed="8"/>
        <rFont val="Arial"/>
        <family val="2"/>
      </rPr>
      <t/>
    </r>
  </si>
  <si>
    <t xml:space="preserve">EFT-6199 </t>
  </si>
  <si>
    <t>EFT-6200</t>
  </si>
  <si>
    <t>EFT-6201</t>
  </si>
  <si>
    <t>EFT-6202</t>
  </si>
  <si>
    <t xml:space="preserve">060587 </t>
  </si>
  <si>
    <t xml:space="preserve">060589 </t>
  </si>
  <si>
    <t xml:space="preserve">060590 </t>
  </si>
  <si>
    <t xml:space="preserve">060591 </t>
  </si>
  <si>
    <t xml:space="preserve">060593 </t>
  </si>
  <si>
    <t xml:space="preserve">060594 </t>
  </si>
  <si>
    <t xml:space="preserve">060595 </t>
  </si>
  <si>
    <t xml:space="preserve">060596 </t>
  </si>
  <si>
    <t xml:space="preserve">060597 </t>
  </si>
  <si>
    <t xml:space="preserve">060598 </t>
  </si>
  <si>
    <t xml:space="preserve">060599 </t>
  </si>
  <si>
    <t xml:space="preserve">060600 </t>
  </si>
  <si>
    <t xml:space="preserve">060601 </t>
  </si>
  <si>
    <t xml:space="preserve">060602 </t>
  </si>
  <si>
    <t xml:space="preserve">060603 </t>
  </si>
  <si>
    <t xml:space="preserve">060604 </t>
  </si>
  <si>
    <t xml:space="preserve">060605 </t>
  </si>
  <si>
    <t xml:space="preserve">060606 </t>
  </si>
  <si>
    <t xml:space="preserve">060607 </t>
  </si>
  <si>
    <t xml:space="preserve">060608 </t>
  </si>
  <si>
    <t xml:space="preserve">060609 </t>
  </si>
  <si>
    <t xml:space="preserve">060610 </t>
  </si>
  <si>
    <t xml:space="preserve">060611 </t>
  </si>
  <si>
    <t xml:space="preserve">060612 </t>
  </si>
  <si>
    <t xml:space="preserve">060613 </t>
  </si>
  <si>
    <t xml:space="preserve">060614 </t>
  </si>
  <si>
    <t xml:space="preserve">060615 </t>
  </si>
  <si>
    <t>PAGO VAC. (20 DIAS CORRESPONDIENTE AL AÑO 2019 Y 15 AL 2020), QUIEN DESEMPEÑO EL CARGO DE ENCARGADA  (A), DEPART. DE EVALUACION DEL DESENPEÑO Y CAPACITACION.</t>
  </si>
  <si>
    <t>PAGO VAC. (20 DIAS CORRESP. AL AÑO 2019 Y 15 AL 2020), QUIEN DESEMPEÑO EL CARGO DE ENCARGADA  (A), DEPARTAMENTO DE EVALUACION DEL DESENPEÑO Y CAPACITACION.</t>
  </si>
  <si>
    <t>PAGO INDEMN. Y VAC. (25 DIAS CORRESP. AL AÑO 2019 Y 25 DEL 2020), QUIEN DESEMPEÑO EL CARGO DE CHOFER I, EN LA DIVISION DE TRANSPORTACION.</t>
  </si>
  <si>
    <t>PAGO INDEMN. Y VAC. (25 DIAS CORRESP. AL AÑO 2019 Y 25 AL 2020), QUIEN DESEMPEÑO EL CARGO DE CHOFER I, EN LA DIVISION DE TRANSPORTACION.</t>
  </si>
  <si>
    <t>PAGO INDEMN. Y VAC. (25 DIAS CORRESP. AL AÑO 2019 Y 25 DIAS DEL 2020) QUIEN DESEMPEÑO EL CARGO DE CHOFER 1, EN LA DIVISION ADMINISTRATIVA PROVINCIA SAN JUAN DE LA MAGUANA.</t>
  </si>
  <si>
    <t>PAGO INDEMN. Y VAC. (15 DIAS CORRESP. AL AÑO 2019 Y 11 DEL 2020), QUIEN DESEMPEÑO EL CARGO DE CHOFER I, DIVISION DE TRANSPORTACION.</t>
  </si>
  <si>
    <t>PAGO INDEMN. Y VAC. (15 DIAS CORRESP. AL AÑO 2019 Y 11 AL 2020), QUIEN DESEMPEÑO EL CARGO DE CHOFER I, DIVISION DE TRANSPORTACION.</t>
  </si>
  <si>
    <t>PAGO INDEMN. Y VAC. (30 DIAS CORRESP. AL AÑO 2019 Y 30 DEL 2020), QUIEN DESEMPEÑO EL CARGO DE TECNICO ADMINISTRATIVO, EN LA DIVISION ADMINISTRATIVA ALINO.</t>
  </si>
  <si>
    <t>PAGO INDEMN. Y VAC. (30 DIAS CORRESP. AL AÑO 2019 Y 30 AL 2020), QUIEN DESEMPEÑO EL CARGO DE TECNICO ADMINISTRATIVO, EN LA DIVISION ADMINISTRATIVA ALINO.</t>
  </si>
  <si>
    <t>PAGO VAC. (05 DIAS CORRESP. AL AÑO 2019 Y 20 AL 2020), QUIEN DESEMPEÑO EL CARGO DE COORDINADORA DE PROTOCOLO EN LA DIVISION DE PROTOCOLO Y EVENTOS.</t>
  </si>
  <si>
    <t>PAGO FACT. NO. B0204693583/27-01-2021, DESCONTADO DE LAS VAC., QUIEN DESEMPEÑO EL CARGO DE COORDINADOR EN LA DIVISION DE PROTOCOLO Y EVENTOS.</t>
  </si>
  <si>
    <t>PAGO INDEMN. Y VAC. (25 DIAS CORRESP. AL AÑO 2019 Y 21 DIAS DEL 2020), QUIEN DESEMPEÑO EL CARGO DE OPERADOR DE SISTEMAS APS EN LA DIVISION DE OPERACIONES PROV. SAN PEDRO DE MACORIS.</t>
  </si>
  <si>
    <t>PAGO INDEMNIZACION Y VAC. (25 DIAS CORRESP. AL AÑO 2019 Y 21 DIAS DEL 2020), QUIEN DESEMPEÑO EL CARGO DE OPERADOR DE SISTEMAS APS EN LA DIVISION DE OPERACIONES PROV. SAN PEDRO DE MACORIS.</t>
  </si>
  <si>
    <t>PAGO FACT. NO. B1500000162/04-06-2021,  ALQUILER LOCAL COMERCIAL EN NAVARRETE, PROVINCIA SANTIAGO, CORRESP. AL MES DE MAYO/2021.</t>
  </si>
  <si>
    <t>PAGO FACT. NO. B1500000166/14-04-2021, ORDEN DE SERVICIO NO. OS2020-0755, DISTRIBUCION DE AGUA CON CAMION CISTERNA EN DIFERENTES SECTORES Y COMUNIDADES DE LA PROVINCIA PERAVIA, ADENDA 01/2021, CORRESP. A 30 DIAS DEL MES OCTUBRE/2020.</t>
  </si>
  <si>
    <t>PAGO FACT. NO.B1500000115/05-05-2021, ORDEN DE SERVICIO NO. OS2020-0721, DISTRIBUCION DE AGUA CON CAMION CISTERNA EN DIFERENTES SECTORES Y COMUNIDADES DE LA PROVINCIA EL SEIBO,  ADENDA 01/2021,  CORRESP. A 25 DIAS DEL MES DE OCTUBRE/2020.</t>
  </si>
  <si>
    <t>APERTURA DE FONDO NO REPONIBLE SUJETO A PRESENTACION DE FACTURAS, PARA MITIGAR LOS POSIBLES DAÑOS QUE PUEDA OCASIONAR EL PASO DEL HURACAN ELSA POR EL TERRITORIO NACIONAL, A PARTIR DEL DIA 03 DE JULIO DE LOS CORRIENTES Y LAS LLUVIAS QUE AFECTARAN LOS SISTEMAS DE ACUED. Y ALCANTARILLADOS DE VARIAS PROVINCIAS DEL PAIS.</t>
  </si>
  <si>
    <t>REPOS. FONDO CAJA CHICA DE LA PROVINCIA DUARTE ZONA III CORRESP. AL PERIODO DEL 05-05 AL 07-06-2021, RECIBOS DE DESEMBOLSO DEL 0785  AL 0812.</t>
  </si>
  <si>
    <t>REPOS. FONDO CAJA CHICA DE LA PROVINCIA EL SEIBO ZONA VI CORRESP. AL PERIODO DEL 05-04  AL 31-05-2021, RECIBOS DE DESEMBOLSO DEL 0721  AL 0758.</t>
  </si>
  <si>
    <t>REPOS. FONDO CAJA CHICA DE LA SUB-ZONA I MAO, CORRESP. AL PERIODO DEL 30-03 AL 27-05-2021, RECIBOS DE DESEMBOLSO DEL 1427  AL 1502.</t>
  </si>
  <si>
    <t>REPO. FONDO CAJA CHICA DE LA PROVINCIA MONTE PLATA ZONA IV CORRESPONDIENTE AL PERIODO DEL 20-05 AL 23-06-2021, RECIBOS DE DESEMBOLSO DEL 1418 AL 1439.</t>
  </si>
  <si>
    <t>PAGO FACT. NOS. B1500000032, 33, 37/05-01, 34/30-03, 35/29-01, 36/26-02-2021, ORDEN DE SERVICIO NO.OS2021-0012, SERVICIOS DISTRIBUCION DE AGUA, EN DIFERENTES SECTORES Y COMUNIDADES DE LA PROVINCIA DE SAN PEDRO DE MACORIS, CORRESP. A 28 DIAS DEL MES DE SEPTIEMBRE, 27 DIAS DE OCTUBRE, 29 DIAS DE NOVIEMBRE, 29 DIAS DE DICIEMBRE/2020, 29 DIAS DE ENERO, 26 DIAS DE FEBRERO/2021.</t>
  </si>
  <si>
    <t>PAGO FACT. NOS. B1500000029/10-09-2020, 33, 34/08-04, 35/05-04-2021, ORDENES  DE SERVICIO NOS. OS2020-0606 OS2021-0014, DISTRIBUCION DE AGUA EN DIFERENTES SECTORES Y COMUNIDADES DE LA PROVINCIA BARAHONA, CORRESP. A 29  DIAS DEL MES DE AGOSTO, 26 DIAS DE SEPTIEMBRE, 31 DIAS DE OCTUBRE, 23 DIAS DE NOVIEMBRE/2020.</t>
  </si>
  <si>
    <t>PAGO FACT. NOS. B1500000135/24-02, 145/22-03-2021 ORDEN DE COMPRA  NOS.OC2021-0037.0064  ADQUISICION DE FLUXOMETRO PARA ORINALES, FLUXOMETRO DE INODORO Y LLAVE PARA LAVAMANOS LOS  CUALES SERA UTILIZADOS EN DIFERENTES AREAS DE BAÑO DEL NIVEL CENTRAL, Y COMPRA DE MATERIAL GASTABLE A SER UTILIZADOS EN DIFERENTES DEPART. DE LA INSTITUCION.</t>
  </si>
  <si>
    <t>REPO. FONDO CAJA CHICA DE LA PROV. AZUA ZONA II CORRESP. AL PERIODO DEL 26-04 AL 13-05-2021, RECIBOS DE DESEMBOLSO DEL 1149 AL 1185.</t>
  </si>
  <si>
    <t>REPOS. FONDO CAJA CHICA DE LA PROV. SANTIAGO RODRIGUEZ ZONA I CORRESP. AL PERIODO DEL 30-03 AL 02-06-2021. RECIBOS DE DESEMBOLSO DEL 0593 AL 0670.</t>
  </si>
  <si>
    <t>RETENCION DEL (18%)  DEL ITBIS, DESCONTADO A PERSONAS FISICAS, SEGUN LEY 253/2012, CORRESP. AL MES DE MAYO/2021.</t>
  </si>
  <si>
    <t>PAGO FACT. NOS. B1500015104/20-04, 15262/18-05-2021, SUMINISTRO TRATAMIENTOS DE USO CONTINUO PRESCRITOS, QUIEN DESEMPEÑA EL CARGO DE AUXILIAR ADMINISTRATIVO EN EL DEPART.ADMINISTRATIVO, CORRESP. A LOS MESES ABRIL Y MAYO/2021.</t>
  </si>
  <si>
    <t>PAGO FACT. NOS. B1500001098, 1099, 1100,  1101, 1103/17-05-2021 CONTRATOS NOS. 6395, 6396, 6397, 6398, 6415,  CONSUMO ENERGETICO DE LAS LOCALIDADES ARROYO SULDIDO, LAS COLONIAS, RANCHO ESP, AGUA SABROSA,  LA BARBACOA,  LA COLONIA RANCHO ESPAÑOL,  PROV. SAMANA, CORRESP. AL MES DE MAYO/2021.</t>
  </si>
  <si>
    <t>PAGO FACT. NO. B1500000155/26-04-2021 ORDEN DE COMPRA OC2021-0110 ADQUISICION DE RADIO TRANSMISORES PARA SER UTILIZADOS EN LAS PLANTAS DE ALINO, ASURO, MATALARGA, SAMANA, HERMANAS MIRABAL Y LAS TERRENAS.</t>
  </si>
  <si>
    <t>PAGO RETENCION TSS, SEGURO BASICO OPCIONAL, APORTE PLAN DE PENSIONES (2.87%), SEGURO FAMILIAR DE SALUD (3.04%) CORRESP. A LAS NOMINAS NIVEL CENTRAL, ACUED. , P/CONTRATADO E IGUALADO, P/ TRAMITES PENSION NC. Y AC. PROVINCIA SANTIAGO Y SAN CRISTOBAL, PERSONAL CONTRATADO SAN CRISTOBAL, ADICIONALES NIVEL CENTRAL Y ACUEDUCTOS FEBRERO-MAYO CONTRATADO E IGUALADO MARZO-MAYO Y CANCELADOS OCT. NOV./2020 Y CANCELADOS JUNIO 2021.</t>
  </si>
  <si>
    <t>PAGO FACT. NO. B1500001655/12-03-2021 ORDEN DE COMPRA OC2021-0057, COMPRA DE MATERIALES DE HIGIENE, LOS CUALES SERAN UTILIZADOS EN EL NIVEL CENTRAL, ACUED. RURALES, EDF. MARCOS RODRIGUEZ, EL ALMACEN KM 18 Y ZONAS PROVINCIALES.</t>
  </si>
  <si>
    <t xml:space="preserve">EFT-6203 </t>
  </si>
  <si>
    <t>EFT-6204</t>
  </si>
  <si>
    <t>EFT-6205</t>
  </si>
  <si>
    <t>EFT-6206</t>
  </si>
  <si>
    <t xml:space="preserve">060616 </t>
  </si>
  <si>
    <t xml:space="preserve">060617 </t>
  </si>
  <si>
    <t xml:space="preserve">060618 </t>
  </si>
  <si>
    <t xml:space="preserve">060619 </t>
  </si>
  <si>
    <t xml:space="preserve">060620 </t>
  </si>
  <si>
    <t xml:space="preserve">060621 </t>
  </si>
  <si>
    <t xml:space="preserve">060622 </t>
  </si>
  <si>
    <t xml:space="preserve">060623 </t>
  </si>
  <si>
    <t xml:space="preserve">060624 </t>
  </si>
  <si>
    <t xml:space="preserve">060625 </t>
  </si>
  <si>
    <t xml:space="preserve">060626 </t>
  </si>
  <si>
    <t xml:space="preserve">060627 </t>
  </si>
  <si>
    <t xml:space="preserve">060628 </t>
  </si>
  <si>
    <t xml:space="preserve">060629 </t>
  </si>
  <si>
    <t xml:space="preserve">060630 </t>
  </si>
  <si>
    <t xml:space="preserve">060631 </t>
  </si>
  <si>
    <t xml:space="preserve">060632 </t>
  </si>
  <si>
    <t xml:space="preserve">060633 </t>
  </si>
  <si>
    <t xml:space="preserve">060634 </t>
  </si>
  <si>
    <t xml:space="preserve">060635 </t>
  </si>
  <si>
    <t xml:space="preserve">060637 </t>
  </si>
  <si>
    <t xml:space="preserve">060638 </t>
  </si>
  <si>
    <t xml:space="preserve">060639 </t>
  </si>
  <si>
    <t xml:space="preserve">060640 </t>
  </si>
  <si>
    <t>SALDO DE INDEMN. Y VAC. CORRESP. A (25 DIAS DEL AÑO 2019 Y 25 DEL 2020), QUIEN DESEMPEÑO EL CARGO DE TECNICO ADMINISTRATIVO, EN LA DIVISION ADMINISTRATIVA PROVINCIA MONTE PLATA.</t>
  </si>
  <si>
    <t>PAGO INDEMN. Y VAC. (25 DIAS CORRESP. AL AÑO 2019 Y 30 DIAS DEL 2020) QUIEN DESEMPEÑO EL CARGO DE SOPORTE COMERCIAL, SECCION COMERCIAL DE INDEPENDENCIA.</t>
  </si>
  <si>
    <t>PAGO INDEMN. Y VAC. (25 DIAS CORRESP. AL AÑO 20219 Y 30 DIAS DEL 2020), QUIEN DESEMPEÑO EL CARGO DE SOPORTE COMERCIAL, SECCION COMERCIAL DE INDEPENDENCIA.</t>
  </si>
  <si>
    <t>PAGO INDEMN.Y VAC. (15 DIAS CORRESP. AL AÑO 2019 Y 12 DEL 2020), QUIEN DESEMPEÑO EL CARGO DE AUXILIAR COMERCIAL, DIVISION COMERCIAL PROVINCIA SAMANA.</t>
  </si>
  <si>
    <t>PAGO INDEMN. Y VAC. (15 DIAS CORRESPONDIENTE AL AÑO 2019 Y 12 AL 2020) QUIEN DESEMPEÑO EL CARGO DE AUXILIAR COMERCIAL, DIVISION COMERCIAL PROVINCIA SAMANA.</t>
  </si>
  <si>
    <t>SALDO DE INDEMN. Y VAC. CORRESP. A (30 DIAS DEL AÑO 2019 Y 26 DEL 2020), QUIEN DESEMPEÑO EL CARGO DE ANALISTA COMERCIAL, EN LA DIVISION COMERCIAL SAN CRISTOBAL..</t>
  </si>
  <si>
    <t>PAGO INDEMN. Y VAC. (25 DIAS CORRESP. AL AÑO 2019 Y 30 DIAS DEL 2020) QUIEN DESEMPEÑO EL CARGO DE AYUDANTE DE FONTANERIA, DIVISION COMERCIAL ELIAS PIÑA.</t>
  </si>
  <si>
    <t>PAGO INDEMN. Y VAC. (25 DIAS CORRESP. AL AÑO 2019 Y 30 DIAS DEL 2020), QUIEN DESEMPEÑO EL CARGO DE AYUDANTE DE FONTANERIA, DIVISION COMERCIAL ELIAS PIÑA.</t>
  </si>
  <si>
    <t>PAGO INDEMN. Y VAC. (20 DIAS CORRESP. AL AÑO 2019 Y 17 DEL 2020), QUIEN DESEMPEÑO EL CARGO DE CAJERA, EN LA DIVISION ADMINISTRATIVA PROVINCIA MONTE PLATA.</t>
  </si>
  <si>
    <t>SALDO INDEMN. Y VAC. CORRESP. A (15 DIAS DEL AÑO 2019 Y 30 DEL 2020), QUIEN DESEMPEÑO EL CARGO DE SOPORTE DE MESA DE AYUDA HELP DESK, EN EL DEPART. DE ADMINISTRACION DE SERVICIO TIC.</t>
  </si>
  <si>
    <t>PAGO INDEMN. Y VAC. (30 DIAS CORRESP. AL AÑO 2019 Y 30 DEL 2020), QUIEN DESEMPEÑO LA FUNCION DE MENSAJERO INTERNO, EN LA SECCION ADMINISTRATIVA DE MONTE CRISTI.</t>
  </si>
  <si>
    <t>PAGO INDEMN. Y VAC. (16 DIAS CORRESP. AL AÑO 2020), QUIEN DESEMPEÑO EL CARGO DE AUXILIAR DE FACTURACION, EN LA DIVISION COMERCIAL, PROVINCIA SAN JUAN DE LA MAGUANA.</t>
  </si>
  <si>
    <t>PAGO INDEMN. Y VAC. (25 DIAS CORRESP. AL AÑO 2019 Y 23 DIAS DEL 2020 ), QUIEN DESEMPEÑO EL CARGO DE OPERADOR DE SISTEMA APS EN LA DIVISION DE OPERACIONES PROVINCIA SAN PEDRO DE MACORIS.</t>
  </si>
  <si>
    <t>PAGO INDEMN. Y VAC. (25 DIAS CORRESP. AL AÑO 2019 Y 23 AL 2020), QUIEN DESEMPEÑO EL CARGO DE OPERADOR DE SISTEMA APS EN LA DIVISION DE OPERACIONES PROVINCIA SAN PEDRO DE MACORIS.</t>
  </si>
  <si>
    <t>PAGO INDEMN. Y VAC. (20 DIAS CORRESP. AL AÑO 2019 Y 16 DEL 2020), QUIEN DESEMPEÑO EL CARGO DE OPERADOR DE SISTEMA APS, EN LA DIVISION DE OPERACIONES SAN PEDRO DE MACORIS.</t>
  </si>
  <si>
    <t>PAGO INDEMN. Y VAC. (20 DIAS CORRESP. AL AÑO 2019 Y 16 AL 2020), QUIEN DESEMPEÑO EL CARGO DE OPERADOR DE SISTEMA APS, EN LA DIVISION DE OPERACIONES SAN PEDRO DE MACORIS.</t>
  </si>
  <si>
    <t>PAGO INDEMN. Y VAC. (10 DIAS CORRESP. AL AÑO 2019 Y 30 DEL 2020), QUIEN DESEMPEÑO EL CARGO DE AUXILIAR ADMINISTRATIVO, EN LA DIRECCION DE RECURSOS HUMANOS.</t>
  </si>
  <si>
    <t>PAGO INDEMN. Y VAC. (10 DIAS CORRESP. AL AÑO 2019 Y 30 AL 2020),  QUIEN DESEMPEÑO EL CARGO DE AUXILIAR ADMINISTRATIVO, EN LA DIRECCION DE RECURSOS HUMANO.</t>
  </si>
  <si>
    <t>PAGO INDEMN. Y VAC. (10 DIAS CORRESP. AL AÑO 2019 Y 30 AL 2020), QUIEN DESEMPEÑO EL CARGO DE AUXILIAR ADMINISTRATIVO, EN LA DIRECCION DE RECURSOS HUMANOS.</t>
  </si>
  <si>
    <t>REPOSICION FONDO CAJA CHICA DE LA PROVINCIA SAN JOSE DE OCOA ZONA IV CORRESP. AL PERIODO DEL 04-05 AL 14-06-2021, RECIBOS DE DESEMBOLSO DEL 0479 AL 0490.</t>
  </si>
  <si>
    <t>REPOSICION FONDO CAJA CHICA DE LA UNIDAD ADMINISTRATIVA DE BAYAGUANA ZONA IV CORRESP. AL PERIODO DEL 19-05 AL 07-06-2021, RECIBOS DE DESEMBOLSO DEL 0075 AL 0081.</t>
  </si>
  <si>
    <t>REPOS. FONDO CAJA CHICA DE LA PROVINCIA SAN PEDRO DE MACORIS ZONA VI CORRESP. AL PERIODO DEL 07-05 AL 09-06-2021, RECIBOS DE DESEMBOLSO DEL 4090 AL 4162.</t>
  </si>
  <si>
    <t>PAGO FACT. NOS. B15000000006/12-04, 10/10-05-2021 ORDEN DE SERVICIO OS2021-0189 COLOCACION DE PUBLICIDAD INSTITUCIONAL DURANTE 03 (TRES) MESES, EN LOS PROGRAMAS DE RADIO Y TELEVISION, QUE SE TRANSMITE DE LUNES A DOMINGO POR MAMBO FM 94.3 Y TELEVISION BELLA VISION, CANAL 8, CORRESP. AL PERIODO DE 23 DE FEBRERO AL 23 DE ABRIL/2021.</t>
  </si>
  <si>
    <t>APORTES PATRONALES DE LA INSTITUCION AL SISTEMA DE SEGURIDAD SOCIAL, CORRESP. AL MES DE JUNIO/2021 Y RECARGOS E INTERESES POR  NOVEDADES ATRASADAS CORRESPONDIENTES AL MES DE OCTUBRE/2020,  REPORTADAS EN EL PRESENTE MES,  SEGUN FACTURA S/N  D/F 02-07-2021, REFERENCIAS NOS. 0620-2120-7941-9108, 0620-2120-7941-9111, 1020-2020-7851-3910.</t>
  </si>
  <si>
    <t>APORTES PATRONALES, RECARGOS E INTERESES POR NOVEDADES ATRASADAS CORRESP. A LOS MESES DE NOVIEMBRE/2020, FEBRERO, MARZO, ABRIL Y MAYO2021, REPORTADAS EN EL PRESENTE MES.</t>
  </si>
  <si>
    <t xml:space="preserve">060641 </t>
  </si>
  <si>
    <t xml:space="preserve">060642 </t>
  </si>
  <si>
    <t xml:space="preserve">060643 </t>
  </si>
  <si>
    <t xml:space="preserve">060644 </t>
  </si>
  <si>
    <t>PAGO FACT. NO. B1500000238/13-04-2021 ORDEN DE SERVICIO OS2021-0138, SERVICIO DE CATERING DE ALMUERZOS PRE-EMPACADOS, REFRIGERIOS Y MONTAJE DE BUFFET QUE SERAN UTILIZADOS PARA EL EQUIPO TECNICO DE LA DIRECION EJECUTIVA DE NUESTRA INSTITUCION.</t>
  </si>
  <si>
    <t>APORTE PARA LA CELEBRACION DEL TORNEO SUPERIOR MASCULINO DE BALONCESTO, ORGANIZADO POR LA LIGA DE BALONCESTO ORIENTAL Y LA ALCADIA DE SANTO DOMINGO ESTE, DONDE SE ESTARA DISPUTANDO LA COPA DE SANTO DOMINGO ESTE, EL CUAL SE REALIZARA DESDE EL DIA 20 DE JUNIO HASTA EL 23 DE JULIO DEL AÑO 2021, EN EL POLIDEPORTIVO DE INVIVIENDA.</t>
  </si>
  <si>
    <t>APORTE PARA LA CELEBRACION DEL TORNEO SUPERIOR MASCULINO DE BALONCESTO, ORGANIZADO POR LA LIGA DE BALONCESTO ORIENTAL Y LA ALCADIA DE SANTO DOMINGO ESTE, DONDE SE ESTARA DISPUTANDO LA COPA DE SANTO DOMINGO ESTE, EL CUAL SE REALIZARA DESDE EL DIA 20 DE JUNIO HASTA EL 23 DE JULIO DEL AÑO 2021,EN EL POLIDEPORTIVO DE INVIVIENDA.</t>
  </si>
  <si>
    <t>REPOS. FONDO CAJA CHICA DE LA DIVISION DE TRANSPORTACION DESTINADO PARA CUBRIR GASTOS DE REPARACIONES, COMPRA DE REPUESTOS Y PAGO DE PEAJES DE LA FLOTILLA DE VEHICULOS DE LA INSTITUCION CORRESP. AL PERIODO DEL 12-01 AL 07-05-2021, RECIBOS DE DESEMBOLSO DEL 12234 AL 12381, SEGUN RELACION DE GASTOS.</t>
  </si>
  <si>
    <t xml:space="preserve">EFT-6207 </t>
  </si>
  <si>
    <t>EFT-6208</t>
  </si>
  <si>
    <t>EFT-6209</t>
  </si>
  <si>
    <t>EFT-6210</t>
  </si>
  <si>
    <t>EFT-6211</t>
  </si>
  <si>
    <t>EFT-6212</t>
  </si>
  <si>
    <t>EFT-6213</t>
  </si>
  <si>
    <t>EFT-6214</t>
  </si>
  <si>
    <t>EFT-6215</t>
  </si>
  <si>
    <t>EFT-6216</t>
  </si>
  <si>
    <t>EFT-6217</t>
  </si>
  <si>
    <t>EFT-6218</t>
  </si>
  <si>
    <t xml:space="preserve">060645 </t>
  </si>
  <si>
    <t xml:space="preserve">060646 </t>
  </si>
  <si>
    <t xml:space="preserve">060647 </t>
  </si>
  <si>
    <t xml:space="preserve">060648 </t>
  </si>
  <si>
    <t xml:space="preserve">060649 </t>
  </si>
  <si>
    <t xml:space="preserve">060650 </t>
  </si>
  <si>
    <t xml:space="preserve">060651 </t>
  </si>
  <si>
    <t xml:space="preserve">060652 </t>
  </si>
  <si>
    <t xml:space="preserve">060653 </t>
  </si>
  <si>
    <t xml:space="preserve">060654 </t>
  </si>
  <si>
    <t xml:space="preserve">060655 </t>
  </si>
  <si>
    <t xml:space="preserve">060656 </t>
  </si>
  <si>
    <t xml:space="preserve">060657 </t>
  </si>
  <si>
    <t xml:space="preserve">060658 </t>
  </si>
  <si>
    <t xml:space="preserve">060659 </t>
  </si>
  <si>
    <t xml:space="preserve">060660 </t>
  </si>
  <si>
    <t xml:space="preserve">060661 </t>
  </si>
  <si>
    <t xml:space="preserve">060662 </t>
  </si>
  <si>
    <t xml:space="preserve">060663 </t>
  </si>
  <si>
    <t xml:space="preserve">060664 </t>
  </si>
  <si>
    <t xml:space="preserve">060665 </t>
  </si>
  <si>
    <t xml:space="preserve">060666 </t>
  </si>
  <si>
    <t xml:space="preserve">060667 </t>
  </si>
  <si>
    <t xml:space="preserve">060668 </t>
  </si>
  <si>
    <t xml:space="preserve">060669 </t>
  </si>
  <si>
    <t xml:space="preserve">060670 </t>
  </si>
  <si>
    <t xml:space="preserve">060671 </t>
  </si>
  <si>
    <t xml:space="preserve">060672 </t>
  </si>
  <si>
    <t xml:space="preserve">060673 </t>
  </si>
  <si>
    <t xml:space="preserve">060674 </t>
  </si>
  <si>
    <t xml:space="preserve">060675 </t>
  </si>
  <si>
    <t xml:space="preserve">060676 </t>
  </si>
  <si>
    <t xml:space="preserve">060677 </t>
  </si>
  <si>
    <t xml:space="preserve">060678 </t>
  </si>
  <si>
    <t xml:space="preserve">060679 </t>
  </si>
  <si>
    <t xml:space="preserve">060680 </t>
  </si>
  <si>
    <t xml:space="preserve">060681 </t>
  </si>
  <si>
    <t xml:space="preserve">060682 </t>
  </si>
  <si>
    <t xml:space="preserve">060683 </t>
  </si>
  <si>
    <t xml:space="preserve">060684 </t>
  </si>
  <si>
    <t xml:space="preserve">060685 </t>
  </si>
  <si>
    <t xml:space="preserve">060686 </t>
  </si>
  <si>
    <t xml:space="preserve">060687 </t>
  </si>
  <si>
    <t xml:space="preserve">060688 </t>
  </si>
  <si>
    <t xml:space="preserve">060689 </t>
  </si>
  <si>
    <t xml:space="preserve">060690 </t>
  </si>
  <si>
    <t xml:space="preserve">060691 </t>
  </si>
  <si>
    <t xml:space="preserve">060692 </t>
  </si>
  <si>
    <t xml:space="preserve">060693 </t>
  </si>
  <si>
    <t xml:space="preserve">060694 </t>
  </si>
  <si>
    <t xml:space="preserve">060695 </t>
  </si>
  <si>
    <t xml:space="preserve">060696 </t>
  </si>
  <si>
    <t xml:space="preserve">060697 </t>
  </si>
  <si>
    <t xml:space="preserve">060698 </t>
  </si>
  <si>
    <t xml:space="preserve">060699 </t>
  </si>
  <si>
    <t xml:space="preserve">060700 </t>
  </si>
  <si>
    <t xml:space="preserve">060701 </t>
  </si>
  <si>
    <t xml:space="preserve">060702 </t>
  </si>
  <si>
    <t xml:space="preserve">060703 </t>
  </si>
  <si>
    <t xml:space="preserve">060704 </t>
  </si>
  <si>
    <t xml:space="preserve">060705 </t>
  </si>
  <si>
    <t xml:space="preserve">060706 </t>
  </si>
  <si>
    <t xml:space="preserve">060707 </t>
  </si>
  <si>
    <t xml:space="preserve">060708 </t>
  </si>
  <si>
    <t xml:space="preserve">060709 </t>
  </si>
  <si>
    <t xml:space="preserve">060710 </t>
  </si>
  <si>
    <t xml:space="preserve">060711 </t>
  </si>
  <si>
    <t xml:space="preserve">060712 </t>
  </si>
  <si>
    <t xml:space="preserve">060713 </t>
  </si>
  <si>
    <t xml:space="preserve">060714 </t>
  </si>
  <si>
    <t xml:space="preserve">060715 </t>
  </si>
  <si>
    <t xml:space="preserve">060716 </t>
  </si>
  <si>
    <t xml:space="preserve">060717 </t>
  </si>
  <si>
    <t xml:space="preserve">060718 </t>
  </si>
  <si>
    <t xml:space="preserve">060719 </t>
  </si>
  <si>
    <t xml:space="preserve">060720 </t>
  </si>
  <si>
    <t xml:space="preserve">060721 </t>
  </si>
  <si>
    <t xml:space="preserve">060722 </t>
  </si>
  <si>
    <t xml:space="preserve">060723 </t>
  </si>
  <si>
    <t xml:space="preserve">060724 </t>
  </si>
  <si>
    <t xml:space="preserve">060725 </t>
  </si>
  <si>
    <t xml:space="preserve">060726 </t>
  </si>
  <si>
    <t xml:space="preserve">060727 </t>
  </si>
  <si>
    <t xml:space="preserve">060728 </t>
  </si>
  <si>
    <t xml:space="preserve">060729 </t>
  </si>
  <si>
    <t xml:space="preserve">060730 </t>
  </si>
  <si>
    <t xml:space="preserve">060731 </t>
  </si>
  <si>
    <t xml:space="preserve">060732 </t>
  </si>
  <si>
    <t xml:space="preserve">060733 </t>
  </si>
  <si>
    <t xml:space="preserve">060734 </t>
  </si>
  <si>
    <t xml:space="preserve">060735 </t>
  </si>
  <si>
    <t>PAGO FACT. NO. B1500000025/21-04-2021 ORDEN DE COMPRA OC2021-0106, COMPRA DE UN ELECTROCARDIOGRAFO PORTATIL DE 12 DERIVACIONES, PARA SER UTILIZADO EN EL DISPENSARIO MEDICO, NIVEL CENTRAL.</t>
  </si>
  <si>
    <t>PAGO FACT. NOS. B1500000112/07-04-2021, ORDEN DE SERVICIO NO. OS2020-0281, DISTRIBUCION DE AGUA EN DIFERENTES SECTORES Y COMUNIDADES DE LA PROVINCIA SAN JOSE DE OCOA, ADENDA NO. 01/2020.  CORRESP. A 27 DIAS DEL MES DE JULIO/2020.</t>
  </si>
  <si>
    <t>PAGO FACT. NO. B1500000191/30-04-2021 ORDEN DE COMPRA OC2021-0102, COMPRA DE MATERIALES DE OFICINA PARA LOS DIFERENTES DEPARAT.DE LA INSTITUCION INAPA.</t>
  </si>
  <si>
    <t>PAGO FACT. NOS. B1500000051, 52/19-01, 53/01-02, 54/30-03, 55/10-04, 56/05-05-2021, ORDEN DE SERVICIO NO. OS2021-0047, DISTRIBUCION DE AGUA CON CAMION CISTERNA EN DIFERENTES SECTORES Y COMUNIDADES DE LA PROVINCIA  EL SEIBO, CORRESP. A 27 DIAS DEL MES DE NOVIEMBRE, 27 DIAS DE DICIEMBRE/2020,  28 DIAS DEL MES DE ENERO, 21 DIAS DE  FEBRERO, 28 DIAS DE MARZO Y 28 DIAS DE ABRIL/2021.</t>
  </si>
  <si>
    <t>PAGO FACT. NO. B1500000518/06-05-2021 ORDEN DE COMPRA OC2021-0072, ADQUISICION DE LIBRETAS DE PAGO DE CUOTAS Y LIBROS DE CONTABILIDAD.</t>
  </si>
  <si>
    <t>PAGO FACT. NO. B1500000024/04-05-2021 ORDEN DE SERVICIO  NO.OS2021-0284 SERVICIO DE NOTARIO PARA EL ACTO DE APERTURA DE LA LICITACION PUBLICA NACIONAL, NO. INAPA-CCC-LPN-2021-0007 SOBRE A OFERTAS TECNICAS PARA LA ADQUISICION DE CAMIONETAS, MOTOCICLETAS Y MINIBUS PARA USO DEL INAPA.</t>
  </si>
  <si>
    <t>APORTE PARA LA CELEBRACION DEL TORNEO SUPERIOR MASCULINO DE BALONCESTO, ORGANIZADO POR LA LIGA DE BALONCESTO ORIENTAL Y LA ALCALDIA  DE SANTO DOMINGO ESTE, DONDE SE ESTARA DISPUTANDO LA COPA DE SANTO DOMINGO ESTE, EL CUAL SE RALIZARA DESDE EL DIA 20 DE JUNIO HASTA EL 23 DE JULIO DEL AÑO 2021, EN EL POLIDEPORTIVO DE INVIVIENDA.</t>
  </si>
  <si>
    <t>1ER ABONO, INDEMN. Y VAC. CORRESP. A (30 DIAS DEL AÑO 2019 Y 30 DEL 2020), QUIEN DESEMPEÑO LA FUNCION DE ANALISTA DE PREVENCION Y SEGURIDAD, EN EL DEPARTAMENTO PROVINCIAL SAN CRISTOBAL.</t>
  </si>
  <si>
    <t>PAGO FACT. NO.B1500000221/04-05-2021, ORDEN DE SERVICIO NO.OS2021-0215, SERVICIO DE CATERING PARA 35 PERSONAS, PARA SER UTILIZADOS DURANTE LAS CAPACITACIONES QUE SE IMPARTIRAN AL PERSONAL DOCENTE DE LA DIVISION DE PROTOCOLO Y EVENTOS POR UN PERIODO DE 10 DIAS.</t>
  </si>
  <si>
    <t>AVANCE DEL 20% AL CONTRATO NO.009/2021 ORDEN DE SERVICIO OS2021-0396, SERVICIO DE ALQUILER DE AUTOBUSES PARA TRANSPORTAR EMPLEADOS DEL INAPA.</t>
  </si>
  <si>
    <t>SALDO DE INDEMN. Y VAC. CORRESP. A (25 DIAS DEL AÑO 2019 Y 25 DIAS DEL 2020), QUIEN DESEMPEÑO EL CARGO DE INGENIERO CIVIL I, EN LA SECCION DE OPERACIONES DE BARAHONA.</t>
  </si>
  <si>
    <t>PAGO VAC. (15 DIAS CORRESP. AL AÑO 2019 Y 20 DEL 2020), QUIEN DESEMPEÑO EL CARGO DE INGENIERO CIVIL I, EN LA DIVISION DE DISEÑO DE ALCANTARILLADO SANITARIO Y PLUVIAL.</t>
  </si>
  <si>
    <t>PAGO FACT. NO. B0223530556/18-03-2021, DESCONTADO DE LAS VACACIONES DE LA SRA. SARAH MARIA LEVY PEREZ, CEDULA DE IDENTIDAD NO.056-0176080-3, QUIEN DESEMPEÑO EL CARGO DE INGENIERO CIVIL I, EN LA DIVISION DE DISEÑO DE ALCANTARILLADO SANITARIO Y PLUVIAL.</t>
  </si>
  <si>
    <t>PAGO INDEMN. Y VAC. (30 DIAS CORRESP. AL AÑO 2019 Y 30 DEL 2020), QUIEN DESEMPEÑO EL CARGO DE CHOFER I, EN LA DIVISION DE TRANSPORTACION.</t>
  </si>
  <si>
    <t>PAGO INDEMN. Y VAC. (30 DIAS CORRESPONDIENTE AL AÑO 2019 Y 30 AL 2020), QUIEN DESEMPEÑO EL CARGO DE CHOFER I, EN LA DIVISION DE TRANSPORTACION.</t>
  </si>
  <si>
    <t>PAGO VAC. (15 DIAS CORRESP. AL AÑO 2019 Y 14 DEL 2020), QUIEN DESEMPEÑO EL CARGO DE SOPORTE TECNICO INFORMATICO, EN LA DIVISION DE ANALISIS Y PROGRAMACION.</t>
  </si>
  <si>
    <t>PAGO VAC. (15 DIAS CORRESP. AL AÑO 2019 Y 15 AL 2020), QUIEN DESEMPEÑO EL CARGO DE SOPORTE TECNICO INFORMATICO, EN LA DIVISION DE ANALISIS Y PROGRAMACION.</t>
  </si>
  <si>
    <t>PAGO INDEMN. Y VAC. (30 DIAS CORRESP. AL AÑO 2019 Y 30 AL 2020), QUIEN DESEMPEÑO EL CARGO DE CHOFER I, EN LA DIVISION DE TRANSPORTACION.</t>
  </si>
  <si>
    <t>PAGO VAC. (20 DIAS CORRESP. AL AÑO 2019 Y 20 DEL 2020), QUIEN DESEMPEÑO EL CARGO DE ANALISTA DE PREVENCION Y SEGURIDAD, EN EL DEPART.RELACIONES LABORALES Y SOCIALES.</t>
  </si>
  <si>
    <t>PAGO VAC. (20 DIAS CORRESP. AL AÑO 2019 Y 20 AL 2020),  QUIEN DESEMPEÑO EL CARGO DE ANALISTA DE PREVENCION Y SEGURIDAD, EN EL DEPARTAMENTO RELACIONES LABORALES Y SOCIALES.</t>
  </si>
  <si>
    <t>PAGO FACT. NO. B0222992284/05-02-2021, DESCONTADO DE LAS VAC. QUIEN DESEMPEÑO EL CARGO DE ANALISTA DE PREVENCION Y SEGURIDAD, EN EL DEPARTAMENTO RELACIONES LABORALES Y SOCIALES.</t>
  </si>
  <si>
    <t>PAGO FACT. NOS. B0200380559,60, DESCONTADO DE LA INDEMNIZACION Y VAC., QUIEN DESEMPEÑO EL CARGO DE CONSERJE, EN LA SECCION DE MAYORDOMIA.</t>
  </si>
  <si>
    <t>PAGO FACT. NOS. B1500000073, 74/12-05-2021 ORDEN DE SERVICIO OS2021-0306 COLOCACION DE PUBLICIDAD INSTITUCIONAL DURANTE 03 (TRES) MESES, EN EL PROGRAMA DE TELEVISION "DE PRIMERA Y ESKANDALO", ESTE ESPACIO SE TRANSMITE EN TODO EL CIBAO DE LUNES A VIERNES EN HORARIO DE 12:00 PM A 2:00 PM Y DE 10:00 PM A 11:00 PM POR LA GRAN CADENA VALLEVISION, CANALES 8 Y 18 DE TELECABLE CENTRAL, ASI COMO POR REDES SOCIALES FACEBOOK, INSTAGRAM Y YOUTUBE, CORRESP. AL PERIODO DEL 05 MARZO AL 05 DE MAYO/2021.</t>
  </si>
  <si>
    <t>PAGO INDEMN. Y VAC. (25 DIAS CORRESP. AL AÑO 2019 Y 30 AL 2020), QUIEN DESEMPEÑO EL CARGO DE AUXILIAR ADMINISTRATIVO, EN EL DEPARTAMENTO DE EVALUACION DEL DESEMPEÑO Y CAPACITACION.</t>
  </si>
  <si>
    <t>PAGO INDEMN. Y VAC. (25 DIAS CORRESP. AL AÑO 2019 Y 30 AL 2020),  QUIEN DESEMPEÑO EL CARGO DE AUXILIAR ADMINISTRATIVO, EN EL DEPART. DE EVALUACION DEL DESEMPEÑO Y CAPACITACION.</t>
  </si>
  <si>
    <t>PAGO INDEMN. Y  VAC. (25 DIAS CORRESP. AL AÑO 2019 Y 21 DIAS DEL 2020), QUIEN DESEMPEÑO EL CARGO DE AYUDANTE DE OPERACIONES Y MANTENIMIENTO EN LA DIVISION DE TRATAMIENTO DE AGUA SAN PEDRO DE MACORIS.</t>
  </si>
  <si>
    <t>PAGO INDEMN. Y VAC. (25 DIAS CORRESP. AL AÑO 2019 Y 21 AL 2020), QUIEN DESEMPEÑO EL CARGO DE AYUDANTE DE OPERACIONES Y MANTENIMIENTO EN LA DIVISION DE TRATAMIENTO DE AGUA SAN PEDRO DE MACORIS.</t>
  </si>
  <si>
    <t>REPOSICION FONDO CAJA CHICA DE LA PROVINCIA SAN JUAN ZONA II CORRESP. AL PERIODO DEL 09-04 AL 11-05-2021, RECIBOS DE DESEMBOLSO DEL 5500 AL 5539.</t>
  </si>
  <si>
    <t>PAGO FACT. NO.B1100008696/21-06-2021,  ALQUILER LOCAL COMERCIAL EN EL FACTOR, MUNICIPIO DE NAGUA, PROV. MARIA TRINIDAD SANCHEZ, CORRESP. AL MES DE JUNIO/2021.</t>
  </si>
  <si>
    <t>PAGO VAC. (15 DIAS CORRESP. AL AÑO 2020), QUIEN DESEMPEÑO EL CARGO DE TECNICO DE DOCUMENTACION Y PROCESAMIENTO DE DATOS EN LA DIRECCION DE LA CALIDAD DEL AGUA.</t>
  </si>
  <si>
    <t>PAGO FACT. NOS. B0222419305/08-01, 980380/11-01, 993380/08-02-2021, DESCONTADO DE LAS VAC. QUIEN DESEMPEÑO EL CARGO DE TECNICO DE DOCUMENTACION Y PROCESAMIENTO DE DATOS EN LA DIRECCION DE LA CALIDAD DEL AGUA.</t>
  </si>
  <si>
    <t>PAGO INDEMN. Y VAC. (25 DIAS CORRESP. AL AÑO 2019 Y 22 DEL 2020), QUIEN DESEMPEÑO EL CARGO DE ELECTRICISTA, EN LA SECCION DE TRATAMIENTO DE AGUA DE BARAHONA.</t>
  </si>
  <si>
    <t>PAGO INDEMN. Y VAC. (25 DIAS CORRESP. AL AÑO 2019 Y 22 AL 2020), QUIEN DESEMPEÑO EL CARGO DE ELECTRICISTA, EN LA SECCION DE TRATAMIENTO DE AGUA DE BARAHONA.</t>
  </si>
  <si>
    <t>PAGO INDEMN. Y VAC. (15 DIAS CORRESP. AL AÑO 2019 Y 20 DEL 2020), QUIEN DESEMPEÑO EL CARGO DE CONSERJE, EN LA DIVISION ADMINISTRATIVA FINANCIERA SAN CRISTOBAL.</t>
  </si>
  <si>
    <t>PAGO FACT. NO. B0222976074/09-03-2021, DESCONTADO DE LAS INDEMN. Y  VAC. QUIEN DESEMPEÑO EL CARGO DE CONSERJE EN LA DIVISION ADMINISTRATIVA FINANCIERA SAN CRISTOBAL.</t>
  </si>
  <si>
    <t>PAGO INDEMN. Y VAC. (20 DIAS CORRESP. AL AÑO 2019 Y 19 AL 2020), QUIEN DESEMPEÑO EL CARGO DE ALBAÑIL, EN LA DIVISION DE PLANTA FISICA.</t>
  </si>
  <si>
    <t>AVANCE 20% AL CONTRATO NO.008/2021 ORDEN DE COMPRA OC2021-0159, ADQUISICION DE TONER Y CARTUCHOS PARA EQUIPOS DE INAPÁ.</t>
  </si>
  <si>
    <t>PAGO FACT. NOS. B1500015105/20-04, 15263/20-05/2021 SUMINISTRO DE MEDICAMENTOS DE USO CONTINUO PRESCRITOS, QUIEN DESEMPEÑA EL CARGO DE SECRETARIA EN LA SECCION DE MAYORDOMIA, CORRESP. A LOS MESES DE ABRIL Y MAYO/2021.</t>
  </si>
  <si>
    <t>PAGO FACT. NO.B1500000034/07-06-2021,  ALQUILER LOCAL COMERCIAL EN RIO SAN JUAN, PROVINCIA MARIA TRINIDAD SANCHEZ, ADENDA NO.01/2020, CORRESP. AL MES JUNIO/2021.</t>
  </si>
  <si>
    <t>PAGO FACT. NO. B1100008705/21-06-2021,  ALQUILER  LOCAL  DE LA OFICINA COMERCIAL EN EL MUNICIPIO DE VALLEJUELOS, PROVINCIA SAN JUAN, CORRESP. AL MES DE JUNIO/2021.</t>
  </si>
  <si>
    <t>PAGO FACT. NO. B1100008699/21-06-2021,  ALQUILER LOCAL COMERCIAL EN EL MUNICIPIO SABANA LARGA, PROVINCIA SAN JOSE DE OCOA,  CORRESP. AL MES DE JUNIO/2021.</t>
  </si>
  <si>
    <t>PAGO FACT. NO.B1100008701/21-06-2021,  ALQUILER LOCAL COMERCIAL EN EL MUNICIPIO CEVICOS, PROVINCIA  SANCHEZ RAMIREZ ,  ADENDUM 01/2020, CORRESP. AL  MES DE JUNIO/2021.</t>
  </si>
  <si>
    <t>PAGO FACT. NO. B1100008778/28-06-2021,  ALQUILER LOCAL COMERCIAL EN EL MUNICIPIO MONCION, PROVINCIA SANTIAGO RODRIGUEZ,  ADENDUM 01/2020, CORRESP.  AL MES DE JUNIO/2021.</t>
  </si>
  <si>
    <t>PAGO FACT. NO.B1100008702/21-06-2021 ALQUILER LOCAL COMERCIAL EN EL MUNICIPIO CASTAÑUELA, PROVINCIA MONTECRISTI, CORRESP. AL MES DE JUNIO/2021.</t>
  </si>
  <si>
    <t>PAGO FACT. NO. B1100008686/21-06-2021,  ALQUILER LOCAL COMERCIAL, MUNICIPIO SAN JOSE DE OCOA, PROVINCIA  DE SAN JOSE DE OCOA, CORRESP. AL MES DE JUNIO/2021.</t>
  </si>
  <si>
    <t>PAGO FACT. NO.B1100008689/21-06-2021, ALQUILER LOCAL COMERCIAL EN  LAS YAYAS, PROVINCIA  AZUA, CORRESP. AL MES DE JUNIO/2021.</t>
  </si>
  <si>
    <t>PAGO FACT. NO. B1100008697/21-06-2021,  ALQUILER LOCAL COMERCIAL EN EL MUNICIPIO JUAN DOLIO, PROVINCIA SAN PEDRO DE MACORIS, CORRESP. AL MES DE JUNIO/2021.</t>
  </si>
  <si>
    <t>PAGO FACT. NO. B1100008703/21-06-2021, ALQUILER DE LOCAL  COMERCIAL, MUNICIPIO MICHES, PROVINCIA EL SEIBO, CORRESP. AL MES DE JUNIO/2021.</t>
  </si>
  <si>
    <t>PAGO FACT. NO.B1100008690/21-06-2021 ALQUILER DE LOCAL COMERCIAL EN EL MUNICIPIO NAGUA, PROVINCIA MARIA TRINIDAD SANCHEZ, CORRESP. AL MES DE JUNIO/2021.</t>
  </si>
  <si>
    <t>PAGO FACT. NO.B1100008674/21-06-2021 ALQUILER LOCAL COMERCIAL EN COTUI PROVINCIA  SANCHEZ RAMIREZ , SEGUN CONTRATO NO.22/2017,CORRESP. AL MES DE JUNIO/2021.</t>
  </si>
  <si>
    <t>PAGO FACT. NO. B1100008683/21-06-2021,  ALQUILER LOCAL COMERCIAL, MUNICIPIO SAN JUAN, PROVINCIA SAN JUAN, CORRESP. AL  MES DE JUNIO/2021.</t>
  </si>
  <si>
    <t>PAGO FACT. NO.B1100008687/21-06-2021,  ALQUILER LOCAL COMERCIAL EN JICOME ARRIBA, MUNICIPIO ESPERANZA, PROVINCIA VALVERDE, CORRESP. AL MES DE JUNIO/2021.</t>
  </si>
  <si>
    <t>PAGO FACT. NO.B1100008682/21-06-2021,  ALQUILER LOCAL COMERCIAL EN EL MUNICIPIO LOMA DE CABRERA, PROVINCIA DAJABON,  CORRESP.AL  MES DE JUNIO/2021.</t>
  </si>
  <si>
    <t>PAGO FACT.NO.B1100008770/28-06-2021,  ALQUILER LOCAL COMERCIAL EN SABANA IGLESIA, PROVINCIA SANTIAGO, CORRESP. A LOS MESES DE FEBRERO, MARZO, ABRIL, MAYO Y JUNIO/2021.</t>
  </si>
  <si>
    <t>PAGO FACT. NO.B1500000002/04-06-2021,  ALQUILER LOCAL COMERCIAL EN CARRETERA SAMANA LAS GALERAS, MUNICIPIO LOS CACAOS, PROVINCIA SAMANA, ADENDA 01/2020, CORRESP. A LOS  MESES DE SEPTIEMBRE, OCTUBRE, NOVIEMBRE, DICIEMBRE/2020  ENERO, FEBRERO, MARZO, ABRIL, MAYO, JUNIO/2021.</t>
  </si>
  <si>
    <t>PAGO FACT. NO.B1100008694/21-06-2021,  ALQUILER LOCAL COMERCIAL EN LA PROVINCIA PEDERNALES,  ADENDUM 01/2020, CORRESP. AL MES DE JUNIO/2021.</t>
  </si>
  <si>
    <t>PAGO FACT. NO. B1100008680/21-06-2021, ALQUILER LOCAL COMERCIAL EN EL MUNICIPIO RESTAURACION,  PROVINCIA DAJABON, CORRESP. AL MES DE JUNIO/2021.</t>
  </si>
  <si>
    <t>PAGO FACT. NO.B1100008684/21-06-2021, ALQUILER LOCAL COMERCIAL MUNICIPIO HIGUEY, PROVINCIA LA ALTAGRACIA,  CORRESP. AL MES DE JUNIO/2021.</t>
  </si>
  <si>
    <t>PAGO FACT. NO. B1500000005/04-06-2021 ORDEN DE COMPRA OC2021-0146 ADQUISICION DE 280 OBSEQUIOS PARA SER ENTREGADOS A LAS EMPLEADAS MADRES DE NUESTRA INSTITUCION DURANTE LA CELEBRACION DEL DIA DE LAS MADRES.</t>
  </si>
  <si>
    <t>PAGO FACT. NO. B1100008678/21-06-2021, ALQUILER DE LOCAL COMERCIAL UBICADO EN EL DISTRITO MUNICIPAL PALMAR DE OCOA, MUNICIPIO AZUA, PROVINCIA AZUA, CORRESP. AL MES DE JUNIO/2021.</t>
  </si>
  <si>
    <t xml:space="preserve">PAGO FACT. NO.B1100008679/21-06-2021, ALQUILER LOCAL COMERCIAL EN EL MUNICIPIO DE CABRERA, PROVINCIA MARIA TRINIDAD SANCHEZ, DENDUM 02/2020, CORRESP. AL MES DE JUNIO/2021. </t>
  </si>
  <si>
    <t>PAGO FACT. NO.B1100008693/21-06-2021, ALQUILER LOCAL COMERCIAL, MUNICIPIO SABANA GRANDE DE BOYA, PROVINCIA MONTE PLATA, CORRESP. AL MES DE JUNIO/2021.</t>
  </si>
  <si>
    <t>PAGO FACT. NO.B1100008677/21-06-2021,  ALQUILER LOCAL COMERCIAL  EN EL MUNICIPIO  LAGUNA SALADA, PROVINCIA VALVERDE,  CORRESP. AL MES DE JUNIO/2021.</t>
  </si>
  <si>
    <t>PAGO FACT. NO.B1500000051/16-06-2021  ALQUILER LOCAL COMERCIAL EN EL MUNICIPIO Y PROVINCIA EL SEIBO,  (ADENDA 01/2020) CORRESP. AL MES DE JUNIO/2021.</t>
  </si>
  <si>
    <t>PAGO FACT. NO.B1100008700/21-06-2021  ALQUILER LOCAL COMERCIAL MUNICIPIO COMENDADOR, PROVINCIA ELIAS PIÑA, CORRESP. AL MES DE JUNIO/2021.</t>
  </si>
  <si>
    <t>PAGO FACT. NO. B1500000170/30-05-21, ORDEN DE SERVICIO NO. OS2020-0463, DISTRIBUCION DE AGUA EN DIFERENTES SECTORES Y COMUNIDADES DE LA PROVINCIA ELIAS PIÑA, CORRESP. A 16 DIAS DEL MES DE SEPTIEMBRE/2020.</t>
  </si>
  <si>
    <t>PAGO INDEMN. Y VAC. (20 DIAS CORRESP. AL AÑO 2019 Y 20 DIAS DEL 2020) QUIEN DESEMPEÑO EL CARGO DE VIGILANTE EN EL DIVISION DE SERVICIOS GENERALES.</t>
  </si>
  <si>
    <t>PAGO INDEMN. Y VAC. (20 DIAS CORRESP. AL AÑO 2019 Y 20 AL 2020), QUIEN DESEMPEÑO EL CARGO DE VIGILANTE EN LA DIVISION DE SERVICIOS GENERALES.</t>
  </si>
  <si>
    <t>PAGO INDEMN. Y VAC. (15 DIAS CORRESP. AL AÑO 2019 Y 15 DEL 2020), QUIEN DESEMPEÑO EL CARGO DE OPERADOR DE SISTEMA APS, EN LA DIVISION DE TRANSPORTACION.</t>
  </si>
  <si>
    <t>PAGO INDEMN. Y VAC. (15 DIAS CORRESP. AL AÑO 2019 Y 15 AL 2020), QUIEN DESEMPEÑO EL CARGO DE OPERADOR DE SISTEMA APS, EN LA DIVISION DE TRANSPORTACION.</t>
  </si>
  <si>
    <t xml:space="preserve"> PAGO VAC. (30 DIAS CORRESP. AL AÑO 2019 Y 26 DIAS DEL 2020),  QUIEN DESEMPEÑO EL CARGO DE ANALISTA DE COMPRAS, EN EL DEPARTAMENTO DE COMPRAS Y CONTRATACIONES.</t>
  </si>
  <si>
    <t>PAGO VAC. (30 DIAS CORRESP. AL AÑO 2019 Y 26 DIAS DEL 2020),  QUIEN DESEMPEÑO EL CARGO DE ANALISTA DE COMPRAS, EN EL DEPARTAMENTO DE COMPRAS Y CONTRATACIONES.</t>
  </si>
  <si>
    <t>PAGO INDEMN. Y VAC. (15 DIAS CORRESP. AL AÑO 2019 Y 15 DEL 2020), QUIEN DESEMPEÑO EL CARGO DE AUXILIAR ADMINISTRATIVO EN EL DEPARTAMENTO JURIDICO.</t>
  </si>
  <si>
    <t>PAGO INDEMN. Y VAC. (15 DIAS CORRESP. AL AÑO 2019 Y 15 AL 2020) QUIEN DESEMPEÑO EL CARGO DE AUXILIAR ADMINISTRATIVO EN EL DEPARTAMENTO JURIDICO.</t>
  </si>
  <si>
    <t>PAGO FACT. NO. B0222409024/16-12-2020, DESCONTADO DE LA INDEMNIZACION Y VAC. QUIEN DESEMPEÑO EL CARGO DE AUXILIAR ADMINISTRATIVO EN EL DEPART. JURIDICO.</t>
  </si>
  <si>
    <t>PAGO INDEMN. Y VAC. (15 DIAS CORRESP. AL AÑO 2020), QUIEN DESEMPEÑO EL CARGO DE CHOFER I EN LA DIVISION DE TRANSPORTACION (ABONO AL PRESTAMO POR CONSUMOS EN LA FERIA DE MUEBLES Y ELECTRODOMESTICOS.</t>
  </si>
  <si>
    <t>PAGO FACT. NOS. B0222984892/20-01, 996497/15-02, 3522791/01-03, 3523368/02-03-2021, DESCONTADO DE LA INDEMN. Y VAC.QUIEN DESEMPEÑO EL CARGO DE CHOFER I EN LA DIVISION DE TRANSPORTACION.</t>
  </si>
  <si>
    <t>PAGO FACT. NO.B1500000620/11-06-2021, ORDEN DE SERVICIO NO. OS2021-0371, POR COLOCACION DE PUBLICIDAD INSTITUCIONAL DURANTE 03 (TRES) MESES, EN LOS PROGRAMAS DE RADIO ¨GOBIERNO DE LA MAÑANA Y  GOBIERNO DE LA TARDE¨, QUE SE TRANSMITEN DE LUNES A VIERNES DE 5:00 AM A 11:00 AM Y DE 2:30 PM A 7:00 PM, (CORRESP. AL PERIODO DEL 09 DE ABRIL AL 09 DE JUNIO/2021).</t>
  </si>
  <si>
    <t>PAGO FACT. NO. B1100008695/21-06-2021, ALQUILER LOCAL COMERCIAL EN CAÑAFISTOL-BANI, PROVINCIA PERAVIA CORRESP. AL MES DE JUNIO/2021.</t>
  </si>
  <si>
    <t>PAGO FACT. NO. B1100008692/21-06-2021, ALQUILER OFICINA COMERCIAL EN EL MUNICIPIO  EL CERCADO, PROVINCIA SAN JUAN CORRESP. AL MES DE JUNIO/2021.</t>
  </si>
  <si>
    <t>PAGO INDEMN. Y VAC. (25 DIAS CORRESP. AL AÑO 2019 Y 28 DEL 2020), QUIEN DESEMPEÑO LA FUNCION DE ELECTRICISTA, EN LA SECCION DE OPERACIONES DE VALVERDE.</t>
  </si>
  <si>
    <t>PAGO VAC. (11 DIAS CORRESP. AL  AÑO 2019 Y 20 DEL DIA 2020) QUIEN DESEMPEÑO  EL CARGO DE ANALISTA FINANCIERA EN EL DEPART. DE PRESUPUESTO.</t>
  </si>
  <si>
    <t>PAGO FACT. NOS. B0222106777,106779/08, 111092/28-12-2020, 114344/12-01, 116626/22-01, 118877/02-02-2021, DESCONTADO DE LAS VAC., QUIEN DESEMPEÑO EL CARGO DE ANALISTA FINANCIERO EN EL DEPARTAMENTO DE PRESUPUESTO.</t>
  </si>
  <si>
    <t>PAGO INDEMN. Y VAC. (25 DIAS CORRESP. AL AÑO 2019 Y 25 DEL 2020), QUIEN DESEMPEÑO EL CARGO DE GESTOR DE COBROS, DIVISION COMERCIAL PROV. SAN PEDRO DE MACORIS.</t>
  </si>
  <si>
    <t>PAGO INDEMN. Y VAC. (30 DIAS CORRESP. AL AÑO 2019 Y 30 DEL 2020), QUIEN DESEMPEÑO EL CARGO DE AYUDANTE DE OPERACIONES Y MANTENIMIENTO, DIVISION DE TRATAMIENTO DE AGUA MARIA TRINIDAD SANCHEZ.</t>
  </si>
  <si>
    <t>PAGO FACT. NO. B1500000061/15-05-2021, ORDEN DE SERVICIO OS2021-0224,  COLOCACION DE PUBLICIDAD INSTITUCIONAL DURANTE 03 (TRES) MESES, EN EL PORTAL DIGITAL "WWW.NIZAERO.COM. QUE SERA DIFUNDIDA DIARIAMENTE A TRAVES DE ESTA PAGINA WEB Y LAS PRINCIPALES REDES SOCIALES CORRESP. AL PERIODO DEL 15 DE FEBRERO  AL 15 MAYO/2021.</t>
  </si>
  <si>
    <t>PAGO FACT. NO.B1500000001/12-05-2021, ORDEN DE SERVICIO OS2021-0311, COLOCACION DE PUBLICIDAD INSTITUCIONAL DURANTE 03 (TRES) MESES , EN LA PAGINA WEB WWW.VIPHATOMAYOR.COM, MEDIO INFORMATIVO EN LA PROVINCIA HATO MAYOR, (CORRESP. AL PERIODO DEL 10 DE MARZO  AL 10 DE MAYO DEL 2021).</t>
  </si>
  <si>
    <t>PAGO FACT. NO.B1100008769/28-06-2021, ALQUILER LOCAL COMERCIAL,  MUNICIPIO EL VALLE, PROVINCIA HATO MAYOR, CORRESP. A LOS MESES DE MARZO,ABRIL,MAYO Y JUNIO/2021.</t>
  </si>
  <si>
    <t>PAGO FACT. NO B1500003034/11-06-2021 ORDEN DE SERVICIO OS2021-0369, COLOCACION DE PUBLICIDAD INSTITUCIONAL DURANTE 03 (TRES) MESES, EN LA PAGINA WEB " WWW.ELNUEVODIARIO.COM.DO", BANNER EN PORTADA, BANNER EN SECCION Y BANNER EN PORTADA MOVIL A TRAVES DE ESTA PLATAFORMA, CORRESP. AL PERIODO DESDE EL 04-03- AL 04-06-2021.</t>
  </si>
  <si>
    <t>PAGO FACTURA NO. B1500002512/01-06-2021, CUENTA NO. (50015799) SERVICIO C&amp;W INTERNET 155 MBPS IP ASIGNADO A NIVEL CENTRAL, CORRESP. A LA FACTURACION DE 01-06 AL 30-06/2021.</t>
  </si>
  <si>
    <t>PAGO FACT. NO. B1500002514/01-06-2021, CUENTA NO. (50017176) SERVICIO C&amp;W INTERNET ASIGNADO A SAN CRISTOBAL, CORRESP. A LA FACTURACION DEL 01-06- AL 30-06/2021.</t>
  </si>
  <si>
    <t>PAGO FACT. NO.B1100008685/21-06-2021  ALQUILER LOCAL COMERCIAL EN EL MUNICIPIO DE BAYAGUANA, PROVINCIA MONTE PLATA, CORRESP. AL MES DE JUNIO/2021.</t>
  </si>
  <si>
    <t>PAGO FACT. NO. B1100008776/28-06-2021,  ALQUILER LOCAL  DE LA OFICINA COMERCIAL EN EL DISTRITO MUNICIPAL SABANA BUEY, MUNICIPIO BANI, PROVINCIA PERAVIA, CORRESP. AL MES DE JUNIO/2021.</t>
  </si>
  <si>
    <t>PAGO FACT. NO.B1100008688/21-06-2021, ALQUILER LOCAL COMERCIAL EN VILLA LA MATA, PROVINCIA SANCHEZ RAMIREZ, CORRESP. AL MES DE JUNIO/2021.</t>
  </si>
  <si>
    <t>PAGO FACT. NO. B1500000005/01-06-2021, ALQUILER LOCAL COMERCIAL EN EL MUNICIPIO SAN FRANCISCO DE MACORIS, PROVINCIA DUARTE, CORRESP. AL MES DE JUNIO/2021.</t>
  </si>
  <si>
    <t>PAGO FACT. NO. B1100008706/21-06-2021, ALQUILER DE VIVIENDA FAMILIAR HABITADA POR EL PERSONAL DE SUPERVISION DEL ACUEDUCTO JUANA VICENTA, EL LIMON, PROVINCIA SAMANA, CORRESP. AL MES DE JUNIO/2021.</t>
  </si>
  <si>
    <t xml:space="preserve">EFT-6219 </t>
  </si>
  <si>
    <t>EFT-6220</t>
  </si>
  <si>
    <t>EFT-6221</t>
  </si>
  <si>
    <t>EFT-6222</t>
  </si>
  <si>
    <t>EFT-6223</t>
  </si>
  <si>
    <t>EFT-6224</t>
  </si>
  <si>
    <t>EFT-6225</t>
  </si>
  <si>
    <t>EFT-6226</t>
  </si>
  <si>
    <t xml:space="preserve">060736 </t>
  </si>
  <si>
    <t xml:space="preserve">060737 </t>
  </si>
  <si>
    <t xml:space="preserve">060738 </t>
  </si>
  <si>
    <t xml:space="preserve">060739 </t>
  </si>
  <si>
    <t xml:space="preserve">060740 </t>
  </si>
  <si>
    <t xml:space="preserve">060741 </t>
  </si>
  <si>
    <t xml:space="preserve">060742 </t>
  </si>
  <si>
    <t xml:space="preserve">060743 </t>
  </si>
  <si>
    <t xml:space="preserve">060744 </t>
  </si>
  <si>
    <t xml:space="preserve">060745 </t>
  </si>
  <si>
    <t xml:space="preserve">060746 </t>
  </si>
  <si>
    <t xml:space="preserve">060747 </t>
  </si>
  <si>
    <t xml:space="preserve">060748 </t>
  </si>
  <si>
    <t>REPOS. FONDO CAJA CHICA DE LA PROVINCIA DAJABON ZONA I CORRESP. AL PERIODO DEL 19-04 AL 14-06-2021, RECIBOS DE DESEMBOLSO DEL 0870 AL 0899.</t>
  </si>
  <si>
    <t>PAGO FACT. NO.B1100008777/28-06-2021,  ALQUILER LOCAL COMERCIAL  EN EL MUNICIPIO NIZAO, PROVINCIA PERAVIA, CORRESP. AL MES DE JUNIO/2021.</t>
  </si>
  <si>
    <t>PAGO FACT. NO.B1100008676/21-06-2021 ALQUILER LOCAL COMERCIAL EN PIMENTEL, PROVINCIA DUARTE, CORRESP. AL MES DE JUNIO/2021.</t>
  </si>
  <si>
    <t>PAGO FACT. NO. B1100008698/21-06-2021, ALQUILER LOCAL COMERCIAL EN BOHECHIO, PROVINCIA SAN JUAN, CORRESP. AL MES DE JUNIO/2021.</t>
  </si>
  <si>
    <t>PAGO INDEMN. Y VAC. (20 DIAS CORRESP. AL AÑO 2019 Y 20 DEL 2020), QUIEN DESEMPEÑO EL CARGO DE AYUDANTE DE OPERACIONES Y MANTENIMIENTO EN LA DIVISION DE OPERACIONES PROV. SAN JUAN DE LA MAGUANA.</t>
  </si>
  <si>
    <t>PAGO INDEMN. Y VAC. (20 DIAS CORRESP. AL AÑO 2019 Y 20 AL 2020), QUIEN DESEMPEÑO EL CARGO DE AYUDANTE DE OPERACIONES Y MANTENIMIENTO EN LA DIVISION DE OPERACIONES PROV. SAN JUAN DE LA MAGUANA.</t>
  </si>
  <si>
    <t>PAGO INDEMN. Y VAC. (20 DIAS CORRESP. AL AÑO 2020), QUIEN DESEMPEÑO EL CARGO DE OPERADOR DE SISTEMA APS, EN LA DIVISION DE OPERACIONES PROVINCIA SAN PEDRO DE MACORIS.</t>
  </si>
  <si>
    <t>PAGO INDEMN. Y VAC. (20 DIAS CORRESP. AL AÑO 2020),  QUIEN DESEMPEÑO EL CARGO DE OPERADOR DE SISTEMA APS, EN LA DIVISION DE OPERACIONES PROVINCIA SAN PEDRO DE MACORIS.</t>
  </si>
  <si>
    <t>REPOS. FONDO CAJA CHICA DEL DEPARTAMENTO DE COMUNICACIONES  CORRESP. AL PERIODO DEL 03-02 AL 27-04-2021, RECIBOS DE DESEMBOLSO DEL 0188 AL 0203.</t>
  </si>
  <si>
    <t>REPOS. FONDO CAJA CHICA DE LA PROVINCIA ELIAS PIÑA ZONA II CORRESP. AL PERIODO DEL 04-05 AL 18-06-2021, RECIBOS DE DESEMBOLSO DEL 3630 AL 3641.</t>
  </si>
  <si>
    <t>PAGO INDEMN. Y VAC. (25 DIAS CORRESP. AL AÑO 2019 Y 23 DEL 2020), QUIEN DESEMPEÑO EL CARGO DE GESTOR DE COBROS, EN LA DIVISION COMERCIAL PROVINCIA SAN PEDRO DE MACORIS.</t>
  </si>
  <si>
    <t>PAGO FACT. NO. B1500000318/12-05-2021 ORDEN DE SERVICIO OS2021-0315, COLOCACION DE PUBLICIDAD INSTITUCIONAL DURANTE 03 (TRES) MESES, EN EL PROGRAMA DE TELEVISION "HOY MISMO"  BAJO LA DIRECCION Y PRODUCION DE OSCAR MEDINA, LUISIN MEJIA, DANNY ALCANTARA Y FREDDY SANDOVAL; SE TRANSMITE DE LUNES A VIERNES EN HORARIO DE 5:00 AM A 8:00 AM CORRESP. AL PERIODO DEL 22 DE MARZO AL 22 DE ABRIL/2021.</t>
  </si>
  <si>
    <t>PAGO FACT. NO.B1100008691/21-06-2021,  ALQUILER DE LOCAL COMERCIAL EN EL MUNICIPIO DON GREGORIO, PROVINCIA PERAVIA, CORRESP. AL MES DE JUNIO/2021.</t>
  </si>
  <si>
    <t>PAGO FACT. NO.B1100008704/21-06-2021,  ALQUILER LOCAL COMERCIAL EN EL MUNICIPIO SANCHEZ, PROVINCIA SAMANA, CORRESP. AL MES DE JUNIO/2021.</t>
  </si>
  <si>
    <t>PAGO FACT. NO. B1500000002/15-06-2021 ALQUILER LOCAL COMERCIAL, UBICADO EN LA AVENIDA DUARTE NO.220, PLAZA DURAN, MUNICIPIO VILLA BISONO ( NAVARRETE) PROVINCIA SANTIAGO, CORRESP. AL MES DE JUNIO/21.</t>
  </si>
  <si>
    <t>PAGO FACT. NO. B1500030651/15-06-2021, CUENTA NO.4236435, POR SERVICIO DE  INTERNET  PRINCIPAL 200 MBPS Y TELECABLE, CORRESP. AL PERIODO DEL 11-05  AL 10-06-2021.</t>
  </si>
  <si>
    <t>PAGO FACT. NOS. B1500000116/15-03-, 120/10-06, 118/10-05, 119/07-06-2021,  ORDEN DE SERVICIO NO. OS2021-0181, SERVICIO DISTRIBUCION DE AGUA EN DIFERENTES SECTORES Y COMUNIDADES DE LA PROVINCIA SAN CRISTOBAL.  ADENDA 01/2021,  (19-03-2021),  CORRESP. A 28  DIAS DE  FEBRERO, 31 DIAS DE MARZO, 30 DIAS DE ABRIL   Y 31 DIAS DE MAYO/2021.</t>
  </si>
  <si>
    <t>PAGO FACT. NO.B1100008772/28-06-2021,   ALQUILER LOCAL COMERCIAL EN SAN FRANCISCO DE MACORIS, PROVINCIA DUARTE, CORRESP. AL PERIODO DEL 02 DE ENERO HASTA EL 02 DE JULIO/2021.</t>
  </si>
  <si>
    <t>PAGO FACT. NO. B1100008771/28-06-2021,  ALQUILER DE UNA CASA, EN EL MUNICIPIO BANI, PROVINCIA PERAVIA, CORRESP. A 18 DIAS DE FEBRERO Y LOS MESES DE MARZO, ABRIL, MAYO, JUNIO/2021.</t>
  </si>
  <si>
    <t>PAGO FACT. NOS. B1500000054/06-04, 55/04-05, 56/01-06-2021, ORDEN DE SERVICIO NO. OS2021-0298 SERVICIO DE DISTRIBUCION DE AGUA CON CAMION CISTERNA EN DIFERENTES SECTORES Y COMUNIDADES DE LA PROVINCIA DUARTE, CORRESP. A 30  DIAS DEL MES DE MARZO, 30 DIAS DEL MES DE ABRIL Y  30 DIAS DEL MES DE MAYO/2021.</t>
  </si>
  <si>
    <r>
      <t>060750</t>
    </r>
    <r>
      <rPr>
        <sz val="9"/>
        <color indexed="8"/>
        <rFont val="Arial"/>
        <family val="2"/>
      </rPr>
      <t/>
    </r>
  </si>
  <si>
    <r>
      <t>060751</t>
    </r>
    <r>
      <rPr>
        <sz val="9"/>
        <color indexed="8"/>
        <rFont val="Arial"/>
        <family val="2"/>
      </rPr>
      <t/>
    </r>
  </si>
  <si>
    <r>
      <t>060752</t>
    </r>
    <r>
      <rPr>
        <sz val="9"/>
        <color indexed="8"/>
        <rFont val="Arial"/>
        <family val="2"/>
      </rPr>
      <t/>
    </r>
  </si>
  <si>
    <r>
      <t>060753</t>
    </r>
    <r>
      <rPr>
        <sz val="9"/>
        <color indexed="8"/>
        <rFont val="Arial"/>
        <family val="2"/>
      </rPr>
      <t/>
    </r>
  </si>
  <si>
    <r>
      <t>060754</t>
    </r>
    <r>
      <rPr>
        <sz val="9"/>
        <color indexed="8"/>
        <rFont val="Arial"/>
        <family val="2"/>
      </rPr>
      <t/>
    </r>
  </si>
  <si>
    <r>
      <t>060755</t>
    </r>
    <r>
      <rPr>
        <sz val="9"/>
        <color indexed="8"/>
        <rFont val="Arial"/>
        <family val="2"/>
      </rPr>
      <t/>
    </r>
  </si>
  <si>
    <r>
      <t>060756</t>
    </r>
    <r>
      <rPr>
        <sz val="9"/>
        <color indexed="8"/>
        <rFont val="Arial"/>
        <family val="2"/>
      </rPr>
      <t/>
    </r>
  </si>
  <si>
    <r>
      <t>060757</t>
    </r>
    <r>
      <rPr>
        <sz val="9"/>
        <color indexed="8"/>
        <rFont val="Arial"/>
        <family val="2"/>
      </rPr>
      <t/>
    </r>
  </si>
  <si>
    <r>
      <t>060758</t>
    </r>
    <r>
      <rPr>
        <sz val="9"/>
        <color indexed="8"/>
        <rFont val="Arial"/>
        <family val="2"/>
      </rPr>
      <t/>
    </r>
  </si>
  <si>
    <r>
      <t>060759</t>
    </r>
    <r>
      <rPr>
        <sz val="9"/>
        <color indexed="8"/>
        <rFont val="Arial"/>
        <family val="2"/>
      </rPr>
      <t/>
    </r>
  </si>
  <si>
    <r>
      <t>060760</t>
    </r>
    <r>
      <rPr>
        <sz val="9"/>
        <color indexed="8"/>
        <rFont val="Arial"/>
        <family val="2"/>
      </rPr>
      <t/>
    </r>
  </si>
  <si>
    <r>
      <t>060761</t>
    </r>
    <r>
      <rPr>
        <sz val="9"/>
        <color indexed="8"/>
        <rFont val="Arial"/>
        <family val="2"/>
      </rPr>
      <t/>
    </r>
  </si>
  <si>
    <r>
      <t>060762</t>
    </r>
    <r>
      <rPr>
        <sz val="9"/>
        <color indexed="8"/>
        <rFont val="Arial"/>
        <family val="2"/>
      </rPr>
      <t/>
    </r>
  </si>
  <si>
    <r>
      <t>060763</t>
    </r>
    <r>
      <rPr>
        <sz val="9"/>
        <color indexed="8"/>
        <rFont val="Arial"/>
        <family val="2"/>
      </rPr>
      <t/>
    </r>
  </si>
  <si>
    <r>
      <t>060764</t>
    </r>
    <r>
      <rPr>
        <sz val="9"/>
        <color indexed="8"/>
        <rFont val="Arial"/>
        <family val="2"/>
      </rPr>
      <t/>
    </r>
  </si>
  <si>
    <r>
      <t>060765</t>
    </r>
    <r>
      <rPr>
        <sz val="9"/>
        <color indexed="8"/>
        <rFont val="Arial"/>
        <family val="2"/>
      </rPr>
      <t/>
    </r>
  </si>
  <si>
    <r>
      <t>060766</t>
    </r>
    <r>
      <rPr>
        <sz val="9"/>
        <color indexed="8"/>
        <rFont val="Arial"/>
        <family val="2"/>
      </rPr>
      <t/>
    </r>
  </si>
  <si>
    <r>
      <t>060767</t>
    </r>
    <r>
      <rPr>
        <sz val="9"/>
        <color indexed="8"/>
        <rFont val="Arial"/>
        <family val="2"/>
      </rPr>
      <t/>
    </r>
  </si>
  <si>
    <r>
      <t>060768</t>
    </r>
    <r>
      <rPr>
        <sz val="9"/>
        <color indexed="8"/>
        <rFont val="Arial"/>
        <family val="2"/>
      </rPr>
      <t/>
    </r>
  </si>
  <si>
    <r>
      <t>060769</t>
    </r>
    <r>
      <rPr>
        <sz val="9"/>
        <color indexed="8"/>
        <rFont val="Arial"/>
        <family val="2"/>
      </rPr>
      <t/>
    </r>
  </si>
  <si>
    <r>
      <t>060770</t>
    </r>
    <r>
      <rPr>
        <sz val="9"/>
        <color indexed="8"/>
        <rFont val="Arial"/>
        <family val="2"/>
      </rPr>
      <t/>
    </r>
  </si>
  <si>
    <r>
      <t>060771</t>
    </r>
    <r>
      <rPr>
        <sz val="9"/>
        <color indexed="8"/>
        <rFont val="Arial"/>
        <family val="2"/>
      </rPr>
      <t/>
    </r>
  </si>
  <si>
    <r>
      <t>060772</t>
    </r>
    <r>
      <rPr>
        <sz val="9"/>
        <color indexed="8"/>
        <rFont val="Arial"/>
        <family val="2"/>
      </rPr>
      <t/>
    </r>
  </si>
  <si>
    <r>
      <t>060773</t>
    </r>
    <r>
      <rPr>
        <sz val="9"/>
        <color indexed="8"/>
        <rFont val="Arial"/>
        <family val="2"/>
      </rPr>
      <t/>
    </r>
  </si>
  <si>
    <r>
      <t>060774</t>
    </r>
    <r>
      <rPr>
        <sz val="9"/>
        <color indexed="8"/>
        <rFont val="Arial"/>
        <family val="2"/>
      </rPr>
      <t/>
    </r>
  </si>
  <si>
    <r>
      <t>060775</t>
    </r>
    <r>
      <rPr>
        <sz val="9"/>
        <color indexed="8"/>
        <rFont val="Arial"/>
        <family val="2"/>
      </rPr>
      <t/>
    </r>
  </si>
  <si>
    <r>
      <t>060776</t>
    </r>
    <r>
      <rPr>
        <sz val="9"/>
        <color indexed="8"/>
        <rFont val="Arial"/>
        <family val="2"/>
      </rPr>
      <t/>
    </r>
  </si>
  <si>
    <r>
      <t>060777</t>
    </r>
    <r>
      <rPr>
        <sz val="9"/>
        <color indexed="8"/>
        <rFont val="Arial"/>
        <family val="2"/>
      </rPr>
      <t/>
    </r>
  </si>
  <si>
    <r>
      <t>060778</t>
    </r>
    <r>
      <rPr>
        <sz val="9"/>
        <color indexed="8"/>
        <rFont val="Arial"/>
        <family val="2"/>
      </rPr>
      <t/>
    </r>
  </si>
  <si>
    <r>
      <t>060779</t>
    </r>
    <r>
      <rPr>
        <sz val="9"/>
        <color indexed="8"/>
        <rFont val="Arial"/>
        <family val="2"/>
      </rPr>
      <t/>
    </r>
  </si>
  <si>
    <r>
      <t>060780</t>
    </r>
    <r>
      <rPr>
        <sz val="9"/>
        <color indexed="8"/>
        <rFont val="Arial"/>
        <family val="2"/>
      </rPr>
      <t/>
    </r>
  </si>
  <si>
    <r>
      <t>060781</t>
    </r>
    <r>
      <rPr>
        <sz val="9"/>
        <color indexed="8"/>
        <rFont val="Arial"/>
        <family val="2"/>
      </rPr>
      <t/>
    </r>
  </si>
  <si>
    <r>
      <t>060782</t>
    </r>
    <r>
      <rPr>
        <sz val="9"/>
        <color indexed="8"/>
        <rFont val="Arial"/>
        <family val="2"/>
      </rPr>
      <t/>
    </r>
  </si>
  <si>
    <r>
      <t>060783</t>
    </r>
    <r>
      <rPr>
        <sz val="9"/>
        <color indexed="8"/>
        <rFont val="Arial"/>
        <family val="2"/>
      </rPr>
      <t/>
    </r>
  </si>
  <si>
    <r>
      <t>060784</t>
    </r>
    <r>
      <rPr>
        <sz val="9"/>
        <color indexed="8"/>
        <rFont val="Arial"/>
        <family val="2"/>
      </rPr>
      <t/>
    </r>
  </si>
  <si>
    <r>
      <t>060785</t>
    </r>
    <r>
      <rPr>
        <sz val="9"/>
        <color indexed="8"/>
        <rFont val="Arial"/>
        <family val="2"/>
      </rPr>
      <t/>
    </r>
  </si>
  <si>
    <r>
      <t>060786</t>
    </r>
    <r>
      <rPr>
        <sz val="9"/>
        <color indexed="8"/>
        <rFont val="Arial"/>
        <family val="2"/>
      </rPr>
      <t/>
    </r>
  </si>
  <si>
    <r>
      <t>060787</t>
    </r>
    <r>
      <rPr>
        <sz val="9"/>
        <color indexed="8"/>
        <rFont val="Arial"/>
        <family val="2"/>
      </rPr>
      <t/>
    </r>
  </si>
  <si>
    <r>
      <t>060788</t>
    </r>
    <r>
      <rPr>
        <sz val="9"/>
        <color indexed="8"/>
        <rFont val="Arial"/>
        <family val="2"/>
      </rPr>
      <t/>
    </r>
  </si>
  <si>
    <r>
      <t>060789</t>
    </r>
    <r>
      <rPr>
        <sz val="9"/>
        <color indexed="8"/>
        <rFont val="Arial"/>
        <family val="2"/>
      </rPr>
      <t/>
    </r>
  </si>
  <si>
    <r>
      <t>060790</t>
    </r>
    <r>
      <rPr>
        <sz val="9"/>
        <color indexed="8"/>
        <rFont val="Arial"/>
        <family val="2"/>
      </rPr>
      <t/>
    </r>
  </si>
  <si>
    <r>
      <t>060791</t>
    </r>
    <r>
      <rPr>
        <sz val="9"/>
        <color indexed="8"/>
        <rFont val="Arial"/>
        <family val="2"/>
      </rPr>
      <t/>
    </r>
  </si>
  <si>
    <t xml:space="preserve">EFT-6227 </t>
  </si>
  <si>
    <t>EFT-6228</t>
  </si>
  <si>
    <t>EFT-6229</t>
  </si>
  <si>
    <t>EFT-6230</t>
  </si>
  <si>
    <t>EFT-6231</t>
  </si>
  <si>
    <t xml:space="preserve">060749 </t>
  </si>
  <si>
    <t>PAGO INDEMN. Y VAC. (30 DIAS CORRESP. AL AÑO 2019 Y 30 DIAS DEL 2020 ), QUIEN DESEMPEÑO EL CARGO DE VIGILANTE, DEPARTAMENTO PROVINCIAL ELIAS PIÑA.</t>
  </si>
  <si>
    <t>PAGO INDEMN. Y VAC. (30 DIAS CORRESP. AL AÑO 2019 Y 30 AL 2020), QUIEN DESEMPEÑO EL CARGO DE VIGILANTE, DEPARTAMENTO PROVINCIAL ELIAS PIÑA.</t>
  </si>
  <si>
    <t>PAGO INDEMN. Y VAC. (25 DIAS CORRESP. AL AÑO 2019 Y 22 DEL 2020), QUIEN DESEMPEÑO EL CARGO DE CHOFER II, EN LA DIVISION ADMINISTRATIVA FINANCIERA AZUA.</t>
  </si>
  <si>
    <t>PAGO INDEMN. Y VAC. (25 DIAS CORRESP. AL AÑO 2019 Y 22 AL 2020) QUIEN DESEMPEÑO EL CARGO DE CHOFER II, EN LA DIVISION ADMINISTRATIVA FINANCIERA AZUA.</t>
  </si>
  <si>
    <t>PAGO VAC. (09 DIAS CORRESP. AL AÑO 2020), QUIEN DESEMPEÑO EL CARGO DE ANALISTA DE PRESUPUESTO DE OBRAS, DEPARTAMENTO DE COSTOS Y PRESUPUESTOS.</t>
  </si>
  <si>
    <t>PAGO FACT. NO. B1500000010/11-06-2021,ORDEN DE SERVICIO NO.OS2021-0366 COLOCACION DE PUBLICIDAD INSTITUCIONAL DURANTE 03 (TRES) MESES, EN EL PROGRAMA DE TELEVISION "BAJANDO DURO CON VIDAL", QUE SE TRANSMITE DE LUNES A VIERNES EN HORARIO DE 6: 00 AM A 7: 00 AM A TRAVES DE CINEVISION CANAL 19, CORRESP. AL PERIODO DEL 04 DE MARZO AL 04 DE JUNIO/2021.</t>
  </si>
  <si>
    <t>PAGO FACT. NO. B1500000038/17-06-2021 ORDEN DE SERVICIO OS2021-0401, PARA LOS SERVICIOS DE LOS NOTARIOS PARA EL ACTO DE APERTURAR LA COMPARACION DE PRECIOS NO.INAPA-CCC-CP-2021-0019 OFERTAS TECNICAS (SOBRE A) PARA EL "SUMINISTRO Y COLOCACION DE PLATAFORMAS PARA COMPRESORES DE AIRE ACONDICIONADOS".</t>
  </si>
  <si>
    <t>PAGO FACT. NO. B1500000395/24-02-2021 ORDEN DE COMPRA NO. OC2021-0036, ADQUISICION DE FLUXOMETRO PARA ORINALES, FLUXOMETRO DE INODORO Y LLAVE PARA LAVAMANOS, LOS CUALES SERAN UTILIZADOS EN DIFERENTES AREAS DE BAÑOS DEL NIVEL CENTRAL.</t>
  </si>
  <si>
    <t>PAGO FACT. NOS.B1500001327/05, 1280/25-05-2021 ORDEN DE SERVICIO NO.OS2021-0191, COLOCACION DE PUBLICIDAD INSTITUCIONAL DURANTE 02 (DOS) MESES, EN EL PROGRAMA DE TELEVISION "VERDADES AL AIRE" DE LA CADENA DE NOTICIAS TELEVISION, CDTV,SA CORRESP. AL PERIODO DEL 28 DE ENERO AL 28 MARZO/2021.</t>
  </si>
  <si>
    <t>PAGO EQUIVALENTE A DOS (2) MESES DE DEPOSITO POR CONCEPTO DE ALQUILER DE LOCAL PARA LA INSTALACION DE LA OFICINA COMERCIAL, UBICADO EN LA CALLE MANUEL DE JESUS GALVAN NO. 99, MUNICIPIO BAJOS DE HAINA, PROVINCIA SAN CRISTOBAL.</t>
  </si>
  <si>
    <t>PAGO INDEMN. Y VAC. (25 DIAS CORRESP. AL AÑO 2019 Y 30 DEL 2020), QUIEN DESEMPEÑO EL CARGO DE AYUDANTE DE FONTANERIA, EN LA DIVISION COMERCIAL SAN JOSE DE OCOA.</t>
  </si>
  <si>
    <t>PAGO INDEMN. Y VAC. (25 DIAS CORRESP. AL AÑO 2019 Y 30 AL 2020), QUIEN DESEMPEÑO EL CARGO DE AYUDANTE DE FONTANERIA, EN LA DIVISION COMERCIAL SAN JOSE DE OCOA.</t>
  </si>
  <si>
    <t>PAGO INDEMN. Y VAC. (25 DIAS CORRESP. AL AÑO 2019 Y 30 DEL 2020), QUIEN DESEMPEÑO EL CARGO DE CONSERJE, EN LA SECCION ADMINISTRATIVA DE PEDERNALES.</t>
  </si>
  <si>
    <t>PAGO INDEMN. Y VAC. (25 DIAS CORRESP. AL AÑO 2019 Y 30 AL 2020), QUIEN DESEMPEÑO EL CARGO DE CONSERJE EN LA SECCION ADMINISTRATIVA DE PEDERNALES.</t>
  </si>
  <si>
    <t>1ER ABONO, INDEMN. Y VAC. CORRESP. A (30 DIAS DEL AÑO 2019 Y 30 DEL 2020), QUIEN DESEMPEÑO EL CARGO DE TECNICO ADMINISTRATIVO (A), EN LA DIRECCION DE LA CALIDAD DEL AGUA.</t>
  </si>
  <si>
    <t>PAGO INDEMN. Y VAC. (30 DIAS CORRESP. AL AÑO 2019 Y 30 AL 2020),  QUIEN DESEMPEÑO EL CARGO DE TECNICO ADMINISTRATIVO (A), EN LA DIRECCION DE LA CALIDAD DEL AGUA.</t>
  </si>
  <si>
    <t>PAGO FACT. NO. B1500000268/02-07-2021, ORDEN DE SERVICIO NO. OS2021-0296, SERVICIO DE CATERING DE ALMUERZOS  PREEMPACADOS, REFRIGERIOS Y MONTAJE DE BUFFET QUE SERAN UTILIZADOS  PARA EL EQUIPO TECNICO DE LA DIRECCION EJECUTIVA DE NUESTRA  INSTITUCION.</t>
  </si>
  <si>
    <t>2DO ABONO, INDEMN. Y VAC. CORRESP. A (30 DIAS DEL AÑO 2019 Y 30 AL 2020), QUIEN DESEMPEÑO EL CARGO DE ENCARGADO (A), DEPARTAMENTO PROVINCIAL ELIAS PIÑA.</t>
  </si>
  <si>
    <t>SALDO, INDEMN. Y  VAC. CORRESP. A (30 DIAS DEL AÑO 2019 Y 30 DEL 2020), QUIEN DESEMPEÑO LA FUNCION DE AUXILIAR COMERCIAL, EN EL DEPARTAMENTO CATASTRO DE USUARIOS CARTOGRAFIA.</t>
  </si>
  <si>
    <t>PAGO INDEMN. Y VAC. (25 DIAS CORRESP. AL AÑO 2019 Y 19 AL 2020), QUIEN DESEMPEÑO EL CARGO DE OPERADOR DE SISTEMA APS, SECCION DE OPERACIONES BARAHONA.</t>
  </si>
  <si>
    <t>PAGO INDEMN. Y VAC. (25 DIAS CORRESP. AL AÑO 2019 Y 19 AL 2020), .QUIEN DESEMPEÑO EL CARGO DE OPERADOR DE SISTEMA APS, SECCION DE OPERACIONES BARAHONA.</t>
  </si>
  <si>
    <t>PAGO FACT.  NO.B1500000153/12-03-2021, ORDEN DE SERVICIO NO.OS2020-0674, SERVICIO DISTRIBUCION DE AGUA EN DIFERENTES SECTORES Y COMUNIDADES DE  VILLA ALTAGRACIA,  PROVINCIA SAN CRISTOBAL, CORRESP. A 14  DIAS DEL MES DE ENERO/2021.</t>
  </si>
  <si>
    <t>6TO ABONO DE LA INDEMN. Y VAC. CORRESP. A (30 DIAS DEL AÑO 2019 Y 25 DIAS DEL 2020), QUIEN DESEMPEÑO EL CARGO DE ENCARGADA EN EL DEPTO. DE MEDICION DE CONSUMO.</t>
  </si>
  <si>
    <t>SALDO, INDEMN. Y VAC. CORRESP. A (25 DIAS DEL AÑO 2019 Y 25 DEL 2020), QUIEN DESEMPEÑO EL CARGO DE TECNICO ADMINISTRATIVO, EN LA DIRECCION DE TRATAMIENTO DE AGUA.</t>
  </si>
  <si>
    <t>SALDO, INDEMN. Y VAC. (30 DIAS CORRESP. AL AÑO 2019 Y 30 DEL 2020), QUIEN DESEMPEÑO EL CARGO DE ANALISTA FINANCIERO, EN LA DIRECCION DE DESARROLLO PROVINCIAL, UCP INAPA-BID-AECI.</t>
  </si>
  <si>
    <t>SALDO, INDEMN. Y VAC. CORRESP. A (30 DIAS DEL AÑO 2019 Y 30 DEL 2020), QUIEN DESEMPEÑO LA FUNCION DE ENCARGADO (A), DIVISION DE OPERACIONES PROVINCIA HERMANAS MIRABAL.</t>
  </si>
  <si>
    <t>2DO ABONO, INDEMN. Y VAC. CORRESP. A (20 DIAS DEL AÑO 2019 Y 20 DEL 2020), QUIEN DESEMPEÑO EL CARGO DE ENCARGADO EN LA SECCION DE SEGURIDAD CIVIL.</t>
  </si>
  <si>
    <t>SALDO, INDEMN. Y VAC. (25 DIAS CORRESP. AL AÑO 2019 Y 20 DEL 2020), QUIEN DESEMPEÑO EL CARGO DE ENCARGADO (A) DIVISION DE OPERACIONES EN LA DIVISION DE OPERACIONES PROVINCIA BANI.</t>
  </si>
  <si>
    <t>SALDO, INDEMN. Y VAC. CORRESP. A (25 DIAS DEL AÑO 2019 Y 30 DEL 2020), QUIEN DESEMPEÑO EL CARGO DE OPERADOR DE SISTEMA APS EN LA DIVISION DE OPERACIONES SAN JOSE DE OCOA..</t>
  </si>
  <si>
    <t>PAGO INDEMN. Y VAC. (20 DIAS CORRESP. AL AÑO 2019 Y 20 DEL 2020), QUIEN DESEMPEÑO EL CARGO DE OPERADOR DE EQUIPOS PESADOS, EN LA DIVISION DE TRANSPORTACION.</t>
  </si>
  <si>
    <t>PAGO INDEMN. Y VAC. (20 DIAS CORRESP. AL AÑO 2019 Y 20 AL 2020),  QUIEN DESEMPEÑO EL CARGO DE OPERADOR DE EQUIPOS PESADOS, EN LA DIVISION DE TRANSPORTACION.</t>
  </si>
  <si>
    <t>PAGO INDEMN. Y VAC. (20 DIAS CORRESP. AL AÑO 2019 Y 18 DEL 2020), QUIEN DESEMPEÑO EL CARGO DE AUXILIAR ADMINISTRATIVO, EN LA DIVISION DE SERVICIOS GENERALES.</t>
  </si>
  <si>
    <t>PAGO INDEMN. Y VAC. (20 DIAS CORRESP. AL AÑO 2019 Y 18 AL 2020), QUIEN DESEMPEÑO EL CARGO DE AUXILIAR ADMINISTRATIVO, EN LA DIVISION DE SERVICIOS GENERALES.</t>
  </si>
  <si>
    <t>PAGO INDEMN. Y VAC. (20 DIAS CORRESP. AL AÑO 2019 Y 20 DEL 2020), QUIEN DESEMPEÑO EL CARGO DE SECRETARIA EN LA DIRECCION DE OPERACIONES.</t>
  </si>
  <si>
    <t>PAGO FACT. NO. B0222402655/03-12, 411295,96/21-12, 414233/28-12-2020, 982653,54/15-01-2021, DESCONTADO DE LA INDEMNIZACION Y VAC. QUIEN DESEMPEÑO EL CARGO DE SECRETARIA EN LA DIRECCION DE OPERACIONES.</t>
  </si>
  <si>
    <t>1ER ABONO, INDEMN. Y VAC. CORRESP. A (30 DIAS DEL AÑO 2019 Y 30 DEL 2020), QUIEN DESEMPEÑO EL CARGO DE COORDINADOR DE ZONA, EN EL DEPARTAMENTO DE EVALUACION DEL DESEMPEÑO Y CAPACITACION.</t>
  </si>
  <si>
    <t>PAGO INDEMN. Y VAC. (30 DIAS CORRESP. AL AÑO 2019 Y 30 AL 2020), QUIEN DESEMPEÑO EL CARGO DE COORDINADOR DE ZONA, EN EL DEPARTAMENTO DE EVALUACION DEL DESEMPEÑO Y CAPACITACION.</t>
  </si>
  <si>
    <t>PAGO INDEMN. Y VAC. (30 DIAS CORRESP. AL AÑO 2019 Y 25 DEL 2020), QUIEN DESEMPEÑO EL CARGO DE SECRETARIA, EN LA DIVISION DE ALMACEN DE EQUIPOS.</t>
  </si>
  <si>
    <t>PAGO INDEMN. Y VAC. (30 DIAS CORRESP. AL AÑO 2019 Y 25 AL 2020), QUIEN DESEMPEÑO EL CARGO DE SECRETARIA, EN LA DIVISION DE ALMACEN DE EQUIPOS.</t>
  </si>
  <si>
    <t>SALDO, INDEMN. Y VAC. CORRESP. A (25 DIAS DEL AÑO 2019 Y 25 DEL 2020), QUIEN DESEMPEÑO EL CARGO DE ENCARGADA, DIVISION ADMINISTRATIVA FINANCIERA PROVINCIA HATO MAYOR.</t>
  </si>
  <si>
    <t>PAGO VAC. (25 DIAS CORRESP. AL AÑO 2019 Y 23 DIAS DEL AÑO 2020) QUIEN ES LA APODERADA DE LOS BENEFICIOS DEL FALLECIDO, EL SR. VICTOR MANUEL SALDAÑA RODRIGUEZ CED. NO. 071-0030830-8, QUIEN DESEMPEÑO EL CARGO DE OPERADOR DE SISTEMA APS EN LA DIVISION DE OPERACIONES PROVINCIA DUARTE.</t>
  </si>
  <si>
    <t>PAGO FACT. NOS.B1500000008/17-06-2021, ORDEN DE SERVICIO OS2021-0308, COLOCACION DE PUBLICIDAD INSTITUCIONAL DURANTE 03 (TRES) MESES , EN EL PROGRAMA DE TELEVISION "AUDIENCIA PRELIMINAR" TRANSMITIDO DE LUNES A VIERNES DE 8:00 PM A 9:00 PM A TRAVES DEL CANAL DEL SOL. UNA MENCION MAS COLOCACION DE MATERIAL AUDIOVISUAL.  (CORRESP. AL  PERIODO DEL 08 DE MAYO AL 08 DE JUNIO 2021).</t>
  </si>
  <si>
    <t>PAGO FACT. NO. B150001244/04-02-2021 ORDEN DE SERVICIO OS2020-0760, SERVICIO DE MANTENIMIENTO Y REPARACION, PARA LA FICHA NO. 804.</t>
  </si>
  <si>
    <t>PAGO FACT. NO.B1500000063/31-03-2021, ORDEN DE COMPRA OC2021-0088, COMPRA DE PLANCHA DE YESO 4X8 1/2, PARA SER UTILIZADO EN EL REMOZAMIENTO DEL DEPARTAMENTO DE COSTO Y PRESUPUESTO 3er. NIVEL DE LA  SEDE CENTRAL DEL INAPA.</t>
  </si>
  <si>
    <t>PAGO FACT. NO.B1100008681/21-06-2021,  ALQUILER LOCAL COMERCIAL EN LAS TARANAS VILLA RIVAS, PROVINCIA DUARTE, CORRESP. AL MES JUNIO/2021.</t>
  </si>
  <si>
    <t>PAGO FACT. NOS. B1500000048/09-03, , 49/12-04, 51/05-05, 52/08-06-2021, ORDEN DE SERVICIO NO. OS2021-0359,  ABASTECIMIENTO DE AGUA EN DIFERENTES SECTORES Y COMUNIDADES DE LAS  PROVINCIAS BARAHONA , CORRESP. A 28 DIAS DE FEBRERO, 30  DIAS DE MARZO,  29 DIAS DE ABRIL Y 31 DIAS DE MAYO /2021.</t>
  </si>
  <si>
    <t xml:space="preserve">EFT-6232 </t>
  </si>
  <si>
    <t>EFT-6233</t>
  </si>
  <si>
    <t>EFT-6234</t>
  </si>
  <si>
    <t>EFT-6235</t>
  </si>
  <si>
    <t>EFT-6236</t>
  </si>
  <si>
    <t>EFT-6237</t>
  </si>
  <si>
    <t>EFT-6238</t>
  </si>
  <si>
    <t>EFT-6239</t>
  </si>
  <si>
    <t>EFT-6240</t>
  </si>
  <si>
    <t>EFT-6241</t>
  </si>
  <si>
    <t xml:space="preserve">060792 </t>
  </si>
  <si>
    <t xml:space="preserve">060793 </t>
  </si>
  <si>
    <t xml:space="preserve">060794 </t>
  </si>
  <si>
    <t xml:space="preserve">060795 </t>
  </si>
  <si>
    <t xml:space="preserve">060796 </t>
  </si>
  <si>
    <t xml:space="preserve">060797 </t>
  </si>
  <si>
    <t xml:space="preserve">060798 </t>
  </si>
  <si>
    <t xml:space="preserve">060799 </t>
  </si>
  <si>
    <t xml:space="preserve">060800 </t>
  </si>
  <si>
    <t xml:space="preserve">060801 </t>
  </si>
  <si>
    <t xml:space="preserve">060802 </t>
  </si>
  <si>
    <t xml:space="preserve">060803 </t>
  </si>
  <si>
    <t xml:space="preserve">060804 </t>
  </si>
  <si>
    <t xml:space="preserve">060805 </t>
  </si>
  <si>
    <t xml:space="preserve">060806 </t>
  </si>
  <si>
    <t xml:space="preserve">060807 </t>
  </si>
  <si>
    <t xml:space="preserve">060808 </t>
  </si>
  <si>
    <t xml:space="preserve">060809 </t>
  </si>
  <si>
    <t xml:space="preserve">060810 </t>
  </si>
  <si>
    <t xml:space="preserve">060811 </t>
  </si>
  <si>
    <t xml:space="preserve">060812 </t>
  </si>
  <si>
    <t xml:space="preserve">060813 </t>
  </si>
  <si>
    <t xml:space="preserve">060814 </t>
  </si>
  <si>
    <t xml:space="preserve">060815 </t>
  </si>
  <si>
    <t xml:space="preserve">060816 </t>
  </si>
  <si>
    <t xml:space="preserve">060817 </t>
  </si>
  <si>
    <t xml:space="preserve">060818 </t>
  </si>
  <si>
    <t xml:space="preserve">060819 </t>
  </si>
  <si>
    <t xml:space="preserve">060820 </t>
  </si>
  <si>
    <t xml:space="preserve">060821 </t>
  </si>
  <si>
    <t xml:space="preserve">060822 </t>
  </si>
  <si>
    <t xml:space="preserve">060823 </t>
  </si>
  <si>
    <t xml:space="preserve">060824 </t>
  </si>
  <si>
    <t xml:space="preserve">060825 </t>
  </si>
  <si>
    <t xml:space="preserve">060826 </t>
  </si>
  <si>
    <t xml:space="preserve">060827 </t>
  </si>
  <si>
    <t xml:space="preserve">060828 </t>
  </si>
  <si>
    <t>PAGO FACT. NOS. B0222687314/07-01, 690365/14-01,697631/30-01, 3301795/09-02-2021, DESCONTADO DE LA INDEMNIZACION Y  VAC.QUIEN DESEMPEÑO EL CARGO DE AUXILIAR ADMINISTRATIVO, EN LA DIVISION DE SERVICIOS GENERALES.</t>
  </si>
  <si>
    <t>PAGO INDEMN. Y VAC. (25 DIAS CORRESP. AL AÑO 2019 Y 19 AL 2020), QUIEN DESEMPEÑO EL CARGO DE GESTOR DE COBROS, EN LA COMERCIAL SAN CRISTOBAL.</t>
  </si>
  <si>
    <t>PAGO FACT. NOS. B1500000017, 16/04-05-2021, ORDEN DE SERVICIO NO. OS2020-0582,  DISTRIBUCION DE AGUA EN DIFERENTES SECTORES Y COMUNIDADES DE LA PROVINCIA HERMANAS MIRABAL,  ADENDA 01/2021. CORRESP. A 28 DIAS MES DE SEPTIEMBRE Y 26 DIAS DE OCTUBRE/2020.</t>
  </si>
  <si>
    <t>SALDO, INDEMN. Y VAC. CORRESP. A (30 DIAS DEL AÑO 2019 Y 30 DEL 2020), QUIEN DESEMPEÑO EL CARGO DE CODIFICADOR (A) EN EL DEPART.CATASTRO DE USUARIOS CARTOGRAFIA.</t>
  </si>
  <si>
    <t>PAGO INDEMN. Y VAC. (20 DIAS CORRESP. AL AÑO 2019 Y 20 DEL 2020), QUIEN DESEMPEÑO EL CARGO DE AUXILIAR DE RELACIONES PUBLICAS, EN EL DEPARTAMENTO PROVINCIAL AZUA.</t>
  </si>
  <si>
    <t>SALDO, INDEMN. Y VAC. CORRESP. A (25 DIAS DEL AÑO 2019 Y 29 AL 2020), QUIEN DESEMPEÑO EL CARGO DE ENCARGADO (A), EN LA DIVISION DE TRATAMIENTO PROVINCIA MONTE PLATA.</t>
  </si>
  <si>
    <t>PAGO INDEMN. Y VAC. (25 DIAS CORRESP. AL AÑO 2019 Y 23 DEL 2020), QUIEN DESEMPEÑO EL CARGO DE ANALISTA DE RECURSOS HUMANOS,  EN EL DEPARTAMENTO PROVINCIAL SAN CRISTOBAL.</t>
  </si>
  <si>
    <t>PAGO INDEMN. Y VAC. (25 DIAS CORRESP. AL AÑO 2019 Y 23 AL 2020),  QUIEN DESEMPEÑO EL CARGO DE ANALISTA DE RECURSO HUMANOS, EN EL DEPARTAMENTO PROVICIAL SAN CRISTOBAL.</t>
  </si>
  <si>
    <t>PAGO INDEMN. Y VAC. (25 DIAS CORRESPONDIENTE AL AÑO 2019 Y 22 DEL 2020), QUIEN DESEMPEÑO EL CARGO DE CONSERJE, EN LA DIVISION ADMINISTRATIVA FINANCIERA SAN CRISTOBAL.</t>
  </si>
  <si>
    <t>PAGO INDEMN. Y VAC. (25 DIAS CORRESP. AL AÑO 2019 Y 22  AL 2020), QUIEN DESEMPEÑO EL CARGO DE CONSERJE EN LA DIVISION ADMINISTRATIVA FINANCIERA SAN CRISTOBAL.</t>
  </si>
  <si>
    <t>SALDO, INDEMN. Y VAC. CORRESP. A (25 DIAS DEL AÑO 2019 Y 30 DIAS DEL 2020), QUIEN DESEMPEÑO EL CARGO DE ANALISTA LEGAL, EN LA DIVISION DE ELABORACION DE DOCUMENTOS LEGALES.</t>
  </si>
  <si>
    <t>SALDO, INDEMN. Y  VAC. CORRESP. A (30 DIAS DEL AÑO 2019 Y 29 DEL 2020), QUIEN DESEMPEÑO EL CARGO DE AYUDANTE DE OPERACIONES Y MANTENIMIENTO, EN LA DIVISION DE OPERACIONES SAMANA.</t>
  </si>
  <si>
    <t>1ER ABONO, INDEMN. Y VAC. CORRESP. A (30 DIAS DEL AÑO 2019 Y 29 DEL 2020), QUIEN DESEMPEÑO LA FUNCION DE ANALISTA DE DATOS ESTADISTICOS, EN LA DIRECCION DE LA CALIDAD DEL AGUA.</t>
  </si>
  <si>
    <t>SALDO, INDEMN. Y VAC. CORRESP. A (25 DIAS DEL AÑO 2019 Y 25 DIAS DEL 2020), QUIEN DESEMPEÑO EL CARGO DE ENCARGADO (A) DIVISION DE OPERACIONES, EN LA DIVISION DE OPERACIONES PROVINCIA DUARTE.</t>
  </si>
  <si>
    <t>PAGO INDEMN. Y VAC. (20 DIAS CORRESP. AL AÑO 2019 Y 17 DEL 2020), QUIEN DESEMPEÑO EL CARGO DE GESTOR DE COBROS, EN LA SECCION COMERCIAL DE INDEPENDENCIA.</t>
  </si>
  <si>
    <t>PAGO INDEMN. Y VAC. (20 DIAS CORRESP. AL AÑO 2019 Y 17 AL 2020), QUIEN DESEMPEÑO EL CARGO DE GESTOR DE COBROS, EN LA SECCION COMERCIAL DE INDEPENDENCIA.</t>
  </si>
  <si>
    <t>PAGO INDEMN. Y VAC. (30 DIAS CORRESP. AL AÑO 2019 Y 30 DEL 2020), QUIEN DESEMPEÑO EL CARGO DE OPERADOR DE SISTEMA APS, EN LA DIVISION DE OPERACIONES PROVINCIA SAN PEDRO DE MACORIS.</t>
  </si>
  <si>
    <t>PAGO INDEMN. Y VAC. (30 DIAS CORRESP. AL AÑO 2019 Y 30 AL 2020), QUIEN DESEMPEÑO EL CARGO DE OPERADOR DE SISTEMA APS, EN LA DIVISION DE OPERACIONES PROVINCIA SAN PEDRO DE MACORIS.</t>
  </si>
  <si>
    <t>SALDO, INDEMN. Y VAC. CORRESP. A (25 DIAS DEL AÑO 2019 Y 20 DEL 2020), QUIEN DESEMPEÑO EL CARGO DE INGENIERO DE OPERACIONES ELECTROMECANICAS, SECCION DE OPERACIONES DE BARAHONA.</t>
  </si>
  <si>
    <t>6TO ABONO DE INDEMN. Y VAC. CORRESP. A (30 DIAS DEL AÑO 2019 Y 27 DIAS DEL 2020), QUIEN DESEMPEÑO EL CARGO DE ENCARGADO (A) INTERINO EN EL DEPARTAMENTO ADMINISTRATIVO.</t>
  </si>
  <si>
    <t>5TO ABONO DE INDEMN. Y VAC. CORRESP. A (30 DIAS DEL AÑO 2019 Y 29 DEL 2020), QUIEN DESEMPEÑO EL CARGO DE ENCARGADO EN EL DEPARTAMENTO DE DESARROLLO RURAL EN APS.</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</si>
  <si>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</si>
  <si>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FACTURA NO. B1500000168/01-06-2021, ORDEN DE SERVICIO NO. OS2021-0339, SERVICIO DE ALQUILER Y PRODUCCION DE EVENTO CON MOTIVO DE CELEBRACION DEL DIA  DE LAS MADRES EN LA EXPLANADA DE LA INSTITUCION.</t>
  </si>
  <si>
    <t>PAGO FACT. NOS.B1500000103/19, 104/24-05-2021 ORDENES DE SERVICIO NOS. OS2021-0329-0331, SERVICIOS DE NOTARIOS PARA EL ACTO DE LA COMPARACION DE PRECIOS NO. INAPA-CCC-CP-2021-0010, 0011 OFERTAS TECNICAS ( SOBRE A ), PARA LA ADQUISICION DE MATERIALES GASTABLES, Y TICKETS DE COMBUSTIBLES  PARA USO DEL INAPA.</t>
  </si>
  <si>
    <t>PAGO EQUIVALENTE A DOS (2) MESES DE DEPOSITO POR CONCEPTO DE ALQUILER DEL LOCAL PARA LA INSTALACION DE LA OFICINA COMERCIAL, UBICADO EN LA CALLE DUARTE NO.15, ESQUINA CALLE LUPERON, MUNICIPIO SANCHEZ, PROVINCIA SANTA BARBARA SAMANA.</t>
  </si>
  <si>
    <t>PAGO FACT. NO.B1500000006/25-05-2021 ORDEN DE COMPRA OC2021-0133, COMPRA DE 15 UNIDADES DE POLIMERO NO IONICO, EN TANQUES DE 200KGS, PARA SER UTILIZADOS EN EL ACUEDUCTO DE ASURO-BARAHONA.</t>
  </si>
  <si>
    <t>SALDO, INDEMN. Y VAC. CORRESP. A (25 DIAS DEL AÑO 2019 Y 30 DEL 2020), QUIEN DESEMPEÑO EL CARGO DE ANALISTA COMERCIAL, DIVISION COMERCIAL PROV. SAMANA.</t>
  </si>
  <si>
    <t>REPOSICION FONDO CAJA CHICA DE LA PLANTA DE TRATAMIENTO DE CABUYA, PROVINCIA HERMANAS MIRABAL ZONA III CORRESP. AL PERIODO DEL 05-03 AL 03-05-2021. RECIBOS DE DESEMBOLSO DEL 0163 AL 0189.</t>
  </si>
  <si>
    <t>1ER ABONO, INDEMN. Y VAC. CORRESP. A (25 DIAS DEL AÑO 2019 Y 30 DEL 2020), QUIEN DESEMPEÑO EL CARGO DE TECNICO DE OPERACIONES, DIVISION DE OPERACIONES SANCHEZ RAMIREZ.</t>
  </si>
  <si>
    <t>1ER ABONO, INDEMN. Y VAC. CORRESP. A (14 DIAS DEL AÑO 2019 Y 28 DEL 2020), QUIEN DESEMPEÑO EL CARGO DE ANALISTA FINANCIERO, EN LA DIRECCION DE DESARROLLO PROVINCIAL.</t>
  </si>
  <si>
    <t>PAGO INDEMN. Y VAC. (14 DIAS CORRESP. AL AÑO 2019 Y 28 AL 2020), QUIEN DESEMPEÑO EL CARGO DE ANALISTA FINANCIERO, EN LA DIRECCION DE DESARROLLO PROVINCIAL.</t>
  </si>
  <si>
    <t>PAGO FACT. NO. B0222982669/15-01-2021, DESCONTADO DE LA INDEMN. Y VAC., QUIEN DESEMPEÑO EL CARGO DE ANALISTA FINANCIERO, EN LA DIRECCION DE DESARROLLO PROVINCIAL.</t>
  </si>
  <si>
    <t>PAGO FACT. NO. B1500000014/10-11-2020, ORDEN DE SERVICIO NO. OS2020-0442, DISTRIBUCION DE AGUA EN DIFERENTES SECTORES Y COMUNIDADES DE COTUI PROVINCIA SANCHEZ RAMIREZ.</t>
  </si>
  <si>
    <t>PAGO FACT. NOS. B1500000001/05-04,02/05-05, 03/04-06-2021,  ORDEN DE SERVICIO NO. OS2021-0360, SERVICIO DISTRIBUCION DE AGUA EN DIFERENTES SECTORES Y COMUNIDADES DE LA PROVINCIA ELIAS PIÑA. SEGUN CONTRATO NO. 015/2021,   CORRESP. A  31 DIAS DE MARZO, 30  DIAS DE ABRIL   Y 31 DIAS DE MAYO/2021.</t>
  </si>
  <si>
    <t>PAGO FACT. NO.B1500101021/28-06-2021 (771256670), SERVICIO DE LINEA TELEFONICA TIPO CELULAR FIJO, INSTALADA EN LA PLANTA DE TRATAMIENTO DE HIGUEY, CORRESP. AL MES DE JUNIO/2021.</t>
  </si>
  <si>
    <t>PAGO FACT. NO.B1500000209/09-06-2021, ORDEN DE SERVICIO NO.OS2021-0316, COLOCACION DE PUBLICIDAD INSTITUCIONAL DURANTE 03 (TRES) MESES  EN LA PROGRAMACION REGULAR DE ¨TELEIMPACTO¨, PARA LA TRANSMISION DE CUÑAS A TRAVES DEL CANAL 52 Y DE LOS PRINCIPALES SISTEMAS DE CABLE DEL PAIS,  CLARO,ALTICE, WIND TELECOM, TELENOR, OLBIRT CABLE Y ALGUNOS SISTEMAS DE CABLE EN DISTINTOS PUEBLOS DEL PAIS, PAGINA WEB Y REDES SOCIALES.  CORRESP. AL PERIODO DEL 24 DE ABRIL AL 24 DE MAYO DEL AÑO 2021, CONTRATO NO.081/2021.</t>
  </si>
  <si>
    <t>PAGO FACT. NOS. B1500000041/05-04, 42/03-05, 43/31-05-2021, ORDEN DE SERVICIO NO. OS2021-0387, DISTRIBUCION DE AGUA CON CAMION CISTERNA EN DIFERENTES SECTORES Y COMUNIDADES DE LA PROVINCIA SAN CRISTOBAL CORRESP. A 31 DIAS DEL MES DE MARZO, 30 DIAS DEL MES DE ABRIL Y 31 DIAS DEL MES DE MAYO/2021.</t>
  </si>
  <si>
    <t>PAGO FACT. NO. B1500000033/31-05-2021, ORDEN DE SERVICIO NO. OS2021-0240, DISTRIBUCION DE AGUA EN DIFERENTES SECTORES Y COMUNIDADES DE LA PROVINCIA SAMANA, CORRESP. A 30 DIAS DEL MES DE MAYO/2021.</t>
  </si>
  <si>
    <t>PAGO FACT. NO.B1500000026/03-06-2021, ORDEN DE SERVICIO NO. OS2021-0036, DISTRIBUCION DE AGUA EN DIFERENTES SECTORES Y COMUNIDADES DE LA PROVINCIA AZUA, CORRESP. A 30 DIAS DEL MES DE MAYO/2021.</t>
  </si>
  <si>
    <t>PAGO DE NOMINA DE INDEMN. Y VAC. AL PERSONAL DESVINCULADO 4TA. PARTE.</t>
  </si>
  <si>
    <t>PAGO FACT. NO.B1500000109/31-05-2021, ORDEN DE SERVICIO NO.OS2021-0205, DISTRIBUCION DE AGUA EN DIFERENTES SECTORES Y COMUNIDADES  DE LA PROVINCIA SAMANA, SEGUN CONTRATO NO.59/2020, CORRESP. A 30  DIAS DEL MES DE MAYO/2021.</t>
  </si>
  <si>
    <t>PAGO FACT. NO.B1500000035/16-06-2021, ORDEN DE SERVICIO NO. OS2021-0141,  DISTRIBUCION DE AGUA EN DIFERENTES SECTORES Y COMUNIDADES  DE LA PROVINCIA SAMANA,  CORRESP. A 30  DIAS DEL MES DE  MAYO/2021.</t>
  </si>
  <si>
    <t>COMISION TSS</t>
  </si>
  <si>
    <t>COMISION DESCUENTOS CARNET</t>
  </si>
  <si>
    <t xml:space="preserve">EFT-2294 </t>
  </si>
  <si>
    <t xml:space="preserve">103191 </t>
  </si>
  <si>
    <r>
      <t xml:space="preserve">EFT-1192 </t>
    </r>
    <r>
      <rPr>
        <sz val="8"/>
        <color indexed="10"/>
        <rFont val="Calibri"/>
        <family val="2"/>
        <scheme val="minor"/>
      </rPr>
      <t xml:space="preserve"> </t>
    </r>
  </si>
  <si>
    <t xml:space="preserve">EFT-2295 </t>
  </si>
  <si>
    <t>PAGO FACT. NO. B1500000118/15-06-2021 (CUB. NO.12) DE LOS TRAB. PROYECTO DE SOLUCION DRENAJE PLUVIAL DE LOS BARRIOS PEÑA GOMEZ Y VILLA FUNDACION,  PROV. SAN CRISTOBAL.</t>
  </si>
  <si>
    <t>PAGO FACT. NO.B1500000107/15-06-2021 (CUB. NO.04 ) DE LOS TRAB. DE ELECTRIFICACION Y EQUIPAMIENTO POZOS EN EL ESTERO PARA REFORZAMIENTO AC. NEYBA Y MEJORAMIENTO AC. ALTAMIRA ,  PROV. BAHORUCO.</t>
  </si>
  <si>
    <t xml:space="preserve">PAGO FACT. NO. B1500000151/29-06-2021 ( CUB. NO.01) DE LOS TRAB. RECONSTRUCCION SISTEMAS DE ABASTECIMIENTO DE LAS TABLAS-GALEON, PARTE GALEON, AC.PERAVIA, PROV. PERAVIA. </t>
  </si>
  <si>
    <t xml:space="preserve">EFT-6242 </t>
  </si>
  <si>
    <t>EFT-6243</t>
  </si>
  <si>
    <t>EFT-6244</t>
  </si>
  <si>
    <t>EFT-6245</t>
  </si>
  <si>
    <t>EFT-6246</t>
  </si>
  <si>
    <t>EFT-6247</t>
  </si>
  <si>
    <t>EFT-6248</t>
  </si>
  <si>
    <t>EFT-6249</t>
  </si>
  <si>
    <t>EFT-6250</t>
  </si>
  <si>
    <t>EFT-6251</t>
  </si>
  <si>
    <t>EFT-6252</t>
  </si>
  <si>
    <t>EFT-6253</t>
  </si>
  <si>
    <t>EFT-6254</t>
  </si>
  <si>
    <t>EFT-6255</t>
  </si>
  <si>
    <t>EFT-6256</t>
  </si>
  <si>
    <t>EFT-6257</t>
  </si>
  <si>
    <t>EFT-6258</t>
  </si>
  <si>
    <t>EFT-6259</t>
  </si>
  <si>
    <t>EFT-6260</t>
  </si>
  <si>
    <t>EFT-6261</t>
  </si>
  <si>
    <t xml:space="preserve">060829 </t>
  </si>
  <si>
    <t xml:space="preserve">060830 </t>
  </si>
  <si>
    <t xml:space="preserve">060831 </t>
  </si>
  <si>
    <t xml:space="preserve">060832 </t>
  </si>
  <si>
    <t xml:space="preserve">060833 </t>
  </si>
  <si>
    <t xml:space="preserve">060834 </t>
  </si>
  <si>
    <t xml:space="preserve">060835 </t>
  </si>
  <si>
    <t xml:space="preserve">060836 </t>
  </si>
  <si>
    <t xml:space="preserve">060837 </t>
  </si>
  <si>
    <t xml:space="preserve">060838 </t>
  </si>
  <si>
    <t xml:space="preserve">060839 </t>
  </si>
  <si>
    <t xml:space="preserve">060840 </t>
  </si>
  <si>
    <t xml:space="preserve">060841 </t>
  </si>
  <si>
    <t xml:space="preserve">060842 </t>
  </si>
  <si>
    <t xml:space="preserve">060843 </t>
  </si>
  <si>
    <t xml:space="preserve">060844 </t>
  </si>
  <si>
    <t xml:space="preserve">060845 </t>
  </si>
  <si>
    <t>PAGO FACT. NO.B1500001938/11-06-2021, ORD. DE SERV. OS2021-0368, COLOCACION PUBLICIDAD INSTITUCIONAL  DURANTE 03 (TRES) MESES EN EL PROGRAMA DE TELEVISION "ENFASIS CON IVAN RUIZ", TRANSMITIDO LOS SABADOS A LAS 6:00 PM, POR COLOR VISION, CANAL 9, CORRESP. AL PERIODO DEL DIA 04 DE MARZO   AL  04 DE JUNIO/2021.</t>
  </si>
  <si>
    <t>PAGO FACT. NOS.B1500000412/05-03, 478/10-05-2021 ORD. DE SERV. NOS OS2020-0842, OS2021-0301, SERVICIO DE 275 ALMUERZOS, QUE SERAN SERVIDOS EN LAS DIFERENTES REUNIONES CON INVITADOS ESPECIALES DE LA DIRECCION EJECUTIVA DE NUESTRA INSTITUCION DURANTE EL MES DE ENERO/2021, Y SERVICIOS DE REFRIGERIOS PARA 10 PERSONAS QUE SERAN UTILIZADOS EN EL CONSEJO DE ADMINISTRACION.</t>
  </si>
  <si>
    <t>PAGO FACT. NO. B1500000086/02-07-2020, ORDEN DE SERVICIO NO. OS2019-1884  RENOVACION DE SERVICIO PROGRAMA SOPORTE ACTUALIZACION Y MANTENIMIENTO PARA SISTEMA OPEN SMARTFLEX POR VIGENCIA DE 3 AÑOS. (2DO ABONO, AMORTIZACION DE AVANCE RD$5,326,401.08)</t>
  </si>
  <si>
    <t>PAGO FACT. NOS. B1500000056, 57/04-06-2021, ORDEN DE SERVICIO NO. OS2021-0178, ABASTECIMIENTO DE AGUA EN DIFERENTES SECTORES Y COMUNIDADES, DE LA PROVINCIA LA ALTAGRACIA. SEGUN CONTRATO NO.43/2020, CORRESP. A 26 DIAS DEL MES DE FEBRERO, 31 DIAS DE MARZO/2021.</t>
  </si>
  <si>
    <t>PAGO FACT. NO.B1500000002/16-06-2021, ORDEN DE SERVICIO NO.OS2021-0330, COLOCACION DE PUBLICIDAD INSTITUCIONAL DURANTE 03 (TRES) MESES  EN EL PROGRAMA DE TELEVISION  ¨LA VERDAD HABLADA ¨, QUE ES TRANSMITIDO POR VTV CANAL 32 CLARO Y ALTICE, CANAL TVO,  CANAL 58 EN ALTICE 68 EN CLARO, 114 WIND TELECOM Y 307 TELENORD, EN LAS REDES SOCIALES Y EMISORA DE RADIO LA 99.3 FM. CORRESP. AL PERIODO DEL 07 DE ABRIL AL 07 DE JUNIO DEL AÑO 2021.</t>
  </si>
  <si>
    <t>PAGO FACT.  NO.B1500005882/17-06-2021, ORDEN DE SERVICIO OS2021-0378, PUBLICACION EN UN (01) MEDIO DE CIRCULACION NACIONAL DURANTE DOS (02) DIAS CONSECUTIVOS LA CONVOCATORIA A PATICIPAR EN EL PROCESO DE LICITACION PUBLICA NACIONAL, NO. INAPA-CCC-LPN-2021-0012.</t>
  </si>
  <si>
    <t>PAGO FACT.  NO.B1500000026/02-06-2021, ORDEN DE SERVICIO OS2021-0247, COLOCACION DE   PUBLICIDAD INSTITUCIONAL DURANTE 03 (TRES)  MESES EN EL PROGRAMA DE RADIO ¨ BUENAS NOCHES, BUENA SUERTE¨  QUE ES TRANSMITIDO LOS LUNES DE 7:00 PM A 8:00 PM POR CDN RADIO EN LA ESTACION 92.5 FM Y ONLINE POR CDNRADIO.COM.DO.</t>
  </si>
  <si>
    <t>1ER ABONO, INDEMN. Y VAC. CORRESP. A (23 DIAS DEL AÑO 2019 Y 30 DEL 2020), QUIEN DESEMPEÑO LA FUNCION DE ANALISTA DE PRESUPUESTO DE OBRAS, EN EL DEPARTAMENTO DE COSTOS Y PRESUPUESTOS.</t>
  </si>
  <si>
    <t>1ER ABONO, INDEMN. Y VAC. CORRESP. A (30 DIAS DEL AÑO 2019 Y 30 DEL 2020), QUIEN DESEMPEÑO EL CARGO DE ENCARGADO EN EL DEPARTAMENTO REGIONAL ALINO.</t>
  </si>
  <si>
    <t>REPOS. FONDO CAJA CHICA DE LA PROVINCIA HERMANAS MIRABAL ZONA III CORRESP. AL PERIODO DEL 26-04 AL 10-06-2021, RECIBOS DE DESEMBOLSO DEL 0785 AL 0827 SEGUN RELACION DE GASTOS.</t>
  </si>
  <si>
    <t>REPOS. FONDO CAJA CHICA  DE LA DIRECCION ADMINISTRATIVA Y SUS DIVISIONES DESTINADO PARA CUBRIR LAS NECESIDADES DE DIFERENTES AREAS DE LA INSTITUCION CORRESP. AL PERIODO DEL 26-03 AL 12-06-2021, RECIBOS DE DESEMBOLSO DEL 2460 AL 2588.</t>
  </si>
  <si>
    <t>AVANCE 20% AL CONTRATO NO.039/2020 ORDEN DE SERVICIO OS2020-0802, SERVICIO DE REPARACION DE TRANFORMADORES EN DIFERENTES PROVINCIAS DEL INAPA.</t>
  </si>
  <si>
    <t>PAGO FACT. NO.B1500000037/17-06-2021, ORDEN DE SERVICIO NO.OS2021-0403, PARA LOS SERVICIOS DE NOTARIOS PARA EL ACTO DE APERTURA DE LA LICITACION PUBLICA NACIONAL NO.INAPA-CCC-LPN-2021-0007, OFERTAS ECONOMICAS (SOBRE B), PARA LA ¨ADQUISICION DE CAMIONETAS, MOTOCICLETAS Y MINIBUS PARA USO DEL INAPA¨.</t>
  </si>
  <si>
    <t>PAGO INDEMN. Y VAC. (20 DIAS CORRESP. AL AÑO 2019 Y 20 DEL 2020), QUIEN DESEMPEÑO EL CARGO DE CAJERA EN LA DIVISION DE TESORERIA.</t>
  </si>
  <si>
    <t>PAGO INDEMN. Y VAC. (25 DIAS CORRESP. AL AÑO 2019 Y 25 DEL 2020), QUIEN DESEMPEÑO EL CARGO DE AUXILIAR ADMINISTRATIVO EN LA SECCION DE MAYORDOMIA.</t>
  </si>
  <si>
    <t>REPOS. FONDO CAJA CHICA DE LA DIRECCION EJECUTIVA CORRESP. AL PERIODO DEL 04-06 AL 07-07-2021, RECIBOS DE DESEMBOLSO DEL 10243 AL 10286.</t>
  </si>
  <si>
    <t xml:space="preserve"> PAGO FACT. NOS.B1500000004/06-04, 05/04-05, 06/01-06-2021, ORDEN DE SERVICIO NO. OS2021-0354, DISTRIBUCION DE AGUA EN DIFERENTES SECTORES Y COMUNIDADES DE LA PROVINCIA DUARTE, (ADENDA 01/2021)   CORRESP. A 30  DIAS DEL MES DE MARZO, 29  DIAS DE ABRIL Y 30 DIAS DE MAYO/ 2021.</t>
  </si>
  <si>
    <t>PAGO FACT. NO. B1500000057/31-05-2021, ORDEN DE SERVICIO NO. OS2021-0047,  DISTRIBUCION DE AGUA CON CAMION CISTERNA EN DIFERENTES SECTORES Y COMUNIDADES DE LA PROVINCIA EL SEYBO, CORRESP.  A 29 DIAS DEL MES DE MAYO/2021.</t>
  </si>
  <si>
    <t>PAGO FACT. NO. B1500000057/04-06-2021, ORDEN DE SERVICIO NO. OS2021-0211, SERVICIO DE DISTRIBUCION DE AGUA  CAMION CISTERNA EN DIFERENTES SECTORES Y COMUNIDADES DE LA PROVINCIA VALVERDE MAO, CORRESP. A  30 DIAS DE MAYO/2021.</t>
  </si>
  <si>
    <t>PAGO FACT. NO.B1500000158/05-06-2021, ORDEN DE SERVICIO NO. OS2021-0180, DISTRIBUCION DE AGUA EN DIFERENTES SECTORES Y COMUNIDADES DE LA PROVINCIA SAN CRISTOBAL, CORRESP. A 31 DIAS DEL MES DE MAYO/2021.</t>
  </si>
  <si>
    <t>PAGO FACT. NO.B1500100288/28-06-2021 (721621338) SERVICIO DE LAS FLOTAS SISMOPA, CORRESP. AL MES DE JUNIO/2021.</t>
  </si>
  <si>
    <t>PAGO FACT. NOS. B1500000005/05-04, 06/05, 07/31-05-2021, ORDEN DE SERVICIO NO. OS2020-0246,  ABASTECIMIENTO DE AGUA EN DIFERENTES SECTORES Y COMUNIDADES DE LAS GUARANAS, PROVINCIA SAN JUAN DE LA MAGUANA, CORRESP. A 31  DIAS DEL MES DE MARZO, 28 DIAS DEL MES  ABRIL. 26 DIAS DEL MES DE MAYO/2021.</t>
  </si>
  <si>
    <t>PAGO DE FACT. NO.B1500000003/07-06-2021, ORDEN DE SERVICIO NO. OS2021-0356, SERVICIO DE NOTARIO PARA EL ACTO DE LICITACION PUBLICA NACIONAL, NO. INAPA-CCC-LPN-2021-0009 OFERTAS TECNICAS (SOBRE A) PARA LA ¨ADQUISICION DE TUBERIAS PARA SER UTILIZADAS EN LOS ACUEDUCTOS Y PLANTAS DE TRATAMIENTO¨.</t>
  </si>
  <si>
    <t>PAGO FACT. NO. B1500000034/01-06-2021, ORDEN DE SERVICIO NO. OS2021-0333, SERVICIO DE DISTRIBUCION DE AGUA CON CAMION CISTERNA EN DIFERENTES SECTORES Y COMUNIDADES DE LA PROVINCIA SAN CRISTOBAL, CORRESP. A 30  DIAS DEL MES DE MAYO/2021.</t>
  </si>
  <si>
    <t>PAGO FACT. NOS. B1500000027, 28, 29/31-03-2021, ORDENES DE SERVICIO NOS.OS2020-0512 Y OS2021-0334, DISTRIBUCION DE AGUA EN DIFERENTES SECTORES Y COMUNIDADES DE LA PROVINCIA MONTE PLATA, CORRESP. A 23 DIAS DEL MES DE NOVIEMBRE, 23 DIAS DE DICIEMBRE/2020 Y 22 DIAS DE ENERO 2021.</t>
  </si>
  <si>
    <t>PAGO FACT. NOS. B1500000030/05-03, 31/05-04, 32/04-05, 33/04-06-2021  ORDEN DE SERVICIO NO.  OS2021-0334, DISTRIBUCION DE AGUA EN DIFERENTES SECTORES Y COMUNIDADES DE LA PROVINCIA MONTE PLATA, CORRESP. A 23 DIAS  DE FEBRERO, 26 DIAS DE MARZO, 20  DIAS DE ABRIL,  Y 17 DIAS DE MAYO 2021.</t>
  </si>
  <si>
    <t>PAGO FACT. NOS. B1500000051, 52, 53/08-03, 54/19-04, 55/30-04-2021, ORDEN DE SERVICIO NO.OS2021-0179, DISTRIBUCION DE AGUA EN DIFERENTES SECTORES Y COMUNIDADES DE LA PROVINCIA SAN PEDRO DE MACORIS, CORRESP. A 14  DIAS DEL MES DE DICIEMBRE/2020, 21 DIAS  DE ENERO, 23 DIAS DE FEBRERO, 27 DIAS DE MARZO Y 23 DIAS DE ABRIL/2021.</t>
  </si>
  <si>
    <t>PAGO FACT. NO. B1500000056/04-06-2021 , ORDEN DE SERVICIO NO.OS2021-0179, DISTRIBUCION DE AGUA EN DIFERENTES SECTORES Y COMUNIDADES DE LA PROVINCIA SAN PEDRO DE MACORIS, CORRESP. A 7 DIAS DEL MES DE MAYO/2021.</t>
  </si>
  <si>
    <t>PAGO FACT. NO. B1500000158/05-06-2021, ORDEN DE SERVICIO NO. OS2021-0062,  DISTRIBUCION DE AGUA EN DIFERENTES SECTORES Y COMUNIDADES DE LA PROVINCIA SAN CRISTOBAL, CORRESP. A 31 DIAS DEL MES DE MAYO/2021.</t>
  </si>
  <si>
    <t>PAGO FACT. NO. B1500000018/30-06-2021, ALQUILER LOCAL COMERCIAL EN VILLA ELISA, MUNICIPIO GUAYUBIN, PROVINCIA MONTECRISTI, CORRESP. AL MES DE JUNIO/2021.</t>
  </si>
  <si>
    <t>PAGO FACT. NOS. B1500000020/10-11, 21/28-12-2020, ORDEN DE SERVICIO NO. OS2020-0579, DISTRIBUCION DE AGUA, EN DIFERENTES SECTORES Y COMUNIDADES DE COTUI  PROVINCIA SANCHEZ RAMIREZ, CORRESP. A 29 DIAS  DE OCTUBRE Y 20 DIAS DE  NOVIEMBRE/2020.</t>
  </si>
  <si>
    <t>PAGO FACT. NO.B1500000582/18-05-2021 ORDEN DE SERVICIO OS2021-0227, COLOCACION DE PUBLICIDAD DURANTE 03 (TRES) MESES EN LOS PROGRAMA DE RADIO "CUENTAS CLARA" Y "ESTO NO TIENE NOMBRE", TRANSMITIDO DE LUNES A VIERNES DE 7:00 AM A 9:00 AM Y DE 1:00PM A 3:PM POR LA NOTA 95.7 FM, CORRESP. AL PERIODO DEL 16 DE ABRIL AL 16 DE MAYO/2021.</t>
  </si>
  <si>
    <t>PAGO FACT. NO.B1500003031/16-06-2021, ORDEN DE SERVICIO NO.OS2021-0386, PUBLICACION EN UN (01) MEDIO DE CIRCULACION NACIONAL DURANTE DOS (02) DIAS CONSECUTIVOS LA CONVOCATORIA A PARTICIPAR EN EL PROCESO DE LICITACION PUBLICA NACIONAL, NO. INAPA-CCC-LPN-2021-0014.</t>
  </si>
  <si>
    <t>PAGO FACT.  NOS. B1500000056, 57/21-04-2021, ORDEN DE SERVICIO NO. OS2020-0753, DISTRIBUCION DE AGUA EN DIFERENTES SECTORES Y COMUNIDADES DE LA PROVINCIA HATO MAYOR, CORRESP.  A   30 DIAS DEL MES DE ENERO, 28 DIAS DEL MES DE FEBRERO/2021.</t>
  </si>
  <si>
    <t>PAGO FACT. DE CONSUMO DE ENERGETICO EN LA ZONA ESTE DEL PAIS CORRESP. AL MES DE MAYO/2021.</t>
  </si>
  <si>
    <t>PAGO FACT. NOS. B1500000004/07-05, 05/05-06-2021, ORDEN DE SERVICIO NO. OS2021-0242 , DISTRIBUCION DE AGUA EN DIFERENTES SECTORES Y COMUNIDADES DE LA PROVINCIA SANTIAGO RODRIGUEZ, CORRESSP. A 28 DIAS DEL MES DE ABRIL, 28 DIAS DEL MES DE MAYO/2021.</t>
  </si>
  <si>
    <t xml:space="preserve">EFT-6262 </t>
  </si>
  <si>
    <t>EFT-6263</t>
  </si>
  <si>
    <t>EFT-6264</t>
  </si>
  <si>
    <t>EFT-6265</t>
  </si>
  <si>
    <t>EFT-6266</t>
  </si>
  <si>
    <t xml:space="preserve">060846 </t>
  </si>
  <si>
    <t xml:space="preserve">060847 </t>
  </si>
  <si>
    <t xml:space="preserve">060848 </t>
  </si>
  <si>
    <t xml:space="preserve">060849 </t>
  </si>
  <si>
    <t xml:space="preserve">060850 </t>
  </si>
  <si>
    <t xml:space="preserve">060851 </t>
  </si>
  <si>
    <t xml:space="preserve">060852 </t>
  </si>
  <si>
    <t xml:space="preserve">060853 </t>
  </si>
  <si>
    <t xml:space="preserve">060854 </t>
  </si>
  <si>
    <t xml:space="preserve">060855 </t>
  </si>
  <si>
    <t xml:space="preserve">060856 </t>
  </si>
  <si>
    <t xml:space="preserve">060857 </t>
  </si>
  <si>
    <t>PAGO FACT. NO. B1500001561/12-04-2021 ORDEN DE COMPRA OC2021-0105 COMPRA DE 25 BROCHAS #3,(25) BROCHA #4, (25) ROLLO MOTAS ANTIGOTA (25) MOTA RUGOSA PELO SINTETICO, (25) PORTA ROLOS, MATERIALES SERAN UTILIZADOS EN DIFERENTES AREAS DEL NIVEL CENTRAL.</t>
  </si>
  <si>
    <t>PAGO FACT. NO. B1500000112/21-06-2021, OC2021-0096, ADQUISICION DE 768 FARDOS DE 20 BOTELLAS DE AGUAS PURIFICADAS DE 16oz, PARA SER UTILIZADAS EN LAS DIFERENTES ACTIVIDADES DE LA DIRECCION EJECUTIVA POR 04 MESES.</t>
  </si>
  <si>
    <t>PAGO INDEMN. Y VAC. (30 DIAS CORRESP. AL AÑO 2019 Y 25 DEL 2020), QUIEN DESEMPEÑO EL CARGO DE CONTADOR, DEPARTAMENTO DE PRESUPUESTO.</t>
  </si>
  <si>
    <t>REPOS. FONDO CAJA CHICA DE LA DIRECCION DE OPERACIONES DESTINADA PARA CUBRIR GASTOS DE URGENCIA CORRESPONDIENTE AL PERIODO DEL 28-05 AL 01-07-2021, RECIBOS DE DESEMBOLSO DEL 9464 AL 9546.</t>
  </si>
  <si>
    <t>REPOS. FONDO CAJA CHICA DE LA UNIDAD ADMINISTRATIVA DE BOTONCILLO ZONA I CORRESP. AL PERIODO DEL 23-02 AL 13-05-2021, RECIBOS DE DESEMBOLSO DEL 0122 AL 0129.</t>
  </si>
  <si>
    <t>REPOS. FONDO CAJA CHICA DE LA ZONA V SANTIAGO CORRESP. AL PERIODO DEL 18-05 AL 24-06-2021, RECIBOS DE DESEMBOLSO DEL 0339 AL 0403 SEGUN RELACION DE GASTOS.</t>
  </si>
  <si>
    <t>PAGO FACT. NOS. B1500000053,54/11-01, 51,52/27-01, 55,56/30-04-2021, ORDEN DE SERVICIO NO.OS2021-0029,  ABASTECIMIENTO DE AGUA EN DIFERENTES SECTORES Y COMUNIDADES DE LA  PROVINCIA BAHORUCO, CORRESP. A 10 DIAS DE SEPTIEMBRE, 31 DIAS DE OCTUBRE, 30 DIAS DE NOVIEMBRE, 29 DIAS DE DICIEMBRE/2020, 30 DIAS DE ENERO, 28 DIAS DE FEBRERO/2021.</t>
  </si>
  <si>
    <t>REPOS. FONDO CAJA CHICA DE LA DIRECCION COMERCIAL CORRESP. AL PERIODO DEL 07-05 AL 07-07-2021, RECIBOS DE DESEMBOLSO DEL 48636 AL 48660.</t>
  </si>
  <si>
    <t>PAGO FACT. NOS. B1500000017/04-05, 18/30-04, 19/03-05, 20/04-05, 21/05-05, 22/04-06-2021, ORDEN DE SERVICIO NO. OS2021-0363, SERVICIO DE DISTRIBUCION DE AGUA CON CAMION CISTERNA EN DIFERENTES SECTORES Y COMUNIDADES DE LA PROVINCIA BAHORUCO, CORRESP. A 30  DIAS DEL MES DE DICIEMBRE/2020, 30 DIAS DEL MES DE ENERO, 28 DIAS DE FEBRERO, 19 DIAS DE MARZO, 30 DIAS DE ABRIL Y 28 DIAS DE MAYO/2021.</t>
  </si>
  <si>
    <t>REPOS. FONDO CAJA CHICA DE LA DIRECCION DE TRATAMIENTO DE AGUA DESTINADO PARA LIMPIEZA, DESINFECCION, CORRECCION DE LOS SISTEMAS DE ABASTECIMIENTO DE AGUAS POTABLES Y RESIDUALES CORRESP. AL PERIODO DEL 03-05 AL 11-06-2021, RECIBOS DE DESEMBOLSO DEL 2568 AL 2660 SEGUN RELACION DE GASTOS.</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</si>
  <si>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</si>
  <si>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FACT. NO.B1500000005/30-04-2021, ORDEN DE SERVICIO NO.OS2021-0183, ABASTECIMIENTO DE AGUA EN DIFERENTES SECTORES Y COMUNIDADES DE LA PROVINCIA MONTECRISTI, CORRESP. A 26 DIAS DEL MES DE ABRIL/2021.</t>
  </si>
  <si>
    <t>PAGO FACT. NO.B1500000006/07-06-2021, ORDEN DE SERVICIO NO.OS2021-0183, ABASTECIMIENTO DE AGUA EN DIFERENTES SECTORES Y COMUNIDADES DE LA PROVINCIA MONTECRISTI, CORRESP. A 25 DIAS DEL MES DE MAYO/2021.</t>
  </si>
  <si>
    <t>PAGO FACT. NOS.B1500000003, 04//05-04, 05, 07/04-06-2021, ORDEN DE SERVICIO NO.OS2021-0321,  DISTRIBUCION DE AGUA EN DIFERENTES SECTORES Y COMUNIDADES  DE LA PROVINCIA DAJABON, CORRESP. A 23  DIAS DEL MES DE FEBRERO, 27 DIAS DEL MES DE MARZO, 25 DIAS DEL MES DE ABRIL, 28 DIAS DEL MES DE MAYO /2021.</t>
  </si>
  <si>
    <t>PAGO FACT. NOS. B1500000001, 03/02-06, 04/14-06-2021, ORDEN DE SERVICIO OS2021-0347, COLOCACION DE PUBLICIDAD INSTITUCIONAL DURANTE 03 (TRES) MESES, EN EL PERIODICO DIGITAL HORIZONTEXXI.COM, UN BANNER A TREVES DE ESTA PLATAFORMA LOS SIETE DIAS DE LA SEMANA,  (CORRESP. AL PERIODO DEL 12 DE MARZO AL 12 DE JUNIO DEL 2021).</t>
  </si>
  <si>
    <t>060592</t>
  </si>
  <si>
    <t>060568</t>
  </si>
  <si>
    <t>060636</t>
  </si>
  <si>
    <t xml:space="preserve">EFT-2296 </t>
  </si>
  <si>
    <t>PAGO FACT. NO.B1500000039/30-06-2021 (CUB. NO.01 ) DE LOS TRAB. RED DE DISTRIB. PARA ABASTECIMIENTO DE AGUA SECTORES: LOS PLATANITOS Y EL CENTRO,  PROV. LA ALTAGRACIA.</t>
  </si>
  <si>
    <t xml:space="preserve">EFT-2297 </t>
  </si>
  <si>
    <t>PAGO FACT. NO. B1500000174/07-07-2021 (CUB. NO.01) DE LOS TRAB. RECONSTRUCCION SISTEMAS DE ABASTECIMIENTO DE LAS TABLAS-GALEON, PARTE LAS TABLAS, AC. PERAVIA, PROV. PERAVIA.</t>
  </si>
  <si>
    <t xml:space="preserve">EFT-2298 </t>
  </si>
  <si>
    <t>PAGO VIATICO POR VIAJAR A STO DGO EL DIA 07/05/21 PARA LLEVAR AL ING JOSE ARTURO MENDEZ A PARTICIPAR EN REUNION CON LA DIRECTORA DE FINANZAS</t>
  </si>
  <si>
    <t>PAGO VIATICO POR VIAJAR A STO DGO EL DIA 17/5/21 PARA PARTICIPAR EN REUNION EN TEMA CAMIONES CISTERNA</t>
  </si>
  <si>
    <t xml:space="preserve">PAGO VIATICO A STO. DGO. EL DIA 30/04/21 CON EL OBJETIVO DE LLEVAR A SALOMON PEREZ A LA DIRECCION DE OPERACIONES A ENTREGAR DOCUMENTOS </t>
  </si>
  <si>
    <t>PAGO FACT ALQUILER COMERCIAL TAMAYO CORRESPONDIENTE AL MES DE JUNIO/21</t>
  </si>
  <si>
    <t xml:space="preserve">PAGO FACT. DEL ALQUILER COMERCIAL NEYBA CORRESPONDIENTE AL MES DE JUNIO/21 </t>
  </si>
  <si>
    <t xml:space="preserve">EFT-2299 </t>
  </si>
  <si>
    <t>TRABAJOS DE PINTURA A MOTORES ELECT. BOMBAS, TUBERIAS, PUERTAS Y COLUMNAS A LA ESTACION DE BOMBEO PSPI  INAPA PROV. SAN CRISTOBAL.</t>
  </si>
  <si>
    <t>SERV. CORTE DE MALEZA, AREA VERDE Y RECOGIDA DE BASURA DE LA PARTE LATERAL DE LA PTSC.</t>
  </si>
  <si>
    <t>SERV. 41 HORAS DE GRUA USADA EN TRABAJO EN DIVERSOS EQUIPOS DE INAPA PROV. SAN CRISTOBAL</t>
  </si>
  <si>
    <t>SERV. TRANSPORTE DE 10 VIAJES DE CALICHE EN CAMION DE 19MTS. A LA PTSC. Y LA CRUZ</t>
  </si>
  <si>
    <t>SERV. CHEQUEO DE AIRE ACONDICIONADO, TAPIZAR ASIENTOS Y VERIFICAR PALANCA DE CAMBIOS , PARA LA CAMIONETA F- 843 DE LA COMERCIAL, INAPA SAN CRISTOBAL</t>
  </si>
  <si>
    <t>COMPRA DE MATERIALES DE PINTURA PARA MANTENIMIENTO A LA ESTACION DE BOMBEO PSPI, INAPA PROV. SAN CRISTOBAL</t>
  </si>
  <si>
    <t>COMPRA DE MATERIALES GASTABLES DE OFICINA PARA TRES (3) MESES, PARA SER USADO EN EL DEPARTAMENTO PROVINCIAL  DE INAPA PROV. SAN CRISTOBAL.</t>
  </si>
  <si>
    <t>COMRA DE TONER PARA SER USADOS POR EL DEPARTAMENTO  ADM. Y FINANCIERO DE INAPA SAN CRISTOBAL, EN LA PTAR.</t>
  </si>
  <si>
    <t>COMPRA DE DOS LAPTOS PARA EL ENCARGADO PROVINCIAL Y EL SUBDIRECTOR EJECUTIVO COORDINADOR PROVINCIAL, INAPA SAN CRISTOBAL.</t>
  </si>
  <si>
    <t>COMPRA DE MATERIALES PARA LA REPARACION DE DIFERENTES AVERIAS EN INAPA SAN CRISTOBAL.</t>
  </si>
  <si>
    <t>SUMINISTRO Y APLICACION  DE 146 MTS DE HORMIGON ASFALTICO CALIENTE, UTILIZADO EN BACHEO DE LA SCALLES EN DONDE SE ROMPIO PARA CORREGIR AVERIAS , INAPA PROV. SAN CRISTOBAL</t>
  </si>
  <si>
    <t>COMPRA DE DOS ESCRITORIOS PARA SER USADOS EN LA OFICINA  DE OPERACIONES DE VILLA ALTAGRACIA INAPA PROV.  SAN CRISTOBAL</t>
  </si>
  <si>
    <t>COMPRA DE DOS TUBOS PVC DE DIFERENTES DIAMETROS, PARA SE USADOS EN INAPA PROV. SAN CRISTOBAL</t>
  </si>
  <si>
    <t>COMPRA DE MATERIALES PARA SER USADOS EN EL MINITRUCK F-2163 DE VILLA ALTAGRACIA, INAPA PROV. SAN CRISTOBAL.</t>
  </si>
  <si>
    <t>REPOSICION CAJA CHICA DE LA DIVISION ADM. Y FINANCIERA, INAPA SAN CRISTOBAL. PERIODO  DEL 28/06/2021 AL 09/07/2021. RECIBOS No. 1994 AL 2015.</t>
  </si>
  <si>
    <t>SERV. DE LIMPIEZA DE CORTE DE MALEZA EN EL AREA VERDE Y RECOGIDA DE BASURA EN EL TANQUE DE LA SUIZA , INAPA PROV. SAN CRISTOBAL.</t>
  </si>
  <si>
    <t>COMPRA DE UNIFORMES PARA SER USADOS POR LAS FUNCIONARIAS DEL AREA COMERCIAL, INAPA SAN CRISTOBAL.</t>
  </si>
  <si>
    <t>SERV. MANTENIMIENTO M.E.V. DE 60 HP  Y CAMBIO DE RODAMIENTO INFERIOR Y SUPERIOR A UN MOTOR VERT.  PERTENECIENTES A VILLA ALTAGRACIA #4, INAPA PROV. SAN CRISTOBAL.</t>
  </si>
  <si>
    <t>SERV. REPARACION DE LA BOMBA TURBINA VERT. DE 6" CON 19 TAZONES X 18 IMPULSORES, PERTENECIENTE AL AC. EL POMIER, INAPA PROV. SAN CRISTOBAL.</t>
  </si>
  <si>
    <t>PAGO DE FACT. ALQUILER COMERCIAL VICENTE NOBLE CORRESPONDIENTE AL MES DE JUNIO/21</t>
  </si>
  <si>
    <t>PAGO DE FACT. ALQUILER COMERCIAL JIMANI CORRESPONDIENTE AL MES DE JUNIO/21</t>
  </si>
  <si>
    <t xml:space="preserve">PAGO FACT. DEL ALQUILER COMERCIAL DUVERGE CORRESPONDIENTE AL MES DE JUNIO/21 </t>
  </si>
  <si>
    <t>PAGO FACT. DEL AQUILER COMERCIAL VILLA JARAGUA CORRESPONDIENTE AL MES DE JUNIO/21</t>
  </si>
  <si>
    <t>COMPRA DE VARIOS MATERIALES TALES COMO: CEMENTO PVC, TUBOS, PALAS, ARENA, MADERA, ENTRE OTROS</t>
  </si>
  <si>
    <t>PAGO VIATICO POR VIAJAR A STO. DGO. LOS DIAS 17 Y 28/5/21 PARA PARTICIPAR EN REUNION DE CAMIONES CISTERNA</t>
  </si>
  <si>
    <t>PAGO VIATICO POR VIAAJAR A STO DGO EL 28/5/21 PARA PARTICIPAR EN REUNION CON EL DIRECTOR DE OPERACIONES PARA TRATAR ASUNTOS RELACIONADOS CON CAMION CISTERNA</t>
  </si>
  <si>
    <t>PAGO VIAICO POR VIAJAR A STO DGO EL 28/5/21 PARA PARTICIPAR EN REUNION CON EL DIRECTOR DE OPERACIONES CON CAMIONES CISTERNA</t>
  </si>
  <si>
    <t>PAGO VIATICO POR VIAJAR A STO DGO EL 31/5/21 PARA IR A INAPA SAN JUAN A BUSCAR SULFATO PARA TRAERLO AL AC. ASURO</t>
  </si>
  <si>
    <t xml:space="preserve">PAGO VIATICO POR VIAJAR A STO DGO EL 27/5/21 PARA PARTICIPAR EN REUNION CON EL DIRETOR DE OPERACIONES Y LA DIRECTORA DE RECURSOS HUMANOS </t>
  </si>
  <si>
    <t>PAGO VIATICO POR VIAJAR A STO DGO EL 18 Y 31/5/21 Y EL 08 Y 11/6/21 CON EL OBJETIVO DE IR A BANI A BUSCAR TUBOS DE ACERO DE 3 PULGADAS, SULFATO Y LLEVAR MOTOR DEL AC. FONDO NEGRO PARA REPARARLO.</t>
  </si>
  <si>
    <t>PAGO FACT. NO.B1500000002/16-06-2021  ( CUB. NO.02) DE LOS TRABAJOS AMPLIACION REDES AC. MONTECRISTI AL SECTOR LA REFINERIA, PROV. MONTECRISTI.</t>
  </si>
  <si>
    <t>PAGO FACT. NO.B1500000163/08-07-2021 (CUB. NO. 03) DE LOS TRAB.  MEJORAMIENTO AC. LA SIEMBRA, PADRE LAS CASAS , PROV. AZUA.</t>
  </si>
  <si>
    <t>PAGO FACT. NO.B1500000115/02-07-2021 (CUB. NO.07 ) DE LOS TRAB. DE CONSTRUCCION LINEA DE CONDUCCION (DESDE PUNTO DE EMPALME TUBERIA DE 20"  EXISTENTE HASTA NUEVA ESTACION DE BOMBEO) ESTACION DE BOMBEO Y LINEA DE IMPULSION  HASTA E=2 + 359.03 AC. MULTIPLE JUANA VICENTA, PROV. SAMANA.</t>
  </si>
  <si>
    <t xml:space="preserve">EFT-2300 </t>
  </si>
  <si>
    <t xml:space="preserve">EFT-2301 </t>
  </si>
  <si>
    <t xml:space="preserve">EFT-2302 </t>
  </si>
  <si>
    <t>103201 -103204</t>
  </si>
  <si>
    <t>NOMINA PROVINCIA SANTIAGO</t>
  </si>
  <si>
    <t>103207 -103252</t>
  </si>
  <si>
    <t>103253 -103256</t>
  </si>
  <si>
    <t>103258 -103260</t>
  </si>
  <si>
    <t>103262 -103268</t>
  </si>
  <si>
    <t>NOMINA PERSONAL EN TRAMITES DE PENSION NC Y AC</t>
  </si>
  <si>
    <t xml:space="preserve">EFT-1197 </t>
  </si>
  <si>
    <t xml:space="preserve">EFT-1198 </t>
  </si>
  <si>
    <t xml:space="preserve">EFT-1199 </t>
  </si>
  <si>
    <t xml:space="preserve">EFT-1200 </t>
  </si>
  <si>
    <t xml:space="preserve">EFT-1201 </t>
  </si>
  <si>
    <t xml:space="preserve">EFT-1202 </t>
  </si>
  <si>
    <t xml:space="preserve">EFT-1203 </t>
  </si>
  <si>
    <t xml:space="preserve">EFT-1204 </t>
  </si>
  <si>
    <t xml:space="preserve">EFT-1205 </t>
  </si>
  <si>
    <t xml:space="preserve">EFT-1206 </t>
  </si>
  <si>
    <t xml:space="preserve">EFT-1207 </t>
  </si>
  <si>
    <t xml:space="preserve">EFT-1208 </t>
  </si>
  <si>
    <t xml:space="preserve">EFT-1209 </t>
  </si>
  <si>
    <t>PAGO DE NOMINA NIVEL CENTRAL, CORRESP. AL MES DE JULIO/2021.</t>
  </si>
  <si>
    <t>PAGO DE NOMINA PERSONAL EN TRAMITES DE PENSION NC Y AC, CORRESP. AL MES DE JULIO/2021.</t>
  </si>
  <si>
    <t>PAGO DE NOMINA DEL PERSONAL CONTRATADO E IGUALADO, CORRESP. AL MES DE JULIO/2021.</t>
  </si>
  <si>
    <t>PAGO DE NOMINA PROV. SAN CRISTOBAL CORRESP. AL MES DE JULIO/2021.</t>
  </si>
  <si>
    <t>PAGO DE NOMINA OCASIONAL SEGURIDAD MILITAR, CORRESP. AL MES DE JULIO/2021.</t>
  </si>
  <si>
    <t>PAGO DE NOMINA PROV. SANTIAGO, CORRESP. AL MES DE JULIO/2021.</t>
  </si>
  <si>
    <t>PAGO DE NOMINA CANCELADOS NC. Y AC, CORRESP. AL MES DE JULIO/2021.</t>
  </si>
  <si>
    <t>PAGO DE NOMINA PERSONAL CONTRATADO E IGUALADO PROV. SAN CRISTOBAL CORRESP. AL MES DE JULIO/2021.</t>
  </si>
  <si>
    <t>PAGO DE NOMINA ADICIONAL PERSONAL CONTRATADO E IGUALADO PROV. SAN CRISTOBAL CORRESP. AL MES DE JUNIO/2021.</t>
  </si>
  <si>
    <t>PAGO DE NOMINA ADICIONAL DEL PERSONAL CONTRATADO E IGUALADO, CORRESP. COMPLETIVO ABRIL/2021, ELAB. EN JULIO/2021</t>
  </si>
  <si>
    <t>PAGO DE NOMINA ADICIONAL NIVEL CENTRAL Y ACS., CORRESP. AL MES DE JUNIO/2021 ELAB. EN JULIO/2021.</t>
  </si>
  <si>
    <t>PAGO DE NOMINA ADICIONAL OCASIONAL SEGURIDAD MILITAR, CORRESP. AL MES DE MAYO/2021, ELAB. EN JULIO/2021.</t>
  </si>
  <si>
    <t>PAGO DE NOMINA ACUEDUCTOS, CORRESPONDIENTE AL MES DE JULIO/2021.</t>
  </si>
  <si>
    <t xml:space="preserve">EFT-1210 </t>
  </si>
  <si>
    <t xml:space="preserve">EFT-1211 </t>
  </si>
  <si>
    <t xml:space="preserve">EFT-1212 </t>
  </si>
  <si>
    <t>PAGO DE NOMINA ADICIONAL OCASIONAL SEGURIDAD MILITAR, CORRESP.AL MES DE JUNIO/2021, ELAB. EN JULIO/2021.</t>
  </si>
  <si>
    <t>PAGO DE NOMINA ADICIONAL DEL PERSONAL CONTRATADO E IGUALADO, CORRESP. AL MES DE JUNIO/2021, ELAB. EN JULIO/2021.</t>
  </si>
  <si>
    <t>PAGO DE NOMINA ADICIONAL DEL PERSONAL CONTRATADO E IGUALADO, CORRESP. AL MES DE JULIO/2021.</t>
  </si>
  <si>
    <t xml:space="preserve">103200 </t>
  </si>
  <si>
    <t xml:space="preserve">103205 </t>
  </si>
  <si>
    <t>PAGO ALQUILER LOCAL COMERCIAL DE HAINA, INAPA PROV. SAN CRISTOBAL, CORRESPONDIENTE  A TRES DIA DE MAYO 2021 Y EL MES DE JUNIO 2021.</t>
  </si>
  <si>
    <t>SERV. DE RETROPALA USADA EN DIFERENTES PUNTOS EN INAPA SAN CRISTOBAL, DEL 19/03/21  AL 26/3/21</t>
  </si>
  <si>
    <t>SERV. DE SOPORTE TECNICO EN LOS DIFERENTES ACUEDUCTOS , REDES, ELECTROMECANICA Y TRATAMIENTO  EN LA PROV. SAN CRISTOBAL.</t>
  </si>
  <si>
    <t xml:space="preserve">SERV. DE MOVIMIENTO DE MATERIAL (ARENA, GRAVA, ATRANSITA) DESDE EL AREA VERDE DE LOS FILTROS HASTA EL AREA LATERAL DE LA  PTSC, INAPA. </t>
  </si>
  <si>
    <t>COMPRA DE MATERIALES PARA TRABAJOS URGENTES EN DIFERENTES MUNICIPIOS DE SAN CRISTOBAL, ENTRE ELLOS LA SUBIDA DE LOS LUCAS EN DOÑA ANA, HAINA Y YAGUATE, INAPA PROV. SAN CRISTOBAL.</t>
  </si>
  <si>
    <t xml:space="preserve">COMPRA DE VALVULAS DE ESCAPE  DE AIRE (VENTOSA) PARA SER COLOCADAS  EN LAS DIFERENTES ESTACIONES DE BOMBEO  DE INAPA  PROV. SAN CRISTOBAL. </t>
  </si>
  <si>
    <t>COMPRA DE JUNTAS REDUCTORAS DRESER, NIPLES, CLAMP, SEGUN LO PROGRAMADO EN EL SEGUNDO TRIMESTRE EN INAPA PROV. SAN CRISTOBAL .</t>
  </si>
  <si>
    <t>COMPRA DE CUATRO JUNTAS DRESSER DE 10", DOS TUBOS DE 10" EN ACERO NEGRO SCH 40 SIN COSTURA, PARA SUSTITUIR TUBERIA DETERIORADA EN EL PUENTE DE PIEDRA BLANCA, CARRET. SANCHEZ DE HAINA, INAPA PROV. SAN CRISTOBAL.</t>
  </si>
  <si>
    <t>COMPRA DE JUNTAS DRESSER Y TUBOS PVC DE 12" PARA SER USADOS EN LAS REPARACIONES  DE AVERIAS  DE REDES DE LA PROV. SAN CRISTOBAL</t>
  </si>
  <si>
    <t>COMPRA DE MOTORES SUMERGIBLES DE 40 Y 50 HP, PARA SER USADOS EN SEMANA SANTA, POZO #1, Y YAGUATE POZO #4,  INAPA PROV. SAN CRISTOBAL.</t>
  </si>
  <si>
    <t>PAGO ALQUILER LOCAL COMERCIAL DE HATILLO, INAPA SAN CRISTOBAL, CORRESP. AL MES D JINIO 2021 Y COMPLETIVO DE ABRIL Y MAYO 21</t>
  </si>
  <si>
    <t>PAGO VIATICO POR VIAJAR A SANTO DOMINGO LOS DIAS DEL 03 AL 05/05/21 Y EL 17 AL 18/05/21 CON EL OBJETIVO DE LLEVAR DOCUMENTOS A LA DIRECCION DE OPERACIONES, LLEVAR LA CAMIONETA F797 PARA ALINARLA Y PONERLA LA CREMALLERA</t>
  </si>
  <si>
    <t>PAGO RETENCION SEGUN LEY 6-86 (1%) DESCONTADO A LOS INGENIEROS CONTRATISTAS, CORRESP. AL MES DE JUNIO/2021</t>
  </si>
  <si>
    <t>PAGO POR RETENCION DEL 1 X 1,000 DESCONTADO A INGENIEROS-CONTRATISTAS, CORRESP. AL MES DE JUNIO/2021.</t>
  </si>
  <si>
    <t>RETENCION DEL ITBIS (18% A PERSONA FISICA), SEGUN LEY 253/12, CORRESP. AL MES DE JUNIO/2021.</t>
  </si>
  <si>
    <t>RETENCION DEL (5%) DEL IMPUESTO SOBRE LA RENTA DESCONTADO A CONTRATISTAS, SEGUN LEY 253/2012, CORRESP.AL MES DE JUNIO/2021</t>
  </si>
  <si>
    <t>RETENCION DEL ITBIS  (30%)  DESCONTADO A SUPLIDORES DE SERVICIOS, SEGUN LEY 253/2012, CORRESP. AL MES DE JUNIO/2021.</t>
  </si>
  <si>
    <t xml:space="preserve">EFT-2303 </t>
  </si>
  <si>
    <t xml:space="preserve">EFT-2304 </t>
  </si>
  <si>
    <t>PAGO FACT. NO. B1500000013/20-07-2021 ( CUB. NO.08 ) DE LOS TRAB. CONSTRUCCION  AC. DEL SECTOR SANTA ROSA, COMO EXT. DEL AC. DE COTUI,  PROV. SANCHEZ RAMIREZ,   LOTE VI.</t>
  </si>
  <si>
    <t>FACT. NO.B1500000026/20-07-2021 ( CUB. NO.04) DE LOS TRAB. MEJORAMIENTO Y AMPLIACION AC. LA CIENAGA, PROV. BARAHONA.</t>
  </si>
  <si>
    <t xml:space="preserve">EFT-6267 </t>
  </si>
  <si>
    <t>EFT-6268</t>
  </si>
  <si>
    <t>EFT-6269</t>
  </si>
  <si>
    <t>EFT-6270</t>
  </si>
  <si>
    <t>EFT-6271</t>
  </si>
  <si>
    <t>EFT-6272</t>
  </si>
  <si>
    <t>EFT-6273</t>
  </si>
  <si>
    <t>EFT-6274</t>
  </si>
  <si>
    <t xml:space="preserve">060858 </t>
  </si>
  <si>
    <t xml:space="preserve">060859 </t>
  </si>
  <si>
    <t xml:space="preserve">060860 </t>
  </si>
  <si>
    <t xml:space="preserve">060861 </t>
  </si>
  <si>
    <t xml:space="preserve">060862 </t>
  </si>
  <si>
    <t xml:space="preserve">060863 </t>
  </si>
  <si>
    <t xml:space="preserve">060864 </t>
  </si>
  <si>
    <t xml:space="preserve">060865 </t>
  </si>
  <si>
    <t xml:space="preserve">060866 </t>
  </si>
  <si>
    <t xml:space="preserve">060867 </t>
  </si>
  <si>
    <t xml:space="preserve">060868 </t>
  </si>
  <si>
    <t xml:space="preserve">060869 </t>
  </si>
  <si>
    <t xml:space="preserve">060870 </t>
  </si>
  <si>
    <t xml:space="preserve">060871 </t>
  </si>
  <si>
    <t xml:space="preserve">060872 </t>
  </si>
  <si>
    <t xml:space="preserve">060873 </t>
  </si>
  <si>
    <t xml:space="preserve">060874 </t>
  </si>
  <si>
    <t xml:space="preserve">060875 </t>
  </si>
  <si>
    <t xml:space="preserve">060876 </t>
  </si>
  <si>
    <t xml:space="preserve">060877 </t>
  </si>
  <si>
    <t xml:space="preserve">060878 </t>
  </si>
  <si>
    <t xml:space="preserve">060879 </t>
  </si>
  <si>
    <t xml:space="preserve">060880 </t>
  </si>
  <si>
    <t>PAGO FACT. NOS.B1500000027/09-06, 28/18-06, 29/18-06-2021, ORDENES DE SERVICIOS NOS. OS2021-0355, OS2021-0400, OS2021-0327  SERVICIOS DE NOTARIOS PARA LOS ACTOS DE : LA LICITACION  Y APERTURA DE LICITACION PUBLICA NACIONAL, NO.INAPA-CCC-LPN-2021-0008 OFERTAS  TECNICAS (SOBRE A), (SOBRE B) ¨PARA EL SERVICIOS DE ALQUILERES DE IMPRESORAS MULTIFUNCIONALES Y PLOTTERS, PARA USO DEL INAPA, Y ACTO DE PROCESO DE URGENCIAS NO. INAPA-MAE-PEUR-2021-0001, OFERTAS TECNICAS Y ECONOMICAS (SOBRE A Y B) PARA LA ADQUISICION DE COMBUSTIBLE Y TICKETS PARA SER UTILIZADO EN LA FLOTILLA DE VEHICULOS Y EQUIPOS DEL INAPA ''.</t>
  </si>
  <si>
    <t>REPOS. FONDO CAJA CHICA DE LA UNIDAD ADMINISTRATIVA DE NAVARRETE ZONA V CORRESP. AL PERIODO DEL 29-03 AL 18-06-2021.</t>
  </si>
  <si>
    <t>PAGO INDEMN. Y VAC. (30 DIAS CORRESP. AL AÑO 2019 Y 25 DIAS DEL 2020) QUIEN DESEMPEÑO EL CARGO DE ELECTRICISTA, EN EL DEPART. DE MANTENIMIENTO ELECTROMECANICO.</t>
  </si>
  <si>
    <t>PAGO INDEMN. Y VAC. (30 DIAS CORRESP. AL AÑO 2019 Y 25 AL 2020),  QUIEN DESEMPEÑO EL CARGO DE ELECTRICISTA, EN EL DEPARTAMENTO DE MANTENIMIENTO ELECTROMECANICO.</t>
  </si>
  <si>
    <t>PAGO INDEMN. Y VAC. (25 DIAS CORRESP. AL AÑO 2019 Y 30 DEL 2020), QUIEN DESEMPEÑO EL CARGO DE ANALISTA DE SISTEMA INFORMATICO, DEPTO. DE DESARROLLO RURAL EN APS.</t>
  </si>
  <si>
    <t>PAGO INDEMN. Y VAC. (20 DIAS CORRESP. AL AÑO 2019 Y 20 DEL 2020), QUIEN DESEMPEÑO EL CARGO DE OPERADOR DE SISTEMAS APS EN LA SECCION DE OPERACIONES DE BARAHONA.</t>
  </si>
  <si>
    <t>PAGO INDEMN. Y VAC. (20 DIAS CORRESP. AL AÑO 2019 Y 20 AL 2020), QUIEN DESEMPEÑO EL CARGO DE OPERADOR DE SISTEMA APS EN LA SECCION DE OPERACIONES DE BARAHONA.</t>
  </si>
  <si>
    <t>AYUDA ECONOMICA QUE SERA UTILIZADA PARA CUBRIR LOS GASTOS MEDICOS A SER INCURRIDOS DEBIDO A LOS PROBLEMAS DE SALUD QUE LE AQUEJAN, ESTA SOLICITUD ES REALIZADA EN VIRTUD DE QUE LA SRA. COLOME NO CUENTA CON LOS RECURSOS NECESARIOS PARA ASUMIR DICHOS GASTOS.</t>
  </si>
  <si>
    <t>REPOS. FONDO CAJA CHICA DE LA PROVINCIA SAMANA ZONA III CORRESP. AL PERIODO DEL 13-05 AL 15-06-2021, RECIBOS DE DESEMBOLSO DEL 0735 AL 0764.</t>
  </si>
  <si>
    <t>PAGO INDEMN. Y VAC. (25 DIAS CORRESP. AL AÑO 2019 Y 30 DEL 2020), QUIEN DESEMPEÑO LA FUNCION DE AUXILIAR COMERCIAL, EN LA DIVISION COMERCIAL AZUA.</t>
  </si>
  <si>
    <t>PAGO INDEMN. Y VAC. (15 DIAS CORRESP. AL AÑO 2019 Y 10 DEL 2020), QUIEN DESEMPEÑO EL CARGO DE AYUDANTE DE OPERACIONES Y MANTENIMIENTO, EN LA SECCION DE TRATAMIENTO DE AGUA VALVERDE.</t>
  </si>
  <si>
    <t>PAGO INDEMN. Y VAC. (25 DIAS CORRESP. AL AÑO 2019 Y 30 DEL 2020), QUIEN DESEMPEÑO EL CARGO DE SECRETARIA, EN LA DIVISION DE TALLERES ELECTROMECANIA.</t>
  </si>
  <si>
    <t>PAGO INDEMN. Y VAC. (25 DIAS CORRESP. AL AÑO 2019 Y 30 AL 2020), QUIEN DESEMPEÑO EL CARGO DE SECRETARIA, EN LA DIVISION DE TALLERES ELECTROMECANICA.</t>
  </si>
  <si>
    <t>REPOS. FONDO CAJA CHICA DE LA UNIDAD COMERCIAL DE SANCHEZ ZONA III CORRESP. AL PERIODO DEL 25-05 AL 05-07-2021, RECIBOS DE DESEMBOLSO DEL 0134 AL 0142 .</t>
  </si>
  <si>
    <t>REPOS. FONDO CAJA CHICA DE LA PROVINCIA HATO MAYOR ZONA VI CORRESP. AL PERIODO DEL 24-03 AL 08-06-2021, RECIBOS DE DESEMBOLSO DEL 0664 AL 0726.</t>
  </si>
  <si>
    <t>PAGO FACT. NO.B1500015345/13-04-2021, ORDEN DE COMPRA NO. OC2021-0055, COMPRA DE MATERIALES DE HIGIENE, LOS CUALES SERAN UTILIZADOS EN EL NIVEL CENTRAL ACUEDUCTOS RURALES, EDIF. MARCOS RODRIGUEZ, EL ALMACEN KM 18 Y ZONAS PROVINCIALES.</t>
  </si>
  <si>
    <t>PAGO INDEMN. Y VAC. (25 DIAS CORRESP. AL AÑO 2020), QUIEN DESEMPEÑO EL CARGO DE AUXILIAR COMERCIAL, DIVISION ADMINISTRATIVA FINANCIERA SAN CRISTOBAL.</t>
  </si>
  <si>
    <t>PAGO INDEMN. Y VAC. (25 DIAS CORRESP. AL AÑO 2019 Y 30 DEL 2020), QUIEN DESEMPEÑO EL CARGO DE AYUDANTE DE FONTANERIA, EN LA DIVISION DE OPERACIONES AZUA.</t>
  </si>
  <si>
    <t>PAGO INDEMN. Y VAC. (25 DIAS CORRESP. AL AÑO 2019 Y 30 AL 2020), QUIEN DESEMPEÑO EL CARGO DE AYUDANTE DE FONTANERIA, EN LA DIVISION DE OPERACIONES AZUA.</t>
  </si>
  <si>
    <t>PAGO INDEMN. Y VAC. (15 DIAS CORRESP.E AL AÑO 2019 Y 12 DEL 2020), QUIEN DESEMPEÑO LA FUNCION DE OPERADOR DE SISTEMA APS, EN LA DIVISION DE OPERACIONES PROVINCIA SAN PEDRO DE MACORIS.</t>
  </si>
  <si>
    <t>PAGO FACT. NOS.B1500000022, 23/04-05-2021, ORDENES DE SERVICIOS NOS. OS2021-0413, OS2021-0412, SERVICIOS DE NOTARIOS PARA LOS ACTOS DE : APERTURA DE LA LICITACION   PUBLICA NACIONAL, NO.INAPA-CCC-LPN-2021-0001, OFERTAS  TECNICAS (SOBRE A). Y  OFERTAS ECONOMICAS  (SOBRE B),  PARA LA ADQUISICION DE TUBERIAS PARA SER UTILIZADAS EN LOS ACUEDUCTOS Y PLANTAS DE TRATAMIENTO.</t>
  </si>
  <si>
    <t>PAGO INDEMN. Y VAC. (30 DIAS CORRESP. AL AÑO 2019 Y 30 DEL 2020), QUIEN DESEMPEÑO EL CARGO DE OPERACIONES DE SISTEMA APS, DIVISION DE OPERACIONES PROVINCIA SAN PEDRO DE MACORIS.</t>
  </si>
  <si>
    <t>PAGO FACT. NOS. B1500000097/26-05, 98, 99/26-04-2021 ORDEN DE SERVICIO OS2021-0303, COLOCACION DE PUBLICIDAD INSTITUCIONAL DURANTE 03 (TRES) MESES EN EL PROGRAMA DE TELEVISION "LOS COMENTARIOS DE JUAN CADENA", ESTE ESPACIO SE TRANSMITE DE LUNES A VIERNES EN HORARIO DE 7:00 PM A 8:00 PM POR CINEVISION, CANAL 19, CORRESP. AL PERIODO DEL 26 DE FEBRERO AL 26 DE MAYO/2021.</t>
  </si>
  <si>
    <t>PAGO FACT. NOS.B1500026105 (CODIGO DE SISTEMA NO.77100), 174 (6091) 01-07-2021, SERVICIOS RECOGIDA DE BASURA EN EL NIVEL CENTRAL Y OFICINAS  ACUEDUCTOS RURALES, CORRESP. AL PERIODO DESDE EL 01 AL 30 DE JULIO/2021.</t>
  </si>
  <si>
    <t>PAGO FACT.  NO. B1500000031/31-05-2021, ORDEN DE SERVICIO NO. OS2021-0097, DISTRIBUCION DE AGUA EN DIFERENTES SECTORES Y COMUNIDADES DE LA PROVINCIA EL SEIBO, CORRESP. .</t>
  </si>
  <si>
    <t>PAGO FACT. NO. B1500031410/05-07-2021, CUENTA NO.86082876, POR SERVICIO DE LAS FLOTAS DE INAPA, CORRESP. A LA FACTURACION DEL 01-06 AL 30-06-2021.</t>
  </si>
  <si>
    <t>PAGO FACT. NOS. B1500000001/19-01, 02/02-02 ,03/02-03, 04/31-03, 05/30-04, 06/31-05-2021, ORDEN DE SERVICIO NO. OS2021-0206, DISTRIBUCION DE AGUA EN DIFERENTES SECTORES Y COMUNIDADES DE LA PROVINCIA MONTECRISTI, CORRESP. A 19 DIAS DE DICIEMBRE/2020, 25 DIAS DE ENERO, 24 DIAS DE FEBRERO,  27 DIAS DE MARZO, 26 DIAS DE ABRIL, 26 DIAS DE MAYO/2021.</t>
  </si>
  <si>
    <t>PAGO FACT. NOS.B1500003723, 3724, 3725, 3726, 3727, 3732, 3762, 3738, 3739, 3740, 3741, 3742, 3743, 3744, 3745/31-05-2021, CONSUMO ENERGETICO CORRESP. AL MES DE MAYO/2021.</t>
  </si>
  <si>
    <t>PAGO FACT. NOS.B1500101017 (CUENTA NO.744281798), 15 (738889197), 16  (740684071), 19 (761266193), 20  (765558092), 23  (776535838), 24 (776767703)/28-06-2021,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JUNIO/2021.</t>
  </si>
  <si>
    <t>PAGO FACT. NOS. B1500000024/03-05, 27/04-06-2021,ORDEN DE SERVICIO NO.OS2021-0055, DISTRIBUCION DE AGUA EN DIFERENTES SECTORES Y COMUNIDADES DE LA PROVINCIA AZUA, CORRESP. A 30 DIAS DE ABRIL Y 30 DIAS DE MAYO/2021.</t>
  </si>
  <si>
    <t>PAGO FACT. NOS. B1500000001, 02,03,04,05/15-03, 06/31-03, 07/04-05-2021, ORDEN DE SERVICIO NO.OS2021-0332, SERVICIO DISTRIBUCION DE AGUA, EN DIFERENTES BARRIOS Y COMUNIDADES DE LA PROVINCIA DE MONTECRISTI, CORRESP. A 11 DIAS  DE OCTUBRE, 25 DIAS DE NOVIEMBRE, 24 DIAS DE DICIEMBRE/2020, 25 DIAS DE ENERO, 24 DIAS DE FEBRERO, 27 DIAS DE MARZO,  26 DIAS DE ABRIL/2021.</t>
  </si>
  <si>
    <r>
      <t>060884</t>
    </r>
    <r>
      <rPr>
        <sz val="9"/>
        <color indexed="8"/>
        <rFont val="Arial"/>
        <family val="2"/>
      </rPr>
      <t/>
    </r>
  </si>
  <si>
    <t xml:space="preserve">EFT-6275 </t>
  </si>
  <si>
    <t>EFT-6276</t>
  </si>
  <si>
    <t>EFT-6277</t>
  </si>
  <si>
    <t>EFT-6278</t>
  </si>
  <si>
    <t>EFT-6279</t>
  </si>
  <si>
    <t>EFT-6280</t>
  </si>
  <si>
    <t>EFT-6281</t>
  </si>
  <si>
    <t xml:space="preserve">060881 </t>
  </si>
  <si>
    <t xml:space="preserve">060882 </t>
  </si>
  <si>
    <t xml:space="preserve">060883 </t>
  </si>
  <si>
    <t xml:space="preserve">060885 </t>
  </si>
  <si>
    <t xml:space="preserve">060886 </t>
  </si>
  <si>
    <t xml:space="preserve">060887 </t>
  </si>
  <si>
    <t xml:space="preserve">060888 </t>
  </si>
  <si>
    <t xml:space="preserve">060889 </t>
  </si>
  <si>
    <t xml:space="preserve">060890 </t>
  </si>
  <si>
    <t xml:space="preserve">060891 </t>
  </si>
  <si>
    <t xml:space="preserve">060892 </t>
  </si>
  <si>
    <t xml:space="preserve">060893 </t>
  </si>
  <si>
    <t xml:space="preserve">060894 </t>
  </si>
  <si>
    <t xml:space="preserve">060895 </t>
  </si>
  <si>
    <t xml:space="preserve">060896 </t>
  </si>
  <si>
    <t xml:space="preserve">060897 </t>
  </si>
  <si>
    <t xml:space="preserve">060898 </t>
  </si>
  <si>
    <t xml:space="preserve">060899 </t>
  </si>
  <si>
    <t xml:space="preserve">060900 </t>
  </si>
  <si>
    <t xml:space="preserve">060901 </t>
  </si>
  <si>
    <t xml:space="preserve">060902 </t>
  </si>
  <si>
    <t xml:space="preserve">060903 </t>
  </si>
  <si>
    <t xml:space="preserve">060904 </t>
  </si>
  <si>
    <t xml:space="preserve">060905 </t>
  </si>
  <si>
    <t xml:space="preserve">060906 </t>
  </si>
  <si>
    <t xml:space="preserve">060907 </t>
  </si>
  <si>
    <t xml:space="preserve">060908 </t>
  </si>
  <si>
    <t xml:space="preserve">060909 </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</si>
  <si>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</si>
  <si>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INDEMN. Y VAC. (30 DIAS CORRESP. AL AÑO 2019 Y 30 DEL 2020), QUIEN DESEMPEÑO EL CARGO DE AYUDANTE DE FONTANERIA, EN LA DIVISION DE OPERACIONES SAN CRISTOBAL.</t>
  </si>
  <si>
    <t>PAGO INDEMN. Y VAC. (30 DIAS CORRESP. AL AÑO 2019 Y 30 AL 2020), QUIEN DESEMPEÑO EL CARGO DE AYUDANTE DE FONTANERIA, EN LA DIVISION DE OPERACIONES SAN CRISTOBAL.</t>
  </si>
  <si>
    <t>PAGO FACT. NOS. B1500000015/06-02, 16/29-04-2021, ORDEN DE SERVICIO NO. OS2020-0676,DISTRIBUCION DE AGUA EN DIFERENTES SECTORES Y COMUNIDADES DE LA PROVINCIA PERAVIA. CORRESP. A 31 DIAS DEL MES DE ENERO Y 11 DIAS DEL MES DE FEBRERO/2021.</t>
  </si>
  <si>
    <t>REPOS. FONDO CAJA CHICA DE LA PROVINCIA MONTECRISTI ZONA I CORRESPONDIENTE AL PERIODO DEL 14 AL 29-06-2021, RECIBOS DE DESEMBOLSO DEL 0601 AL 0620.</t>
  </si>
  <si>
    <t>PAGO FACT. NOS. B150000030/19-06-2021 ORDEN DE SERVICIO OS2021-0314 COLOCACION DE PUBLICIDAD INSTITUCIONAL DURANTE 03 (TRES) MESES, EN EL PROGRAMA RADIAL "MI FAMILIA RADIO" QUE SE TRANSMITE LOS LUNES A LAS 6:00 PM. A TRAVES DE LA EMISORA DIGITAL UNIKRADIO, CORRESP. AL PERIODO DEL 17 DE MAYO AL 17 DE JUNIO/2021.</t>
  </si>
  <si>
    <t>PAGO FACT. NO.B1500000171/11-06-2021, ORDEN DE SERVICIO NO.OS2021-0372, COLOCACION DE PUBLICIDAD INSTITUCIONAL DURANTE 03 (TRES) MESES, EN EL PROGRAMA DE TELEVISION ¨DE AQUI SOY¨,  ESTE ESPACIO QUE SE TRANSMITE LOS DOMINGOS EN HORARIO DE 3:00  A 4:00 P.M. POR  PERAVIA VISION, CANAL  8,   CORRESP. AL PERIODO DEL 30 DE MARZO AL 30 DE MAYO DEL 2021.</t>
  </si>
  <si>
    <t>PAGO FACT. NO.B1500000127/21-06-2021, ORDEN DE SERVICIO OS2021-0343, COLOCACION DE PUBLICIDAD INSTITUCIONAL DURANTE 3 (TRES) MESES EN EL PROGRAMA DE RADIO ' LO QUE PASA EN EL PIAS', QUE ES TRANSMITIDO LOS SABADOS DE 9:00 AM A 10:00 AM, POR LA EMISORA LA 104.7 FM Y VARIAS PLATAFORMAS NOTICIOSAS CON ALCANCE EN TODA LA REGION SUR, BAJO LA PRODUCCION Y REPRESENTACION LEGAL DE LEEVY CRISTIAN CASTILLO OGANDO,  EN EL PERIODO DESDE EL 12 DE MARZO HASTA 12 DE JUNIO 2021.</t>
  </si>
  <si>
    <t>PAGO VAC. (20 DIAS CORRESP. AL AÑO 2019 Y 20 DEL 2020), QUIEN DESEMPEÑO EL CARGO DE SOPORTE COMERCIAL, EN LA SECCION COMERCIAL DE BARAHONA.</t>
  </si>
  <si>
    <t>PAGO VAC. (20 DIAS CORRESPONDIENTE AL AÑO 2019 Y 20 AL 2020),  QUIEN DESEMPEÑO EL CARGO DE SOPORTE COMERCIAL, EN LA SECCION COMERCIAL DE BARAHONA.</t>
  </si>
  <si>
    <t>PAGO INDEMN. Y VAC. (25 DIAS CORRESP. AL AÑO 2020), QUIEN DESEMPEÑO EL CARGO DE AUXILIAR COMERCIAL, EN LA DIVISION COMERCIAL SAN CRISTOBAL.</t>
  </si>
  <si>
    <t>PAGO INDEMN. Y VACACIONES (25 DIAS CORRESP. AL AÑO 2020), QUIEN DESEMPEÑO EL CARGO DE AUXILIAR COMERCIAL, EN LA DIVISION COMERCIAL SAN CRISTOBAL.</t>
  </si>
  <si>
    <t>PAGO INDEMN. Y VAC. (20 DIAS CORRESP. AL AÑO 2019 Y 20 DEL 2020), QUIEN DESEMPEÑO EL CARGO DE OPERADOR DE EQUIPOS PESADOS, EN LA SECCION DE OPERACIONES DE BARAHONA.</t>
  </si>
  <si>
    <t>PAGO INDEMN. Y VAC. (20 DIAS CORRESP. AL AÑO 2019 Y 20 AL 2020), QUIEN DESEMPEÑO EL CARGO DE OPERADOR DE EQUIPOS PESADOS, EN LA SECCION DE OPERACIONES DE BARAHONA.</t>
  </si>
  <si>
    <t>PAGO VAC. (20 DIAS CORRESP. AL AÑO 2019 Y 20 AL 2020), QUIEN DESEMPEÑO EL CARGO DE TECNICO ADMINISTRATIVO, EN LA DIVISION MANTENIMIENTO DE POZOS.</t>
  </si>
  <si>
    <t>PAGO FACT. NOS. B0222403172/04-12, 405985/10-12, 407790/14-12, 411930/22-12-2020, 982069,80/14-01-2021, DESCONTADO DE LAS VAC., QUIEN DESEMPEÑO EL CARGO DE TECNICO ADMINISTRATIVO, EN LA DIVISION MANTENIMIENTO DE POZOS.</t>
  </si>
  <si>
    <t>PAGO INDEMN. Y VAC. (25 DIAS CORRESP. AL AÑO 2019 Y 30 AL 2020), QUIEN DESEMPEÑO EL CARGO DE OPERADOR DE SISTEMA APS, EN LA SECCION DE OPERACIONES DE BARAHONA.</t>
  </si>
  <si>
    <t>PAGO INDEMN. Y VAC. (30 DIAS CORRESP. AL AÑO 2019 Y 30 AL 2020),  QUIEN DESEMPEÑO EL CARGO DE ENCARGADO EN EL DEPARTAMENTO DE HIDROLOGIA.</t>
  </si>
  <si>
    <t>1ER ABONO, INDEMN. Y VAC. CORRESP. A (30 DIAS DEL AÑO 2019 Y 30 DEL 2020), QUIEN DESEMPEÑO EL CARGO DE ENCARGADO EN EL DEPARTAMENTO DE HIDROLOGIA.</t>
  </si>
  <si>
    <t>PAGO INDEMN. Y VAC. (12 DIAS CORRESP. AL AÑO 2019 Y 30 DEL 2020), QUIEN DESEMPEÑO EL CARGO DE SECRETARIA, EN LA SECCION DE SEGURIDAD CIVIL.</t>
  </si>
  <si>
    <t>PAGO INDEMN. Y VAC. (12 DIAS CORRESP. AL AÑO 2019 Y 30 AL 2020),  QUIEN DESEMPEÑO EL CARGO DE SECRETARIA, EN LA SECCION DE SEGURIDAD CIVIL.</t>
  </si>
  <si>
    <t>1ER ABONO, INDEMN. Y VAC. CORRESP. A (25 DIAS DEL AÑO 2019 Y 30 DEL 2020), QUIEN DESEMPEÑO EL CARGO DE ANALISTA DE CALIDAD DEL AGUA EN EL LABORATORIO CENTRAL.</t>
  </si>
  <si>
    <t>PAGO INDEMN. Y VAC. (25 DIAS CORRESP. AL AÑO 2019 Y 30 AL 2020), QUIEN DESEMPEÑO EL CARGO DE ANALISTA DE CALIDAD DEL AGUA EN EL LABORATORIO CENTRAL.</t>
  </si>
  <si>
    <t>PAGO INDEMN. Y VAC. (15 DIAS CORRESP. AL AÑO 2020), QUIEN DESEMPEÑO EL CARGO DE AYUDANTE DE OPERACIONES Y MANTENIMIENTO EN LA SECCION DE TRATAMIENTO DE AGUA VALVERDE.</t>
  </si>
  <si>
    <t>1ER ABONO, INDEMN. Y VAC. CORRESP. A (30 DIAS DEL AÑO 2019 Y 25 DEL 2020), QUIEN DESEMPEÑO EL CARGO DE ASISTENTE, EN LA DIRECCION EJECUTIVA.</t>
  </si>
  <si>
    <t>PAGO INDEMN. Y VAC. (30 DIAS CORRESP.E AL AÑO 2019 Y 25 AL 2020),  QUIEN DESEMPEÑO EL CARGO DE ASISTENTE, EN LA DIRECCION EJECUTIVA.</t>
  </si>
  <si>
    <t>PAGO FACT. NO. B1500000534/14-06-2021 ORDEN DE SERVICIO OS2021-0264,COLOCACION PUBLICIDAD INSTITUCIONAL, EN EL PROGRAMA DE TELEVISION "EL TRIBUNAL DE LA TARDE" QUE SE TRANSMITE DE LUNES A VIERNES EN HORARIO DE 4:00 PM A 6:00 PM, POR TELEFUTURO CANAL 23, CORRESP. AL PERIODO DEL 11 DE MAYO AL 11 DE JUNIO/2021.</t>
  </si>
  <si>
    <t>PAGO FACT. NO. B1500031414/05-07-2021, CUENTA NO.86115926, POR SERVICIO DE TELECABLE E INTERNET, CORRESP. A LA FACTURACION  DEL 01-06 AL 30-06-2021).</t>
  </si>
  <si>
    <t>PAGO FACT. NO. B1500031459/05-07-2021, CUENTA NO.86797963, CORRESP. AL  SERVICIO DE USO GPS  DEL INAPA   FACTURACION  DESDE  01-06  AL 30-06-2021.</t>
  </si>
  <si>
    <t>PAGO FACT. NO. B1500031424/05-07-2021, CUENTA NO.86273266, POR SERVICIO DE USO INTERNET MOVIL TABLET,  ASIGNADO AL DEPTO. DE CATASTRO AL USUARIO DEL INAPA, CORRESP. A LA FACTURACION  DEL 01-06 AL 30-06-2021.</t>
  </si>
  <si>
    <t>PAGO FACT. NOS. B1500000033/18-02, 34/03-03, 35/31-03, 36/30-04, 37/01-06-2021, ORDEN DE SERVICIO NO. OS2021-0238, DISTRIBUCION DE AGUA EN DIFERENTES SECTORES Y COMUNIDADES DE LA PROVINCIA AZUA,  CORRESP. A  29 DIAS DEL MES DE  ENERO , 28  DIAS DE FEBRERO, 30  DIAS DE MARZO, 29 DIAS DE ABRIL, 30 DIAS DE MAYO/2021.</t>
  </si>
  <si>
    <t>PAGO FACT. DE CONSUMO ENERGETICO EN LA ZONA NORTE DEL PAIS CORRESP. AL MES DE MAYO/2021.</t>
  </si>
  <si>
    <t>PAGO FACT.  NOS. B1500000006, 07, 08, 15/05-05-, 14/04-06-2021 ORDEN DE SERVICIO NO. OS2021-0361, DISTRIBUCION DE AGUA EN DIFERENTES SECTORES Y COMUNIDADES DE LA PROVINCIA ELIAS PIÑA, CORRESP. A 22 DIAS  DE ENERO,  28 DIAS DE  FEBRERO, 31 DIAS DE   MARZO,  30 DIAS DE  ABRIL,  31  DIAS DE MAYO/2021.</t>
  </si>
  <si>
    <t>PAGO FACT. NO.B1500000145/17-12-2020, ORDEN DE SERVICIO NO.OS2020-0810, ALQUILER DE INSTRUMENTOS Y ALMUERZOS PARA 35 PERSONAS CON MOTIVO DE SER UTILIZADOS DURANTE LA REUNION DEL CONSEJO DIRECTIVO PARA LA REFORMA Y MODERNIZACION DEL SECTOR AGUA POTABLE Y SANEAMIENTO.</t>
  </si>
  <si>
    <t xml:space="preserve">060911 </t>
  </si>
  <si>
    <t xml:space="preserve">060912 </t>
  </si>
  <si>
    <t>060910</t>
  </si>
  <si>
    <t xml:space="preserve">EFT-6282 </t>
  </si>
  <si>
    <t>EFT-6283</t>
  </si>
  <si>
    <t>EFT-6284</t>
  </si>
  <si>
    <t>EFT-6285</t>
  </si>
  <si>
    <t>EFT-6286</t>
  </si>
  <si>
    <t>EFT-6287</t>
  </si>
  <si>
    <t>EFT-6288</t>
  </si>
  <si>
    <t>EFT-6289</t>
  </si>
  <si>
    <t>EFT-6290</t>
  </si>
  <si>
    <t xml:space="preserve">060913 </t>
  </si>
  <si>
    <t xml:space="preserve">060914 </t>
  </si>
  <si>
    <t xml:space="preserve">060915 </t>
  </si>
  <si>
    <t xml:space="preserve">060916 </t>
  </si>
  <si>
    <t xml:space="preserve">060917 </t>
  </si>
  <si>
    <t xml:space="preserve">060918 </t>
  </si>
  <si>
    <t>PAGO FACT. NO.B1500000036/17-06-2021, ORDEN DE SERVICIO NO.OS2021-0340, PARA LOS SERVICIOS DE NOTARIOS PARA EL ACTO DE APERTURA DE LA COMPARACION DE PRECIOS NO.INAPA-CCC-CP-2021-0014, OFERTAS TECNICAS (SOBRE A), PARA LA ¨ADQUISICION DE DISPOSITIVOS, PARA LA LOCALIZACION AUTOMATICA ( AVL) PARA USO DEL INAPA¨.</t>
  </si>
  <si>
    <t>PAGO FACT. NOS. B1500000013/01-06-2021 ORDEN DE SERVICIO OS2021-0189 COLOCACION DE PUBLICIDAD INSTITUCIONAL DURANTE 03 (TRES) MESES, EN LOS PROGRAMAS DE RADIO Y TELEVISION, QUE SE TRANSMITE DE LUNES A DOMINGO POR MAMBO FM 94.3 Y TELEVISION BELLA VISION, CANAL 8, CORRESP. AL PERIODO DEL 23 DE ABRIL AL 23 DE MAYO/2021.</t>
  </si>
  <si>
    <t>PAGO FACT. NOS. B1500001140, 1141, 1142, 1143, 1144/30-06-2021 (CONTRATO NO. 1178,1179, 1180, 1181,3066),  SERVICIO ENERGETICO A NUESTRAS INSTALACIONES EN BAYAHIBE, PROVINCIA LA ROMANA, CORRESP. AL  MES DE JUNIO/2021.</t>
  </si>
  <si>
    <t>PAGO INDEMN. Y VAC. (30 DIAS CORRESP. AL AÑO 2019 Y 26 DEL 2020), QUIEN DESEMPEÑO EL CARGO DE CAJERO (A), EN LA DIVISION DE TESORERIA.</t>
  </si>
  <si>
    <t>PAGO INDEMN. Y VAC. (30 DIAS CORRESP. AL AÑO 2019 Y 26 AL 2020), QUIEN DESEMPEÑO EL CARGO DE CAJERO (A), EN LA DIVISION DE TESORERIA.</t>
  </si>
  <si>
    <t>PAGO INDEMN. Y VAC. (25 DIAS CORRESP. AL AÑO 2019 Y 30 DEL 2020), QUIEN DESEMPEÑO EL CARGO DE GESTOR DE COBROS, SECCION COMERCIAL DE INDEPENDENCIA.</t>
  </si>
  <si>
    <t>PAGO INDEMN. Y VAC. (25 DIAS CORRESP. AL AÑO 2019 Y 30 AL 2020),  QUIEN DESEMPEÑO EL CARGO DE GESTOR DE COBROS, SECCION COMERCIAL DE INDEPENDENCIA.</t>
  </si>
  <si>
    <t>SALDO, INDEMN. Y VAC. CORRESP. A (30 DIAS DEL AÑO 2019 Y 30 DEL 2020), QUIEN DESEMPEÑO LA FUNCION DE ANALISTA DE PREVENCION Y SEGURIDAD, EN EL DEPARTAMENTO PROVINCIAL SAN CRISTOBAL.</t>
  </si>
  <si>
    <t>PAGO FACT. NOS.B1500003844, 3845, 3846,3847, 3862, 3848, 3853, 3883, 3863, 3859, 3860, 3861, 3864, 3865, 3866/30-06-2021, CONSUMO ENERGETICO CORRESP. AL MES DE JUNIO/2021.</t>
  </si>
  <si>
    <t>PAGO FACT. NOS.B1500019215, 19216/01-07-2021 POLIZA NO.30-93-015147, SERVICIOS PLAN MASTER INTERNACIONAL AL SERVIDOR VIGENTE Y SUS DEPENDIENTES DIRECTOS (CONYUGE E HIJOS), CORRESP. AL MES DE JULIO/2021.</t>
  </si>
  <si>
    <t>PAGO FACT. NO.B1500155337/31-05-2021, POR CONSUMO ENERGETICO AC. MONTE PLATA CORRESP. AL MES DE MAYO/2021.</t>
  </si>
  <si>
    <t>PAGO FACT. DE CONSUMO ENERGETICO EN LA ZONA SUR DEL PAIS CORRESP. AL MES DE JUNIO/2021.</t>
  </si>
  <si>
    <t>PAGO FACT. DE CONSUMO ENERGETICO EN LA ZONA SUR DEL PAIS CORRESP. AL MES DE MAYO/2021.</t>
  </si>
  <si>
    <t>PAGO FACT. NO. B1500000007/01-06-2021,  ORDEN DE SERVICIO NO. OS2021-0278,  DISTRIBUCION DE AGUA CON CAMION CISTERNA EN DIFERENTES SECTORES Y COMUNIDADES DE LAS  PROVINCIAS SAN JUAN DE LA MAGUANA,  CORRESP. A 31  DIAS DE MAYO/2021.</t>
  </si>
  <si>
    <t>PAGO FACT. NO. B1500101018/28-06-2021 (754010781), SERVICIO DE INTERNET BANDA (S) ANCHA (S) DEL  ACUEDUCTO DE SAN PEDRO DE MACORIS, CORRESP. AL MES DE MAYO/2021.</t>
  </si>
  <si>
    <t>PAGO FACT. NO. B1500031539/15-07-2021, CUENTA NO.4236435, POR SERVICIO DE  INTERNET  PRINCIPAL 200 MBPS Y TELECABLE, CORRESP. AL PERIODO DEL 11-06  AL 10-07-2021.</t>
  </si>
  <si>
    <t>PAGO FACT. NO. B1100008878/15-07-21, ALQUILER DE DOS LOCALES COMERCIALES EN EL MUNICIPIO DAJABON,  PROVINCIA DAJABON  CORRESP. AL MES DE JUNIO/2021.</t>
  </si>
  <si>
    <t>EFT-6293</t>
  </si>
  <si>
    <t>EFT-6294</t>
  </si>
  <si>
    <t>EFT-6295</t>
  </si>
  <si>
    <t>EFT-6296</t>
  </si>
  <si>
    <t>EFT-6297</t>
  </si>
  <si>
    <t>EFT-6298</t>
  </si>
  <si>
    <t>EFT-6299</t>
  </si>
  <si>
    <t xml:space="preserve">EFT-6291 </t>
  </si>
  <si>
    <t>EFT-6292</t>
  </si>
  <si>
    <t xml:space="preserve">060919 </t>
  </si>
  <si>
    <t xml:space="preserve">060920 </t>
  </si>
  <si>
    <t xml:space="preserve">060921 </t>
  </si>
  <si>
    <t xml:space="preserve">060922 </t>
  </si>
  <si>
    <t xml:space="preserve">060923 </t>
  </si>
  <si>
    <t xml:space="preserve">060924 </t>
  </si>
  <si>
    <t xml:space="preserve">060925 </t>
  </si>
  <si>
    <t xml:space="preserve">060926 </t>
  </si>
  <si>
    <t xml:space="preserve">060927 </t>
  </si>
  <si>
    <t xml:space="preserve">060928 </t>
  </si>
  <si>
    <t xml:space="preserve">060929 </t>
  </si>
  <si>
    <t xml:space="preserve">060930 </t>
  </si>
  <si>
    <t xml:space="preserve">060931 </t>
  </si>
  <si>
    <t xml:space="preserve">060932 </t>
  </si>
  <si>
    <t xml:space="preserve">060933 </t>
  </si>
  <si>
    <t xml:space="preserve">060934 </t>
  </si>
  <si>
    <t xml:space="preserve">060935 </t>
  </si>
  <si>
    <t xml:space="preserve">060936 </t>
  </si>
  <si>
    <t xml:space="preserve">060937 </t>
  </si>
  <si>
    <t xml:space="preserve">060938 </t>
  </si>
  <si>
    <t>PAGO INDEMN. Y VAC. (20 DIAS CORRESP. AL AÑO 2019 Y 20 DEL 2020), QUIEN DESEMPEÑO EL CARGO DE OPERADOR DE SISTEMA APS, EN LA DIVISION DE OPERACIONES AZUA.</t>
  </si>
  <si>
    <t>PAGO INDEMN. Y VAC. (20 DIAS CORRESP. AL AÑO 2019 Y 20 AL 2020), QUIEN DESEMPEÑO EL CARGO DE OPERADOR DE SISTEMA APS, EN LA DIVISION DE OPERACIONES AZUA.</t>
  </si>
  <si>
    <t>PAGO INDEMN. Y VAC. (30 DIAS CORRESPONDIENTE AL AÑO 2020), QUIEN DESEMPEÑO EL CARGO DE SOPORTE COMERCIAL, EN LA DIVISION COMERCIAL SAN CRISTOBAL.</t>
  </si>
  <si>
    <t>PAGO INDEMN. Y VAC. (30 DIAS CORRESP. AL AÑO 2020), QUIEN DESEMPEÑO EL CARGO DE SOPORTE COMERCIAL, EN LA DIVISION COMERCIAL SAN CRISTOBAL.</t>
  </si>
  <si>
    <t>PAGO INDEMN. Y VAC. (25 DIAS CORRESP. AL AÑO 2019 Y 25 AL 2020), QUIEN DESEMPEÑO EL CARGO DE AYUDANTE DE OPERACIONES Y MANTENIMIENTO, EN LA DIVISION DE TRATAMIENTO DE AGUAS SAN PEDRO DE MACORIS.</t>
  </si>
  <si>
    <t>PAGO INDEMN. Y VAC. (25 DIAS CORRESP. AL AÑO 2019 Y 25 DEL 2020), QUIEN DESEMPEÑO EL CARGO DE AYUDANTE DE OPERACIONES Y MANTENIMIENTO, EN LA DIVISION DE TRATAMIENTO DE AGUAS SAN PEDRO DE MACORIS.</t>
  </si>
  <si>
    <t>PAGO INDEMN. Y VAC. (30 DIAS CORRESP. AL AÑO 2019 Y 30 DEL 2020), QUIEN DESEMPEÑO EL CARGO DE GESTOR DE COBROS, EN LA DIVISION COMERCIAL SANCHEZ RAMIREZ.</t>
  </si>
  <si>
    <t>PAGO INDEMN. Y VAC. (30 DIAS CORRESP. AL AÑO 2019 Y 30 AL 2020),QUIEN DESEMPEÑO EL CARGO DE GESTOR DE COBROS, EN LA DIVISION COMERCIAL SANCHEZ RAMIREZ.</t>
  </si>
  <si>
    <t>PAGO VAC. (30 DIAS CORRESP. AL AÑO 2019 Y 30 AL 2020), QUIEN DESEMPEÑO EL CARGO DE SECRETARIA EJECUTIVA, EN EL DEPARTAMENTO RELACIONES LABORALES Y SOCIALES.</t>
  </si>
  <si>
    <t>PAGO VAC. (20 DIAS CORRESP. AL AÑO 2019 Y 20 AL 2020), QUIEN DESEMPEÑO EL CARGO DE SOPORTE ELECTROMECANICO, EN LA DIVISION DE ALMACEN DE EQUIPOS.</t>
  </si>
  <si>
    <t>PAGO FACT. NO.B1500000627/06-07-2021, ORDEN DE SERVICIO NO. OS2021-0371, POR COLOCACION DE PUBLICIDAD INSTITUCIONAL DURANTE 03 (TRES) MESES, EN LOS PROGRAMAS DE RADIO ¨GOBIERNO DE LA MAÑANA Y  GOBIERNO DE LA TARDE¨, QUE SE TRANSMITEN DE LUNES A VIERNES DE 5:00 AM A 11:00 AM Y DE 2:30 PM A 7:00 PM, (CORRESP. AL PERIODO DEL 09 DE JUNIO AL 09 DE JULIO/2021).</t>
  </si>
  <si>
    <t>PAGO FACT. NOS. B1500000319/04-06, 321/01-07-2021 ORDEN DE SERVICIO. OS2021-0315  COLOCACION DE PUBLICIDAD INSTITUCIONAL DURANTE 03 (TRES) MESES, EN EL PROGRAMA DE TELEVISION "HOY MISMO"  BAJO LA DIRECCION Y PRODUCCION DE OSCAR MEDINA, LUISIN MEJIA, DANNY ALCANTARA Y FREDDY SANDOVAL; SE TRANSMITE DE LUNES A VIERNES EN HORARIO DE 5:00 AM A 8:00 AM CORRESP. AL PERIODO DEL 22 DE ABRIL AL 22 DE JUNIO/2021.</t>
  </si>
  <si>
    <t>PAGO INDEMN. Y VAC. (30 DIAS CORRESP. AL AÑO 2019 Y 30 AL 2020),  QUIEN DESEMPEÑO EL CARGO DE DISTRIBUIDOR DE FACTURAS, EN LA DIVISION ADMINISTRATIVA PROVINCIA SAN PEDRO DE MACORIS.</t>
  </si>
  <si>
    <t>PAGO INDEMN. Y VAC. (30 DIAS CORRESP. AL AÑO 2019 Y 30 DEL 2020), QUIEN DESEMPEÑO EL CARGO DE DISTRIBUIDOR DE FACTURAS, EN LA DIVISION ADMINISTRATIVA PROVINCIA SAN PEDRO DE MACORIS.</t>
  </si>
  <si>
    <t>PAGO INDEMN. Y VAC., QUIEN DESEMPEÑO EL CARGO DE CONSERJE, EN LA SECCION DE MAYORDOMIA.</t>
  </si>
  <si>
    <t>PAGO FACT. NO. B0223533673/25-03-2021, DESCONTADO DE LA INDEMN. Y VAC. QUIEN DESEMPEÑO EL CARGO DE CONSERJE, EN LA SECCION DE MAYORDOMIA.</t>
  </si>
  <si>
    <t>PAGO VAC. (10 DIAS CORRESP. AL AÑO 2020), QUIEN DESEMPEÑO EL CARGO DE ANALISTA DE SEGURIDAD Y MONITOREO TIC, EN EL DEPARTAMENTO DE SEGURIDAD Y MONITOREO TIC.</t>
  </si>
  <si>
    <t>PAGO FACT. NO. B0223526482/09-03-2021, DESCONTADO DE LAS VAC. QUIEN DESEMPEÑO EL CARGO DE ANALISTA DE SEGURIDAD Y MONITOREO TIC, EN EL DEPARTAMENTO DE SEGURIDAD Y MONITOREO TIC.</t>
  </si>
  <si>
    <t>PAGO INDEMN. Y VAC. (25 DIAS CORRESP. AL AÑO 2019 Y 24 DEL 2020), QUIEN DESEMPEÑO EL CARGO DE OPERADOR DE PLC, EN LA SECCION DE TRATAMIENTO DE AGUA DE BARAHONA.</t>
  </si>
  <si>
    <t>PAGO INDEMN. Y VAC. (25 DIAS CORRESP. AL AÑO 2019 Y 24 AL 2020),  QUIEN DESEMPEÑO EL CARGO DE OPERADOR DE PLC, EN LA SECCION DE TRATAMIENTO DE AGUA DE BARAHONA.</t>
  </si>
  <si>
    <t>PAGO FACT. NOS. B1500001135, 1136, 1137,1138,1140/16-06-2021 CONTRATOS NOS. 6395, 6396, 6397, 6398, 6415,  CONSUMO ENERGETICO DE LAS LOCALIDADES ARROYO SULDIDO, LAS COLONIAS, RANCHO ESP, AGUA SABROSA,  LA BARBACOA,  LA COLONIA RANCHO ESPAÑOL,  PROVINCIA SAMANA, CORRESP. AL MES DE JUNIO/2021.</t>
  </si>
  <si>
    <t>PAGO FACT. NOS.B1500002968/14-05, 3057, 3058/17-06-2021, ORDENES DE SERVICIO NOS.OS2021-0318,  OS2021-0385, OS2021-0375,  PUBLICACION EN UN (01) MEDIO DE CIRCULACION NACIONAL DURANTE DOS (02) DIAS CONSECUTIVOS LA CONVOCATORIA, AVISO CONCURSO EXTERNO, PARA CUBRIR LAS VACANTES DE COORDINADOR DE TRATAMIENTO DEL AGUA Y ANALISTA DE DATOS ESTADISTICOS, DOS (2) DIAS A PARTICIPAR EN EL PROCESO DE LICITACION PUBLICA NACIONAL, NO.INAPA-CCC-LPN-2021-0014. DOS DIAS CONVOCATORIA A PARTICIPAR EN EL PROCESO DE EXCEPCION MEDIANTE URGENCIA NO.INAPA-MAE-PEUR-2021-0002.</t>
  </si>
  <si>
    <t>PAGO FACTURA NOS. B1500000595/04-06-2021 ORDEN DE SERVICIOS OS2021-0263,  COLOCACION DE PUBLICIDAD INSTITUCIONAL DURANTE 03 (TRES) MESES, EN EL PROGRAMA DE RADIO "LA REPUBLICA RADIO" TRANSMITIDO DE LUNES A VIERNES DE 4:00 PM A 5:PM POR LA NOTA, 95.7FM, CORRESP. AL PERIODO DEL 02 MAYO AL 02 DE JUNIO/2021.</t>
  </si>
  <si>
    <t>PAGO FACT. NO.B1500000323/14-06-2021, ORDEN DE SERVICIO OS2021-0313, COLOCACION DE PUBLICIDAD INSTITUCIONAL DURANTE 03 (TRES) MESES , EN EL PROGRAMA DE TELEVISION ¨EL INTERACTIVO DE FELITO¨ TRANSMITIDO LOS DOMINGOS DE 4:00 PM A 5:00 PM, POR CINEVISION, CANAL 19, (CORRESP. AL PERIODO DEL 12 DE MAYO AL 12 DE JUNIO 2021).</t>
  </si>
  <si>
    <t>PAGO FACT. NO.B1500004657/29-06-2021, SERVICIOS A EMPLEADOS VIGENTES Y EN TRAMITES DE PENSION, CORRESP. AL MES DE JULIO/2021.</t>
  </si>
  <si>
    <t>PAGO FACT. NO.B1500000137/25-11-2020, ORDEN DE COMPRA NO. OC2020-0314, COMPRA DE REFRIGERIO PARA LA ACTIVIDAD EN CONMEMORACION DEL DIA INTERNACIONAL  DE LA ELIMINACION DE LA VIOLENCIA CONTRA LA MUJER.</t>
  </si>
  <si>
    <t>PAGO FACT. NO. B1500000153/28-01-2021 ORDEN DE SERVICIO OS2021-0041 SERVICIO DE CATERING PARA 5 PERSONAS Y ALQUILER DE CARPA, MESA Y MANTEL CON BAMBALINA.</t>
  </si>
  <si>
    <t>PAGO FACT. NO. B1500000029/04-06-2021, ORDEN DE SERVICIO NO. OS2021-0204, ABASTECIMIENTO DE AGUA EN DIFERENTES SECTORES Y COMUNIDADES DE LA PROVINCIA MAO, VALVERDE, CORRESP. A  27 DIAS DEL MES DE MAYO/2021.</t>
  </si>
  <si>
    <t>PAGO FACT  NO. B1500029892/28-06-2021,  COLECTIVO DE VIDA CORRESPONDIENTE AL MES JULIO/2021, POLIZA NO.2-2-102-0064318.</t>
  </si>
  <si>
    <r>
      <t>060946</t>
    </r>
    <r>
      <rPr>
        <sz val="9"/>
        <color indexed="8"/>
        <rFont val="Arial"/>
        <family val="2"/>
      </rPr>
      <t/>
    </r>
  </si>
  <si>
    <t xml:space="preserve">EFT-6300 </t>
  </si>
  <si>
    <t>EFT-6301</t>
  </si>
  <si>
    <t>EFT-6302</t>
  </si>
  <si>
    <t>EFT-6303</t>
  </si>
  <si>
    <t xml:space="preserve">060939 </t>
  </si>
  <si>
    <t xml:space="preserve">060940 </t>
  </si>
  <si>
    <t xml:space="preserve">060941 </t>
  </si>
  <si>
    <t xml:space="preserve">060942 </t>
  </si>
  <si>
    <t xml:space="preserve">060943 </t>
  </si>
  <si>
    <t xml:space="preserve">060944 </t>
  </si>
  <si>
    <t xml:space="preserve">060945 </t>
  </si>
  <si>
    <t xml:space="preserve">060947 </t>
  </si>
  <si>
    <t xml:space="preserve">060948 </t>
  </si>
  <si>
    <t>PAGO INDEMN. Y VAC. (30 DIAS CORRESP. AL AÑO 2019 Y 24 AL 2020),  QUIEN DESEMPEÑO EL CARGO DE OPERADOR DE SISTEMA APS EN LA SECCION DE OPERACIONES DE BARAHONA.</t>
  </si>
  <si>
    <t>PAGO INDEMN. Y VAC. (20 DIAS CORRESP. AL AÑO 2019 Y 17 AL 2020), QUIEN DESEMPEÑO EL CARGO DE CAJERO (A), EN LA DIVISION ADMINISTRATIVA PROVINCIA SAN PEDRO DE MACORIS.</t>
  </si>
  <si>
    <t>PAGO INDEMN. Y VAC. (20 DIAS CORRESP. AL AÑO 2019 Y 20 AL 2020), QUIEN DESEMPEÑO EL CARGO DE AYUDANTE DE FONTANERIA, EN LA DIVISION DE OPERACIONES PROV. SAN PEDRO DE MACORIS.</t>
  </si>
  <si>
    <t>PAGO INDEMN. Y VAC. (20 DIAS CORRESP. AL AÑO 2019 Y 20 DEL 2020), QUIEN DESEMPEÑO EL CARGO DE AYUDANTE DE FONTANERIA, EN LA DIVISION DE OPERACIONES PROV. SAN PEDRO DE MACORIS.</t>
  </si>
  <si>
    <t>REPOS. FONDO CAJA CHICA DE LA DIRECCION DE INGENIERIA CORRESP. AL PERIODO DEL 12-03 AL 22-06-2021, RECIBOS DE DESEMBOLSO DEL 881 AL 893.</t>
  </si>
  <si>
    <t>REPOS. FONDO CAJA CHICA DE LA PROVINCIA SANCHEZ RAMIREZ ZONA III CORRESPONDIENTE AL PERIODO DEL 27-04 AL 10-06-2021, RECIBOS DE DESEMBOLSO DEL 0977 AL 0993.</t>
  </si>
  <si>
    <t>PAGO FACT. NO. B1500000007/24-05-2021 ORDEN DE COMPRA OC2021-0129, ADQUISICION DE HERRAMIENTAS ELECTRICOS Y TECNOLOGICOS, PARA USO DE LA INSTITUCION.</t>
  </si>
  <si>
    <t>PAGO FACT. NOS. B1500000046/31-05,  40, 41,42/12-04-21,  44/05-05, 45/31-05-2021, ORDENES DE SERVICIO NOS. OS2020-0553, OS2021-0362, DISTRIBUCION DE AGUA CON CAMION CISTERNA EN DIFERENTES SECTORES Y COMUNIDADES DE LA PROVINCIA EL SEYBO, ADENDA 01/2019,  CORRESP. A 25   DIAS  DE DICIEMBRE/2020,  28 DIAS DE ENERO, 25 DIAS DE FEBRERO, 28 DIAS DE MARZO, 26 DIAS DE ABRIL, 26 DIAS DE MAYO/2021.</t>
  </si>
  <si>
    <t>PAGO FACT. NOS. B1500000038/20-03, 39/19-04, 40/05-05, 41/04-06-2021, ORDEN DE SERVICIO NO.OS2021-0409, SERVICIO DISTRIBUCION DE AGUA, EN DIFERENTES BARRIOS Y COMUNIDADES DE LA PROVINCIA PEDERNALES, CORRESP. 25 DIAS DE FEBRERO, 29 DIAS DE MARZO, 30 DIAS DE ABRIL, 29 DIAS DE MAYO/2021.</t>
  </si>
  <si>
    <t>PAGO FACT. NOS.B1500061862, 64404/11, 61863, 61865/12, 61874, 61873/13, 61893/14, 64417, 64416, 61894, 64445,  64412/18, 64425, 64424, 64446/19, 64441/20, 64434, 60433/21, 64479, 64478, 64502, 64477/28-05-2021 ORDEN DE COMPRA OC2020-0191 ADQUISICION DE GASOIL REGULAR  PARA SER UTILIZADO EN LA FLOTILLA  DE VEHICULOS, GENERADORES ELECTRICOS, Y EQUIPO DE BOMBEO DEL INAPA.</t>
  </si>
  <si>
    <t xml:space="preserve">EFT-6304 </t>
  </si>
  <si>
    <t>EFT-6305</t>
  </si>
  <si>
    <t>EFT-6306</t>
  </si>
  <si>
    <t>EFT-6307</t>
  </si>
  <si>
    <t>EFT-6308</t>
  </si>
  <si>
    <t xml:space="preserve">060949 </t>
  </si>
  <si>
    <t xml:space="preserve">060950 </t>
  </si>
  <si>
    <t xml:space="preserve">060951 </t>
  </si>
  <si>
    <t xml:space="preserve">060952 </t>
  </si>
  <si>
    <t xml:space="preserve">060953 </t>
  </si>
  <si>
    <t xml:space="preserve">060954 </t>
  </si>
  <si>
    <t xml:space="preserve">060955 </t>
  </si>
  <si>
    <t xml:space="preserve">060956 </t>
  </si>
  <si>
    <t xml:space="preserve">060957 </t>
  </si>
  <si>
    <t xml:space="preserve">060958 </t>
  </si>
  <si>
    <t xml:space="preserve">060959 </t>
  </si>
  <si>
    <t xml:space="preserve">060960 </t>
  </si>
  <si>
    <t xml:space="preserve">060961 </t>
  </si>
  <si>
    <t xml:space="preserve">060962 </t>
  </si>
  <si>
    <t xml:space="preserve">060963 </t>
  </si>
  <si>
    <t xml:space="preserve">060964 </t>
  </si>
  <si>
    <t xml:space="preserve">060965 </t>
  </si>
  <si>
    <t xml:space="preserve">060966 </t>
  </si>
  <si>
    <t xml:space="preserve">060967 </t>
  </si>
  <si>
    <t xml:space="preserve">060968 </t>
  </si>
  <si>
    <t xml:space="preserve">060969 </t>
  </si>
  <si>
    <t xml:space="preserve">060970 </t>
  </si>
  <si>
    <t xml:space="preserve">060971 </t>
  </si>
  <si>
    <t xml:space="preserve">060972 </t>
  </si>
  <si>
    <t xml:space="preserve">060973 </t>
  </si>
  <si>
    <t xml:space="preserve">060974 </t>
  </si>
  <si>
    <t>PAGO FACT. NO. B1500000491/24-05-2021, ORDEN DE COMPRA NO.OC2021-0127, ADQUISICION DE MATERIALES Y EQUIPOS TECNOLOGICOS.</t>
  </si>
  <si>
    <t>PAGO FACT. NO.B1500003056/17-06-2021, ORDEN DE SERVICIO NO.OS2021-0377, PUBLICACION EN UN (01) MEDIO DE CIRCULACION NACIONAL DURANTE DOS (02) DIAS CONSECUTIVOS LA CONVOCATORIA A PARTICIPAR EN EL PROCESO DE LICITACION PUBLICA NACIONAL.</t>
  </si>
  <si>
    <t>REPOS. FONDO CAJA CHICA DE LA PROVINCIA MARIA TRINIDAD SANCHEZ ZONA III CORRESP. AL PERIODO DEL 08-04 AL 16-06-2021, RECIBOS DE DESEMBOLSO DEL 0959 AL 1007.</t>
  </si>
  <si>
    <t>PAGO INDEMN. Y VAC. (25 DIAS CORRESP. AL AÑO 2019 Y 22 AL 2020),  QUIEN DESEMPEÑO EL CARGO DE OPERADOR DE SISTEMA APS, EN LA DIVISION DE OPERACIONES SAN CRISTOBAL.</t>
  </si>
  <si>
    <t>PAGO INDEMN. Y VAC. (25 DIAS CORRESP. AL AÑO 2019 Y 22 DEL 2020), QUIEN DESEMPEÑO EL CARGO DE OPERADOR DE SISTEMA APS, EN LA DIVISION DE OPERACIONES SAN CRISTOBAL.</t>
  </si>
  <si>
    <t>PAGO INDEMN. Y VAC. (30 DIAS CORRESP. AL AÑO 2019 Y 30 DEL 2020), QUIEN DESEMPEÑO EL CARGO DE AUXILIAR ADMINISTRATIVO, EN LA DIVISION DE TESORERIA.</t>
  </si>
  <si>
    <t>PAGO FACT. NO. B0223537952/06-04-2021, DESCONTADO DE LA INDEMN. Y VAC., QUIEN DESEMPEÑO EL CARGO DE AUXILIAR ADMINISTRATIVO, EN LA DIVISION DE TESORERIA.</t>
  </si>
  <si>
    <t>PAGO INDEMN. Y VAC. (30 DIAS CORRESP. AL AÑO 2019 Y 27 DEL 2020), QUIEN DESEMPEÑO EL CARGO DE CONSERJE, EN LA SECCION DE MAYORDOMIA.</t>
  </si>
  <si>
    <t>PAGO INDEMN. Y VAC. (30 DIAS CORRESP. AL AÑO 2019 Y 27 AL 2020), QUIEN DESEMPEÑO EL CARGO DE CONSERJE EN LA SECCION DE MAYORDOMIA.</t>
  </si>
  <si>
    <t>AUMENTO FONDO DE CAJA CHICA DE SAN JOSE DE OCOA PROVINCIA PERAVIA, ACTUALMENTE DICHO FONDO CUENTA CON UN MONTO DE CIEN MIL PESOS Y CON ESTA SUMA EL FONDO ASCIENDE A TRESCIENTOS MIL PESOS.</t>
  </si>
  <si>
    <t>REPOS. FONDO CAJA CHICA DE LA PROVINCIA MONTE PLATA ZONA IV CORRESPONDIENTE AL PERIODO DEL 24 AL 28-06-2021, RECIBOS DE DESEMBOLSO DEL 1440 AL 1453.</t>
  </si>
  <si>
    <t>PAGO INDEMN. Y VAC. (05 DIAS CORRESP. AL AÑO 2019 Y 30 DEL 2020), QUIEN DESEMPEÑO EL CARGO DE AUXILIAR ADMINISTRATIVO, EN EL DEPARTAMENTO DE REVISION Y CONTROL.</t>
  </si>
  <si>
    <t>PAGO INDEMN. Y VAC. (05 DIAS CORRESP. AL AÑO 2019 Y 30 AL 2020), QUIEN DESEMPEÑO EL CARGO DE AUXILIAR ADMINISTRATIVO, EN EL DEPARTAMENTO DE REVISION Y CONTROL.</t>
  </si>
  <si>
    <t>PAGO FACT. NOS.B1500068681, 68679, 68678, 68680, 69466/01-04, 69775, 69773, 69772, 69774, 70437/01-05, 71288,71286,  71273, 71287, 71939/01-6-2021, (CODIGO DE SISTEMA NOS, (6780), (434209), (434205), (163285), (543383),SUMINISTRO AGUA POTABLE A NUESTRA SEDE CENTRAL,  UNIDAD EJEC. ACUEDUCTOS RURALES Y  ALMACEN KM18, CORRESP. A LOS MESES DE ABRIL, MAYO, JUNIO/2021.</t>
  </si>
  <si>
    <t>PAGO INDEMN. Y VAC. (30 DIAS CORRESP. AL AÑO 2019 Y 26 DEL 2020), QUIEN DESEMPEÑO EL CARGO DE OPERADOR DE SISTEMA APS, EN LA SECCION DE OPERACIONES DE BAHORUCO.</t>
  </si>
  <si>
    <t>PAGO VAC. (15 DIAS CORRESP. AL AÑO 2019 Y 13 DEL 2020), QUIEN DESEMPEÑO EL CARGO DE TECNICO DE OPERACIONES, EN LA DIVISION DE OPERACIONES PROV. SAN PEDRO DE MACORIS.</t>
  </si>
  <si>
    <t>PAGO VAC. (15 DIAS CORRESP. AL AÑO 2019 Y 13 AL 2020), QUIEN DESEMPEÑO EL CARGO DE TECNICO DE OPERACIONES, EN LA DIVISION DE OPERACIONES PROV. SAN PEDRO DE MACORIS.</t>
  </si>
  <si>
    <t>PAGO INDEMN. Y VAC. (20 DIAS CORRESP. AL AÑO 2019 Y 20 AL 2020),  QUIEN DESEMPEÑO EL CARGO DE OPERADOR DE SISTEMA APS, EN LA DIVISION DE OPERACIONES PROV. HATO MAYOR.</t>
  </si>
  <si>
    <t>PAGO INDEMN. Y VAC. (20 DIAS CORRESP. AL AÑO 2019 Y 20 DEL 2020), QUIEN DESEMPEÑO EL CARGO DE OPERADOR DE SISTEMA APS, EN LA DIVISION DE OPERACIONES PROV. HATO MAYOR.</t>
  </si>
  <si>
    <t>REPOS. FONDO GENERAL DESTINADO PARA CUBRIR GASTOS MENORES DEL NIVEL CENTRAL CORRESP. AL PERIODO DEL 14-03 AL 06-05-2021, RECIBOS DE DESEMBOLSO DEL 19681 AL 19765.</t>
  </si>
  <si>
    <t>RETENCION  DEL ITBIS  (30%) , DESCONTADO A SUPLIDORES DE SERVICIOS, SEGUN LEY 253/2012, CORRESP. AL MES DE JUNIO-2021.</t>
  </si>
  <si>
    <t>PAGO RETENCION 10%  DEL IMPUESTO SOBRE LA RENTA. DESCONTADO A ALQUILERES DE LOCALES COMERCIALES. SEGUN LEY NO. 253/12 CORRESP. AL MES DE JUNIO/2021.</t>
  </si>
  <si>
    <t>PAGO FACT. NO.B1500000010/18-06-2021, ORDEN DE SERVICIO NO. OS2021-0302, COLOCACION DE PUBLICIDAD INSTITUCIONAL DURANTE  TRES (03) MESES, EN EL PROGRAMA DE TELEVISION ¨AL RITMO DE SANDY JIMENEZ¨, QUE SE TRANSMITE POR TNE CANAL 58 DE TELEVIADUCTO EN MOCA Y  CON COBERTURA EN TODO EL CIBAO, CORRESP. AL PERIODO DEL 24 DE ABRIL AL 24 DE MAYO DEL 2021.</t>
  </si>
  <si>
    <t>AUMENTO FONDO DE CAJA CHICA DE LA PROVINCIA HATO MAYOR,  ACTUALMENTE DICHO FONDO CUENTA CON UN MONTO DE CIENTO CINCUENTA MIL PESOS Y CON ESTA SUMA EL FONDO ASCIENDE A DOCIENTOS VEINTICINCO MIL PESOS.</t>
  </si>
  <si>
    <t>PAGO FACT. NO.B1500000732/16-02-2021 ORDEN COMPRAS OC2021-0018, ADQUISICION DE ARREGLO FLORAL PARA SER UTILIZADOS COMO OFRENDA EN EL ALTAR DE LA PATRIA.</t>
  </si>
  <si>
    <t>PAGO FACT. NO.B1500000423/05-04-2021,DECLARACION TARDIA Y  EL COSTO DE LA DEMORA EN EL RETIRO DE LOS CONTENEDORES DE CLORO GAS, ORDENES DE COMPRA, NO. OC.2020/0193, OC.2020-0268.</t>
  </si>
  <si>
    <t>PAGO FACT. NOS. B1500000698/24, 699/26-05-2021  ORDEN DE COMPRA NO. OC2020-0252, "ADQUISICION DE JUNTAS PARA DIFERENTES PROVINCIAS".</t>
  </si>
  <si>
    <t>PAGO FACT. NO. B1500000116/01-06-2021 ORDEN DE SERVICIO OS2021-0065, SERVICIOS DE CORRECCIONES EN PLATAFORMA DYNAMICS CRM Y GP (CORRECCIONES DE REPORTES NOVEDADES NOMINA CON DESCUENTOS DESDE EL CODIGO DE PAGO, NOMINA DE RETENCIONES, FACTURAS Y REGISTRADA QUE APARECEN EN EL MODULO DE FINANCIERO, ENTRE OTROS).</t>
  </si>
  <si>
    <t>PAGO FACT. NO. B1500000004/05-07-2021,  ORDEN DE SERVICIO NO. OS2021-0360, SERVICIO DISTRIBUCION DE AGUA EN DIFERENTES SECTORES Y COMUNIDADES DE LA PROVINCIA ELIAS PIÑA, CORRESP. A   30 DIAS DE JUNIO/2021.</t>
  </si>
  <si>
    <t>PAGO FACT. NO.B1500000007/01-07-2021, ORDEN DE SERVICIO NO. OS2021-0354, DISTRIBUCION DE AGUA EN DIFERENTES SECTORES Y COMUNIDADES DE LA PROVINCIA DUARTE, SEGUN CONTRATO NO.020/2020 (ADENDA 01/2021)   CORRESP. A 30  DIAS DEL MES DE JUNIO/ 2021.</t>
  </si>
  <si>
    <t xml:space="preserve">EFT-6309 </t>
  </si>
  <si>
    <t>EFT-6310</t>
  </si>
  <si>
    <t>EFT-6311</t>
  </si>
  <si>
    <t>EFT-6312</t>
  </si>
  <si>
    <t>EFT-6313</t>
  </si>
  <si>
    <t>EFT-6314</t>
  </si>
  <si>
    <t>EFT-6315</t>
  </si>
  <si>
    <t>EFT-6316</t>
  </si>
  <si>
    <t>EFT-6317</t>
  </si>
  <si>
    <t>EFT-6318</t>
  </si>
  <si>
    <t>EFT-6319</t>
  </si>
  <si>
    <t xml:space="preserve">060975 </t>
  </si>
  <si>
    <t xml:space="preserve">060976 </t>
  </si>
  <si>
    <t xml:space="preserve">060977 </t>
  </si>
  <si>
    <t xml:space="preserve">060978 </t>
  </si>
  <si>
    <t xml:space="preserve">060979 </t>
  </si>
  <si>
    <t xml:space="preserve">060980 </t>
  </si>
  <si>
    <t xml:space="preserve">060981 </t>
  </si>
  <si>
    <t xml:space="preserve">060982 </t>
  </si>
  <si>
    <t xml:space="preserve">060983 </t>
  </si>
  <si>
    <t xml:space="preserve">060984 </t>
  </si>
  <si>
    <t xml:space="preserve">060985 </t>
  </si>
  <si>
    <t xml:space="preserve">060986 </t>
  </si>
  <si>
    <t xml:space="preserve">060987 </t>
  </si>
  <si>
    <t xml:space="preserve">060988 </t>
  </si>
  <si>
    <t>PAGO FACT. NO. B1500000146/26-03-2021 ORDEN DE COMPRA OC2021-0042, ADQUISICION DE BANCO DE TRANFORMADORES, LOS CUALES SERAN UTILIZADOS EN EL AC. AZUA EQUIPOS NOS.1 Y 1A, PROVINCIA AZUA Z-11. ESTOS EQUIPOS DEBEN DE SER HOMOLOGADO POR EDESUR.</t>
  </si>
  <si>
    <t>PAGO FACT. NOS.B1500005909, 10/01-07-2021, ORDENES DE SERVICIOS OS2021-0406, OS2021-0395, PUBLICACION EN UN (01) MEDIO DE CIRCULACION NACIONAL DURANTE DOS (02) DIAS CONSECUTIVOS LA CONVOCATORIA A PATICIPAR EN EL PROCESO DE LICITACION PUBLICA NACIONAL, NO. INAPA-CCC-LPN-2021-0015, PARA LA  ADQUISICION DE MATERIALES (COLUMNAS DE ACERO, BARRAS LISAS ACERO INOXIDABLE Y GUIAS DE BRONCE),  Y NO. INAPA-CCC-LPN-2021-0013, ADQUISICION DE EQUIPOS ( ELECTROBOMBAS ELEVADORAS, BOMBAS TURBINA VERTICAL Y ELECTROBOMBAS SUMERGIBLES), PARA SER UTILIZADOS (AS) EN DIFERENTES ACUEDUCTOS DEL INAPA.</t>
  </si>
  <si>
    <t>RETENCION DEL (18%)  DEL ITBIS, DESCONTADO A PERSONAS FISICAS, SEGUN LEY 253/2012, CORRESP. AL MES DE JUNIO/2021.</t>
  </si>
  <si>
    <t>PAGO INDEMN. Y VAC. (10 DIAS CORRESP. AL AÑO 2019 Y 26 DEL 2020), QUIEN DESEMPEÑO EL CARGO DE CONSERJE EN LA SECCION DE MAYORDOMIA.</t>
  </si>
  <si>
    <t>PAGO INDEMN. Y VAC. (10 DIAS CORRESP. AL AÑO 2019 Y 26 AL 2020), QUIEN DESEMPEÑO EL CARGO DE CONSERJE EN LA SECCION DE MAYORDOMIA.</t>
  </si>
  <si>
    <t>PAGO FACT. NO. B0223533687/25-03-2021, DESCONTADO DE LA INDEMN. Y VAC., QUIEN DESEMPEÑO EL CARGO DE CONSERJE EN LA SECCION DE MAYORDOMIA.</t>
  </si>
  <si>
    <t>PAGO FACT. NO. B1500000224/08-07-2021, ORDEN DE SERVICIO OS2021-0448,  COLOCACION DE PUBLICIDAD INSTITUCIONAL DURANTE 03 (TRES) MESES, EN EL PERIODICO DIGITAL "WWW.ROBERTOCAVADA.COM", CORRESP. AL PERIODO DEL 02 DE MARZO AL 02 DE JUNIO/2021.</t>
  </si>
  <si>
    <t>PAGO FACT. NO. B1500000291/16-06-2021 ORDEN DE SERVICIO NO.OS2021-0310, COLOCACION DE PUBLICIDAD INSTITUCIONAL DE TODAS LAS INFORMACIONES QUE CONTENGAN LAS EJECUTORIAS Y ACTIVIDADES DE INAPA A TRAVEZ DE LA PAGINA WWW.NOTICIASSIN.COM, CORRESP. AL PERIODOS DEL 9  DE MAYO  AL 9 DE JUNIO/2021.</t>
  </si>
  <si>
    <t>PAGO FACT. NO.B1500000059/07-06-2021, ORDEN DE SERVICIO NO.OS2021-0260, COLOCACION DE PUBLICIDAD INSTITUCIONAL DURANTE 03 (TRES) MESES, EN EL PROGRAMA DE RADIO ¨PANORAMA INFORMATIVO¨, TRANSMITIDO LOS DOMINGOS A LAS 11:00 AM, POR CDN RADIO.  CORRESP. AL  PERIODO DEL 2 DE MAYO AL 2 DE JUNIO DEL 2021.</t>
  </si>
  <si>
    <t>PAGO EQUIVALENTE A DOS (2) MESES DE DEPOSITO POR CONCEPTO DE ALQUILER DEL LOCAL PARA LA INSTALACION DE LA OFICINA COMERCIAL, UBICADO EN LA CALLE LIBERTAD ESQUINA ANACAONA, MUNICIPIO EUGENIO MARIA DE HOSTOS, PROVINCIA DUARTE.</t>
  </si>
  <si>
    <t>PAGO FACT. NO. B0223365106/04-03-2021, DESCONTADO DE LA INDEMN. Y VAC. QUIEN DESEMPEÑO LA FUNCION DE AUXILIAR DE ALMACEN Y SUMINISTRO, EN LA DIVISION DE ALMACEN DE EQUIPOS.</t>
  </si>
  <si>
    <t>PAGO INDEMN. Y VAC. (25 DIAS CORRESP. AL AÑO 2019 Y 25 DEL 2020), QUIEN DESEMPEÑO LA FUNCION DE AUXILIAR DE ALMACEN Y SUMINISTRO, EN LA DIVISION DE ALMACEN DE EQUIPOS.</t>
  </si>
  <si>
    <t>PAGO VAC. (10 DIAS CORRESPONDIENTE AL AÑO 2020), QUIEN DESEMPEÑO EL CARGO DE SOPORTE COMERCIAL EN LA DIRECCION COMERCIAL.</t>
  </si>
  <si>
    <t>PAGO FACT. NO. B0223538891/08-04-2021, DESCONTADO DE LAS VAC., QUIEN DESEMPEÑO EL CARGO DE SOPORTE DE COMERCIAL EN LA DIRECCION COMERCIAL.</t>
  </si>
  <si>
    <t>PAGO FACT. NO. B1500000118/18-05-2021 ORDEN DE COMPRA OC2021-0107, ADQUISICION DE TRANSFORMADORES PARA SER UTILIZADOS EN TODOS LOS ACUEDUCTOS A NIVEL NACIONAL.</t>
  </si>
  <si>
    <t>PAGO FACT. NO.B1500019568/02-07-2021, POLIZA NO. 30-95-214327, SERVICIOS MEDICOS A EMPLEADOS VIGENTES Y EN TRAMITES DE PENSION, CONJUNTAMENTE CON SUS DEPENDIENTES DIRECTOS, (CONYUGES, HIJOS E HIJASTROS), CORRESP. AL MES DE JULIO/2021.</t>
  </si>
  <si>
    <t>PAGO FACT. NOS. B1500000018/05-11, 19/05-12-2020, 20/04-01,21/02-02, 22/01-03, 23/08-04, 33/03-05-2021,ORDEN DE SERVICIO NO. OS2021-0353,  DISTRIBUCION DE AGUA EN DIFERENTES SECTORES Y COMUNIDADES DE LA PROVINCIA SAN JUAN DE LA MAGUANA, CORRESP. A 06  DIAS  DE OCTUBRE, 16 DIAS DE NOVIEMBRE, 20 DIAS DE DICIEMBRE/2020,   27 DIAS DE ENERO, 27 DIAS DE FEBRERO, 31 DIAS DE MARZO Y 29  DIAS DE ABRIL/2021.</t>
  </si>
  <si>
    <t>PAGO FACT. DE CONSUMO DE ENERGETICO EN LA ZONA ESTE DEL PAIS CORRESP. AL MES DE JUNIO/2021.</t>
  </si>
  <si>
    <t>PAGO FACT. NO.B1500000007/04-06-2021, ORDEN DE SERVICIO NO. OS2021-0187, DISTRIBUCION DE AGUA EN DIFERENTES SECTORES Y COMUNIDADES DE LA PROVINCIA VALVERDE, CORRESP. A 30 DIAS DEL MES DE MAYO/2021.</t>
  </si>
  <si>
    <t>PAGO FACT. NO. B1500011692/02-06-2021, ORDEN DE SERVICIO NO. OS2019-1149, RENOVACION DE LICENCIAS MICROSOFT .</t>
  </si>
  <si>
    <t>PAGO FACT. NO. B1500000018/01-07-2021, ORDEN DE SERVICIO NO. OS2021-0270 SERVICIO DE DISTRIBUCION DE AGUA CON CAMION CISTERNA EN DIFERENTES SECTORES Y COMUNIDADES DE LA PROVINCIA DUARTE, CORRESP. A   30 DIAS DEL MES DE JUNIO/2021.</t>
  </si>
  <si>
    <t>PAGO FACT. NO. B1500000057/01-07-2021, ORDEN DE SERVICIO NO. OS2021-0298 SERVICIO DE DISTRIBUCION DE AGUA CON CAMION CISTERNA EN DIFERENTES SECTORES Y COMUNIDADES DE LA PROVINCIA DUARTE, CORRESP. A 30  DIAS DEL MES DE JUNIO/2021.</t>
  </si>
  <si>
    <t>PAGO FACT. NO. B1500000017/16-07-2021 ORDEN DE COMPRA NO.OC2021-0157, ADQUISICION DE PINTURAS Y ACCESORIOS PARA SER UTILIZADOS EN EL REMOZAMIENTO DE DIFERENTES SISTEMAS DE TRATAMIENTO.</t>
  </si>
  <si>
    <t>PAGO FACT. NO. B1500000122/31-05-2021, ORDENES DE SERVICIO NO. OS2021-0358 MANTENIMIENTO DEL ASCENSOR EN EL EDIFICIO  PRINCIPAL DEL INAPA, CORRESP. A MES DE MAYO/2021.</t>
  </si>
  <si>
    <t xml:space="preserve">EFT-6320 </t>
  </si>
  <si>
    <t>EFT-6321</t>
  </si>
  <si>
    <t>EFT-6322</t>
  </si>
  <si>
    <t>EFT-6323</t>
  </si>
  <si>
    <t>EFT-6324</t>
  </si>
  <si>
    <t>EFT-6325</t>
  </si>
  <si>
    <t>EFT-6326</t>
  </si>
  <si>
    <t xml:space="preserve">060989 </t>
  </si>
  <si>
    <t xml:space="preserve">060990 </t>
  </si>
  <si>
    <t xml:space="preserve">060991 </t>
  </si>
  <si>
    <t xml:space="preserve">060992 </t>
  </si>
  <si>
    <t xml:space="preserve">060993 </t>
  </si>
  <si>
    <t xml:space="preserve">060994 </t>
  </si>
  <si>
    <t xml:space="preserve">060995 </t>
  </si>
  <si>
    <t xml:space="preserve">060996 </t>
  </si>
  <si>
    <t xml:space="preserve">060997 </t>
  </si>
  <si>
    <t xml:space="preserve">060998 </t>
  </si>
  <si>
    <t xml:space="preserve">060999 </t>
  </si>
  <si>
    <t xml:space="preserve">061000 </t>
  </si>
  <si>
    <t xml:space="preserve">061001 </t>
  </si>
  <si>
    <t xml:space="preserve">061002 </t>
  </si>
  <si>
    <t>PAGO FACT. NO. B1500000261/19-02-2021 ORDEN DE COMPRA OC2021-0028, COMPRA DE RECETARIOS MEDICOS, PARA SU UTILIZACION EN EL SERVICIO MEDICO OFRECIDO EN NUESTRA UNIDAD.</t>
  </si>
  <si>
    <t>PAGO INDEMN. Y VAC. (25 DIAS CORRESP. AL AÑO 2019 Y 25 DEL 2020), QUIEN DESEMPEÑO EL CARGO DE ELECTRICISTA, EN LA SECCION DE TRATAMIENTO DE AGUA DE BARAHONA.</t>
  </si>
  <si>
    <t>PAGO INDEMN. Y VAC. (25 DIAS CORRESP. AL AÑO 2019 Y 25 AL 2020),  QUIEN DESEMPEÑO EL CARGO DE ELECTRICISTA, EN LA SECCION DE TRATAMIENTO DE AGUA DE BARAHONA.</t>
  </si>
  <si>
    <t>PAGO FACT. NO.B1500000300/15-06-2021, ORDEN DE SERVICIO NO. OS2021-0261, COLOCACION DE PUBLICIDAD INSTITUCIONAL DURANTE 03 (TRES) MESES,  EN EL PERIODICO DIGITAL ¨EL INFORMANTE.COM¨ PARA UN BANNER EN EL PORTAL Y TRES CUÑAS SEMANALES EN EL PROGRAMA  ¨DEBATE SEMANAL¨, TODOS LOS SABADOS DE 9:00 PM A 10:00 PM, A TRAVES DE MEGAVISION, CANAL 43, CORRESP. AL PERIODO  DEL 11 DE MARZO AL 11 DE JUNIO/2021.</t>
  </si>
  <si>
    <t>PAGO FACT. NO.B1500000215/08-07-2021, ORDEN DE SERVICIO OS2021-0443, COLOCACION DE PUBLICIDAD INSTITUCIONAL DURANTE 03 (TRES) MESES EN LOS PERIODICOS DIGITALES:  WWW. MEDIODIGITALRD.COM,  WWW. PINCELDIGITAL.ORG Y WWW.NAGUERO.COM,  CORRESP. AL PERIODO DEL 04 DE MAYO AL 04 DE JULIO DEL 2021.</t>
  </si>
  <si>
    <t>PAGO FACT. NO. B1500000014/11-03-2021 ORDEN DE SERVICIO OS2021-0095 CURSO INTERPRETACION DE CERTIFICADOS DE CALIBRACION E INTRODUCCION A LA ESTIMACION DE LA INCERTIDUMBRE DE LAS MEDICIONES- 2 CURSO DE CARACTERIZACION Y/O MAPEO DE MEDIOS ISOTERMOS.</t>
  </si>
  <si>
    <t>PAGO FACT. NO.B1500000095/01-06-2021 ORDEN DE SERVICIO NO. OS2021-0350, COLOCACION DE PUBLICIDAD INSTITUCIONAL DURANTE 03 (TRES) MESES, EN EL PERIODICO DIGITAL 'EQUILIBRIODIGITAL.COM.DO', UN BANNER A TRAVES DE ESTA PLATAFORMA Y DIFUSION EN LAS REDES SOCIALES TWITTER E INSTAGRAM, BAJO LA PRODUCCION Y REPRESENTACION LEGAL DEL PERIODISTA VIBIANO PAULINO DE LEON ALCANTARA, CORRESP. AL PERIODO  DESDE EL 26 DE FEBRERO HASTA EL 26 DE MAYO/2021.</t>
  </si>
  <si>
    <t>PAGO VAC. (20 DIAS CORRESP. AL AÑO 2019 Y 17 AL 2020), QUIEN DESEMPEÑO EL CARGO DE PROMOTOR SOCIAL, EN EL DEPARTAMENTO DE DESARROLLO RURAL EN APS.</t>
  </si>
  <si>
    <t>PAGO VAC. (20 DIAS CORRESP. AL AÑO 2019 Y 17 DEL 2020), QUIEN DESEMPEÑO EL CARGO DE PROMOTOR SOCIAL, EN EL DEPARTAMENTO DE DESARROLLO RURAL EN APS.</t>
  </si>
  <si>
    <t>PAGO FACT. NOS. B0223366127/09-03, 68247,49/19-03, 72522,23/09-04, 75328/23-04-2021, DESCONTADO DE LAS VAC. QUIEN DESEMPEÑO EL CARGO DE PROMOTOR SOCIAL, EN EL DEPARTAMENTO DE DESARROLLO RURAL EN APS.</t>
  </si>
  <si>
    <t>REPOS. FONDO CAJA CHICA DE LA PROVINCIA LA ALTAGRACIA ZONA VI CORRESP. AL PERIODO DEL 31-05 AL 06-07-2021, RECIBOS DE DESEMBOLSO DEL 1064 AL 1126.</t>
  </si>
  <si>
    <t>PAGO FACT. NO. B1500000197/11-05-2021 ORDEN DE COMPRA OC2021-0082, COMPRA DE REACTIVOS Y MATERIALES PARA SER UTILIZADO EN EL LABORATORIO ING. MARCO RODRIGUEZ, SEDE CENTRAL DEL INAPA.</t>
  </si>
  <si>
    <t>PAGO FACT. NO. B15000000779/25-05-2021 ORDEN DE COMPRA OC2021-2021-0139, ADQUISICION DE DOS (2) IMPRESORAS QUE SERAN UTILIZADAS EN LA SUB-DIRECCION EJECUTIVA Y EL DEPTO. DE EQUIDAD DE GENERO DEL NIVEL CENTRAL DEL INAPA.</t>
  </si>
  <si>
    <t>PAGO FACT. NO. B1500000052/05-07-2021 ORDEN DE COMPRA OC2021-0124, COMPRA DE UNA MAQUINA ELECTRICA, (200) CAPSULA Y (6) TAZAS DE CAFÉ.</t>
  </si>
  <si>
    <t>PAGO FACT. NO.B1500000009/01-07-2021, ORDEN DE SERVICIO NO.OS2021-0321,  DISTRIBUCION DE AGUA EN DIFERENTES SECTORES Y COMUNIDADES  DE LA PROVINCIA DAJABON, CORRESP. A 27  DIAS DEL JUNIO /2021.</t>
  </si>
  <si>
    <t>PAGO FACT. NO. B1500002556/01-07-2021, CUENTA NO. (50017176) SERVICIO C&amp;W INTERNET ASIGNADO A SAN CRISTOBAL, CORRESP. A LA FACTURACION DEL 01-07- AL 31-07/2021.</t>
  </si>
  <si>
    <t>PAGO FACT.NO. B1500002554/01-07-2021, CUENTA NO. (50015799) SERVICIO C&amp;W INTERNET 155 MBPS IP ASIGNADO A NIVEL CENTRAL, CORRESP. A LA FACTURACION DE 01-07 AL 31-07/2021.</t>
  </si>
  <si>
    <t>PAGO FACT. NOS. B1500000006/03-05, 07/01-06, 08/30-06-2021,ORDENES  DE SERVICIO NOS. OS2021-0021, OS2021-0408 DISTRIBUCION DE AGUA EN DIFERENTES SECTORES Y COMUNIDADES DEL MUNICIPIO VILLA ALTAGRACIA,   PROVINCIA SAN CRISTOBAL, CORRESP. A 30 DIAS  DE ABRIL, 31 DIAS  DE MAYO  Y 30 DIAS DE JUNIO/2021.</t>
  </si>
  <si>
    <t>PAGO FACT. NOS. B1500002311/25-03, 2424/14-06-2021 ORDEN DE COMPRA NOS. OC2021-0334, 0143, COMPRA DE ROLLO DE PAPEL PLOTTER, TONER MAQUINAS SUMADORA, LABELS PARA CD Y PAPEL BOND 11*17, PARA SER UTILIZADOS EN LOS DIFERENTES DEPARTAMENTOS Y ZONAS DE LA INSTITUCION.</t>
  </si>
  <si>
    <t>PAGO FACT.S NOS. B1500000109/16, 110/24-06-2021, ORDEN DE COMPRA NO. OC2021-0031 '' ADQUISICION DE 4,160.00 FUNDAS DE SULFATO DE ALUMINIO GRADO A (50 KGS) CADA UNA O SU EQUIVALENTE EN FUNDAS, PARA SER UTILIZADAS EN TODOS LOS ACUEDUCTOS DEL INAPA.</t>
  </si>
  <si>
    <t>PAGO FACT.  NO. B1500000028/02-07-2021, ORDEN DE SERVICIO NO. OS2021-0055,  ABASTECIMIENTO DE AGUA EN DIFERENTES SECTORES Y COMUNIDADES DE LA PROVINCIA AZUA, CORRESP. A 30  DIAS DEL MES DE JUNIO/2021.</t>
  </si>
  <si>
    <t>AVISO DE DEBITO (DEVOLUCION DE CHEQUE CORRESP. INDOTEL )</t>
  </si>
  <si>
    <t>SERV. TRANSP. IDA Y VUELTA AL PERSONAL ADM. DE INAPA SAN CRISTOBAL, CORRESPONDIENTE AL MES DE JUNIO 2021</t>
  </si>
  <si>
    <t>SERV. DE TRANSPORTE  IDA Y VUELTA AL  PERSONAL DE OPERACIONES Y LA OFICINA COMERCIAL  DE INAPA SAN CRISTOBAL.</t>
  </si>
  <si>
    <t>PAGO VIATICO POR VIAJAR STO. DGO. EL 17/5/21  PARA PARTICIPAR EN REUNION EN TEMA DE CAMIONE CISTERNA</t>
  </si>
  <si>
    <t>PAGO VIATICO POR VIAJAR A SATO DGO PARA LLEVAR AL SR. YEURY Y AL SR. MAIFEL A PARTICIPAR EN REUNION CON EL DIRETOR DE OPERACIONES</t>
  </si>
  <si>
    <t>PAGO VIATICO POR VIAJAR A STO DGO LOS DIAS 07,13,19,24 Y 287/05/21 PARA LLEVAR DOCUMENTOS A LA DIRECCION DE OPERACIONES Y AL DPTO DE CONTABILIDAD</t>
  </si>
  <si>
    <t xml:space="preserve">PAGO VIATICO POR VIAJAR A STO DGO LOS DIAS 07 Y 20 DE ABRIL Y EL 06/05/21 CON EL OBJETIVO DE LLEVAR DOCUMENTOS A LA DIRECCION DE OPERACIONES </t>
  </si>
  <si>
    <t>PAGO FACT. NO.B1500000001/16-07-2021 (CUB. NO.01) DE LOS TRAB. INTERCONEXION SANEAMIENTO CAÑADA 5  Y CAMBIO DIRECCION DE LA COLECTORA DEL BARRIO CONANI EN EL ALCANTARILLADO PLUVIAL SECTOR PUEBLO NUEVO,PROV. SAN CRISTOBAL.</t>
  </si>
  <si>
    <t>RETENCION DEL (2%) DEL IMPUESTO SOBRE LA RENTA DESCONTADO A COMPRA DE TERRENOS (TRANSFERENCIA DE TITULO) , SEGUN LEY 11/92, CORRESP. AL MES DE MARZO/2021.</t>
  </si>
  <si>
    <t xml:space="preserve">EFT-2305 </t>
  </si>
  <si>
    <t xml:space="preserve">EFT-2306 </t>
  </si>
  <si>
    <t xml:space="preserve">EFT-2307 </t>
  </si>
  <si>
    <t xml:space="preserve">EFT-2308 </t>
  </si>
  <si>
    <t>PAGO FACT. NO.B1500000059/14-07-2021 (CUB. NO.07) DE LOS TRAB. DE RECONSTRUCCION CAFETERIA DEL NIVEL CENTRAL DE INAPA, DISTRITO NACIONAL.</t>
  </si>
  <si>
    <t>PAGO FACT. NO.B1500000105/23-07-2021 (CUB. NO.06) DE LOS TRAB. CONSTRUCCION OBRA DE TOMA. PLANTA POTABILIZADORA Y DEPOSITO REGULADOR DEL AC. PARTIDO, PROV. DAJABON.</t>
  </si>
  <si>
    <t>PAGO FACT. NO. B1500000027/23-07-2021 ( CUB. NO.02) DE LOS TRAB.CONSTRUCCION AC. LOMA ATRAVESADA, LAS GALERAS, PROV. SAMANA.</t>
  </si>
  <si>
    <t>PAGO FACT. NO. B1500000176/07-07-2021, (CUB. NO.09)   PARA LOS TRAB. CONSTRUCCION MACRO RED DE BANI Y RED DE DISTRIBUCION EL FUNDO, AC. PERAVIA, PROV.PERAVIA.</t>
  </si>
  <si>
    <t>AVISO DE DEBITO DIF. ENTRE INAPA Y EL BCO. EN  EFT-# 2297</t>
  </si>
  <si>
    <t>PAGO FACT. NO. B1500000027/08-07-2021 (CUB. NO.01) DE LOS TRAB. CONSTRUCCION AC. MULTIPLE DE ESTEBANIA Y LAS CHARCAS, PROV AZUA. PARA CUBRIR LOS GASTOS DE CONSULTORIA INCURRIDOS PARA LA EVALUACION DE LA PLANTA POTABILIZADORA CAP. 70 LPS.</t>
  </si>
  <si>
    <t>COMPRA DE 225.00 M2 DE TERRENO PARA SER UTILIZADO EN LA CONSTRUCCION DE UNA ESTACION DE BOMBEO, PARA EL MEJORAMIENTO AC. MULTIPLE EL LIMONAL- LAS VEREDAS, MUNICIPIO BANI, PROV. PERAVIA .</t>
  </si>
  <si>
    <t xml:space="preserve">PAGO FACT. NO. B1500000027/08-07-2021 (CUB. NO.01) DE LOS TRAB. CONSTRUCCION AC. MULTIPLE DE ESTEBANIA Y LAS CHARCAS, PROV. AZUA. </t>
  </si>
  <si>
    <t xml:space="preserve">EFT-2309 </t>
  </si>
  <si>
    <t xml:space="preserve">EFT-1213 </t>
  </si>
  <si>
    <t xml:space="preserve">EFT-1214 </t>
  </si>
  <si>
    <t>PAGO DE NOMINA HORAS EXTRAS, CORRESP. COMPLETIVO MAYO/2021 Y JUNIO/2021 , ELAB. EN JULIO/2021.</t>
  </si>
  <si>
    <t>PAGO INCENTIVOS POR RENDIMIENTO INDIVIDUAL PERSONAL ACTIVO/2020 ELAB.EN JULIO/2021.</t>
  </si>
  <si>
    <t xml:space="preserve">EFT-6327 </t>
  </si>
  <si>
    <t>EFT-6328</t>
  </si>
  <si>
    <t>EFT-6329</t>
  </si>
  <si>
    <t>EFT-6330</t>
  </si>
  <si>
    <t>EFT-6331</t>
  </si>
  <si>
    <t>EFT-6332</t>
  </si>
  <si>
    <t>EFT-6333</t>
  </si>
  <si>
    <t xml:space="preserve">061003 </t>
  </si>
  <si>
    <t xml:space="preserve">061004 </t>
  </si>
  <si>
    <t xml:space="preserve">061005 </t>
  </si>
  <si>
    <t xml:space="preserve">061006 </t>
  </si>
  <si>
    <t xml:space="preserve">061007 </t>
  </si>
  <si>
    <t xml:space="preserve">061008 </t>
  </si>
  <si>
    <t xml:space="preserve">061009 </t>
  </si>
  <si>
    <t xml:space="preserve">061010 </t>
  </si>
  <si>
    <t xml:space="preserve">061011 </t>
  </si>
  <si>
    <t xml:space="preserve">061012 </t>
  </si>
  <si>
    <t xml:space="preserve">061013 </t>
  </si>
  <si>
    <t xml:space="preserve">061014 </t>
  </si>
  <si>
    <t xml:space="preserve">061015 </t>
  </si>
  <si>
    <t xml:space="preserve">061016 </t>
  </si>
  <si>
    <t xml:space="preserve">061017 </t>
  </si>
  <si>
    <t xml:space="preserve">061018 </t>
  </si>
  <si>
    <t xml:space="preserve">061019 </t>
  </si>
  <si>
    <t xml:space="preserve">061020 </t>
  </si>
  <si>
    <t xml:space="preserve">061021 </t>
  </si>
  <si>
    <t>PAGO INDEMN. Y VAC. (20 DIAS CORRESP. AL AÑO 2019 Y 20 DEL 2020), QUIEN DESEMPEÑO EL CARGO DE AUXILIAR DE FACTURACION EN LA DIVISION COMERCIAL PROV. SAN PEDRO DE MACORIS.</t>
  </si>
  <si>
    <t>PAGO INDEMN. Y VAC. (20 DIAS CORRESP. AL AÑO 2019 Y 20 AL 2020), QUIEN DESEMPEÑO EL CARGO DE AUXILIAR DE FACTURACION EN LA DIVISION COMERCIAL PROVINCIA SAN PEDRO DE MACORIS.</t>
  </si>
  <si>
    <t>PAGO VAC. (26 DIAS CORRESP. AL AÑO 2019 Y 22 DEL 2020), QUIEN DESEMPEÑO EL CARGO DE INGENIERO CIVIL II, EN LA DIVISION DE DISEÑO DE SISTEMA DE ABASTECIMIENTO.</t>
  </si>
  <si>
    <t>PAGO FACT. NO. B0222831391/16-01-2021, DESCONTADO DE LAS VAC.QUIEN DESEMPEÑO EL CARGO DE INGENIERO CIVIL II, EN LA DIVISION DE DISEÑO DE SISTEMA DE ABASTECIMIENTO.</t>
  </si>
  <si>
    <t>PAGO FACT. NO. B1500000842/25-05-2021 ORDEN DE COMPRA OC2021-0144, ADQUISICION DE UN (1) EQUIPO SOLDAR Y CORTAR  PARA SER UTILIZADO EN LOS ACUEDUCTOS A NIVEL NACIONAL DEL INAPA.</t>
  </si>
  <si>
    <t>RETENCION DEL (10%)  DEL IMPUESTO SOBRE LA RENTA, DESCONTADO A HONORARIOS PROFESIONALES, CORRESP. AL MES DE JUNIO/2021.</t>
  </si>
  <si>
    <t>PAGO FACT. NO. B1500000023/18-06-2021 ORDEN DE COMPRA OC2021-0153 ADQUISICION DE MATERIALES (LETREROS, STICKERS, TALONARIOS PARA DESEMBOLSO DE CAJA CHICA) QUE SERAN UTILIZADOS A NIVEL CENTRAL, EN LAS PROVINCIAS, MONTE PLATA, EL FACTOR (MARIA TRINIDAD SANCHEZ) Y MONTE CRISTI.</t>
  </si>
  <si>
    <t>PAGO FACT. NO.B1500000093/24-06-2021, ORDEN DE SERVICIO NO. OS2021-0379, COLOCACION DE PUBLICIDAD INSTITUCIONAL DURANTE UN (01 MES EN EL PROGRAMA DE TELEVISION ¨FOGATA MAÑANERA¨ ESTE ESPACIO SE TRANSMITE DE LUNES A VIERNES EN HORARIO DE 7:00 AM A 8:00 AM POR MICROVISION CANAL 10, LA VEGA. CORRESP. AL PERIODO DEL 29 DE MARZO  AL 29 DE ABRIL DEL 2021.</t>
  </si>
  <si>
    <t>PAGO INDEMN. Y VAC. (30 DIAS CORRESP. AL AÑO 2019 Y 24 AL 2020), QUIEN DESEMPEÑO EL CARGO DE AYUDANTE DE FONTANERIA, EN LA SECCION COMERCIAL DE BARAHONA.</t>
  </si>
  <si>
    <t>PAGO INDEMN. Y VAC. (30 DIAS CORRESP. AL AÑO 2019 Y 24 DEL 2020), QUIEN DESEMPEÑO EL CARGO DE AYUDANTE DE FONTANERIA, EN LA SECCION COMERCIAL DE BARAHONA.</t>
  </si>
  <si>
    <t>PAGO FACT. NO.B1500000162/05-07-2021, ORDEN DE SERVICIO NO.OS2021-0380, COLOCACION DE PUBLICIDAD INSTITUCIONAL  DURANTE TRES (03) MESES, EN EL PROGRAMA DE RADIO ¨ LA PARADA DE LAS 5¨, ESTE ESPACIO SE TRANSMITE DE LUNES A VIERNES EN HORARIO DE 5:00 PM A 6:00 PM, POR LA EMISORA MAGIS 98.3 Y POR LAS REDES SOCIALES FACEBOOK LIVE E INSTAGRAM Y EN EL PERIODICO DIGITAL ESPACIODIGITALRD.COM. CORRESP. AL PERIODO DEL 12 DE ABRIL AL 12 DE JUNIO DEL 2021.</t>
  </si>
  <si>
    <t>PAGO INDEMN. Y VAC. (20 DIAS CORRESP. AL AÑO 2019 Y 16 DEL 2020), QUIEN DESEMPEÑO EL CARGO DE RECOLECTOR DE MUESTRAS, DEPARTAMENTO PROVINCIAL SAMANA.</t>
  </si>
  <si>
    <t>PAGO INDEMN. Y VAC. (20 DIAS CORRESP. AL AÑO 2019 Y 16 AL 2020), QUIEN DESEMPEÑO EL CARGO DE RECOLECTOR DE MUESTRAS, DEPARTAMENTO PROVINCIAL SAMANA.</t>
  </si>
  <si>
    <t>PAGO INDEMN. Y VAC. (30 DIAS CORRESP. AL AÑO 2019 Y 30 AL 2020),  QUIEN DESEMPEÑO EL CARGO DE AYUDANTE DE FONTANERIA, EN LA DIVISION COMERCIAL PROVINCIA SAN JUAN DE LA MAGUANA.</t>
  </si>
  <si>
    <t>PAGO INDEMN. Y VAC. (30 DIAS CORRESP. AL AÑO 2019 Y 30 DEL 2020), QUIEN DESEMPEÑO EL CARGO DE AYUDANTE DE FONTANERIA, EN LA DIVISION COMERCIAL PROVINCIA SAN JUAN DE LA MAGUANA.</t>
  </si>
  <si>
    <t>PAGO VAC. (15 DIAS CORRESP. AL AÑO 2019 Y 13 AL 2020), QUIEN DESEMPEÑO EL CARGO DE MODERADOR DE REDES SOCIALES, DIVISION DE PRENSA Y PUBLICIDAD.</t>
  </si>
  <si>
    <t>PAGO FACT. NOS. B0223538877,78/08-04-2021, DESCONTADO DE LA INDEMNIZACION Y VAC. QUIEN DESEMPEÑO EL CARGO DE AUXILIAR ADMINISTRATIVO EN LA DIVISION DE ARCHIVO Y CORRESPONDENCIA.</t>
  </si>
  <si>
    <t>PAGO INDEMN. Y VAC. (20 DIAS CORRESP. AL AÑO 2019 Y 20 AL 2020), QUIEN DESEMPEÑO EL CARGO DE AUXILIAR ADMINISTRATIVO EN LA DIVISION DE ARCHIVO Y CORRESPONDENCIA.</t>
  </si>
  <si>
    <t>PAGO INDEMN. Y VAC. (20 DIAS CORRESP. AL AÑO 2019 Y 20 DEL 2020), QUIEN DESEMPEÑO EL CARGO DE AUXILIAR ADMINISTRATIVO EN LA DIVISION DE ARCHIVO Y CORRESP.</t>
  </si>
  <si>
    <t>PAGO FACT. NOS, B1500000160,161, 162, 163, 158, 159/26-04-2021, ORDEN DE SERVICIO NO.OS2021-0320, SERVICIO DE DISTRIBUCION DE AGUA EN DIFERENTES COMUNIDADES Y SECTORES DE  LA  PROVINCIA SANTIAGO, CORRESP. A 26 DIAS  DE OCTUBRE. 26  DIAS  DE NOVIEMBRE, 26 DIAS  DE DICIEMBRE/2020 Y 26 DIAS DEL MES DE ENERO, 26 DIAS DE FEBRERO Y 26 DIAS DE MARZO /2021.</t>
  </si>
  <si>
    <t>PAGO FACT. NOS. B1500000151, 153/08-03, 152/26-04-2021,ORDEN DE SERVICIO NO. OS2021-0336, ABASTECIMIENTO DE AGUA EN DIFERENTES SECTORES Y COMUNIDADES DE LA PROVINCIA  BAHORUCO, CORRESP.  A 30 DIAS DE ENERO, 28  DIAS DE FEBRERO, 12 DIAS DE MARZO/2021.</t>
  </si>
  <si>
    <t>PAGO FACT. NO. B1500000044/30-06-2021, ORDEN DE SERVICIO NO. OS2021-0387, DISTRIBUCION DE AGUA CON CAMION CISTERNA EN DIFERENTES SECTORES Y COMUNIDADES DE LA PROVINCIA SAN CRISTOBAL CORRESP. A 30 DIAS DEL MES DE JUNIO/2021.</t>
  </si>
  <si>
    <t>PAGO FACT. DE CONSUMO ENERGETICO EN LA ZONA NORTE DEL PAIS CORRESP. AL MES DE JUNIO/2021.</t>
  </si>
  <si>
    <t>PAGO FACT. NO.B1500000027/02-07-2021, ORDEN DE SERVICIO NO. OS2021-0036, DISTRIBUCION DE AGUA EN DIFERENTES SECTORES Y COMUNIDADES DE LA PROVINCIA AZUA SEGUN CONTRATO NO.45/2020, CORRESP. A 20 DIAS DEL MES DE JUNIO/2021.</t>
  </si>
  <si>
    <t>PAGO FACT. NO. B1500000035/01-07-2021, ORDEN DE SERVICIO NO. OS2021-0333, SERVICIO DE DISTRIBUCION DE AGUA CON CAMION CISTERNA EN DIFERENTES SECTORES Y COMUNIDADES DE LA PROVINCIA SAN CRISTOBAL, CORRESP. A 30  DIAS DEL MES DE JUNIO/2021.</t>
  </si>
  <si>
    <t>PAGO FACT. NO. B1500000039/01-07-2021, ORDEN DE SERVICIO NO. OS2021-0238, DISTRIBUCION DE AGUA EN DIFERENTES SECTORES Y COMUNIDADES DE LA PROVINCIA AZUA, CORRESP. A  30 DIAS DEL MES DE JUNIO /2021.</t>
  </si>
  <si>
    <t xml:space="preserve">EFT-6334 </t>
  </si>
  <si>
    <t>EFT-6335</t>
  </si>
  <si>
    <t>EFT-6336</t>
  </si>
  <si>
    <t xml:space="preserve">061022 </t>
  </si>
  <si>
    <t xml:space="preserve">061023 </t>
  </si>
  <si>
    <t xml:space="preserve">061024 </t>
  </si>
  <si>
    <t xml:space="preserve">061025 </t>
  </si>
  <si>
    <t xml:space="preserve">061026 </t>
  </si>
  <si>
    <t xml:space="preserve">061027 </t>
  </si>
  <si>
    <t xml:space="preserve">061028 </t>
  </si>
  <si>
    <t xml:space="preserve">061029 </t>
  </si>
  <si>
    <t>PAGO FACT. NO.B1500000016/20-04-2021, ORDEN SERVICIO NO. OS2021-0232 HONORARIOS PROFESIONALES, ''SOLICITUD DE SERVICIO DE NOTARIO PARA EL ACTO DE COMPARACION DE PRECIOS INAPA-CCC-CP-2021-0008, OFERTAS TECNICAS (SOBRE A) PARA LA ''ADQUISICION DE RODAMIENTOS PARA SER UTILIZADOS EN EL MANTENIMIENTO DE EQUIPOS DE DIFERENTES PROVINCIAS A NIVEL NACIONAL''.</t>
  </si>
  <si>
    <t>PAGO FACT. NO.B1500000112/01-07-2021, ORDEN DE SERVICIO NO. OS2021-0210, SERVICIO DISTRIBUCION DE AGUA CON CAMION CISTERNA EN DIFERENTES COMUNIDADES DE LA PROVINCIA SAN CRISTOBAL, CORRESP. A 08 DIAS DEL MES DE JUNIO/2021.</t>
  </si>
  <si>
    <t>PAGO FACT. NO. B1500000163/12-05-2021 ORDEN DE COMPRA OC2021-0134, ADQUISICION DE MATERIALES DE HIGIENE, LOS CUALES SERAN UTILIZADOS EN EL NIVEL CENTRAL, ACUEDUCTOS RURALES, EDIFICIO MARCOS RODRIGUEZ, EL KM 18 Y ZONAS PROVINCIALES.</t>
  </si>
  <si>
    <t>PAGO FACT. NO.B1500000007/09-07-2021, ORDEN DE SERVICIO OS2021-0446, COLOCACION DE PUBLICIDAD INSTITUCIONAL DURANTE 03 (TRES) MESES,EN EL PROGRAMA DE TELEVISION " SIN RODEOS",  TRANSMITIDO DE LUNES A VIERNES DE 8:00 PM A 9:00 PM POR METROVISION, CANAL 62 DE ASTER Y CLARO. CORRESP. AL PERIODO DEL 05 DE ABRIL  AL 05 DE JULIO/2021.</t>
  </si>
  <si>
    <t>PAGO FACT. NO. B1500000028/19-05-2021 ORDEN DE COMPRA OC2021-0093, ADQUISICION DE MATERIALES PROMOCIONALES CON EL LOGO DE INAPA, 500 SOMBRILLAS, 100 PINS, 500 LAPICEROS Y 2,000 TAPA COPAS CON MOTIVO DE SER UTILIZADOS EN LAS DIFERENTES REUNIONES Y ACTIVIDADES.</t>
  </si>
  <si>
    <t>PAGO FACT. NO. B1500000001/24-05-2021 ORDEN DE COMPRA OC2021-0128, ADQUISICION DE MATERIALES TECNOLOGICOS, PARA USO DE LA INSTITUCION.</t>
  </si>
  <si>
    <t>PAGO FACT. B1500000701/11-05-2021 ORDEN DE COMPRA OC2021-0131, ADQUISICION DE MATERIALES DE HIGIENE, LOS CUALES SERAN UTILIZADOS EN EL NIVEL CENTRAL, ACUEDUCTOS RURALES, EDF. MARCOS RODRIGUEZ, EL KM 18 Y ZONAS.</t>
  </si>
  <si>
    <t>REPOSICION FONDO CAJA CHICA DE LA PROVINCIA SANTIAGO RODRIGUEZ ZONA I CORRESP. AL PERIODO DEL 02-06 AL 14-07-2021, RECIBOS DE DESEMBOLSO DEL 0671 AL 0703.</t>
  </si>
  <si>
    <t>PAGO FACT. NOS. B1500000028/03-08-2020, 29, 30-07-2021, ORDENES  DE SERVICIO NOS. OS2020-0335, OS2021-0411, DISTRIBUCION DE AGUA EN DIFERENTES BARRIOS Y SECTORES DE LA PROVINCIA PERAVIA, ADENDA 01/2020, CORRESP. A 31 DIAS DE  JULIO, 18 DIAS DE AGOSTO Y 27 DIAS DE .</t>
  </si>
  <si>
    <t>PAGO FACT. NOS.B1500000001/01-03, 02/01-03, 03/03-04, 04/03-05, 05/05-06-2021, ORDEN DE SERVICIO NO. OS2021-0419, SERVICIO DISTRIBUCION DE AGUA CON CAMION CISTERNA EN DIFERENTES COMUNIDADES DE LA PROVINCIA SANTIAGO RODRIGUEZ, CORRESP. A 16  DIAS  DE ENERO, 26  DIAS DE FEBRERO, 29 DIAS DE MARZO, 26 DIAS DE ABRIL,   Y 29 DIAS DE MAYO/2021.</t>
  </si>
  <si>
    <t>PAGO FACT. NO. B1500000102/12-05-2021 ORDEN DE COMPRA OC2021-0130, ADQUISICION DE MATERIALES Y EQUIPOS TECNOLOGICOS, PARA USO DE LA INSTITUCION.</t>
  </si>
  <si>
    <t>PAGO DE INCENTIVOS POR RENDIMIENTO INDIVIDUAL PERSONAL INACTIVO/2020 ELABORADA EN JULIO/2021.</t>
  </si>
  <si>
    <t xml:space="preserve">EFT-1215 </t>
  </si>
  <si>
    <t xml:space="preserve">EFT-6337 </t>
  </si>
  <si>
    <t>EFT-6338</t>
  </si>
  <si>
    <t xml:space="preserve">061030 </t>
  </si>
  <si>
    <t xml:space="preserve">061031 </t>
  </si>
  <si>
    <t xml:space="preserve">061032 </t>
  </si>
  <si>
    <t xml:space="preserve">061033 </t>
  </si>
  <si>
    <t xml:space="preserve">061034 </t>
  </si>
  <si>
    <t xml:space="preserve">061035 </t>
  </si>
  <si>
    <t xml:space="preserve">061036 </t>
  </si>
  <si>
    <t xml:space="preserve">061037 </t>
  </si>
  <si>
    <t xml:space="preserve">061038 </t>
  </si>
  <si>
    <t xml:space="preserve">061039 </t>
  </si>
  <si>
    <t xml:space="preserve">061040 </t>
  </si>
  <si>
    <t xml:space="preserve">061041 </t>
  </si>
  <si>
    <t xml:space="preserve">061042 </t>
  </si>
  <si>
    <t xml:space="preserve">061043 </t>
  </si>
  <si>
    <t xml:space="preserve">061044 </t>
  </si>
  <si>
    <t xml:space="preserve">061045 </t>
  </si>
  <si>
    <t xml:space="preserve">061046 </t>
  </si>
  <si>
    <t xml:space="preserve">061047 </t>
  </si>
  <si>
    <t xml:space="preserve">061048 </t>
  </si>
  <si>
    <t xml:space="preserve">061049 </t>
  </si>
  <si>
    <t xml:space="preserve">061050 </t>
  </si>
  <si>
    <t xml:space="preserve">061051 </t>
  </si>
  <si>
    <t xml:space="preserve">061052 </t>
  </si>
  <si>
    <t xml:space="preserve">061053 </t>
  </si>
  <si>
    <t xml:space="preserve">061054 </t>
  </si>
  <si>
    <t xml:space="preserve">061055 </t>
  </si>
  <si>
    <t xml:space="preserve">061056 </t>
  </si>
  <si>
    <t xml:space="preserve">061057 </t>
  </si>
  <si>
    <t>RETENCION DEL ( 5%) DEL IMPUESTO SOBRE LA RENTA DESCONTADO A CONTRATISTAS Y PROVEEDORES DE BIENES Y SERVICIOS, CORRESP.</t>
  </si>
  <si>
    <t>REPOSICION FONDO CAJA CHICA DE LA PROVINCIA AZUA ZONA II CORRESP. AL PERIODO DEL 13-05 AL 14-06-2021, RECIBOS DE DESEMBOLSO DEL 1186 AL 1225.</t>
  </si>
  <si>
    <t>PAGO FACT. NO. B1500000023/02-07-2021, ORDEN DE SERVICIO NO. OS2021-0363, SERVICIO DE DISTRIBUCION DE AGUA CON CAMION CISTERNA EN DIFERENTES SECTORES Y COMUNIDADES DE LA PROVINCIA BAHORUCO, CORRESP. A 23  DIAS DEL MES JUNIO/2021.</t>
  </si>
  <si>
    <t>PAGO INDEMN. Y VAC. (30 DIAS CORRESP. AL AÑO 2019 Y 24 DEL 2020), QUIEN DESEMPEÑO EL CARGO DE RECOLECTOR DE MUESTRAS, DEPART. PROVINCIAL SAN CRISTOBAL.</t>
  </si>
  <si>
    <t>PAGO INDEMN. Y VAC. (30 DIAS CORRESP. AL AÑO 2019 Y 24 AL 2020), QUIEN DESEMPEÑO EL CARGO DE RECOLECTOR DE MUESTRAS, DEPARTAMENTO PROVINCIAL SAN CRISTOBAL.</t>
  </si>
  <si>
    <t>PAGO INDEMN. Y VAC. (25 DIAS CORRESP. AL AÑO 2019 Y 19 DEL 2020), QUIEN DESEMPEÑO EL CARGO DE DIGITADOR EN EL DEPARTAMENTO DE REGISTRO CONTROL Y NOMINA.</t>
  </si>
  <si>
    <t>PAGO INDEMN. Y VAC. (25 DIAS CORRESP. AL AÑO 2019 Y 19 AL 2020), QUIEN DESEMPEÑO EL CARGO DE DIGITADOR EN EL DEPARTAMENTO DE REGISTRO CONTROL Y NOMINA.</t>
  </si>
  <si>
    <t>PAGO FACT. NO. B0201981951/24-03-2021, DESCONTADO DE LA INDEMNIZACION Y VAC. QUIEN DESEMPEÑO EL CARGO DE DIGITADOR EN EL DEPARTAMENTO DE REGISTRO CONTROL Y NOMINA.</t>
  </si>
  <si>
    <t>PAGO INDEMN. Y VAC. (30 DIAS CORRESP. AL AÑO 2019 Y 30 AL 2020), QUIEN DESEMPEÑO EL CARGO DE OPERADOR DE SISTEMA APS, SECCION DE OPERACIONES DE BAHORUCO.</t>
  </si>
  <si>
    <t>PAGO INDEMN. Y VAC. (25 DIAS CORRESP. AL AÑO 2019 Y 21 AL 2020), QUIEN DESEMPEÑO EL CARGO DE CONSERJE, DIVISION ADMINISTRATIVA PROV. LA ALTAGRACIA.</t>
  </si>
  <si>
    <t>PAGO INDEMN. Y VAC. (25 DIAS CORRESP. AL AÑO 2019 Y 25 AL 2020), QUIEN DESEMPEÑO EL CARGO DE AUXILIAR COMERCIAL, DIVISION COMERCIAL PROVINCIAL SAN PEDRO DE MACORIS.</t>
  </si>
  <si>
    <t>PAGO INDEMN. Y VAC. (25 DIAS CORRESP. AL AÑO 2019 Y 25 DEL 2020), QUIEN DESEMPEÑO EL CARGO DE AUXILIAR COMERCIAL,  DIVISION COMERCIAL PROVINCIAL SAN PEDRO DE MACORIS.</t>
  </si>
  <si>
    <t>PAGO INDEMN. Y VAC. (30 DIAS CORRESP. AL AÑO 2019 Y 30 DEL 2020), QUIEN DESEMPEÑO EL CARGO DE AUXILIAR DE TRANSPORTACION EN LA DIVISION DE TRANSPORTACION.</t>
  </si>
  <si>
    <t>PAGO INDEMN. Y VAC. (30 DIAS CORRESP. AL AÑO 2019 Y 30 AL 2020),QUIEN DESEMPEÑO EL CARGO DE AUXILIAR DE TRANSPORTACION, EN LA DIVISION DE TRANSPORTACION.</t>
  </si>
  <si>
    <t>PAGO FACT. NOS. B0222993275/08-02, 3527388/11-03-2021, DESCONTADO DE LA INDEMNIZACION Y VAC. QUIEN DESEMPEÑO EL CARGO DE AUXILIAR DE TRANSPORTACION, EN LA DIVISION DE TRANSPORTACION.</t>
  </si>
  <si>
    <t>PAGO FACT. NOS. B1500000001/31-10,  02/30-11, 03/31-12-2020, 04/28-02, 05/31-03, 06/30-04-2021, ORDEN DE SERVICIO NO.OS2021-0384,  ABASTECIMIENTO DE AGUA EN DIFERENTES SECTORES Y COMUNIDADES DE LA  PROV. SANTIAGO, CORRESP. A 10  DIAS DE OCTUBRE, 21 DIAS DE NOVIEMBRE, 09 DIAS DE DICIEMBRE/2020, 23 DIAS DE FEBRERO, 27 DIAS DE MARZO, 24 DIAS DE ABRIL/2021.</t>
  </si>
  <si>
    <t xml:space="preserve">PAGO FACT. NOS.B1500000030/28-06, 31/14-07-2021, ORDENES DE SERVICIOS NOS. OS2021-0425, OS2021-0447, SERVICIO DE NOTARIO PARA EL ACTO DE : APERTURA DE LA COMPARACION DE PRECIOS NO.INAPA-CCC-CP-2021-0023,   OFERTAS  TECNICAS (SOBRE A),  PARA LA ADQUISICION DE AIRES ACONDICIONADOS  PARA SER UTILIZADOS EN EL SEGUNDO NIVEL DE LA CAFETERIA DEL NIVEL CENTRAL Y EN LOS DIFERENTES ACUEDUCTOS DEL INAPA Y DE LA LICITACION PUBLICA  NACIONAL NO.INAPA.CCC-LPN-2021-0011, OFERTAS ECONOMICAS (SOBRE B) PARA LA    ¨ ADQUISICION DE CLORADORES¨. </t>
  </si>
  <si>
    <t>PAGO JORNALERO PARA LIMPIEZA DEL PATIO DEL ALMACEN  KM. 18 DE LA INSTITUCION, DURANTE UN PERIODO DE 6 (SEIS) DIAS .</t>
  </si>
  <si>
    <t>PAGO FACT. NO.B1500002294/07-07-2021, ORDEN DE SERVICIO NO. OS2021-0422, SUSCRIPCION ANUAL DE 05 (CINCO) EJEMPLARES DE PERIODICO, CORRESP. AL PERIODO 29-06-2021 AL 28-06-2022.</t>
  </si>
  <si>
    <t>REPOS. FONDO CAJA CHICA DEL ACUEDUCTO DE CASTILLO ZONA III CORRESPONDIENTE AL PERIODO DEL 27-05 AL 23-06-2021, RECIBOS DE DESEMBOLSO DEL 0104 AL 0120.</t>
  </si>
  <si>
    <t>PAGO FACT. NOS. B1500000216/10, 220/15, 226/22-07, 241/25-08, 249/01, 253/14-10/2020, 283/19-02-2021 ORDEN DE COMPRA OC2020-0143, COMPRA DE REACTIVOS, MEDIOS DE CULTIVOS, SOLUCIONES E INSUMOS, PARA SER USADOS EN EL LABORATORIO NIVEL CENTRAL.</t>
  </si>
  <si>
    <t>PAGO FACT. B1500000514/21-06-2021 ORDEN DE COMPRA OC2021-0156 ADQUISICION DE 2 GENERADORES ELECTRICOS A SER UTILIZADOS EN LA PROVINCIA DE DAJABON Y LA PROVINCIA SANCHEZ RAMIREZ.</t>
  </si>
  <si>
    <t>PAGO FACTURA NO. B1500000184/18-05-2021 ORDEN DE COMPRA OC2021-0121, COMPRA DE PLAFONES PVC 2X2 CON ACCESORIOS PARA SER UTILIZADOS EN LA NUEVA AREA DE COMPRAS Y CONTRATACIONES EN EL 2DO. NIVEL DE LA CAFETERIA SEDE CENTRAL DEL INAPA.</t>
  </si>
  <si>
    <t>PAGO FACT. NO. B1500000293/15-05-2021 ORDEN COMPRA OC2021-0122 COMPRA DE MATERIALES ELECTRICOS QUE SERAN UTILIZADO EN LA NUEVA AREA DE COMPRAS Y CONTRATACIONES EN EL 2DO. NIVEL DE LA CAFETERIA SEDE CENTRAL DEL INAPA.</t>
  </si>
  <si>
    <t>PAGO VAC. (10 DIAS CORRESPONDIENTE AL AÑO 2020), QUIEN DESEMPEÑO LA FUNCION DE ASESORA DE TRANSPORTACION Y COMBUSTIBLE, EN LA DIVISION DE TRANSPORTACION.</t>
  </si>
  <si>
    <t>PAGO FACT.NO. B1500000032/01-06-2021,  ORDEN DE SERVICIO NO. OS2021-0258,  DISTRIBUCION DE AGUA CON CAMION CISTERNA EN DIFERENTES SECTORES Y COMUNIDADES DE LA PROVINCIA SAMANA, CORRESP. A 24 DIAS DE MAYO/2021.</t>
  </si>
  <si>
    <t>PAGO DE NOMINA DE INDEMNIZACION Y VACACIONES AL PERSONAL DESVINCULADO. 5TA. PARTE.</t>
  </si>
  <si>
    <t>PAGO FACT. NO. B1500000153/12-07-2021, ORDEN DE SERVICIO NO. OS2021-0374, COLOCACION DE PUBLICIDAD INSTITUCIONAL DURANTE 3 ( TRES) MESES, EN EL PERIODICO DIGITAL AZIZEINFORMA.COM, UN BANNER DE 300 X 250 PIXELES Y COLOCACION DE INFORMACIONES A TRAVES DE ESTA PLATAFORMA Y EN LA REDES SOCIALES FACEBOOK, INSTAGRAM Y TWITTER, SEGUN CONTRATO NO.053/2021, CORRESP. AL PERIODO DEL 2 DE MARZO AL 2 DE JUNIO DEL 2021.</t>
  </si>
  <si>
    <t>PAGO FACT. NO.B1100008675/21-06-2021, ALQUILER LOCAL COMERCIAL EN SAN JUAN DE LA MAGUANA, PROVINCIA SAN JUAN, CORRESPONDIENTE AL MES DE JUNIO/2021.</t>
  </si>
  <si>
    <t xml:space="preserve"> Del 01 al  31  de AGOSTO  2021</t>
  </si>
  <si>
    <t xml:space="preserve">EFT-2310 </t>
  </si>
  <si>
    <t>PAGO FACT. NO.B1500000002/27-07-2021 ( CUB. NO.02) DE LOS TRAB. REHABILITACION PLANTA DE AGUAS RESIDUALES DE BARAHONA, PROV. BARAHONA .</t>
  </si>
  <si>
    <t>5882-5898</t>
  </si>
  <si>
    <t>5899</t>
  </si>
  <si>
    <t>5900</t>
  </si>
  <si>
    <t>5901</t>
  </si>
  <si>
    <t>5902</t>
  </si>
  <si>
    <t>5903</t>
  </si>
  <si>
    <t>5904</t>
  </si>
  <si>
    <t>5905</t>
  </si>
  <si>
    <t>5906</t>
  </si>
  <si>
    <t>5907</t>
  </si>
  <si>
    <t>5908</t>
  </si>
  <si>
    <t>5909</t>
  </si>
  <si>
    <t>5910</t>
  </si>
  <si>
    <t>5911</t>
  </si>
  <si>
    <t>5912</t>
  </si>
  <si>
    <t>5913</t>
  </si>
  <si>
    <t>PAGO FACT. NO. B1500000177/28-07-2021 ( CUB. NO.09)  DE LOS TRAB. DE AMPLIACION Y MEJORAMIENTO REDES DE DISTRIB. MATANZA, PAYA, ARROYO HONDO, LOS TUMBAOS Y QUIJA QUIETA Y CARRETON  AC. MULT. PERAVIA, PROV. PERAVIA .</t>
  </si>
  <si>
    <t>PAGO FACT. NO.B1500000008/03-08-2021 (CUB. NO.03) DE LOS TRAB. CONSTRUCCION AC. BATEY EL JAGUAL, MUN. RAMON SANTANA, PROV. SAN PEDRO DE MACORIS.</t>
  </si>
  <si>
    <t>PAGO FACT. NO.B1500000106/30-07-2021 (CUB. NO.07) DE LOS TRAB. CONSTRUCCION OBRA DE TOMA. PLANTA POTABILIZADORA Y DEPOSITO REGULADOR DEL AC. PARTIDO, PROV. DAJABON.</t>
  </si>
  <si>
    <t xml:space="preserve">EFT-2311 </t>
  </si>
  <si>
    <t xml:space="preserve">EFT-2312 </t>
  </si>
  <si>
    <t xml:space="preserve">EFT-2313 </t>
  </si>
  <si>
    <t>PAGO DE CREDITO EDUCATIVO  CORREP. A LAS NOMINA DEL NIVEL CENTRAL Y PERSONAL EN TRAMITES DE PENSION NC. Y AC.  DEL MES DE JULIO/2021.</t>
  </si>
  <si>
    <t>PAGO DE DESCUENTO, CORRESP. A  NOMINA DEL  NIVEL CENTRAL Y PERSONAS EN TRAMITES DE PENSION NC Y AC. CORRESP. AL MES DE JULIO/2021.</t>
  </si>
  <si>
    <t>PAGO DE DESCUENTO COOP. INAPA (FIJO Y NO FIJO), CORRESP. A LAS NOMINAS NIVEL CENTRAL, ACS, PERSONAL TRAMITES DE PENSION NC Y AC. PROV. SANTIAGO Y SAN CRISTOBAL, PERSONAL CONTRATADO E IGUALADO JULIO/2021.</t>
  </si>
  <si>
    <t xml:space="preserve">EFT-1216 </t>
  </si>
  <si>
    <t xml:space="preserve">EFT-1217 </t>
  </si>
  <si>
    <t xml:space="preserve">EFT-1218 </t>
  </si>
  <si>
    <t xml:space="preserve">103269 </t>
  </si>
  <si>
    <t xml:space="preserve">RETENCION NOMINA OCASIONAL SEGURIDAD MILITAR </t>
  </si>
  <si>
    <t>103270-103278</t>
  </si>
  <si>
    <t>RETENCIONES DE  NOMINAS JULIO/2021</t>
  </si>
  <si>
    <t>SERVICIO DE GRUA 43,5 HRAS. PARA DIVERSOS TRABAJOS EN INAPA PROV. SAN CRISTOBAL</t>
  </si>
  <si>
    <t>SERV. REPARACION DE LA BOMBA HORIZONTAL QUE PERTENESE A PSPI  SAN CRISTOBAL.</t>
  </si>
  <si>
    <t>SERV. DE RETROPALA USADA EN DIFERENTES TRABAJOS DE INAPA PROV. SAN CRISTOBAL.</t>
  </si>
  <si>
    <t>COMPRA DE GUANTES, CASCOS Y CHALECOS, PARA EL  PERSONAL QUE LABORA EN LAS DISTINTAS AREAS DE OPERACIONES , INAPA PROV. SAN CRISTOBAL</t>
  </si>
  <si>
    <t>PAGO DE FACTURA No. B1100008555 PO RL VALOR DE RD $35,400.00 MENOS DESC 5/% ITBES RD $ 5,400.00 MEMO No. 134-2021. PAGO POR SERVICIO DE VIGILANCIA POR LOS MESES MARZO , ABRIL Y MAYO 2021.</t>
  </si>
  <si>
    <t>PAGO DE FACTURA No. B1500009275 POR EL VALOR DE RD $18,410.00 MENOS DESC 5/% ISR RD $ 780.08 SEGÚN MEMO No. 103-2021 POR TRABAJOS EN EL DESARENADOR #1 DE LA PLANTA DE JUAN HERRERA.</t>
  </si>
  <si>
    <t>PAGO DE FACRTURA No. B1500009297 POR EL VALOR DE RD $ 22,545.00 MENOS DESC 5% ISR RD$ 955.30 SEGÚN MEMO No. 105-2021 POR TRABAJOS EN EL DESARENADOR DE LA PLANTA DE JUAN HERRERA ,</t>
  </si>
  <si>
    <t>PAGO DE FACTURA No. B150000723 POR RL VALOR DE RD$ 38586.00 MENOS DESC 5% ISR RD $1,635.00 SEGÚN MEMO No. 111-2021 POR TRABAJOS DE MATERIALES PARA REEMPLAZO DE VALVULAS.</t>
  </si>
  <si>
    <t>PAGO DE FACTURA No.B1500009312 POR EL VALOR DE RD$ 13,800.00 MENOS DESC 5/% ISR RD$584.75 SEGÚN MEMO No. 114-2021, POR COMPRA DE MATERIALES PARA REPARACION DEL CAMION F-848.</t>
  </si>
  <si>
    <t>PAGO DE FACTURA No. B1500000724 POR EL VALOR DE RD$ 48,616.00 MENOS DESC 5/% ISR RD$ 2060.00 SEGÚN MEMO No.130-2021, POR TRABAJOS DE COMPRAS DE JUNTAS DRESSER DIFERENTES DIAMETROS.</t>
  </si>
  <si>
    <t>PAGO DE FACTURA No. B1500009318 POR EL VALOR DE RD$ 16585.21 MENOS DESC 5/% ISR RD$ 702.76 SEGÚN MEMO No. 138-2021, POR COMPRA DE MATERIALES PARA TRABAJOS EN PTA DE JUAN HERRERA.</t>
  </si>
  <si>
    <t>PAGO DE FACTURA No. B1500000722 POR EL VALOR DE RD$ 46,547.46 MENOS DESC 5/% ISR  RD$ 1,972.35 SEGÚN MEMO No. 139-2021 POR COMPRA DE MATERIALES PARA REMPLAZO DE VALVULAS PARA LAS CHARCAS DE MARIA NOVA T DERRUMBADERO.</t>
  </si>
  <si>
    <t>PAGO DE FACTURA No. B1500009953 POR EL VALOR DE RD$ 19,520.00 MENOS DESC 5/% ISR RD$ 827.12 SEGÚN MEMO No. 145-2021, POR COMPRA DE MATERIALES PARA REPARACION DE TANQUE DEL CAMION CISTERNAL INTERNATIONAL  F-890.</t>
  </si>
  <si>
    <t>PAGO DE FACTURA No. B1500009461 POR EL VALOR DE RD$ 24,325.00 MENO DESC 5/% ISR RD$ 1,30.72 SEGÚN MEMO No. 147-2021, POR COMPRA DE MATRIALES PARA REPARACION DE DESARENADOR #5 EN LA PLANTA DE JUAN HERRERA.</t>
  </si>
  <si>
    <t>PAGO DE FACTURA No. B1500000110 POR EL VALOR DE RD$ 47,475.00 MENOS DESC 5/% ISR RD$ 2,611.65 SEGÚN MEMO No. 161-2021, POR COMPRA DE MATERIALES PARA REPARACION DE LINEA DE IMPULSION DE ARROYO CANO.</t>
  </si>
  <si>
    <t>PAGO DE FACTURA No. B150000111 POR EL VALOR DE RD$ 46,766.00 MENOS DESC 5/% ISR RD$2,025.93 SEGÚN MEMO No. 165.2021, POR COMPRA DE MATERIALES PARA HABILITACION DE LA OFICINA DE  LA DIRRECION PROVINCIAL DE JUAN HERRERA.</t>
  </si>
  <si>
    <t xml:space="preserve">PAGO DE FACTURA No. B1500000113 POR VALOR DE RD$ 45,195.00 MENOS DESC 5/% ISR MEMO No. 166-2021, POR COMPRA DE MATERIALES PARA REPARACION DE LINEA DE DISTRIBUCION Y REHABILITACION DE BOMBA SUMERGIBLE DEL AC. EL HATICO DEL GUANAL </t>
  </si>
  <si>
    <t>PAGO DE DACTURA No. B150000731 POR EL VALOR DE RD$ 25,193.00 MENOS DESC 5/% ISR RD$ 1,67.50 MEMO No. 208-2021 POR COMPRA DE JUNTAS PARA REPARACION DE AVERIA EN LOMA DE YAQUE, ARROLLO CANO, JINOVA Y EL ROSARIO.</t>
  </si>
  <si>
    <t xml:space="preserve">NOTA DE CREDITO </t>
  </si>
  <si>
    <t>AVISO DE DEBITO (CHEQUE MAL APLICADO)</t>
  </si>
  <si>
    <t>AVISO DE DEBITO ( CK 6964 EL 6/8/2021 )</t>
  </si>
  <si>
    <t xml:space="preserve"> PAGO FACT. NO.B1500000013/04-08-2021 (CUB. NO. 09) DE LOS TRAB. DE CONSTRUCCION LINEA MATRIZ Y REDES DE DISTRIB. COMUN. JUANA VICENTA, RANCHO ESPAÑOL, EL CUERNO Y CANTON DEL ACUEDUCTO MULTIPLE JUANA VICENTA , PROVINCIA SAMANA.</t>
  </si>
  <si>
    <t xml:space="preserve">EFT-2314 </t>
  </si>
  <si>
    <t xml:space="preserve">EFT-06339 </t>
  </si>
  <si>
    <t xml:space="preserve">061058 </t>
  </si>
  <si>
    <t xml:space="preserve">061059 </t>
  </si>
  <si>
    <t xml:space="preserve">061060 </t>
  </si>
  <si>
    <t xml:space="preserve">061061 </t>
  </si>
  <si>
    <t xml:space="preserve">061063 </t>
  </si>
  <si>
    <t>PAGO FACT. NO.B1500000024/01-07-2021, ORDEN DE SERVICIO NO. OS2021-0185,  DISTRIBUCION DE AGUA EN DIFERENTES SECTORES Y COMUNIDADES  DE LA PROV. SAN CRISTOBAL,  CORRESP.  A  30  DIAS DE  JUNIO/2021.</t>
  </si>
  <si>
    <t>PAGO INDEMN. Y VAC. (20 DIAS CORRESP. AL AÑO 2019 Y 20 DEL 2020), QUIEN DESEMPEÑO EL CARGO DE CAJERO (A) EN LA DIVISION DE TESORERIA.</t>
  </si>
  <si>
    <t>PAGO INDEMN. Y VAC. (20 DIAS CORRESP. AL AÑO 2019 Y 20 AL 2020), QUIEN DESEMPEÑO EL CARGO DE CAJERO (A) EN LA DIVISION DE TESORERIA.</t>
  </si>
  <si>
    <t>PAGO FACT. NOS. B0223529470/16-03, 3035025/17-03,3537950/06-04, 4219790/15-04, 4221237/19-04, 4222247/21-04, 4224212/26-04, 664354/30-04-2021, DESCONTADO DE LA INDEMN. Y VAC. QUIEN DESEMPEÑO EL CARGO DE CAJERO (A) EN LA DIVISION DE TESORERIA.</t>
  </si>
  <si>
    <t>REPOSICION FONDO CAJA CHICA DE LA PROVINCIA PERAVIA ZONA IV CORRESP. AL PERIODO DEL 25-05 AL 29-06-2021, RECIBOS DE DESEMBOLSO DEL  1494 AL 1556 SEGUN RELACION DE GASTOS.</t>
  </si>
  <si>
    <t>PAGO RETENCION TSS, SEGURO BASICO OPCIONAL, APORTE PLAN DE PENSIONES (2.87%), SEGURO FAMILIAR DE SALUD (3.04%) CORRESPONDIENTE A LAS NOMINAS NIVEL CENTRAL, ACUEDUCTOS, P/CONTRATADO E IGUALADO, P/ TRAMITES PENSION NC. Y AC. PROVINCIA SANTIAGO Y SAN CRISTOBAL, PERSONAL CONTRATADO SAN CRISTOBAL, ADICIONALES NIVEL CENTRAL Y ACUEDUCTOS JUNIO, CONTRATADO E IGUALADO ABRIL, JUNIO, JULIO, CONTRATADO SAN CRISTOBAL, JUNIO Y CANCELADOS NC Y AC, JULIO/2021.</t>
  </si>
  <si>
    <t xml:space="preserve">EFT-6340 </t>
  </si>
  <si>
    <t>EFT-6341</t>
  </si>
  <si>
    <t>EFT-6342</t>
  </si>
  <si>
    <t>EFT-6343</t>
  </si>
  <si>
    <t>EFT-6344</t>
  </si>
  <si>
    <t>EFT-6345</t>
  </si>
  <si>
    <t>EFT-6346</t>
  </si>
  <si>
    <t>EFT-6347</t>
  </si>
  <si>
    <t>EFT-6348</t>
  </si>
  <si>
    <t>EFT-6349</t>
  </si>
  <si>
    <t>EFT-6350</t>
  </si>
  <si>
    <t>EFT-6351</t>
  </si>
  <si>
    <t xml:space="preserve">061065 </t>
  </si>
  <si>
    <t xml:space="preserve">061066 </t>
  </si>
  <si>
    <t xml:space="preserve">061067 </t>
  </si>
  <si>
    <t xml:space="preserve">061068 </t>
  </si>
  <si>
    <t xml:space="preserve">061069 </t>
  </si>
  <si>
    <t xml:space="preserve">061070 </t>
  </si>
  <si>
    <t xml:space="preserve">061071 </t>
  </si>
  <si>
    <t xml:space="preserve">061072 </t>
  </si>
  <si>
    <t xml:space="preserve">061073 </t>
  </si>
  <si>
    <t xml:space="preserve">061074 </t>
  </si>
  <si>
    <t xml:space="preserve">061075 </t>
  </si>
  <si>
    <t xml:space="preserve">061076 </t>
  </si>
  <si>
    <t xml:space="preserve">061077 </t>
  </si>
  <si>
    <t xml:space="preserve">061078 </t>
  </si>
  <si>
    <t xml:space="preserve">061079 </t>
  </si>
  <si>
    <t xml:space="preserve">061080 </t>
  </si>
  <si>
    <t xml:space="preserve">061081 </t>
  </si>
  <si>
    <t xml:space="preserve">061082 </t>
  </si>
  <si>
    <t xml:space="preserve">061083 </t>
  </si>
  <si>
    <t xml:space="preserve">061084 </t>
  </si>
  <si>
    <t xml:space="preserve">061085 </t>
  </si>
  <si>
    <t xml:space="preserve">061086 </t>
  </si>
  <si>
    <t xml:space="preserve">061087 </t>
  </si>
  <si>
    <t xml:space="preserve">061088 </t>
  </si>
  <si>
    <t xml:space="preserve">061089 </t>
  </si>
  <si>
    <t xml:space="preserve">061090 </t>
  </si>
  <si>
    <t xml:space="preserve">061091 </t>
  </si>
  <si>
    <t xml:space="preserve">061092 </t>
  </si>
  <si>
    <t xml:space="preserve">061093 </t>
  </si>
  <si>
    <t xml:space="preserve">061095 </t>
  </si>
  <si>
    <t xml:space="preserve">061096 </t>
  </si>
  <si>
    <t xml:space="preserve">061097 </t>
  </si>
  <si>
    <t xml:space="preserve">061098 </t>
  </si>
  <si>
    <t xml:space="preserve">061099 </t>
  </si>
  <si>
    <t xml:space="preserve">061100 </t>
  </si>
  <si>
    <t xml:space="preserve">061101 </t>
  </si>
  <si>
    <t xml:space="preserve">061102 </t>
  </si>
  <si>
    <t xml:space="preserve">061103 </t>
  </si>
  <si>
    <t xml:space="preserve">061104 </t>
  </si>
  <si>
    <t xml:space="preserve">061105 </t>
  </si>
  <si>
    <t xml:space="preserve">061107 </t>
  </si>
  <si>
    <t xml:space="preserve">061108 </t>
  </si>
  <si>
    <t xml:space="preserve">061109 </t>
  </si>
  <si>
    <t xml:space="preserve">061110 </t>
  </si>
  <si>
    <t xml:space="preserve">061111 </t>
  </si>
  <si>
    <t xml:space="preserve">061112 </t>
  </si>
  <si>
    <t xml:space="preserve">061113 </t>
  </si>
  <si>
    <t xml:space="preserve">061114 </t>
  </si>
  <si>
    <t xml:space="preserve">061116 </t>
  </si>
  <si>
    <t xml:space="preserve">061117 </t>
  </si>
  <si>
    <t xml:space="preserve">061118 </t>
  </si>
  <si>
    <t>PAGO FACT. NOS. B1500000245/26-03,  253/13-04-2021 ORDEN DE COMPRA NOS. OC2021-0086, 0103 COMPRA DE TRITURADORA DE PAPEL, LA CUAL SERA UTILIZADA EN LA DIRECCION EJECUTIVA, Y MATERIALES DE OFICINA PARA LOS DIFERENTES DEPART. DE LA INSTITUCION INAPA.</t>
  </si>
  <si>
    <t>PAGO INDEMN. Y VAC. (25 DIAS CORRESP. AL AÑO 2019 Y 27 DEL 2020), QUIEN DESEMPEÑO EL CARGO DE MENSAJERO EXTERNO EN EL DEPARTAMENTO DE COMUNICACIÓN.</t>
  </si>
  <si>
    <t>PAGO INDEMN. Y VAC. (25 DIAS CORRESP. AL AÑO 2019 Y 27 AL 2020), QUIEN DESEMPEÑO EL CARGO DE MENSAJERO EXTERNO EN EL DEPARTAMENTO DE COMUNICACIÓN.</t>
  </si>
  <si>
    <t>PAGO FACT. NO. B1500000269/14-07-2021, ORDEN DE SERVICIO NO. OS2021-0457, SERVICIO DE MONTAJE TIPO BUFFET QUE SERAN SERVIDO EN LA REUNION TECNICA PARA LOS SUBDIRECTORES, DIRECTORES, SUPERVISORES Y ENCARGADOS DE NUESTRA INSTITUCION EL MIERCOLES 14 DE JULIO DEL AÑO EN CURSO.</t>
  </si>
  <si>
    <t>PAGO FACT. NOS. B1500000061, 60/05-06-2021, ORDEN DE SERVICIO NO. OS2021-0178, ABASTECIMIENTO DE AGUA EN DIFERENTES SECTORES Y COMUNIDADES,  DE LA PROV. LA ALTAGRACIA, CORRESP. A 21 DIAS  DE ABRIL Y  21 DIAS DE MAYO/2021.</t>
  </si>
  <si>
    <t>REPOSICION FONDO CAJA CHICA DE LA UNIDAD ADMINISTRATIVA DE BAYAGUANA ZONA IV CORRESP. AL PERIODO DEL 10-06 AL 16-07-2021, RECIBOS DE DESEMBOLSO DEL 0082 AL 0088.</t>
  </si>
  <si>
    <t>PAGO INDEMN. Y VAC. (15 DIAS CORRESP. AL AÑO 2019 Y 15 DEL 2020), QUIEN DESEMPEÑO EL CARGO DE CONSERJE EN LA SECCION DE MAYORDOMIA.</t>
  </si>
  <si>
    <t>PAGO INDEMN. Y VAC. (15 DIAS CORRESP. AL AÑO 2019 Y 15 AL 2020), QUIEN DESEMPEÑO EL CARGO DE CONSERJE EN LA SECCION DE MAYORDOMIA.</t>
  </si>
  <si>
    <t>PAGO INDEMN. Y VAC. (30 DIAS CORRESP. AL AÑO 2019 Y 30 DEL 2020), QUIEN DESEMPEÑO EL CARGO DE CONTADOR, DEPARTAMENTO DE REVISION Y CONTROL.</t>
  </si>
  <si>
    <t>PAGO INDEMN. Y VAC. (30 DIAS CORRESP. AL AÑO 2019 Y 30 AL 2020), QUIEN DESEMPEÑO EL CARGO DE CONTADOR, DEPARTAMENTO DE REVISION Y CONTROL.</t>
  </si>
  <si>
    <t>PAGO INDEMN. Y VAC. (30 DIAS CORRESP. AL AÑO 2019 Y 27 DEL 2020), QUIEN DESEMPEÑO EL CARGO DE SOPORTE COMERCIAL, DIVISION COMERCIAL SAN CRISTOBAL.</t>
  </si>
  <si>
    <t>PAGO INDEMN. Y VAC. (30 DIAS CORRESP. AL AÑO 2019 Y 27 AL 2020), QUIEN DESEMPEÑO EL CARGO DE SOPORTE COMERCIAL, DIVISION COMERCIAL SAN CRISTOBAL.</t>
  </si>
  <si>
    <t>PAGO INDEMN. Y VAC. (15 DIAS CORRESP. AL AÑO 2020), QUIEN DESEMPEÑO EL CARGO DE CHOFER I, DIVISION DE TRANSPORTACION.</t>
  </si>
  <si>
    <t>PAGO VAC. (20 DIAS CORRESP. AL AÑO 2019 Y 14 DEL 2020), QUIEN DESEMPEÑO EL CARGO DE INGENIERO RESIDENTE, SECCION DE TRATAMIENTO DE AGUA DE VALVERDE.</t>
  </si>
  <si>
    <t>PAGO VAC. (20 DIAS CORRESP. AL AÑO 2019 Y 14 AL 2020),  QUIEN DESEMPEÑO EL CARGO DE INGENIERO RESIDENTE, SECCION DE TRATAMIENTO DE AGUA DE VALVERDE.</t>
  </si>
  <si>
    <t>PAGO INDEMN. Y VAC. (20 DIAS CORRESP. AL AÑO 2019 Y 16 DEL 2020), QUIEN DESEMPEÑO EL CARGO DE MENSAJERO EXTERNO, SECCION ADMINISTRATIVA VALVERDE.</t>
  </si>
  <si>
    <t>PAGO INDEMN. Y VAC. (20 DIAS CORRESP. AL AÑO 2019 Y 16 AL 2020),QUIEN DESEMPEÑO EL CARGO DE MENSAJERO EXTERNO, SECCION ADMINISTRATIVA VALVERDE.</t>
  </si>
  <si>
    <t>PAGO INDEMN. Y VAC. (25 DIAS CORRESP. AL AÑO 2019 Y 30 DEL 2020), QUIEN DESEMPEÑO EL CARGO DE AYUDANTE DE FONTANERIA, DIVISION DE OPERACIONES PROV. SAN PEDRO DE MACORIS.</t>
  </si>
  <si>
    <t>PAGO INDEMN. Y VAC. (25 DIAS CORRESP. AL AÑO 2019 Y 30 AL 2020), QUIEN DESEMPEÑO EL CARGO DE AYUDANTE DE FONTANERIA, DIVISION DE OPERACIONES PROV. SAN PEDRO DE MACORIS.</t>
  </si>
  <si>
    <t>PAGO VAC. (15 DIAS CORRESP. AL AÑO 2019 Y 11 DEL 2020), QUIEN DESEMPEÑO EL CARGO DE AUXILIAR DE INGENIERIA, DIVISION PLANTA FISICA.</t>
  </si>
  <si>
    <t>PAGO VAC. (15 DIAS CORRESP. AL AÑO 2019 Y 11 AL 2020),QUIEN DESEMPEÑO EL CARGO DE AUXILIAR DE INGENIERIA, DIVISION PLANTA FISICA.</t>
  </si>
  <si>
    <t>PAGO INDEMN. Y VAC. (15 DIAS CORRESP. AL AÑO 2019 Y 13 DEL 2020), QUIEN DESEMPEÑO EL CARGO DE TECNICO EN REFRIGERACION, EN EL DEPARTAMENTO DE MANTENIMIENTO ELECTROMECANICO.</t>
  </si>
  <si>
    <t>PAGO INDEMN. Y VAC. (15 DIAS CORRESP. AL AÑO 2019 Y 15 DEL 2020), QUIEN DESEMPEÑO EL CARGO DE SECRETARIA EN LA DIVISION DE ALMACEN DE EQUIPOS.</t>
  </si>
  <si>
    <t>PAGO INDEMN. Y VAC. (15 DIAS CORRESP. AL AÑO 2019 Y 15 AL 2020), QUIEN DESEMPEÑO EL CARGO DE SECRETARIA EN LA DIVISION DE ALMACEN DE EQUIPOS.</t>
  </si>
  <si>
    <t>PAGO FACT. NOS.B0223359991,92/06-05-2021, DESCONTADO DE LA INDEMN. Y VAC. QUIEN DESEMPEÑO EL CARGO DE SECRETARIA EN LA DIVISION DE ALMACEN DE EQUIPOS.</t>
  </si>
  <si>
    <t>PAGO INDEMN. Y VAC. (15 DIAS CORRESP. AL AÑO 2019 Y 10 DEL 2020), QUIEN DESEMPEÑO EL CARGO DE AUXILIAR ADMINISTRATIVO EN EL DEPARTAMENTO DE RECLUTAMIENTO Y SELECCION DE PERSONAL.</t>
  </si>
  <si>
    <t>PAGO INDEMN. Y VAC. (15 DIAS CORRESP. AL AÑO 2019 Y 10 AL 2020), QUIEN DESEMPEÑO EL CARGO DE AUXILIAR ADMINISTRATIVO EN EL DEPARTAMENTO DE RECLUTAMIENTO Y SELECCION DE PERSONAL.</t>
  </si>
  <si>
    <t>REPOSICION FONDO CAJA CHICA DE LA ESTAFETA DE COBROS EN RIO SAN JUAN ZONA III CORRESP. AL PERIODO DEL 07-04 AL 12-06-2021, RECIBOS DE DESEMBOLSO DEL 0172 AL 0180 SEGUN RELACION DE GASTOS.</t>
  </si>
  <si>
    <t>PAGO INDEMN. Y VAC. (15 DIAS CORRESP. AL AÑO 2019 Y 15 DEL 2020), QUIEN DESEMPEÑO LA FUNCION DE AYUDANTE DE FONTANERIA, EN LA DIVISION DE OPERACIONES PROV. SAN PEDRO DE MACORIS.</t>
  </si>
  <si>
    <t>PAGO INDEMN. QUIEN DESEMPEÑO EL CARGO DE CONSERJE, EN LA DIVISION ADMINISTRATIVA FINANCIERA PROV. SAN CRISTOBAL.</t>
  </si>
  <si>
    <t>COMPLETIVO DE INDEMN. Y VAC. (25 DIAS CORRESP. AL AÑO 2019 Y 23 DEL 2020), QUIEN DESEMPEÑO EL CARGO DE GESTOR DE COBROS, EN LA DIVISION COMERCIAL PROVINCIA SAN PEDRO DE MACORIS.</t>
  </si>
  <si>
    <t>PAGO VAC. (20 DIAS CORRESP. AL AÑO 2019 Y 20 DEL 2020), QUIEN DESEMPEÑO EL CARGO DE PSICOLOGO (A) INDUSTRIAL EN LA DIVISION DE DISPENSARIO MEDICO.</t>
  </si>
  <si>
    <t>PAGO VAC. (20 DIAS CORRESP. AL AÑO 2019 Y 20 AL 2020), QUIEN DESEMPEÑO EL CARGO DE PSICOLOGO (A) INDUSTRIAL EN LA DIVISION DE DISPENSARIO MEDICO.</t>
  </si>
  <si>
    <t>PAGO FACT. NO. B0223539307/09-04-2021, DESCONTADO DE LAS VAC. QUIEN DESEMPEÑO EL CARGO DE PSICOLOGO (A) INDUSTRIAL EN LA DIVISION DE DISPENSARIO MEDICO.</t>
  </si>
  <si>
    <t>PAGO INDEMN. Y VAC. (30 DIAS CORRESP. AL AÑO 2019 Y 25 DEL 2020), QUIEN DESEMPEÑO EL CARGO DE CODIFICADOR, EN LA DIVISION  COMERCIAL PROVINCIA SAN JUAN DE LA MAGUANA.</t>
  </si>
  <si>
    <t>PAGO INDEMN. Y VAC. (30 DIAS CORRESP. AL AÑO 2019 Y 25 AL 2020), QUIEN DESEMPEÑO EL CARGO DE CODIFICADOR, EN LA DIVISION COMERCIAL PROVINCIA SAN JUAN DE LA MAGUANA.</t>
  </si>
  <si>
    <t>PAGO INDEMN. Y VAC. (20 DIAS CORRESP. AL AÑO 2019 Y 20 DEL 2020), QUIEN DESEMPEÑO LA FUNCION DE SECRETARIA EN EL DEPARTAMENTO JURIDICO.</t>
  </si>
  <si>
    <t>PAGO FACT. NO. B0222982061/14-01-2021, DESCONTADO DE LA INDEMN.Y VAC. QUIEN DESEMPEÑO LA FUNCION DE SECRETARIA EN EL DEPARTAMENTO JURIDICO.</t>
  </si>
  <si>
    <t>PAGO INDEMN. Y VAC. (15 DIAS CORRESP. AL AÑO 2019 Y 10 DEL 2020), QUIEN DESEMPEÑO EL CARGO DE CAJERO (A), EN LA SECCION ADMINISTRATIVA DE BARAHONA.</t>
  </si>
  <si>
    <t>PAGO INDEMN. Y VAC. (15 DIAS CORRESP. AL AÑO 2019 Y 10 AL 2020),QUIEN DESEMPEÑO EL CARGO DE CAJERO (A), EN LA SECCION ADMINISTRATIVA DE BARAHONA.</t>
  </si>
  <si>
    <t>1ER ABONO, INDEMN. Y VAC. CORRESP. A (30 DIAS DEL AÑO 2019 Y 28 DEL 2020), QUIEN DESEMPEÑO EL CARGO DE SECRETARIA, EN EL DEPARTAMENTO MANTENIMIENTO DE INFRAESTRUCTURA CIVIL.</t>
  </si>
  <si>
    <t>PAGO FACT. NOS. B0222418735/07-01, 3302403/10-02-2021, DESCONTADO DE LA INDEMN. Y VAC. QUIEN DESEMPEÑO EL CARGO DE SECRETARIA, EN EL DEPARTAMENTO MANTENIMIENTO DE INFRAESTRUCTURA CIVIL.</t>
  </si>
  <si>
    <t>PAGO VAC. (25 DIAS CORRESP. AL AÑO 2019 Y 25 AL 2020), QUIEN DESEMPEÑO EL CARGO DE AUXILIAR ADMINISTRATIVO, DIRECCION DE RECURSOS HUMANOS.</t>
  </si>
  <si>
    <t>PAGO FACT. NO.B1500000488/16-06-2021 ORDEN DE SERVICIO OS2021-0389, SERVICIO DE CATERING DE REFRIGERIOS PREEMPACADOS PARA 70 PERSONAS QUE PARTICIPARAN EN LA CHARLA "TEMPORADA CICLONICA 2021".</t>
  </si>
  <si>
    <t>PAGO FACT. NO. B1500000129/01-07-2021, ORDEN DE SERVICIO NO. OS2021-0249, COLOCACION DE PUBLICIDAD INSTITUCIONAL DURANTE 03 (TRES) MESES, DE 2 (DOS) CUÑAS GRABADAS A TRAVES DEL PROGRAMA DE TELEVISION  "ACCESO SIN LIMITES",  CORRESP. AL PERIODO DEL 24 DE FEBRERO AL 24 DE MAYO/2021.</t>
  </si>
  <si>
    <t>PAGO FACT. NO. B1500003030/16-06-2021 ORDEN DE SERVICIO NO. OS2021-0376, PUBLICACION EN UN MEDIO DE CIRCULACION NACIONAL DURANTE DOS DIAS CONSECUTIVOS LA CONVOCATORIA  A PARTICIPAR EN EL PROCESO DE EXCEPCION MEDIANTE URGENCIA, NO. INAPA -MAE-PEUR-2021-0002.</t>
  </si>
  <si>
    <t>PAGO FACT. NO.B1500000022/09-07-2021, ORDEN SERVICIO NO. OS2021-0461 HONORARIOS PROFESIONALES, SERVICIO DE NOTARIO PARA EL ACTO DE APERTURA DE LA COMPARACION DE PRECIOS NO.INAPA-CCC-CP-2021-0018, OFERTAS TECNICAS (SOBRE A) PARA LA ''ADQUISICION LICENCIA DE PRUEBAS PSICOMETRICAS PARA SER UTILIZADAS POR LA DIRECCION DE RECURSOS HUMANOS''.</t>
  </si>
  <si>
    <t>APORTES PATRONALES DE LA INSTITUCION AL SISTEMA DE SEGURIDAD SOCIAL, CORRESPONDIENTE AL MES DE JULIO/2021 Y RECARGOS E INTERESES POR  NOVEDADES ATRASADAS CORRESP. A LOS MESES DE ABRIL Y JUNIO/2021,  SEGUN FACTURA S/N  D/F 02-08-2021, REFERENCIAS NOS. 0720- 2120- 8731- 4733- 0720 -2120 -8731 -4833, 0620- 2120- 8733- 3355 0420- 2120- 8738- 7343.</t>
  </si>
  <si>
    <t>PAGO VIATICOS DEL DEPART. DE REVISION Y CONTROL, CORRESP. AL MES DE MAYO/2021 ELABORADA EN EL MES DE JULIO/2021.</t>
  </si>
  <si>
    <t>PAGO VIATICOS DIRECCION DE LA CALIDAD DE AGUA CORRESP. AL MES DE MAYO/2021, ELABORADA EN JULIO/2021.</t>
  </si>
  <si>
    <t>PAGO VIATICOS DE LA UNIDADES CONSULTIVAS O ASESORAS, MAYO/2021, ELABORADA EN JULIO/2021.</t>
  </si>
  <si>
    <t>PAGO VIATICOS DE LA DIRECCION DE SUPERVISION Y FISCALIZACION DE OBRAS, CORRESP. AL MES DE MAYO/2021, ELABORADA EN JULIO/2021.</t>
  </si>
  <si>
    <t>PAGO VIATICO DE LA DIRECCION DE OPERACIONES, CORRESP. AL MES DE MAYO/2021, ELABORADA EN JULIO/2021, SEGUN MEMO-DF-240/2021.</t>
  </si>
  <si>
    <t>PAGO VIATICOS DIRECCION DE PROGRAMAS Y PROYECTOS ESPECIALES, CORRESP. AL MES DE MAYO/2021, ELABORADA EN JULIO/2021.</t>
  </si>
  <si>
    <t>PAGO VIATICOS DE LA DIRECCION DE INGENIERIA CORRESP. AL MES DE MAYO/2021, ELABORADA EN EL MES DE JULIO/2021.</t>
  </si>
  <si>
    <t>PAGO VIATICOS DE LA DIRECCION DE TECNOLOGIA DE LA INFORMACION Y LA COMUNICACION,  CORRESP. AL MES DEMAYO/2021, ELABORADA EN JULIO/2021.</t>
  </si>
  <si>
    <t>PAGO FACT.  NOS.B1500000091/14-09, 93/06-10-2020, SEGUN ORDENES  DE SERVICIO NOS. OS2020-0751, OS2020-0768, DISTRIBUCION DE AGUA EN DIFERENTES SECTORES Y COMUNIDADES, DE LA PROVINCIA SAN CRISTOBAL, CORRESP. A 31 DIAS DE AGOSTO Y 30 DIAS DE SEPTIEMBRE/2020.</t>
  </si>
  <si>
    <t>PAGO FACT. NOS. B1500000001/04-05, 02/03-06-2021, ORDEN DE SERVICIO NO. OS2021-0421, DISTRIBUCION DE AGUA EN DIFERENTES SECTORES Y COMUNIDADES DE LA  PROV. MONTE PLATA, CORRESP. A 13  DIAS DE ABRIL Y 22 DIAS DE MAYO/2021.</t>
  </si>
  <si>
    <t xml:space="preserve">EFT-6352 </t>
  </si>
  <si>
    <t>EFT-6353</t>
  </si>
  <si>
    <t>EFT-6354</t>
  </si>
  <si>
    <t>EFT-6355</t>
  </si>
  <si>
    <t xml:space="preserve">061119 </t>
  </si>
  <si>
    <t xml:space="preserve">061120 </t>
  </si>
  <si>
    <t xml:space="preserve">061121 </t>
  </si>
  <si>
    <t xml:space="preserve">061122 </t>
  </si>
  <si>
    <t xml:space="preserve">061123 </t>
  </si>
  <si>
    <t>PAGO FACT. NOS.B1500000242, 243/01-06-2021, ORDEN DE SERVICIO NO. OS2021-0345,  COLOCACION DE PUBLICIDAD INSTITUCIONAL DURANTE 03 (TRES) MESES. EN LA PAGINA WEB: 'CACHICHA.COM', (CORRESP. AL PERIODO DEL 15 DE MARZO AL 15 DE MAYO DEL 2021).</t>
  </si>
  <si>
    <t>PAGO VIATICOS DIRECCION COMERCIAL CORRESP. AL MES DE MAYO/2021 ELABORADA EN JULIO/2021.</t>
  </si>
  <si>
    <t>2DO ABONO, INDEMN. Y VAC. CORRESP. A (30 DIAS DEL AÑO 2019 Y 30 DEL 2020), QUIEN DESEMPEÑO EL CARGO DE ENCARGADO EN EL DEPARTAMENTO DE HIDROLOGIA.</t>
  </si>
  <si>
    <t>PAGO FACT. NO. B1500000127/21-04-2021 ORDEN DE COMPRA OC2021-0094 ADQUISICION DE MATERIALES PROMOCIONALES CON EL LOGO DE INAPA, 500 SOMBRILLAS, 100 PINS, 500 LAPICEROS Y 2,000 TAPA COPAS CON MOTIVO DE SER  UTILIZADOS EN LA DIFERENTES REUNIONES Y ACTIVIDADES.</t>
  </si>
  <si>
    <t>PAGO VIATICOS DE LA DIRECCION ADMINISTRATIVA,  CORRESP. AL  MES DE MAYO/2021, ELABORADA EN JULIO/2021.</t>
  </si>
  <si>
    <t>PAGO FACT.NO. B1500000049/14-06-2021, ORDEN DE SERVICIO NO, OS2021-0323 SERVICIO DE DISTRIBUCION DE AGUA EN DIFERENTES SECTORES Y COMUNIDADES DE LA PROVINCIA PEDERNALES, CORRESP. A  29  DIAS DE MAYO/2021.</t>
  </si>
  <si>
    <t>PAGO FACT. NOS. B1500000028,29,30/07-07, 31/12-05, 32/07-06-2021,  ORDENES DE SERVICIO NOS. OS2020-0788, OS2021-0420, DISTRIBUCION DE AGUA EN DIFERENTES SECTORES Y COMUNIDADES DE LA PROVINCIA EL SEIBO, CORRESP. A 28 DIAS DE ENERO. 20 DIAS DE FEBRERO, 28 DIAS DE MARZO, 26 DIAS DE ABRIL Y 26 DIAS DE MAYO/2021.</t>
  </si>
  <si>
    <t>AUMENTO DEL  FONDO FIJO  DE CAJA CHICA DE LA DIRECCION ADMINISTRATIVA.</t>
  </si>
  <si>
    <t xml:space="preserve">EFT-6356 </t>
  </si>
  <si>
    <t>EFT-6357</t>
  </si>
  <si>
    <t>EFT-6358</t>
  </si>
  <si>
    <t xml:space="preserve">061124 </t>
  </si>
  <si>
    <t>PAGO VIATICOS DE LA DIRECCION DESARROLLO PROVINCIAL CORRESP. AL MES DE MAYO/2021 ELABORADA EN JULIO/2021.</t>
  </si>
  <si>
    <t>PAGO VIATICOS DE LA DIRECCION DE TRATAMIENTO DE AGUA, CORRESP. A MAYO/2021 ELABORADA EN JULIO/2021.</t>
  </si>
  <si>
    <t>PAGO  VIATICOS COMPLETIVO ABRIL/2021 ELABORADA EN JULIO/2021.</t>
  </si>
  <si>
    <r>
      <t>061128</t>
    </r>
    <r>
      <rPr>
        <sz val="9"/>
        <color indexed="8"/>
        <rFont val="Arial"/>
        <family val="2"/>
      </rPr>
      <t/>
    </r>
  </si>
  <si>
    <t xml:space="preserve">061125 </t>
  </si>
  <si>
    <t xml:space="preserve">061126 </t>
  </si>
  <si>
    <t xml:space="preserve">061127 </t>
  </si>
  <si>
    <t xml:space="preserve">061129 </t>
  </si>
  <si>
    <t xml:space="preserve">061130 </t>
  </si>
  <si>
    <t xml:space="preserve">061131 </t>
  </si>
  <si>
    <t xml:space="preserve">061132 </t>
  </si>
  <si>
    <t xml:space="preserve">061133 </t>
  </si>
  <si>
    <t xml:space="preserve">061134 </t>
  </si>
  <si>
    <t xml:space="preserve">061135 </t>
  </si>
  <si>
    <t xml:space="preserve">061136 </t>
  </si>
  <si>
    <t xml:space="preserve">061137 </t>
  </si>
  <si>
    <t xml:space="preserve">061138 </t>
  </si>
  <si>
    <t>SALDO DE INDEMN. Y VAC. CORRESP. A (30 DIAS DEL AÑO 2019 Y 30 DEL 2020), QUIEN DESEMPEÑO EL CARGO DE TECNICO ADMINISTRATIVO (A), EN LA DIRECCION DE LA CALIDAD DEL AGUA.</t>
  </si>
  <si>
    <t>SALDO DE INDEMN. Y VAC. CORRESP. A (25 DIAS DEL AÑO 2019 Y 30 DEL 2020), QUIEN DESEMPEÑO EL CARGO DE TECNICO DE OPERACIONES, DIVISION DE OPERACIONES SANCHEZ RAMIREZ.</t>
  </si>
  <si>
    <t>SALDO DE INDEMN. Y VAC. CORRESP. A (25 DIAS DEL AÑO 2019 Y 30 DEL 2020), QUIEN DESEMPEÑO EL CARGO DE ANALISTA DE CALIDAD DEL AGUA EN EL LABORATORIO CENTRAL.</t>
  </si>
  <si>
    <t>3ER ABONO, INDEMN. Y VAC. CORRESP. A (20 DIAS DEL AÑO 2019 Y 20 DEL 2020), QUIEN DESEMPEÑO EL CARGO DE ENCARGADO EN LA SECCION DE SEGURIDAD CIVIL.</t>
  </si>
  <si>
    <t>SALDO DE INDEMN. Y VAC. CORRESP. A (30 DIAS DEL AÑO 2019 Y 25 DEL 2020), QUIEN DESEMPEÑO EL CARGO DE ASISTENTE, EN LA DIRECCION EJECUTIVA.</t>
  </si>
  <si>
    <t>SALDO DE INDEMN. Y VAC. CORRESP. A (14 DIAS DEL AÑO 2019 Y 28 DEL 2020), QUIEN DESEMPEÑO EL CARGO DE ANALISTA FINANCIERO, EN LA DIRECCION DE DESARROLLO PROVINCIAL.</t>
  </si>
  <si>
    <t>1ER ABONO, INDEMN. Y VAC. CORRESP. A (30 DIAS DEL AÑO 2019 Y 30 DEL 2020), QUIEN DESEMPEÑO EL CARGO DE ENCARGADO (A), DEPARTAMENTO DE DESARROLLO RURAL EN APS.</t>
  </si>
  <si>
    <t>2DO ABONO, INDEMN. Y VAC. CORRESP. A (30 DIAS DEL AÑO 2019 Y 30 DEL 2020), QUIEN DESEMPEÑO EL CARGO DE ENCARGADO EN EL DEPARTAMENTO REGIONAL ALINO.</t>
  </si>
  <si>
    <t>SALDO DE INDEMN. Y VAC. CORRESP. A (30 DIAS DEL AÑO 2019 Y 30 DEL 2020), QUIEN DESEMPEÑO EL CARGO DE COORDINADOR DE ZONA, EN EL DEPARTAMENTO DE EVALUACION DEL DESEMPEÑO Y CAPACITACION.</t>
  </si>
  <si>
    <t>7MO ABONO DE LA INDEMN. Y VAC. CORRESP. A (30 DIAS DEL AÑO 2019 Y 25 DIAS DEL 2020), QUIEN DESEMPEÑO EL CARGO DE ENCARGADA EN EL DEPTO. DE MEDICION DE CONSUMO.</t>
  </si>
  <si>
    <t>SALDO DE INDEMN. Y VAC. CORRESP. A (30 DIAS DEL AÑO 2019 Y 29 DEL 2020), QUIEN DESEMPEÑO LA FUNCION DE ANALISTA DE DATOS ESTADISTICOS, EN LA DIRECCION DE LA CALIDAD DEL AGUA.</t>
  </si>
  <si>
    <t>7MO ABONO DE INDEMN. Y VAC. CORRESP. A (30 DIAS DEL AÑO 2019 Y 27 DIAS DEL 2020), QUIEN DESEMPEÑO EL CARGO DE ENCARGADO (A) INTERINO EN EL DEPARTAMENTO ADMINISTRATIVO.</t>
  </si>
  <si>
    <t>DONACION DE LA INSTITUCION PARA LA REALIZACION  DE UN CENSO POBLACIONAL Y VIVIENDA EN NUEVE (09) COMUNIDADES CON ALTA VULNERABILIDAD POR CONTAMINACION HIDRICA E INUNDACIONES DEL ARROYO GURABO, PROVINCIA SANTIAGO, ESTO CON EL OBJETIVO DE CONOCER LA SITUACION DE AGUA POTABLE Y SANEAMIENTO DE ESTAS COMUNIDADES, RECOLECCION DE INFORMACION CARTOGRAFICA  DE COLECTORES Y TUBERIAS QUE DESCARGAN AL ARROYO.</t>
  </si>
  <si>
    <t xml:space="preserve">EFT-6359 </t>
  </si>
  <si>
    <t>EFT-6360</t>
  </si>
  <si>
    <t>EFT-6361</t>
  </si>
  <si>
    <t>EFT-6362</t>
  </si>
  <si>
    <t>EFT-6363</t>
  </si>
  <si>
    <t>EFT-6364</t>
  </si>
  <si>
    <t>EFT-6365</t>
  </si>
  <si>
    <t>EFT-6366</t>
  </si>
  <si>
    <t>EFT-6367</t>
  </si>
  <si>
    <t>EFT-6368</t>
  </si>
  <si>
    <t>EFT-6369</t>
  </si>
  <si>
    <t>EFT-6370</t>
  </si>
  <si>
    <t xml:space="preserve">061139 </t>
  </si>
  <si>
    <t xml:space="preserve">061140 </t>
  </si>
  <si>
    <t xml:space="preserve">061141 </t>
  </si>
  <si>
    <t xml:space="preserve">061142 </t>
  </si>
  <si>
    <t xml:space="preserve">061143 </t>
  </si>
  <si>
    <t xml:space="preserve">061144 </t>
  </si>
  <si>
    <t xml:space="preserve">061145 </t>
  </si>
  <si>
    <t xml:space="preserve">061146 </t>
  </si>
  <si>
    <t xml:space="preserve">061147 </t>
  </si>
  <si>
    <t xml:space="preserve">061148 </t>
  </si>
  <si>
    <t xml:space="preserve">061149 </t>
  </si>
  <si>
    <t xml:space="preserve">061150 </t>
  </si>
  <si>
    <t xml:space="preserve">061151 </t>
  </si>
  <si>
    <t xml:space="preserve">061152 </t>
  </si>
  <si>
    <t xml:space="preserve">061153 </t>
  </si>
  <si>
    <t xml:space="preserve">061154 </t>
  </si>
  <si>
    <t xml:space="preserve">061155 </t>
  </si>
  <si>
    <t xml:space="preserve">061156 </t>
  </si>
  <si>
    <t xml:space="preserve">061157 </t>
  </si>
  <si>
    <t xml:space="preserve">061158 </t>
  </si>
  <si>
    <t xml:space="preserve">061159 </t>
  </si>
  <si>
    <t xml:space="preserve">061160 </t>
  </si>
  <si>
    <t xml:space="preserve">061161 </t>
  </si>
  <si>
    <t xml:space="preserve">061162 </t>
  </si>
  <si>
    <t xml:space="preserve">061163 </t>
  </si>
  <si>
    <t xml:space="preserve">061164 </t>
  </si>
  <si>
    <t xml:space="preserve">061165 </t>
  </si>
  <si>
    <t xml:space="preserve">061166 </t>
  </si>
  <si>
    <t>PAGO FACT. NO. B1100008891/19-07-2021,  ALQUILER LOCAL COMERCIAL, MUNICIPIO SAN JOSE DE OCOA, PROVINCIA  DE SAN JOSE DE OCOA, CORRESP. AL MES DE JULIO/2021.</t>
  </si>
  <si>
    <t>PAGO FACT. NO. B1100008883/19-07-2021, ALQUILER DE LOCAL COMERCIAL UBICADO EN EL DISTRITO MUNICIPAL PALMAR DE OCOA, MUNICIPIO AZUA, PROVINCIA AZUA, CORRESP. AL MES DE JULIO/2021.</t>
  </si>
  <si>
    <t>PAGO FACT. NO.B1100008882/19-07-2021,  ALQUILER LOCAL COMERCIAL  EN EL MUNICIPIO  LAGUNA SALADA, PROVINCIA VALVERDE, CORRESP. AL MES DE JULIO/2021.</t>
  </si>
  <si>
    <t>PAGO FACT. NO.B1100008889/19-07-2021, ALQUILER LOCAL COMERCIAL MUNICIPIO HIGUEY, PROVINCIA LA ALTAGRACIA, CORRESP. AL MES DE JULIO/2021.</t>
  </si>
  <si>
    <t>PAGO FACT. NO. B1100008900/19-07-2021, ALQUILER LOCAL COMERCIAL EN CAÑAFISTOL-BANI, PROVINCIA PERAVIA CORRESP. AL MES DE JULIO/2021.</t>
  </si>
  <si>
    <t>PAGO FACT. NO.B1100008879/19-07-2021 ALQUILER LOCAL COMERCIAL EN COTUI PROVINCIA  SANCHEZ RAMIREZ, CORRESP. AL MES DE JULIO/2021.</t>
  </si>
  <si>
    <t>PAGO FACT. NO.B1100008892/19-07-2021,  ALQUILER LOCAL COMERCIAL EN JICOME ARRIBA, MUNICIPIO ESPERANZA, PROVINCIA VALVERDE, CORRESP. AL MES DE JULIO/2021.</t>
  </si>
  <si>
    <t>PAGO FACT. NO.B1500000035/05-07-2021,  ALQUILER LOCAL COMERCIAL EN RIO SAN JUAN, PROVINCIA MARIA TRINIDAD SANCHEZ, CORRESP. AL MES JULIO/2021.</t>
  </si>
  <si>
    <t>PAGO FACT. NO.B1100008881/19-07-2021 ALQUILER LOCAL COMERCIAL EN PIMENTEL, PROVINCIA DUARTE, CORRESP. AL MES DE JULIO/2021.</t>
  </si>
  <si>
    <t>PAGO FACT. NO.B1100008934/30-07-2021,  ALQUILER LOCAL COMERCIAL  EN EL MUNICIPIO NIZAO, PROVINCIA PERAVIA, ADENDUM 01/2021, CORRESP. A 5 DIAS DEL MES DE JUNIO Y EL MES DE JULIO/2021.</t>
  </si>
  <si>
    <t>PAGO FACT. NO. B1100008935/30-07-2021,  ALQUILER LOCAL COMERCIAL EN EL MUNICIPIO MONCION, PROVINCIA SANTIAGO RODRIGUEZ, ADENDUM 01/2020, CORRESP.  A LOS 18 DIAS DEL MES DE JUNIO Y MES DE JULIO/2021.</t>
  </si>
  <si>
    <t>PAGO FACT. NO. B1500000320/16-06-2021, ORDEN DE SERVICIO NO. OS2021-0402,  HONORARIOS PROFESIONALES POR PARTICIPAR COMO NOTARIO PARA EL ACTO DE APERTURAR EL PROCESO DE COMPARACION DE PRECIOS, NO. INAPA-CCC-CP-2021-0015, ¨ OFERTAS TECNICAS  (SOBRE A) PARA LA ADQUISICION DE MEDIOS DE CULTIVOS, REACTIVOS, SOLUCIONES Y MATERIALES PARA USO DE LOS LABORATORIOS, DEL INAPA ¨..</t>
  </si>
  <si>
    <t>PAGO FACT. NO.B1500001146/17-05-2021 ORDEN DE COMPRA OC2021-0132, ADQUISICION DE MATERIALES DE HIGIENE, LOS CUALES SERAN UTILIZADOS EN EL NIVEL CENTRAL, ACUEDUCTOS RURALES, EDIF. MARCOS RODRIGUEZ, PROVINCIALES.</t>
  </si>
  <si>
    <t>PAGO FACT. NOS.B1500000129/02-06, 127/09-07-2021, ORDEN DE SERVICIO OS2021-0351, COLOCACION DE PUBLICIDAD INSTITUCIONAL DURANTE 03 (TRES) MESES EN EL PROGRAMA DE RADIO ¨ SOBERANIA POPULAR RADIO¨, TRANSMITIDO DE LUNES A VIERNES EN HORARIO DE 8:00 PM A 10:00 PM, POR STUDIO 88.5 FM.  CORRESP. AL PERIODO DEL 23 DE MARZO AL 23 DE JUNIO DEL 2021.</t>
  </si>
  <si>
    <t>PAGO FACT. NO. B1100008885/19-07-2021, ALQUILER LOCAL COMERCIAL EN EL MUNICIPIO RESTAURACION,  PROVINCIA DAJABON, CORRESP. AL MES DE JULIO/2021.</t>
  </si>
  <si>
    <t>6TO ABONO DE INDEMN. Y VAC. CORRESP. A (30 DIAS DEL AÑO 2019 Y 29 DEL 2020), QUIEN DESEMPEÑO EL CARGO DE ENCARGADO EN EL DEPARTAMENTO DE DESARROLLO RURAL EN APS.</t>
  </si>
  <si>
    <t>PAGO FACT. NO.B1100008887/19-07-2021,  ALQUILER LOCAL COMERCIAL EN EL MUNICIPIO LOMA DE CABRERA, PROVINCIA DAJABON, CORRESP. AL  MES DE JULIO/2021.</t>
  </si>
  <si>
    <t>PAGO FACT. NO.B1100008936/30-07-2021, ALQUILER DE LOCAL COMERCIAL EN EL DISTRITO MUNICIPAL HATILLO PALMA , MUNICIPIO GUAYUBIN, PROVINCIA  MONTE CRISTI, CORRESP. A LOS MESES NOVIEMBRE, DICIEMBRE/2020 Y ENERO, FEBRERO, MARZO, ABRIL, MAYO, JUNIO Y JULIO/2021.</t>
  </si>
  <si>
    <t>PAGO FACT. NO.B1100008884/19-07-2021, ALQUILER LOCAL COMERCIAL EN EL MUNICIPIO DE CABRERA, PROVINCIA MARIA TRINIDAD SANCHEZ, ADENDUM 02/2020, CORRESP. AL MES DE JULIO/2021.</t>
  </si>
  <si>
    <t>PAGO FACT. NO.B1100008932/30-07-2021, ALQUILER LOCAL COMERCIAL  EN BOCA CANASTA , MUNICIPIO BANI, PROVINCIA PERAVIA, CORRESP. A LOS MESES DE JUNIO Y JULIO/2021.</t>
  </si>
  <si>
    <t>PAGO FACT. NO. B1100008888/19-07-2021,  ALQUILER LOCAL COMERCIAL, MUNICIPIO SAN JUAN, PROVINCIA SAN JUAN, CORRESP. AL  MES DE JULIO/2021.</t>
  </si>
  <si>
    <t>REPOS. FONDO CAJA CHICA DE LA PROVINCIA ELIAS PIÑA ZONA II CORRESP. AL PERIODO DEL 18-06 AL 23-07-2021, RECIBOS DE DESEMBOLSO DEL 3642 AL 3661 .</t>
  </si>
  <si>
    <t>3ER ABONO, INDEMN. Y VAC. CORRESP. A (30 DIAS DEL AÑO 2019 Y 30 AL 2020), QUIEN DESEMPEÑO EL CARGO DE ENCARGADO (A), DEPARTAMENTO PROVINCIAL ELIAS PIÑA.</t>
  </si>
  <si>
    <t>REPOSICION FONDO CAJA CHICA DE LA PROVINCIA SAN JOSE DE OCOA ZONA IV CORRESP. AL PERIODO DEL 14-06 AL 26-07-2021, RECIBOS DE DESEMBOLSO DEL 0491 AL 0509 SEGUN RELACION DE GASTOS.</t>
  </si>
  <si>
    <t>REPOSICION FONDO CAJA CHICA DE LA PROVINCIA DUARTE (SAN FRANCISCO DE MACORIS), ZONA III CORRESP. AL PERIODO DEL 10-06 AL 14-07-2021, RECIBOS DE DESEMBOLSO DEL 0814 AL 0838 SEGUN RELACION DE GASTOS.</t>
  </si>
  <si>
    <t>REPOSICION FONDO CAJA CHICA DE LA PROVINCIA MONTECRISTI ZONA I CORRESP. AL PERIODO DEL 29-06 AL 13-07-2021, RECIBOS DE DESEMBOLSO DEL 0621 AL 0641 SEGUN RELACION DE GASTOS.</t>
  </si>
  <si>
    <t>REPOSICION FONDO CAJA CHICA DE LA UNIDAD ADMINISTRATIVA DE ESPERANZA ZONA I CORRESP. AL PERIODO DEL 24-03 AL 02-07-2021, RECIBOS DE DESEMBOLSO DEL 0142 AL 0152 SEGUN RELACION DE GASTOS.</t>
  </si>
  <si>
    <t>PAGO INDEMN. Y VAC. (20 DIAS CORRESP. AL AÑO 2019 Y 17 DIAS DEL AÑO 2020) A NOMBRE DE JILIANY JOSEFINA YNFANTE DE JESUS, QUIEN ES LA APODERADA DE LOS BENEFICIOS DEL FALLECIDO, EL SR. RAFAEL TOBIAS YNFANTE TORIBIO CED. NO. 051-0005604-2, QUIEN DESEMPEÑO EL CARGO DE OPERADOR DE SISTEMAS APS EN LA DIVISION DE OPERACIONES PROV. HERMANAS MIRABAL.</t>
  </si>
  <si>
    <t>PAGO FACT. NO.B1100008880/19-07-2021, ALQUILER LOCAL COMERCIAL EN SAN JUAN DE LA MAGUANA, PROVINCIA SAN JUAN, CORRESP. AL MES DE JULIO/2021.</t>
  </si>
  <si>
    <t>PAGO FACT. NO. B1500000003/14-07-2021, ORDEN  DE SERVICIO NO. OS2021-0357,  HONORARIOS PROFESIONALES POR PARTICIPAR COMO NOTARIO PARA  APERTURAR EL ACTO  DE LA LICITACION PUBLICA NACIONAL NO. INAPA-CCC-LPN-2021-0009, ¨OFERTAS ECONOMICAS (SOBRE B)   PARA  LA ADQUISICION DE TUBERIAS PARA SER UTILIZADAS EN LOS ACUEDUCTOS Y PLANTAS DE TRATAMIENTOS¨.</t>
  </si>
  <si>
    <t>PAGO FACT. NOS. B1500000080/09-07-2021 ORDEN DE SERVICIO OS2021-0306 COLOCACION DE PUBLICIDAD INSTITUCIONAL DURANTE 03 (TRES) MESES, EN EL PROGRAMA DE TELEVISION "DE PRIMERA Y ESKANDALO", ESTE ESPACIO SE TRANSMITE EN TODO EL CIBAO DE LUNES A VIERNES EN HORARIO DE 12:00 PM A 2:00 PM Y DE 10:00 PM A 11:00 PM POR LA GRAN CADENA VALLEVISION, CANALES 8 Y 18 DE TELECABLE CENTRAL, ASI COMO POR REDES SOCIALES FACEBOOK, INSTAGRAM Y YOUTUBE, CORRESP. AL PERIODO DEL 05 MAYO AL 05 DE JUNIO/2021.</t>
  </si>
  <si>
    <t>PAGO FACT. NO.B1100008886/19-07-2021,  ALQUILER LOCAL COMERCIAL EN LAS TARANAS VILLA RIVAS, PROVINCIA DUARTE, CORRESP. AL MES JULIO/2021.</t>
  </si>
  <si>
    <t>PAGO FACT. NO.B1100008890/19-07-2021  ALQUILER LOCAL COMERCIAL EN EL MUNICIPIO DE BAYAGUANA, PROVINCIA MONTE PLATA, CORRESP. AL MES DE JULIO/2021.</t>
  </si>
  <si>
    <t>PAGO FACT. NOS. A010010011500745120/30-11-2017, B1500109824/30-11-2019, 183060/30-11-2020, MONTOS PENDIENTES PERTENECIENTE A UNA ANTIGUA OFICINA COMERCIAL DE LA PROVINCIA SAN CRISTOBAL, CORRESP. AL NIC 6405574 PARA CANCELACION DE CONTRATO.</t>
  </si>
  <si>
    <t>PAGO FACT. NOS.B1500103436 (CUENTA NO.744281798), 34 (738889197), 35  (740684071), 38 (761266193), 39  (765558092), 42  (776535838), 43  (776767703)/28-07-2021,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JULIO/2021.</t>
  </si>
  <si>
    <t>PAGO FACT. NO. B1500032298/05-08-2021, CUENTA NO.86082876, POR SERVICIO DE LAS FLOTAS DE INAPA, CORRESP. A LA FACTURACION DEL 01-07 AL 31-07-2021.</t>
  </si>
  <si>
    <t>PAGO FACT. NO. B1500032312/05-08-2021, CUENTA NO.86273266, POR SERVICIO DE USO INTERNET MOVIL TABLET,  ASIGNADO AL DEPTO. DE CATASTRO AL USUARIO DEL INAPA, CORRESP. A LA FACTURACION  DEL 01-07 AL 31-07-2021.</t>
  </si>
  <si>
    <t>PAGO FACT. NO. B1500032347/05-08-2021, CUENTA NO.86797963, CORRESP. AL  SERVICIO DE USO GPS  DEL INAPA   FACTURACION  DESDE  01-07  AL 31-07-2021.</t>
  </si>
  <si>
    <t>PAGO FACT. NO. B1500103437/28-07-2021 (754010781), SERVICIO DE INTERNET BANDA (S) ANCHA (S) DEL  ACUEDUCTO DE SAN PEDRO DE MACORIS, CORRESP. AL MES DE JULIO/2021.</t>
  </si>
  <si>
    <t>PAGO FACT. NO.B1500102720/28-07-2021 (721621338) SERVICIO DE LAS FLOTAS SISMOPA, CORRESP. AL MES DE JULIO/2021.</t>
  </si>
  <si>
    <t>PAGO INCENTIVOS POR  RENDIMIENTO INDIVIDUAL CORRESPONDIENTE AL AÑO 2020, SEGUN MEMO NO. DT.137/2021.</t>
  </si>
  <si>
    <t>PAGO INCENTIVOS POR RENDIMIENTO INDIVIDUAL CORRESPONDIENTE AL AÑO 2020, SEGUN MEMO NO.DT-137/2021.</t>
  </si>
  <si>
    <t>PAGO INCENTIVOS POR RENDIMIENTO INDIVIDUAL CORRESPONDIENTE AL AÑO 2020, SEGUN MEMO NO. DT-137/2021</t>
  </si>
  <si>
    <t>PAGO INCENTIVOS POR RENDIMIENTO INDIVIDUAL CORRESPONDIENTE AL AÑO 2020, MEMO NO. DT-137/2021.</t>
  </si>
  <si>
    <t>PAGO INCENTIVOS POR RENDIMIENTO INDIVIDUAL CORRESPONDIENTE AL AÑO 2020, SEGUN MEMO NO. DT-137/2021.</t>
  </si>
  <si>
    <t>PAGO INCENTIVOS POR RENDIMIENTO INDIVIDUAL CORRESPONDIENTE AL AÑO 2020, SEGUN MEMO NO.DT-137/2021</t>
  </si>
  <si>
    <t xml:space="preserve">103279 </t>
  </si>
  <si>
    <t xml:space="preserve">103280 </t>
  </si>
  <si>
    <t xml:space="preserve">103281 </t>
  </si>
  <si>
    <t xml:space="preserve">103282 </t>
  </si>
  <si>
    <t xml:space="preserve">103283 </t>
  </si>
  <si>
    <t xml:space="preserve">103284 </t>
  </si>
  <si>
    <t xml:space="preserve">103285 </t>
  </si>
  <si>
    <t xml:space="preserve">103286 </t>
  </si>
  <si>
    <t xml:space="preserve">103287 </t>
  </si>
  <si>
    <t xml:space="preserve">103288 </t>
  </si>
  <si>
    <t xml:space="preserve">103289 </t>
  </si>
  <si>
    <t xml:space="preserve">103290 </t>
  </si>
  <si>
    <t xml:space="preserve">EFT-6371 </t>
  </si>
  <si>
    <t>EFT-6372</t>
  </si>
  <si>
    <t>EFT-6373</t>
  </si>
  <si>
    <t>EFT-6374</t>
  </si>
  <si>
    <t>EFT-6375</t>
  </si>
  <si>
    <t>EFT-6376</t>
  </si>
  <si>
    <t>EFT-6377</t>
  </si>
  <si>
    <t>EFT-6378</t>
  </si>
  <si>
    <t>EFT-6379</t>
  </si>
  <si>
    <t>EFT-6380</t>
  </si>
  <si>
    <t>EFT-6381</t>
  </si>
  <si>
    <t>EFT-6382</t>
  </si>
  <si>
    <t>EFT-6383</t>
  </si>
  <si>
    <t>EFT-6384</t>
  </si>
  <si>
    <t xml:space="preserve">061167 </t>
  </si>
  <si>
    <t xml:space="preserve">061168 </t>
  </si>
  <si>
    <t xml:space="preserve">061169 </t>
  </si>
  <si>
    <t xml:space="preserve">061170 </t>
  </si>
  <si>
    <t xml:space="preserve">061171 </t>
  </si>
  <si>
    <t xml:space="preserve">061172 </t>
  </si>
  <si>
    <t xml:space="preserve">061173 </t>
  </si>
  <si>
    <t xml:space="preserve">061174 </t>
  </si>
  <si>
    <t xml:space="preserve">061175 </t>
  </si>
  <si>
    <t xml:space="preserve">061176 </t>
  </si>
  <si>
    <t xml:space="preserve">061177 </t>
  </si>
  <si>
    <t xml:space="preserve">061178 </t>
  </si>
  <si>
    <t xml:space="preserve">061179 </t>
  </si>
  <si>
    <t xml:space="preserve">061180 </t>
  </si>
  <si>
    <t xml:space="preserve">061181 </t>
  </si>
  <si>
    <t xml:space="preserve">061182 </t>
  </si>
  <si>
    <t xml:space="preserve">061183 </t>
  </si>
  <si>
    <t xml:space="preserve">061184 </t>
  </si>
  <si>
    <t xml:space="preserve">061186 </t>
  </si>
  <si>
    <t xml:space="preserve">061187 </t>
  </si>
  <si>
    <t xml:space="preserve">061188 </t>
  </si>
  <si>
    <t xml:space="preserve">061189 </t>
  </si>
  <si>
    <t xml:space="preserve">061190 </t>
  </si>
  <si>
    <t xml:space="preserve">061191 </t>
  </si>
  <si>
    <t xml:space="preserve">061192 </t>
  </si>
  <si>
    <t xml:space="preserve">061193 </t>
  </si>
  <si>
    <t xml:space="preserve">061194 </t>
  </si>
  <si>
    <t xml:space="preserve">061195 </t>
  </si>
  <si>
    <t xml:space="preserve">061196 </t>
  </si>
  <si>
    <t xml:space="preserve">061197 </t>
  </si>
  <si>
    <t xml:space="preserve">061198 </t>
  </si>
  <si>
    <t xml:space="preserve">061199 </t>
  </si>
  <si>
    <t xml:space="preserve">061200 </t>
  </si>
  <si>
    <t xml:space="preserve">061201 </t>
  </si>
  <si>
    <t xml:space="preserve">061202 </t>
  </si>
  <si>
    <t xml:space="preserve">061203 </t>
  </si>
  <si>
    <t xml:space="preserve">061204 </t>
  </si>
  <si>
    <t xml:space="preserve">061205 </t>
  </si>
  <si>
    <t xml:space="preserve">061206 </t>
  </si>
  <si>
    <t xml:space="preserve">061207 </t>
  </si>
  <si>
    <t xml:space="preserve">061208 </t>
  </si>
  <si>
    <t xml:space="preserve">061209 </t>
  </si>
  <si>
    <t xml:space="preserve">061210 </t>
  </si>
  <si>
    <t xml:space="preserve">061211 </t>
  </si>
  <si>
    <t xml:space="preserve">061212 </t>
  </si>
  <si>
    <t xml:space="preserve">061213 </t>
  </si>
  <si>
    <t xml:space="preserve">061214 </t>
  </si>
  <si>
    <t xml:space="preserve">061215 </t>
  </si>
  <si>
    <t xml:space="preserve">061216 </t>
  </si>
  <si>
    <t xml:space="preserve">061217 </t>
  </si>
  <si>
    <t xml:space="preserve">061218 </t>
  </si>
  <si>
    <t xml:space="preserve">061219 </t>
  </si>
  <si>
    <t xml:space="preserve">061220 </t>
  </si>
  <si>
    <t xml:space="preserve">061221 </t>
  </si>
  <si>
    <t xml:space="preserve">061222 </t>
  </si>
  <si>
    <t xml:space="preserve">061223 </t>
  </si>
  <si>
    <t xml:space="preserve">061224 </t>
  </si>
  <si>
    <t xml:space="preserve">061225 </t>
  </si>
  <si>
    <t>PAGO FACT. NO.B1100008897/19-07-2021 ALQUILER DE LOCAL COMERCIAL EN EL MUNICIPIO NAGUA, PROVINCIA MARIA TRINIDAD SANCHEZ, CORRESP. AL MES DE JULIO/2021.</t>
  </si>
  <si>
    <t>PAGO FACT. NO. B1100008904/19-07-2021,  ALQUILER LOCAL COMERCIAL EN EL MUNICIPIO JUAN DOLIO, PROVINCIA SAN PEDRO DE MACORIS, CORRESP. AL MES DE JULIO/2021.</t>
  </si>
  <si>
    <t>PAGO FACT. NO. B1100008906/19-07-2021, ALQUILER LOCAL COMERCIAL EN BOHECHIO, PROVINCIA SAN JUAN, CORRESP. AL MES DE JULIO/2021.</t>
  </si>
  <si>
    <t>PAGO FACT. NO.B1100008899/19-07-2021, ALQUILER LOCAL COMERCIAL, MUNICIPIO SABANA GRANDE DE BOYA, PROVINCIA MONTE PLATA, CORRESP. AL MES DE JULIO/2021.</t>
  </si>
  <si>
    <t>PAGO FACT. NO.B1100008902/19-07-2021,  ALQUILER LOCAL COMERCIAL EN SABANA IGLESIA, PROVINCIA SANTIAGO, CORRESP. AL MES DE JULIO/2021.</t>
  </si>
  <si>
    <t>PAGO FACT. NO.B1100008933/30-07-2021,  ALQUILER LOCAL COMERCIAL EN EL MUNICIPIO SAN RAFAEL DEL YUMA, PROVINCIA LA ALTAGRACIA, CORRESP. A LOS MESES DE MARZO, ABRIL, MAYO, JUNIO, JULIO/2021.</t>
  </si>
  <si>
    <t>PAGO FACT. NO. B1100008907/19-07-2021,  ALQUILER LOCAL COMERCIAL EN EL MUNICIPIO SABANA LARGA, PROVINCIA SAN JOSE DE OCOA, CORRESP. AL MES DE JULIO/2021.</t>
  </si>
  <si>
    <t>PAGO FACT. NO.B1100008901/19-07-2021,  ALQUILER LOCAL COMERCIAL EN LA PROVINCIA PEDERNALES,  ADENDUM 01/2020, CORRESP. AL MES DE JULIO/2021.</t>
  </si>
  <si>
    <t>PAGO FACT. NOS. B1500000041/05-04, 39/05-05, 40/08-06-2021, ORDEN DE SERVICIO NO. OS2021-0407, DISTRIBUCION DE AGUA EN DIFERENTES SECTORES Y COMUNIDADES DE LA PROVINCIA  BARAHONA,  SEGUN CONTRATO NO. 145/2018. ADENDA  01/2021, CORRESP. A 30 DIAS DE MARZO, 25 DIAS DE ABRIL Y 31  DIAS DE MAYO/2021.</t>
  </si>
  <si>
    <t>PAGO FACT. NO.B1100008903/19-07-2021,  ALQUILER LOCAL COMERCIAL EN EL FACTOR, MUNICIPIO DE NAGUA, PROV. MARIA TRINIDAD SANCHEZ, CORRESP. AL MES DE JULIO/2021.</t>
  </si>
  <si>
    <t>PAGO FACT. NO.B1100008896/19-07-2021, ALQUILER LOCAL COMERCIAL EN  LAS YAYAS, PROVINCIA  AZUA, CORRESP. AL MES DE JULIO/2021.</t>
  </si>
  <si>
    <t>PAGO FACT. NO. B1500000125/22-07-2021, ORDEN DE SERVICIO NO. OS2021-0426,  SERVICIO DE NOTARIO  PARA EL ACTO DE APERTURA  NO.INAPA-CCC-CP-2021-0022,  OFERTAS TECNICAS SOBRE A, PARA LA " ADQUISICION DE MATERIALES ELECTRICOS (ALAMBRES,  CONECTORES Y BREAKER), PARA SER UTILIZADOS EN TODOS LOS ACUEDUCTOS DEL INAPA.</t>
  </si>
  <si>
    <t>PAGO FACT. NO.B1500000003/07-07-2021, ORDEN DE SERVICIO NO.OS2021-0330, COLOCACION DE PUBLICIDAD INSTITUCIONAL DURANTE 03 (TRES) MESES  EN EL PROGRAMA DE TELEVISION  ¨LA VERDAD HABLADA ¨, QUE ES TRANSMITIDO POR VTV CANAL 32 CLARO Y ALTICE, CANAL TVO,  CANAL 58 EN ALTICE 68 EN CLARO, 114 WIND TELECOM Y 307 TELENORD, EN LAS REDES SOCIALES Y EMISORA DE RADIO LA 99.3 FM. CORRESP. AL PERIODO DEL 07 JUNIO AL 07 DE JULIO DEL AÑO 2021.</t>
  </si>
  <si>
    <t>PAGO FACT. NO.B1500000046/08-07-2021, ORDEN DE SERVICIO NO.OS2021-0492, PARA EL  SERVICIO DE NOTARIO PARA APERTURAR EL ACTO  DE LA COMPARACION DE PRECIOS NO.INAPA-CCC-CP-2021-0024, OFERTAS TECNICAS (SOBRE A), PARA LA ¨ADQUISICION DE ELECTROBOMBAS Y  MOTOR ELECTRICO SUMERGIBLES, PARA SER UTILIZADOS EN VARIAS PROVINCIAS DEL PAIS.</t>
  </si>
  <si>
    <t>PAGO FACT. NO.B1500000218/08-07-2021, ORDEN DE SERVICIO NO.OS2021-0467, COLOCACION DE PUBLICIDAD INSTITUCIONAL DURANTE 03 (TRES) MESES, EN EL PROGRAMA TELEVISIVO ¨TENDENCIA SEMANAL¨, TRANSMITIDO LOS DOMINGOS EN HORARIO DE 7:00  PM A 8:00 PM. POR VTV, CANAL 32. CORRESP. AL PERIODO DEL 07 DE ABRIL AL 07 DE JULIO DEL 2021.</t>
  </si>
  <si>
    <t>PAGO FACT. NO.B1500000176/27-07-2021, ORDEN DE SERVICIO NO.OS2021-0372, COLOCACION DE PUBLICIDAD INSTITUCIONAL DURANTE 03 (TRES) MESES, EN EL PROGRAMA DE TELEVISION ¨DE AQUI SOY¨,  ESTE ESPACIO QUE SE TRANSMITE LOS DOMINGOS EN HORARIO DE 3:00  PM A 4:00 PM. POR  PERAVIA VISION, CANAL  8,   Y POR LA PAGINA WEB WWW.PERAVIAVISION.TV. CORRESP.AL PERIODO DEL 30 DE MAYO AL 30 DE JUNIO DEL 2021.</t>
  </si>
  <si>
    <t>PAGO FACT. NO. B1500000067/28-06-2021 ORDEN DE SERVICIO OS2021-0373, COLOCACION DE PUBLICIDAD INSTITUCIONAL DURANTE 03 (TRES) MESES  EN EL PROGRAMA DE TELEVISION ¨LA RUTA DE ACTUALIDAD¨ ESTE ESPACIO  SE TRANSMITE DE LUNES A VIERNES EN HORARIO DE LAS 12:00 PM, POR TELERADIO AMERICA, CANALES 12 Y 45, CORRESP. AL PERIODO DEL 26 DE MARZO  AL 26 DE JUNIO DEL 2021.</t>
  </si>
  <si>
    <t>PAGO FACT. NO.B1500000136/20-07-2021, ORDEN DE SERVICIO OS2021-0463, COLOCACION DE PUBLICIDAD INSTITUCIONAL DURANTE 03 (TRES) MESES EN EL PROGRAMA RADIAL ¨ LA FUERZA DE LA MAÑANA¨, TRANSMITIDO DE LUNES A SABADO DE 7:30 AM A 9:00 AM, POR LA EMISORA  RADIO ANACAONA Y MAGUANA FM.  CORRESP. AL PERIODO DEL 19 DE ABRIL AL 19 DE JULIO DEL 2021.</t>
  </si>
  <si>
    <t>PAGO FACT. NO. B1500000347/13-07-2021 ORDEN DE SERVICIOS OS2021-0451, COLOCACION PUBLICIDAD INSTITUCIONAL DURANTE 03 (TRES) MESES, EN EL PERIODICO DIGITAL WWW.LAVEGANEWS.NET. CORRESP.AL PERIODO DEL 08 DE ABRIL  AL 08 DE JULIO/2021.</t>
  </si>
  <si>
    <t>PAGO FACT. NOS. B1500000042/02, 43/03-12-2020 ORDEN DE SERVICIO OS2021-0230, COLOCACION DE PUBLICIDAD INSTITUCIONAL DURANTE 02 (DOS) MESES, EN LOS PROGRAMAS TELEVISIVOS "A LA MISMA HORA" Y "VENTANA DE NOTICIAS", TRANSMITIDOS DE LUNES A VIERNES DE 5:00 AM A 6:00 AM POR TELECENTRO, CANAL 13, CORRESP. AL PERIODO DEL 14 DE OCTUBRE AL 14 DE DICIEMBRE/2020.</t>
  </si>
  <si>
    <t>PAGO INDEMN. Y VAC. (15 DIAS CORRESP. AL AÑO 2019 Y 15 DEL 2020), QUIEN DESEMPEÑO EL CARGO DE AUXILIAR ADMINISTRATIVO EN LA DIVISION ARCHIVO Y CORRESP.</t>
  </si>
  <si>
    <t>PAGO INDEMN. Y VAC. (15 DIAS CORRESP. AL AÑO 2019 Y 15 AL 2020), QUIEN DESEMPEÑO EL CARGO DE AUXILIAR ADMINISTRATIVO EN LA DIVISION ARCHIVO Y CORRESP.</t>
  </si>
  <si>
    <t>PAGO FACT. NO.B1100008908/19-07-2021  ALQUILER LOCAL COMERCIAL MUNICIPIO COMENDADOR, PROVINCIA ELIAS PIÑA, CORRESP.</t>
  </si>
  <si>
    <t>PAGO FACT. NOS. B0223539309/09-04, 7495,96,98/17-04, 503486/12-05, 507874/26-05-2021, DESCONTADO DE LA INDEMN. Y VAC. QUIEN DESEMPEÑO EL CARGO DE AUXILIAR ADMINISTRATIVO EN LA DIVISION ARCHIVO Y CORRESP.</t>
  </si>
  <si>
    <t>PAGO FACT. NO.B1500000023/27-04, 24/25-06-2021, ALQUILER LOCAL COMERCIAL PARA NUESTRA OFICINA EN EL MUNICIPIO Y PROVINCIA SANTIAGO RODRIGUEZ, CORRESP. A LOS MESES ABRIL, MAYO Y JUNIO/2021.</t>
  </si>
  <si>
    <t>PAGO FACT. NO.B1100008909/19-07-2021,  ALQUILER LOCAL COMERCIAL EN EL MUNICIPIO CEVICOS, PROVINCIA  SANCHEZ RAMIREZ , ADENDUM 01/2020, CORRESP. AL  MES DE JULIO/2021.</t>
  </si>
  <si>
    <t>PAGO FACT. NO.B1100008910/19-07-2021 ALQUILER LOCAL COMERCIAL EN EL MUNICIPIO CASTAÑUELA, PROVINCIA MONTECRISTI, CORRESP. AL MES DE JULIO/2021.</t>
  </si>
  <si>
    <t>PAGO INDEMN. Y VAC. (25 DIAS CORRESP. AL AÑO 2019 Y 25 DEL 2020), QUIEN DESEMPEÑO EL CARGO DE ELECTRICISTA, EN LA SECCION DE OPERACIONES DE BARAHONA.</t>
  </si>
  <si>
    <t>PAGO INDEMN. Y VAC. (25 DIAS CORRESP. AL AÑO 2019 Y 25 AL 2020),QUIEN DESEMPEÑO EL CARGO DE ELECTRICISTA, EN LA SECCION DE OPERACIONES DE BARAHONA.</t>
  </si>
  <si>
    <t>PAGO INDEMN. Y VAC. (25 DIAS CORRESP. AL AÑO 2019 Y 30 AL 2020), QUIEN DESEMPEÑO EL CARGO DE AYUDANTE DE FONTANERIA, DIVISION DE OPERACIONES PROVINCIA SAN JUAN DE LA MAGUANA.</t>
  </si>
  <si>
    <t>PAGO INDEMN. Y VAC. (20 DIAS CORRESP. AL AÑO 2019 Y 20 DEL 2020), QUIEN DESEMPEÑO EL CARGO DE OPERADOR DE SISTEMA APS, EN LA SECCION DE OPERACIONES DE BARAHONA.</t>
  </si>
  <si>
    <t>PAGO INDEMN. Y VAC. (11 DIAS CORRESP. AL AÑO 2020), QUIEN DESEMPEÑO EL CARGO DE AYUDANTE DE OPERACIONES Y MANTENIMIENTO EN LA DIVISION DE TRATAMIENTO DE AGUA DE SAN CRISTOBAL.</t>
  </si>
  <si>
    <t>PAGO INDEMN. Y VAC. (11 DIAS CORRESP. AL AÑO 2020), AL SR. RAMON GARCIA, CEDULA NO. 002-0148007-6, QUIEN DESEMPEÑO EL CARGO DE AYUDANTE DE OPERACIONES Y MANTENIMIENTO EN LA DIVISION DE TRATAMIENTO DE AGUA SAN CRISTOBAL.</t>
  </si>
  <si>
    <t>PAGO INDEMN. Y VAC. (30 DIAS CORRESP. AL AÑO 2019 Y 28 DEL 2020), QUIEN DESEMPEÑO EL CARGO DE GESTOR DE COBROS, EN EL DEPARTAMENTO DE GESTION DE COBROS.</t>
  </si>
  <si>
    <t>PAGO INDEMN. Y VAC. (30 DIAS CORRESP. AL AÑO 2019 Y 28 AL 2020), QUIEN DESEMPEÑO EL CARGO DE GESTOR DE COBROS, EN EL DEPARTAMENTO DE GESTION DE COBROS.</t>
  </si>
  <si>
    <t>PAGO INDEMN. Y VAC. (30 DIAS CORRESP. AL AÑO 2019 Y 27 DEL 2020), QUIEN DESEMPEÑO EL CARGO DE CONSERJE, EN LA DIVISION DE SERVICIOS GENERALES.</t>
  </si>
  <si>
    <t>PAGO INDEMN. Y VAC. (30 DIAS CORRESP. AL AÑO 2019 Y 27 AL 2020), QUIEN DESEMPEÑO EL CARGO DE CONSERJE, EN LA DIVISION DE SERVICIO GENERALES.</t>
  </si>
  <si>
    <t>PAGO INDEMN. Y VAC. (20 DIAS CORRESP. AL AÑO 2019 Y 20 DEL 2020), QUIEN DESEMPEÑO EL CARGO DE CHOFER I, EN LA DIVISION ADMINISTRATIVA PROVINCIA HERMANAS MIRABAL.</t>
  </si>
  <si>
    <t>PAGO INDEMN. Y VAC. (20 DIAS CORRESP. AL AÑO 2019 Y 20 AL 2020), QUIEN DESEMPEÑO EL CARGO DE CHOFER I, EN LA DIVISION ADMINISTRATIVA PROVINCIA HERMANAS MIRABAL.</t>
  </si>
  <si>
    <t>PAGO INDEMN. Y VAC. (25 DIAS CORRESP. AL AÑO 2019 Y 25 AL 2020),  QUIEN DESEMPEÑO EL CARGO DE AUXILIAR ADMINISTRATIVO EN LA SECCION DE MAYORDOMIA.</t>
  </si>
  <si>
    <t>PAGO INDEMN. Y VAC. (30 DIAS CORRESP. AL AÑO 2019 Y 30 DEL 2020), QUIEN DESEMPEÑO EL CARGO DE VIGILANTE, EN LA DIVISION ADMINISTRATIVA PROV. MONTE PLATA.</t>
  </si>
  <si>
    <t>PAGO INDEMN. Y VAC. (30 DIAS CORRESP. AL AÑO 2019 Y 30 AL 2020), QUIEN DESEMPEÑO EL CARGO DE VIGILANTE, EN LA DIVISION ADMINISTRATIVA PROV. MONTE PLATA.</t>
  </si>
  <si>
    <t>PAGO INDEMN. Y VAC. (30 DIAS CORRESP. AL AÑO 2019 Y 30 DEL 2020), QUIEN DESEMPEÑO EL CARGO DE AYUDANTE DE FONTANERIA EN LA DIVISION DE OPERACIONES DE MARIA TRINIDAD SANCHEZ.</t>
  </si>
  <si>
    <t>PAGO INDEMN. Y VAC. (30 DIAS CORRESP. AL AÑO 2019 Y 30 AL 2020), QUIEN DESEMPEÑO EL CARGO DE AYUDANTE DE FONTANERIA EN LA DIVISION DE OPERACIONES DE MARIA TRINIDAD SANCHEZ.</t>
  </si>
  <si>
    <t>PAGO INDEMN. Y VAC. (05 DIAS CORRESP. AL AÑO 2019 Y 30 DEL 2020), QUIEN DESEMPEÑO EL CARGO DE CONSERJE EN LA SECCION DE MAYORDOMIA.</t>
  </si>
  <si>
    <t>PAGO VAC. (20 DIAS CORRESP. AL AÑO 2019 Y 20 DEL 2020), QUIEN DESEMPEÑO EL CARGO DE ENCARGADO (A), EN LA SECCION ADMINISTRATIVA DE BARAHONA.</t>
  </si>
  <si>
    <t>PAGO VAC. (20 DIAS CORRESP. AL AÑO 2019 Y 20 AL 2020), QUIEN DESEMPEÑO EL CARGO DE ENCARGADO (A), EN LA SECCION ADMINISTRATIVA DE BARAHONA.</t>
  </si>
  <si>
    <t>PAGO INDEMN. Y VAC. (05 DIAS CORRESP. AL AÑO 2019 Y 30 AL 2020), QUIEN DESEMPEÑO EL CARGO DE CONSERJE EN LA SECCION DE MAYORDOMIA.</t>
  </si>
  <si>
    <t>PAGO FACT. NOS. B0222991623/04-02, 7721/17-02, 24891,93,97,109/29-03, 37442,52,54/05-04-2021, DESCONTADO DE LA INDEMN. Y VAC.QUIEN DESEMPEÑO EL CARGO DE CONSERJE EN LA SECCION DE MAYORDOMIA.</t>
  </si>
  <si>
    <t>1ER ABONO, INDEMN. Y VAC. CORRESP. A (25 DIAS DEL AÑO 2019 Y 27 DEL 2020), QUIEN DESEMPEÑO LA FUNCION DE ENCARGADO (A) EN LA DIVISION DE OPERACIONES DE PLANTAS DE AGUAS RESIDUALES.</t>
  </si>
  <si>
    <t>PAGO VAC. (11 DIAS CORRESP. AL AÑO 2020), QUIEN DESEMPEÑO EL CARGO DE PLOMERO, EN LA DIVISION COMERCIAL SAN CRISTOBAL.</t>
  </si>
  <si>
    <t>PAGO INDEMN. Y VAC. (20 DIAS CORRESP. AL AÑO 2019 Y 20 AL 2020), QUIEN DESEMPEÑO EL CARGO DE CAJERA EN LA DIVISION DE TESORERIA.</t>
  </si>
  <si>
    <t>SALDO DE INDEMN. Y VAC. CORRESP. A (23 DIAS DEL AÑO 2019 Y 30 DEL 2020), QUIEN DESEMPEÑO LA FUNCION DE ANALISTA DE PRESUPUESTO DE OBRAS, EN EL DEPARTAMENTO DE COSTOS Y PRESUPUESTOS.</t>
  </si>
  <si>
    <t>REPOSICION FONDO CAJA CHICA DE LA PROVINCIA VALVERDE ZONA I CORRESP. AL PERIODO DEL 27-05 AL 15-07-2021, RECIBOS DE DESEMBOLSO DEL 1503 AL 1582.</t>
  </si>
  <si>
    <t>PAGO FACT. NO. B1100008911/19-07-2021, ALQUILER DE LOCAL  COMERCIAL, MUNICIPIO MICHES, PROVINCIA EL SEIBO, CORRESP. AL MES DE JULIO/2021.</t>
  </si>
  <si>
    <t>PAGO FACT. NO. B1500000019/30-07-2021, ALQUILER LOCAL COMERCIAL EN VILLA ELISA, MUNICIPIO GUAYUBIN, PROVINCIA MONTECRISTI,  CORRESP. AL MES DE JULIO/2021.</t>
  </si>
  <si>
    <t>PAGO FACT. NO.B1100008898/19-07-2021,  ALQUILER DE LOCAL COMERCIAL EN EL MUNICIPIO DON GREGORIO, PROVINCIA PERAVIA, CORRESP. AL MES DE JULIO/2021.</t>
  </si>
  <si>
    <t>PAGO FACT. NO.B1100008895/19-07-2021, ALQUILER LOCAL COMERCIAL,  MUNICIPIO EL VALLE, PROVINCIA HATO MAYOR, CORRESP. AL MES DE JULIO/2021.</t>
  </si>
  <si>
    <t>PAGO FACT. NO. B1500000006/02-07-2021, ALQUILER LOCAL COMERCIAL EN EL MUNICIPIO SAN FRANCISCO DE MACORIS, PROVINCIA DUARTE, CORRESP. AL MES DE JULIO/2021.</t>
  </si>
  <si>
    <t>PAGO FACT. NO. B1100008905/19-07-21, ALQUILER DE DOS LOCALES COMERCIALES EN EL MUNICIPIO DAJABON,  PROVINCIA DAJABON CORRESP. AL MES DE JULIO/2021.</t>
  </si>
  <si>
    <t>PAGO FACT. NO.B1100008893/19-07-2021, ALQUILER LOCAL COMERCIAL EN VILLA LA MATA, PROVINCIA SANCHEZ RAMIREZ, CORRESP.</t>
  </si>
  <si>
    <t>PAGO FACT. NO. B1100008894/19-07-2021,  ALQUILER LOCAL  DE LA OFICINA COMERCIAL EN EL DISTRITO MUNICIPAL SABANA BUEY, MUNICIPIO BANI, PROVINCIA PERAVIA,  CORRESP. AL MES DE JULIO/2021.</t>
  </si>
  <si>
    <t>PAGO FACT. NOS. B1500001173, 1174, 1175, 1176, 1178/15-07-2021 CONTRATOS NOS. 6395, 6396, 6397, 6398, 6415,  CONSUMO ENERGETICO DE LAS LOCALIDADES ARROYO SULDIDO, LAS COLONIAS, RANCHO ESP, AGUA SABROSA,  LA BARBACOA,  LA COLONIA RANCHO ESPAÑOL,  PROVINCIA SAMANA, CORRESP. AL MES DE JULIO/2021.</t>
  </si>
  <si>
    <t>PAGO FACT. NO.B1500000081/12-07-2021, ORDEN DE SERVICIO NO.OS2021-0346, COLOCACION DE PUBLICIDAD INSTITUCIONAL DURANTE 03 (TRES) MESES, EN EL PROGRAMA DE TELEVISION ¨PROGRAMA EN LA MIRA¨, TRANSMITIDO DE LUNES A VIERNES, POR TVN, CANAL 36 DEL SISTEMA DE CABLE ASTER Y A TRAVES DE LAS REDES SOCIALES. CORRESP. AL PERIODO DEL 18  DE MARZO AL 18 DE JUNIO DEL 2021.</t>
  </si>
  <si>
    <t>PAGO FACT. NO.B1500000021/28-06-2021, ORDEN DE SERVICIO OS2021-0416, SERVICIO DE NOTARIO PARA EL ACTO DE APERTURA DE LA COMPARACION DE PRECIOS, NO. INAPA-CCC-CP-2021-0026, OFERTAS TECNICAS (SOBRE A)  PARA LA   ¨ADQUISICION DE DIFERENCIALES Y TURBIDIMETROS PARA SER UTILIZADOS EN EL INAPA¨.</t>
  </si>
  <si>
    <t>PAGO FACT. NO.B1500103440/28-07-2021 (771256670), SERVICIO DE LINEA TELEFONICA TIPO CELULAR FIJO, INSTALADA EN LA PLANTA DE TRATAMIENTO DE HIGUEY, CORRESP. AL MES DE JULIO/2021.</t>
  </si>
  <si>
    <t>PAGO FACT.NO.B1100008912/19-07-2021,  ALQUILER LOCAL COMERCIAL EN EL MUNICIPIO SANCHEZ, PROVINCIA SAMANA, CORRESP. AL MES DE JULIO/2021.</t>
  </si>
  <si>
    <t>PAGO FACT. NO. B1100008913/19-07-2021,  ALQUILER DE UNA CASA, EN EL MUNICIPIO BANI, PROVINCIA PERAVIA CORRESP. AL MES DE JULIO/2021.</t>
  </si>
  <si>
    <t>PAGO FACT. NO. B1100008914/19-07-2021, ALQUILER DE VIVIENDA FAMILIAR HABITADA POR EL PERSONAL DE SUPERVISION DEL ACUEDUCTO JUANA VICENTA, EL LIMON, PROVINCIA SAMANA, CORRESP. AL MES DE JULIO/2021.</t>
  </si>
  <si>
    <t xml:space="preserve">061227 </t>
  </si>
  <si>
    <t xml:space="preserve">061228 </t>
  </si>
  <si>
    <t xml:space="preserve">061229 </t>
  </si>
  <si>
    <t>PAGO FACT.NO.B1500000184/17-06-2021, ORDEN DE SERVICIO OS2021-0198, COLOCACION DE PUBLICIDAD INSTITUCIONAL DURANTE 03 (TRES) MESES, EN EL PROGRAMA DE TELEVISION ¨FANTASTICA NOCHE¨ TRANSMITIDO DE LUNES A VIERNES DE 9:00 PM A 10:00 PM, POR EL CANAL TV 3 Y 35 DE TELENORD. (CORRESP. AL PERIODO DEL 11 DE FEBRERO AL 11 DE MAYO DEL 2021).</t>
  </si>
  <si>
    <t>APORTE DE LA INSTITUCION,  PARA CUBRIR LOS GASTOS OPERACIONALES PARA LA REALIZACION DEL XVII TORNEO DE  BALONCESTO SUPERIOR DE MONTE PLATA 2021, A PARTIR DEL 24 DE JULIO HASTA 25 DE SEPTIEMBRE DEL AÑO EN CURSO.</t>
  </si>
  <si>
    <t>PAGO FACT. NOS. B1500000153/26-05-21 ORDEN DE SERVICIO OS2021-0268, COLOCACION DE PUBLICIDAD INSTITUCIONAL EN EL PROGRAMA TELEVISIVO " AHORA MISMO" TRANSMITIDO LOS SABADOS EN HORARIO DE 8:00 PM A 9:00 PM POR BAJO TECHO TV, CANAL 36, Y BAJOTECHOTV.COM.DO EN TIEMPO REAL, CORRESP. AL PERIODO DEL  26 DE ABRIL AL 26 DE MAYO/2021.</t>
  </si>
  <si>
    <t xml:space="preserve">EFT-6385 </t>
  </si>
  <si>
    <t>EFT-6386</t>
  </si>
  <si>
    <t>EFT-6387</t>
  </si>
  <si>
    <t>EFT-6388</t>
  </si>
  <si>
    <t>EFT-6389</t>
  </si>
  <si>
    <t xml:space="preserve">061230 </t>
  </si>
  <si>
    <t xml:space="preserve">061231 </t>
  </si>
  <si>
    <t xml:space="preserve">061232 </t>
  </si>
  <si>
    <t xml:space="preserve">061233 </t>
  </si>
  <si>
    <t xml:space="preserve">061234 </t>
  </si>
  <si>
    <t xml:space="preserve">061235 </t>
  </si>
  <si>
    <t xml:space="preserve">061236 </t>
  </si>
  <si>
    <t xml:space="preserve">061237 </t>
  </si>
  <si>
    <t xml:space="preserve">061238 </t>
  </si>
  <si>
    <t>PAGO FACT. NO. B1500000117/07-06-2021 ORDEN DE SERVICIO OS2021-0337, SERVICIO DE CATERING DE ALMUERZOS PREEMPACADOS Y REFRIGERIOS PREEMPACADOS QUE SERAN UTILIZADOS EN LAS CAPACITACIONES DE REDACCION Y DE INFORMES TECNICOS Y ORTOGRAFIA PARA 15 SERVIDORES.</t>
  </si>
  <si>
    <t>REPOSICION FONDO CAJA CHICA DE LA UNIDAD COMERCIAL DE CABRERA ZONA III CORRESP. AL PERIODO DEL 04-05 AL 15-06-2021, RECIBOS DE DESEMBOLSO DEL 0167 AL 0175 SEGUN RELACION DE GASTO.</t>
  </si>
  <si>
    <t>PAGO FACT. NO. B1500000137/16-07-2021 ORDEN DE SERVICIOS OS2021-0479, COLOCACION PUBLICIDAD INSTITUCIONAL DURANTE 03 (TRES) MESES, EN EL PROGRAMA TELEVISIVO ¨ RADAR DEPORTIVO¨ TRANSMITIDO LOS DOMINGOS DE 1:30 PM A 2:30 PM POR CANAL 4 RD. CORRESP. AL PERIODO DEL 12 DE MAYO  AL 12 DE JULIO/2021.</t>
  </si>
  <si>
    <t>PAGO FACT. NO. B1500000004/16-02-2021 ORDEN DE COMPRA OC2021-0024 ADQUISICION DE MATERIALES PARA SER UTILIZADOS EN LOS DIFERENTES SISTEMA DE AIRE ACONDICIONADO DEL EDIFICIO NIVEL CENTRAL.</t>
  </si>
  <si>
    <t>PAGO VAC. (20 DIAS CORRESPONDIENTE AL AÑO 2019 Y 20 DEL 2020), QUIEN DESEMPEÑO EL CARGO DE ENCARGADO EN EL DEPARTAMENTO DE OPERACIONES TIC.</t>
  </si>
  <si>
    <t>PAGO FACT. NO. B0200384151/28-10-2020, DESCONTADO DE LAS VAC., QUIEN DESEMPEÑO EL CARGO DE ENCARGADO EN EL DEPARTAMENTO DE OPERACIONES TIC.</t>
  </si>
  <si>
    <t>PAGO FACT. NOS. B1500000203/29-07, 209/27-08, 213/16-09, 216/20-10-2020, ORDEN DE SERVICIO NO. OS2020-0390, PUBLICIDAD INSTITUCIONAL DURANTE 06 (SEIS) MESES,  EN TRES PROGRAMAS DE TELEVISION: 01 (UNO) DE LUNES A VIERNES DE 7:00 A 8:00 PM, 01 (UNO)  DE LUNES A VIERNES DE 8:00 A 10:00 AM Y 01 (UNO) LOS DOMINGOS DE 9:00 A 10:00 PM, EN DIFERENTES CANALES DE TELEVISION DE SISTEMAS DE CABLE DEL PAIS.  CORRESP. AL PERIODO DEL 14 DE JULIO  AL 14 DE NOVIEMBRE/2020.</t>
  </si>
  <si>
    <t>APERTURA DE FONDO NO REPONIBLE A PRESENTACION DE FACTURAS, PARA MITIGAR LOS POSIBLES DAÑOS QUE PUEDA OCACIONAR EL PASO DE LA TORMENTA TROPICAL FRED POR EL TERRITORIO NACIONAL A PARTIR DEL 11 DE AGOSTO DE LOS CORRIENTES, Y LAS LLUVIAS QUE AFECTARAN LOS SISTEMAS DE ACUEDUCTOS Y ALCANTARILLADOS DE VARIAS PROVINCIAS DEL PAIS.</t>
  </si>
  <si>
    <t>PAGO DE FACT. NO.B1500000004/12-07-2021, ORDEN DE SERVICIO NO.OS2021-0427, SERVICIO DE NOTARIO PARA EL ACTO DE  APERTURA DE LA COMPARACION DE PRECIOS,  NO. INAPA-CCC-CP-2021-0025 OFERTAS TECNICAS (SOBRE A) PARA LA ¨ADQUISICION DE MATERIALES ELECTRICOS (LUCES LED) PARA SER UTILIZADOS EN TODOS LOS ACUEDUCTOS Y SISTEMAS DEL INAPA¨.</t>
  </si>
  <si>
    <t>PAGO FACT. NO.B1500000001/15-07-2021,  ALQUILER LOCAL COMERCIAL CALLE DUARTE, MUNICIPIO SANCHEZ, PROVINCIA SANTA BARBARA DE SAMANA, CORRESP. A 16 DIAS DEL MES DE MAYO Y LOS  MESES JUNIO Y JULIO/2021.</t>
  </si>
  <si>
    <t>PAGO FACT. NOS.B1500003101, 3102, 3103/13-07-2021, ORDENES DE SERVICIO NOS.OS2021-0436, OS2021-0429, OS2021-0393,  PUBLICACION EN UN (01) MEDIO DE CIRCULACION NACIONAL DURANTE DOS (02) DIAS CONSECUTIVOS LA CONVOCATORIA A PARTICIPAR EN EL PROCESO DE  LICITACION  PUBLICA NACIONAL, NO.INAPA-CCC-LPN-2021-0018 PARA LA  ´ADQUISICION DE VALVULAS DE COMPUERTA´. PROCESO DE  LICITACION  PUBLICA NACIONAL  NO.INAPA-CCC-LPN-2021-0016 Y NO.INAPA-CCC-LPN-2021-0013 ´ADQUISICION DE EQUIPOS (ELECTROBOMBAS ELEVADORAS, BOMBAS TURBINA VERTICAL Y ELECTROBOMBAS SUMERGIBLES) PARA SER UTILIZADAS EN DIFERENCTES ACUEDUCTOS DEL INAPA´ .</t>
  </si>
  <si>
    <t>PAGO FACT. NOS. B1500000173/05-04, 174/06-04, 175/14-05, 177/06-06-2021, ORDEN DE SERVICIO NO. OS2021-0388,  DISTRIBUCION DE AGUA EN DIFERENTES SECTORES Y COMUNIDADES DE LA PROVINCIA SANTIAGO RODRIGUEZ,  CORRESP. A 18 DIAS DEL MES DE FEBRERO, 28 DIAS DE MARZO, 28 DIAS DE ABRIL  Y 30  DIAS DE MAYO/2021.</t>
  </si>
  <si>
    <t>PAGO FACT. NO. B1500032302/05-08-2021, CUENTA NO.86115926, POR SERVICIO DE TELECABLE E INTERNET, CORRESP. A LA FACTURACION  DEL 01-07 AL 31-07-2021.</t>
  </si>
  <si>
    <t>PAGO FACT. NO.B1500103433/28-07-2021, CUENTA NO.709494508, SERVICIOS TELEFONICOS E INTERNET, CORRESP. AL MES DE JULIO/2021.</t>
  </si>
  <si>
    <t>061062</t>
  </si>
  <si>
    <t>061064</t>
  </si>
  <si>
    <t>061094</t>
  </si>
  <si>
    <t>061106</t>
  </si>
  <si>
    <t>061115</t>
  </si>
  <si>
    <t xml:space="preserve">EFT-6390 </t>
  </si>
  <si>
    <t>EFT-6391</t>
  </si>
  <si>
    <t xml:space="preserve">061239 </t>
  </si>
  <si>
    <t xml:space="preserve">061240 </t>
  </si>
  <si>
    <t xml:space="preserve">061241 </t>
  </si>
  <si>
    <t xml:space="preserve">061242 </t>
  </si>
  <si>
    <t xml:space="preserve">061243 </t>
  </si>
  <si>
    <t xml:space="preserve">061244 </t>
  </si>
  <si>
    <t xml:space="preserve">061245 </t>
  </si>
  <si>
    <t xml:space="preserve">061246 </t>
  </si>
  <si>
    <t xml:space="preserve">061247 </t>
  </si>
  <si>
    <t>REPOSICION FONDO CAJA CHICA DE LA DIRECCION DE OPERACIONES DESTINADO PARA CUBRIR GASTOS DE URGENCIA CORRESP. AL PERIODO DEL 01 AL 30-07-2021, RECIBOS DE DESEMBOLSO DEL 9547 AL 9620.</t>
  </si>
  <si>
    <t>3ER ABONO, INDEMN. Y VAC. CORRESP. A (30 DIAS DEL AÑO 2019 Y 30 DEL 2020), QUIEN DESEMPEÑO EL CARGO DE ENCARGADO EN EL DEPARTAMENTO DE HIDROLOGIA.</t>
  </si>
  <si>
    <t>SALDO, INDEMN. Y VAC. CORRESP. A (30 DIAS DEL AÑO 2019 Y 28 DEL 2020), QUIEN DESEMPEÑO EL CARGO DE SECRETARIA, EN EL DEPARTAMENTO MANTENIMIENTO DE INFRAESTRUCTURA CIVIL.</t>
  </si>
  <si>
    <t>PAGO FACTURA NO.B1500000222/04-08-2021, ORDEN DE SERVICIO OS2021-0443, COLOCACION DE PUBLICIDAD INSTITUCIONAL DURANTE 03 (TRES) MESES EN LOS PERIODICOS DIGITALES:  WWW. MEDIODIGITALRD.COM,  WWW. PINCELDIGITAL.ORG Y WWW.NAGUERO.COM,  CORRESP. AL PERIODO DEL 04 DE JULIO AL 04 DE AGOSTO DEL 2021.</t>
  </si>
  <si>
    <t>PAGO INDEMN. Y VAC. (30 DIAS CORRESP. AL AÑO 2019 Y 27 DEL 2020), QUIEN DESEMPEÑO EL CARGO DE CHOFER I, EN LA SECCION ADMINISTRATIVA DE MONTE CRISTI.</t>
  </si>
  <si>
    <t>PAGO INDEMN. Y VAC. (30 DIAS CORRESP. AL AÑO 2019 Y 27 AL 2020), QUIEN DESEMPEÑO EL CARGO DE CHOFER I, EN LA SECCION ADMINISTRATIVA DE MONTE CRISTI.</t>
  </si>
  <si>
    <t>PAGO INDEMN. Y VAC. (30 DIAS CORRESP. AL AÑO 2019 Y 30 DEL 2020), QUIEN DESEMPEÑO EL CARGO DE MENSAJERO INTERNO, EN LA DIRECCION DE INGENIERIA.</t>
  </si>
  <si>
    <t>PAGO INDEMN. Y VAC. (30 DIAS CORRESP. AL AÑO 2019 Y 30 AL 2020), QUIEN DESEMPEÑO EL CARGO DE MENSAJERO INTERNO, EN LA DIRECCION DE INGENIERIA.</t>
  </si>
  <si>
    <t>PAGO INDEMN.N Y VAC. (20 DIAS CORRESP. AL AÑO 2019 Y 20 DEL 2020), QUIEN DESEMPEÑO LA FUNCION DE AUXILIAR ADMINISTRATIVO, EN LA DIRECCION ADMINISTRATIVA.</t>
  </si>
  <si>
    <t>PAGO FACTURA NO.B1500000095/24-06-2021, ORDEN DE SERVICIO NO.OS2021-0381, COLOCACION DE PUBLICIDAD INSTITUCIONAL DURANTE 03 (TRES) MESES, EN EL PROGRAMA DE TELEVISION ¨LUZ  Y SOMBRA¨,  ESTE ESPACIO SE TRANSMITE LOS DOMINGOS EN HORARIO DE 8:00  PM A 9:00 PM. POR  SUPER CANAL 33 Y LAS SEÑALES INTERNACIONALES CUBRIENDO ESTADOS UNIDOS Y CENTROAMERICA, CORRESP. AL PERIODO DEL 22 DE MARZO AL 22 DE JUNIO DEL 2021.</t>
  </si>
  <si>
    <t>PAGO FACT. NO.B1500000213/25-06-2021, ORDEN DE SERVICIO NO.OS2021-0316, COLOCACION DE PUBLICIDAD INSTITUCIONAL DURANTE 03 (TRES) MESES EN LA PROGRAMACION REGULAR DE ¨TELEIMPACTO¨, PARA LA TRANSMISION DE CUÑAS A TRAVES DEL CANAL 52 Y DE LOS PRINCIPALES SISTEMAS DE CABLE DEL PAIS,  CLARO,ALTICE, WIND TELECOM, TELENOR, OLBIRT CABLE Y ALGUNOS SISTEMAS DE CABLE EN DISTINTOS PUEBLOS DEL PAIS, PAGINA WEB Y REDES SOCIALES.  CORRESP. AL PERIODO DEL 24 DE MAYO AL 24 DE JUNIO DEL AÑO 2021.</t>
  </si>
  <si>
    <t xml:space="preserve">Cuenta Bancaria: 960-390849-4 </t>
  </si>
  <si>
    <t>061185</t>
  </si>
  <si>
    <t xml:space="preserve">EFT-2315 </t>
  </si>
  <si>
    <t>PAGO FACT- NO.B1500000001/13-08-2021 ( CUB. NO.01) DE LOS TRAB. DE LINEA DE CONDUCCION 8¨ PVC TRAMO DESDE EST. 0+000= EST. 3+162 HASTA EST. 1+892.40, PROV. SANTO DOMINGO - MONTE PLATA.</t>
  </si>
  <si>
    <t>COMPRA DE SILLA SECRETARIAL PROGRESS 825CI-1 PARA SER USADO EN LA ESTAFETA DE VILLA CENTRAL</t>
  </si>
  <si>
    <t>PAGO VIATICO POR VIAJAR A STO DGO EL DIA 6/5/21  CON EL OBJETIVO DE LLEVAR DOCUMENTOS A LA DIRECCION DE OPERACIONES</t>
  </si>
  <si>
    <t>PAGO VIATICO POR VIAJAR  DTO. DGO. EL DIA 11/6/21 CON EL OBJETIVO DE LLEV AR MOTOR DEL AC. PEDERNALES PARA SER REPARADO Y TRAER MOTOR DEL AC FONDO NEGRO</t>
  </si>
  <si>
    <t>PAGO VIATICO POR VIAJAR A STO. DGO. EL DIA 11/6/21 CON EL OBJETIVO DE BUSCAR MATERIALES</t>
  </si>
  <si>
    <t>PAGO VIATICO POR VIAJAR A STO. DGO. EL DIA 16/6/21 CON EL OBJETIVO DE LLEVAR AL SR. YEURI A PARTICIPAR EN REUNION</t>
  </si>
  <si>
    <t xml:space="preserve">PAGO VIATICO POR VIAJAR A STO. DGO. EL DIA 25/6/21 CON EL OBJETIVO DE PARTICIPAR EN REUNION CON EL DIRECTOR DE TRATAMIENTO DE AGUA </t>
  </si>
  <si>
    <t xml:space="preserve">PAGO VIATICO POR VIAJAR A STO. DGO. EL DIA 25/6/21  CON EL OBJETIVO DE PARTICIPAR EN REUNION CON EL DIRECTOR DE OPERACIONES </t>
  </si>
  <si>
    <t xml:space="preserve">PAGO VIATICO POR VIAJAR A STO. DGO. EL DIA 25/6/21 CON EL OBJETIVO DE PARTICIPAR EN REUNION CON EL DIRECTOR DE OPERACIONES </t>
  </si>
  <si>
    <t xml:space="preserve">PAGO VIATICO POR VIAJAR A STO. DGO. LOS DIAS 30/6/21 Y EL 7/7/21 CON EL OBJETIVO DE PARTICIPAR EN REUNION CON EL DIRECTOR DE OPERACIONES Y RECURSOS HUMANOS </t>
  </si>
  <si>
    <t xml:space="preserve">PAGO VIATICO POR VIAJAR A STO. DGO. LOS DIAS 1 Y 6/7/21 CON EL OBJETIVO DE LLEVAR AL LIC. MARCIAL FLORIAN A LLEVAR DOCUMENTOS A LA DIRECCION DE COMERCIAL Y PARTICIPAR EN REUNIONES </t>
  </si>
  <si>
    <t xml:space="preserve">PAGI VIATICO POR VIAJAR A SO. DGO. LOS DIAS 1 Y 6/7/21 CON EL OBJETIVO DE PARTICIPAR EN REUNIONES, LLEVAR COMPUTADORES AL DPTO. DE TECNOLOGIA </t>
  </si>
  <si>
    <t xml:space="preserve">PAGO VIATICO POR VIAJAR A STO. DGO. EL DIA 6/7/21 CON EL OBJETIVO DE PARTICIPAR EN REUNION CON EL DIRECTOR EJECUTIVO Y COMERCIAL </t>
  </si>
  <si>
    <t xml:space="preserve">PAGO VIATICO POR VIAJAR A STO. DGO EL DIA 9/7/21 CON EL OBJETIVO DE PARTICIPAR EN CURSO TALLER DE SERVICIO AL CLIENTE Y REUNIRSE CON LA ENC. DE COMBUSTIBLE </t>
  </si>
  <si>
    <t xml:space="preserve">PAGO VIATICO POR VIAJAR A STO. DGO. LOS DIAS 13, 14,19 Y 20/7/21 CON EL OBJETIVO DE IR A TECNOLOGIA A REPORTAR PROBLEMAS CON LA RED, IR AL DPTO DE TRANSPORTACION A ENTREGAR DOCUMENTOS Y A BUSCAR MOTRO DE ARRANQUE </t>
  </si>
  <si>
    <t>EFT-01</t>
  </si>
  <si>
    <t xml:space="preserve">SER. LIMPIEZA, CORTE DE MALEZA Y RECOJIDA DE BASURA LA ESTACION DE BOMBEO DE NUEVA ESPERANZA </t>
  </si>
  <si>
    <t>PAGO ALQUILER LOCAL COMERCIAL DE PALENQUE INAPA PROV. SAN CRISTOBAL. MES DE JULIO 2021</t>
  </si>
  <si>
    <t>PAGO ALQUILER LOCAL COMERCIAL DE VILLA ALTAGRACIA INAPA PROV. SAN CRISTOBAL. MES DE JULIO 2021</t>
  </si>
  <si>
    <t>SERV. TRABAJOS REALIZADO CAMBIO DE ALAMBRE Y CHEQUEO DE CONXIONES DEL GENERADOR ELECTRICO DE EMERGENCIA LOS DIAS 12 Y 13/07/21 EN LA OFICINA ADM. INAPA SAN CRISTOBAL</t>
  </si>
  <si>
    <t>SERV. ALQUILER CAMIONETA DOBLE CABINA PARA SER USADAS EN LA OPERACIONES DIARIAS LLEVADAS A CABO POR EL AREA ADM. INAPA SAN CRISTOBAL</t>
  </si>
  <si>
    <t xml:space="preserve">COMPRA DE ESPEJO RETROVISAR DERECHO PARA LA CAMIONETA F-1051 DEL COORDINADOR DEL PROYECTO ATPR, INAPA SAN CRISTOBAL </t>
  </si>
  <si>
    <t>SERV. REPARACION CAMION F-830 DE OPERACIONES INAPA SAN CRISTOBAL</t>
  </si>
  <si>
    <t>COMPRA DE UN TEVISOR  DE 43" PULGADAS  PARA SER USADA EN LA RECEPCION DE LA OFICINA COMERCIAL DE INAPA SAN CRISTOBAL.</t>
  </si>
  <si>
    <t xml:space="preserve">COMPRA DE TUBOS  PVC Y JUNTAS DRESSER DE 6" PARA AVERIA URGENTE  DE HATO DAMAS  Y CONSERVAR  UN STOP EN ALMACEN EN INAPA SAN CRISTOBAL </t>
  </si>
  <si>
    <t>COMPRA DE GOMAS  PARA LA CAMIONETA KIA K2700  Y LOS CAMIONES (X530878 U X530879) QUE SON UTILIZADOS EN EL AREA ADM. Y OPERACIONES INAPA SAN CRISTOBAL.</t>
  </si>
  <si>
    <t>COMPRA DE 12 TAPE ELECTRICO DE GOMA PARA SER USADOS EN LOS DIFERENTES TRABAJOS DE ELCTROMECANICA , INAPA PROV. SAN CRISTOBAL</t>
  </si>
  <si>
    <t>PAGO ALQUILER LOCAL COMERCIAL DE YAGUATE INAPA PROV. SAN CRISTOBAL. MES DE JULIO 2021</t>
  </si>
  <si>
    <t>IMPORTADORA PERDOMO &amp; ASOCIADOS, SRL</t>
  </si>
  <si>
    <t>SERV. DE TRANSPORTE IDA Y VUELTA , 18 DIAS DEL ME DE JUNIO 2021 PARA EL PERSONAL DE OPERACIONES Y DEL AREA COMERCIAL DE INAPA SAN CRISTOBAL.</t>
  </si>
  <si>
    <t>SERV. DE TRANSPORTE PARA EL PERSONAL DE LA OFICINA ADMINISTRATIVA DE INAPA  SAN CRISTOAL.</t>
  </si>
  <si>
    <t>PAGO ALQUILER LOCAL COMERCIAL DE HATILLO INAPA PROV. SAN CRISTOBAL. MES DE JULIO 2021</t>
  </si>
  <si>
    <t>SERV. REBOBINADO  DE MOTOR  DE 20 HP PERTENECIENTE  AL BARRIO  LA ALTAGRACIA, LA MANIGUA  EQ. #1, NAJAYO ARRIBA, INAPA SAN CRISTOBAL.</t>
  </si>
  <si>
    <t>SERV. OPERACIONES DE EQUIPOS, VULVULAS Y DISTRIBUCION DE AGUA POTABLE EN EL AC. DE NUEVA ESPERANZA, CORRESP. A LOS MESES JUNIO 21 Y JULIO 21</t>
  </si>
  <si>
    <t>SERV. REPARACION DE LAS CAMIONETAS NISSAN F-796 Y F-839 UTILIZADAS EN LA DIVISION COMERCIAL DE INAPA SAN CRISTOAL</t>
  </si>
  <si>
    <t>COMPRA DE UNA BATERIA PARA EL GENERADR ELECT. DE PA PTAR   SAN CRISTOBAL</t>
  </si>
  <si>
    <t>COMPRA DE LETREROS PARA LA OFICINA COMERCIAL DE INAPA SAN CRISTOBAL.</t>
  </si>
  <si>
    <t>REPOSICION CAJA CHICA DE LA DIVISION ADM Y FINANCIERA DE INAPA SAN CRISTOBAL , PERIODO DEL 9/07/21 AL 4/08/21. RECIBOS 2016 AL 2112</t>
  </si>
  <si>
    <t>COMPRA DE UNA BATERIA PARA LA CAMIONETA  F-839 DE VILLA ALTAGRACIA, INAPA PROV. SAN CRISTOBAL.</t>
  </si>
  <si>
    <t>COMPRA DE  PEACHIMETROS (MEDIDOR DE PH) PORTATIL, PARA SER USADO PARA TRATAR LA CALIDAD DEL AGUA  EN LA PTSC  Y EL AC. LA TOMA, INAPA PROV. SAN CRISTOAL</t>
  </si>
  <si>
    <t>COMPRA DE DOS MOTO-BOMBAS PARA AGUA SUCIA, PARA SER UTILIZADOS EN LOS TRABAJOS DE REDES DE INAPA PROV. SAN CRISTOBAL.</t>
  </si>
  <si>
    <t>COMPRA DE MATEIALES DE PINTURA  PARA SER USADOS EN LA OFICINA  COMERCIAL DE INAPA  SAN CRISTOBAL.</t>
  </si>
  <si>
    <t>COMPRA DE LAMPARAS SOLARES RECARGABLES  LED, PARA ILUMINAR  LA PARTE EXTERIOR DE LA ESTACION DE BOMBEO DE PSPI, INAPA PROV. SAN CRISTOBAL</t>
  </si>
  <si>
    <t>COMPRA DE DOS VALVULAS PLATILLADAS DE 2" COMPLETA (NIPLES Y TORNILLOS), PARA SER USADAS EN EL KM 24 DE NIGUA, INAPA PROV. SAN CRISTOBAL.</t>
  </si>
  <si>
    <t xml:space="preserve">EFT-6392 </t>
  </si>
  <si>
    <t>EFT-6393</t>
  </si>
  <si>
    <t xml:space="preserve">061248 </t>
  </si>
  <si>
    <t xml:space="preserve">061249 </t>
  </si>
  <si>
    <t xml:space="preserve">061250 </t>
  </si>
  <si>
    <t xml:space="preserve">061251 </t>
  </si>
  <si>
    <t xml:space="preserve">061252 </t>
  </si>
  <si>
    <t xml:space="preserve">061253 </t>
  </si>
  <si>
    <t xml:space="preserve">061255 </t>
  </si>
  <si>
    <t xml:space="preserve">061256 </t>
  </si>
  <si>
    <t xml:space="preserve">061257 </t>
  </si>
  <si>
    <t xml:space="preserve">061258 </t>
  </si>
  <si>
    <t xml:space="preserve">061259 </t>
  </si>
  <si>
    <t>REPOSICION FONDO CAJA CHICA DE LA UNIDAD COMERCIAL DE SANCHEZ ZONA III CORRESP. AL PERIODO DEL 07 AL 30-07-2021, RECIBOS DE DESEMBOLSO DEL 0143 AL 0150.</t>
  </si>
  <si>
    <t>REPOSICION FONDO CAJA CHICA DE LA ESTAFETA DE COBROS DE LAS TERRENAS ZONA III CORRESP. AL PERIODO DEL 23-04 AL 24-06-2021, RECIBOS DE DESEMBOLSO DEL 0149 AL 0158.</t>
  </si>
  <si>
    <t>REPOSICION FONDO CAJA CHICA DE LA UNIDAD ADMINISTRATIVA DE SABANA GRANDE DE BOYA ZONA IV CORRESP. AL PERIODO DEL 27-05 AL 20-07-2021, RECIBOS DE DESEMBOLSO DEL 0144 AL 0155.</t>
  </si>
  <si>
    <t>COMPLETIVO DE INDEMN. Y VAC. (25 DIAS CORRESP. AL AÑO 2019 Y 30 DEL 2020), QUIEN DESEMPEÑO EL CARGO DE GESTOR DE COBROS, EN LA DIVISION COMERCIAL MARIA TRINIDAD SANCHEZ.</t>
  </si>
  <si>
    <t>PAGO VAC. (30 DIAS CORRESP. AL AÑO 2019 Y 24 DEL 2020), QUIEN DESEMPEÑO EL CARGO DE COORD. TECNICO DEL PROY. DE SANEAMIENTO 5 MUNICIPIO, (INDEMN. Y VAC. 5TA PARTE, CUENTA CERRADA).</t>
  </si>
  <si>
    <t>PAGO EQUIVALENTE A DEPOSITO DOS (2) MESES POR CONCEPTO DE ALQUILER DE LOCAL PARA LA INSTALACION DE LA OFICINA COMERCIAL, UBICADA EN LA CALLE 30 DE MARZO, PLAZA CASTAÑUELA, MUNICIPIO CASTAÑUELA, PROVINCIA MONTECRISTI.</t>
  </si>
  <si>
    <t>PAGO INDEMN. Y VAC. (30 DIAS CORRESP. AL AÑO 2019 Y 30 DEL 2020), QUIEN DESEMPEÑO EL CARGO DE AYUDANTE DE FONTANERIA, PROVINCIA SANTIAGO, (INDEMN. Y VAC. 5TA PARTE, CUENTA CERRADA).</t>
  </si>
  <si>
    <t>061254</t>
  </si>
  <si>
    <t>COMPLETIVO DE INDEMN. Y VAC. CORRESP. A (25 DIAS DEL AÑO 2019 Y 29 AL 2020), QUIEN DESEMPEÑO EL CARGO DE ENCARGADO (A), EN LA DIVISION DE TRATAMIENTO PROVINCIA MONTE PLATA.</t>
  </si>
  <si>
    <t>PAGO FACT. NO. B1500000033/23-07-2021 OS2021-0510, SERVICIO DE NOTARIO PARA EL ACTO DE APERTURA LA LICITACION PUBLICA NACIONAL NO. INAPA-CCC-LPN-2021, OFERTAS TECNICAS (SOBRE A), PARA LA "ADQUISICION DE EQUIPOS TECNOLOGICOS PARA SER UTILIZADOS EN DIFERENTES OFICINAS DE LA INSTITUCION.</t>
  </si>
  <si>
    <t>REPOSICION FONDO CAJA CHICA DESTINADO PARA LA LIMPIEZA, DESINFECCION,  CORRECCION DE   LOS  SISTEMAS DE ABASTECIMIENTO DE AGUAS POTABLE Y RESIDUALES DE LA DIRECCION DE TRATAMIENTO DE AGUA CORRESP. AL PERIODO DEL 15-06 AL 23-07-2021, RECIBOS DE DESEMBOLSO DEL 2661 AL 2753.</t>
  </si>
  <si>
    <t>PAGO AVANCE 20%  A LA OC2021-0211 CONTRATO NO.013/2021, ADQUISICION DE EQUIPOS ELECTRICOS PARA SER UTILIZADOS EN TODOS LOS ACUEDUCTOS A NIVEL NACIONAL (PLAN RESCATE).</t>
  </si>
  <si>
    <t>PAGO FACT. NO. B1500000172/05-05, 174/05-06-2021,  ORDEN DE SERVICIO NO. OS2021-0213,  DISTRIBUCION DE AGUA EN DIFERENTES SECTORES Y COMUNIDADES DE LA PROVINCIA PERAVIA CORRESP. 28 DIAS DE ABRIL, 30 DIAS DE MAYO/2021.</t>
  </si>
  <si>
    <t>PAGO FACT. NO. B1500000049/13-07-2021, ORDEN DE SERVICIO OS2021-0454, COLOCACION DE PUBLICIDAD INSTITUCIONAL DURANTE 03 ( TRES) MESES EN EL PROGRAMA RADIAL ¨AL DIA CON CESAR TORRES¨, QUE SE TRANSMITE DE LUNES A VIENES DE 9:00 AM A 10:00 AM POR SUR FM 91.9, PROVINCIA SAN CRISTOBAL, REPRESENTADO POR CESAR TORRES FIGUEREO,  EN UN PERIODO DESDE 12 DEL MES DE ABRIL HASTA EL 12 DEL MES DE JULIO/2021.</t>
  </si>
  <si>
    <t xml:space="preserve">EFT-6394 </t>
  </si>
  <si>
    <t>EFT-6395</t>
  </si>
  <si>
    <t>EFT-6396</t>
  </si>
  <si>
    <t>EFT-6397</t>
  </si>
  <si>
    <t>EFT-6398</t>
  </si>
  <si>
    <t>EFT-6399</t>
  </si>
  <si>
    <t xml:space="preserve">061260 </t>
  </si>
  <si>
    <t xml:space="preserve">061261 </t>
  </si>
  <si>
    <t xml:space="preserve">061262 </t>
  </si>
  <si>
    <t xml:space="preserve">061263 </t>
  </si>
  <si>
    <t xml:space="preserve">061264 </t>
  </si>
  <si>
    <t xml:space="preserve">061265 </t>
  </si>
  <si>
    <t xml:space="preserve">061267 </t>
  </si>
  <si>
    <t xml:space="preserve">061268 </t>
  </si>
  <si>
    <t>APORTE ECONOMICO A LA ASOCIACION DE ARBITRO Y ANOTADORES DE BALONCESTO DEL SIMON BOLIVAR (ASOCIBO) PARA LA COMPRA DE 24 CAMISETAS, CON LA FINALIDAD DE ASISTIR A UN TORNEO DE BALONCESTO DESDE EL 13 AL 16 DE AGOSTO DEL AÑO 2021.</t>
  </si>
  <si>
    <t>COMPLETIVO DE INDEMN. Y VAC. (25 DIAS CORRESP. AL AÑO 2019 Y 30 DEL 2020), QUIEN DESEMPEÑO EL CARGO DE AYUDANTE DE FONTANERIA, DIVISION DE OPERACIONES PROVINCIA SAN JUAN DE LA MAGUANA.</t>
  </si>
  <si>
    <t>COMPLETIVO DE INDEMN. Y VAC. CORRESP. A (25 DIAS DEL AÑO 2019 Y 30 DEL 2020), QUIEN DESEMPEÑO EL CARGO DE TECNICO ADMINISTRATIVO, SECCION DE SEGURIDAD CIVIL.</t>
  </si>
  <si>
    <t>PAGO INDEMN.Y VAC. (30 DIAS CORRESP. AL AÑO 2019 Y 30 DEL 2020), QUIEN DESEMPEÑO LA FUNCION DE MECANICO DE CLORADORES, EN LA SECCION DE TRATAMIENTO DE AGUA DE BAHORUCO, (TRANSFERIDO POR ERROR, INDEMN. Y VAC. 3RA PARTE)</t>
  </si>
  <si>
    <t>PAGO FACT. NOS. B1500000130,131,132/27-07-2021, ORDEN DE SERVICIO NO.OS2021-0477, COLOCACION DE PUBLICIDAD INSTITUCIONAL, DURANTE 03 (TRES)  MESES DE 08 (OCHO) PAUTAS EN EL PROGRAMA TELEVISIVO ¨DE FRENTE A LA VERDAD¨, TRANSMITIDO LOS DOMINGOS DE 11:00  A 12:00 DE LA NOCHE, POR EL CANAL DIGITAL BRECHEA TV Y  TELENORTE CANAL 359, CORRESP. AL PERIODO DEL 26 DE ABRIL AL 26 DE JULIO/2021.</t>
  </si>
  <si>
    <t>061266</t>
  </si>
  <si>
    <t>PAGO FACT. NO. B1500000109/12-07-2021, ORDEN DE SERVICIO OS2021-0367, COLOCACION DE PUBLICIDAD DURANTE 03 (TRES) MESES EN EL PROGRAMA TELEVISIVO "WISO DE NOCHE", SE TRANSMITE DE LUNES A VIERNES DE 10:00 PM A 12: AM POR TELECABLE BANILEJO ( TREBOL CABLE) CANAL 3, CORRESP. AL PERIODO DESDE EL 10 DEL MES DE MARZO AL 10 DEL MES DE JUNIO/2021.</t>
  </si>
  <si>
    <t>PAGO AVANCE DE 20% AL CONTRATO NO. 024/2021 ORDEN DE COMPRA OC2021-0217, ADQUISICION DE SUSTANCIAS QUIMICA ( CLORO EN PASTILLAS EN KGS, CLORO GAS ENVASADO EN CILINDRO DE 2,000 LBS HIPOCLORITO DE CALCIO EN KGS Y SULFATO DE ALUMINIO DE 50 KG PARA SER UTILIZADOS EN TODOS LOS ACUEDUCTOS DEL INAPA.</t>
  </si>
  <si>
    <t>PAGO FACT. NOS.B1500000093/01-04, 95/01-05, 98/01-06, 100/01-07, 102/02-08-2021,  ALQUILER LOCAL COMERCIAL Y MANTENIMIENTO EN EL MUNICIPIO LAS TERRENAS, PROVINCIA SAMANA,  CORRESP. A LOS MESES DE ABRIL, MAYO, JUNIO Y JULIO/2021.</t>
  </si>
  <si>
    <t>PAGO FACT. NO.B1500001385/21-07-2021, ORDEN DE SERVICIO NO.OS2021-0453,  COLOCACION DE PUBLICIDAD INSTITUCIONAL DURANTE 03 (TRES) MESES, EN  EL PROGRAMA DE TELEVISION, ¨ VERDADES AL AIRE¨ TRANSMITIDO LOS SABADOS A LAS 10:00 A.M. POR CDN,  CORRESP. AL PERIODO DEL 13 DE ABRIL AL 13 DE JULIO/2021.</t>
  </si>
  <si>
    <t>PAGO FACT. NOS. B1500015861/17-06, 15929/19-07-2021, SUMINISTRO MEDICAMENTOS  DE USO CONTINUO PRESCRITOS, QUIEN DESEMPEÑA EL CARGO DE AUXILIAR ADMINISTRATIVO EN EL DEPARTAMENTO ADMINISTRATIVO, CORRESP. A LOS MESES DE JUNIO Y JULIO/2021.</t>
  </si>
  <si>
    <t>PAGO FACT. NO. B1500000291/28-07-21 ORDEN DE SERVICIO OS2021-0470, COLOCACION DE PUBLICIDAD INSTITUCIONAL DURANTE 03 ( TRES) MESES EN EL PROGRAMA TELEVISION ¨HORAS EXTRAS¨,TRANSMITIDO LOS DOMINGOS DE 9:00 PM A 11:00 PM POR CARIVISION, CANAL 26, 22, 46,  LA VOZ DEL TROPICO 790 AM Y CANAL 54, REPRESENTADO POR RUTH ESTHER ELISABEL BREA DE LA ROSA, EN UN PERIODO DEL 27 ABRIL AL 27 DE JULIO/2021.</t>
  </si>
  <si>
    <t>PAGO FACT. NO. B1500000124/02-08-2021 ORDEN DE COMPRA OC2021-0206, ADQUISICION DE SUSTANCIA QUIMICAS (149,812.74  CLORO GAS DE 2, 000 LBS),  PARA SER UTILIZADOS  EN TODOS LOS ACUED. DEL INAPA,  1ER ABONO.</t>
  </si>
  <si>
    <t>PAGO FACT. NO. B1500000020/02-08-2021 ORDEN DE COMPRA NO.OC2021-0157, ADQUISICION DE PINTURAS Y ACCESORIOS PARA SER UTILIZADOS EN EL REMOZAMIENTO DE DIFERENTES SISTEMAS DE TRATAMIENTO.</t>
  </si>
  <si>
    <t>SERV. TRANSP. IDA Y VUELTA  PARA EL AREA COMERCIAL Y OPERACIONES DE INAPA SAN CRISTOBAL, MES DE JULIO 2021</t>
  </si>
  <si>
    <t>SERV. REPARACION  E INSTALACION DE LA BOMBA ELECT. DE 1 HP QUE PERTENECE  A LA OFICINA COMERCIAL , SAN CRISTOBAL.</t>
  </si>
  <si>
    <t>SERV. DE UN SUCCIONADOR QUE REALIZO TRABAJOS EN EL SECTOR SAN LAZARO, INAPA SAN CRISTOBAL.</t>
  </si>
  <si>
    <t>COMPRA DE 4 GOMAS PARA LA CAMIONETA F-843  DEL AREA COMERCIAL, INAPA SAN CRISTOBAL</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</si>
  <si>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</si>
  <si>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</si>
  <si>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</si>
  <si>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</si>
  <si>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</si>
  <si>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</si>
  <si>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</si>
  <si>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</si>
  <si>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</si>
  <si>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</si>
  <si>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</si>
  <si>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</si>
  <si>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</si>
  <si>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</si>
  <si>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</si>
  <si>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</si>
  <si>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</si>
  <si>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</si>
  <si>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</si>
  <si>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</si>
  <si>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</si>
  <si>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</si>
  <si>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</si>
  <si>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</si>
  <si>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</si>
  <si>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</si>
  <si>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</si>
  <si>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</si>
  <si>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</si>
  <si>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</si>
  <si>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</si>
  <si>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</si>
  <si>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</si>
  <si>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</si>
  <si>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</si>
  <si>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</si>
  <si>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</si>
  <si>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</si>
  <si>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</si>
  <si>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</si>
  <si>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COMPRA DE COMBUSTIBLE EN TICKETS DE $200 PESOS  PARA LA  SEGUNDA QUINCENA  DE AGOSTO 21 QUE SERA USADO EN LOS DIFTES. VEHICULOS DE INAPA PROV. SAN CRISTOBAL</t>
  </si>
  <si>
    <t xml:space="preserve">EFT-2316 </t>
  </si>
  <si>
    <t xml:space="preserve">EFT-2317 </t>
  </si>
  <si>
    <t xml:space="preserve">EFT-2318 </t>
  </si>
  <si>
    <t xml:space="preserve">EFT-2319 </t>
  </si>
  <si>
    <t xml:space="preserve">EFT-2320 </t>
  </si>
  <si>
    <t>PAGO FACT. NO.B1500000176/13-08-2021 (CUB.NO.02) DE LOS TRAB. RECONSTRUCCION SISTEMAS DE ABASTECIMIENTO DE LAS TABLAS-GALEON, PARTE LAS TABLAS, AC. PERAVIA, PROV. PERAVIA.</t>
  </si>
  <si>
    <t>PAGO FACT. NO.B1500000003/04-08-2021  ( CUB. NO.03) DE LOS TRAB. AMPLIACION REDES ACUEDUCTO MONTECRISTI AL SECTOR LA REFINERIA, PROV. MONTECRISTI.</t>
  </si>
  <si>
    <t>PAGO FACT. NO.B1500000019/17-08-2021 ( CUB. NO.01) DE LOS TRAB. LINEA MATRIZ Y REDES DE  DISTRIB. LAS TEJAS, PROV. BAHORUCO.</t>
  </si>
  <si>
    <t>PAGO FACT. B1500000007/06-08-2021, (CUB. NO.07) DE LOS TRAB. AMPLIACION DE AC. HIGUEY, EXTENSION VILLA HORTENSIA Y ANAMUYA, REDES DE DISTRIB. PROV. LA ALTAGRACIA.</t>
  </si>
  <si>
    <t>PAGO FACT. NO.B1500000204/05-08-2021 (CUB. NO.09) DE LOS TRAB. DE CONSTRUCCION LINEA DE IMPULSION DESDE E=2 +  359.03 HASTA DEPOSITO REGULADOR VITRIFICADO CAP. 935 M3  Y RED DE DISTRIB. EL COYOTE, MAJAGUALITO, AC. MULTIPLE JUANA VICENTA,  PROV.  SAMANA.</t>
  </si>
  <si>
    <t xml:space="preserve">EFT-1219 </t>
  </si>
  <si>
    <t>PAGO  DE BONO POR DESEMPEÑO/2020 AL PERSONAL DE CARRERA ADMINISTRATIVA.</t>
  </si>
  <si>
    <t>COMPRA DE  JUEGOS DE 3 SONDAS DE CONTROL  DE NIVEL DE AGUA Y  ROLLOS DE ALAMBRE DE VINIL,  FIBRAS  #14, PARA SER USADOS EN LOS POZOS, CON EL OBJETIVO DE PROTEJER LOS EQUIPOS  DE ELECTROMECANICA  DE INAPA PROV. SAN CRISTOBAL</t>
  </si>
  <si>
    <t>PAGO ALQ. LOCAL COMERCIAL DE HAINA INAPA PROV. SAN CRISTOBAL.  DE JULIO 2021</t>
  </si>
  <si>
    <t>RETENCIONES A PROVEEDORES DE BIENES Y SERVICIOS  CORRESP. A JULIO 2021</t>
  </si>
  <si>
    <t>PAGO RENTA MENSUAL SERVICIO DE FLOTAS AL PERSONAL DE INAPA,  DE JULIO 2021</t>
  </si>
  <si>
    <t>COMPRA DE TRAJES IMPERMEABLES  DESECHABLES PARA EL PERSONAL QUE TRABAJA EN LA DIFERENTES AVERIA DE LA PTAR Y ALCANT., INAPA PROV. SAN CISTOAL</t>
  </si>
  <si>
    <t xml:space="preserve">EFT-6400 </t>
  </si>
  <si>
    <t>EFT-6401</t>
  </si>
  <si>
    <t>EFT-6402</t>
  </si>
  <si>
    <t>EFT-6403</t>
  </si>
  <si>
    <t>EFT-6404</t>
  </si>
  <si>
    <t>EFT-6405</t>
  </si>
  <si>
    <t xml:space="preserve">061269 </t>
  </si>
  <si>
    <t xml:space="preserve">061270 </t>
  </si>
  <si>
    <t xml:space="preserve">061271 </t>
  </si>
  <si>
    <t xml:space="preserve">061272 </t>
  </si>
  <si>
    <t xml:space="preserve">061273 </t>
  </si>
  <si>
    <t xml:space="preserve">061274 </t>
  </si>
  <si>
    <t xml:space="preserve">061275 </t>
  </si>
  <si>
    <t xml:space="preserve">061276 </t>
  </si>
  <si>
    <t xml:space="preserve">061277 </t>
  </si>
  <si>
    <t xml:space="preserve">061278 </t>
  </si>
  <si>
    <t xml:space="preserve">061279 </t>
  </si>
  <si>
    <t xml:space="preserve">061280 </t>
  </si>
  <si>
    <t>COMPLETIVO DE INDEMN. Y VAC. (20 DIAS CORRESP. AL AÑO 2019 Y 19 DEL 2020), QUIEN DESEMPEÑO EL CARGO DE AYUDANTE DE OPERACIONES Y MANTENIMIENTO, EN LA DIVISION DE TRATAMIENTO DE AGUA LA ALTAGRACIA.</t>
  </si>
  <si>
    <t>APORTE ECONOMICO PARA LA GRAN GALA DE RECONOCIMIENTOS EN EL AUDITORIO EL PABELLON DE LA FAMA DEL DEPORTE DOMINICANO, EN EL EVENTO DEDICADO A LA FAMILIA MOLINARI SOLER.</t>
  </si>
  <si>
    <t>COMPLETIVO DE INDEMN. Y VAC. (25 DIAS CORRESP. AL AÑO 2019 Y 23 DEL 2020), QUIEN DESEMPEÑO EL CARGO DE GESTOR DE COBROS, EN LA DIVISION COMERCIAL EL SEIBO.</t>
  </si>
  <si>
    <t>COMPLETIVO DE INDEMN.Y VAC. (25 DIAS CORRESP. AL AÑO 2019 Y 25 DEL 2020), QUIEN DESEMPEÑO EL CARGO DE OPERADOR DE SISTEMA APS, SECCION DE OPERACIONES BARAHONA.</t>
  </si>
  <si>
    <t>REPOSICION FONDO CAJA CHICA DE LA UNIDAD ADMINISTRATIVA DE SABANA IGLESIA ZONA V CORRESP. AL PERIODO DEL 13-05 AL 01-07-2021, RECIBOS DE DESEMBOLSO DEL 0318 AL 0331.</t>
  </si>
  <si>
    <t>COMPLETIVO DE INDEMN. Y VAC. (25 DIAS CORRESP. AL AÑO 2019 Y 30 DEL 2020), QUIEN DESEMPEÑO EL CARGO DE AUXILIAR DE OPERADOR DE SISTEMA APS, EN LA SECCION DE OPERACIONES DAJABON.</t>
  </si>
  <si>
    <t>PAGO INDEMN. Y VAC. (30 DIAS CORRESP. AL AÑO 2019 Y 24 AL 2020), QUIEN DESEMPEÑO EL CARGO DE CHOFER, EN LA DIVISION DE TRANSPORTACION, (SALDO AL PRESTAMO POR CONSUMO EN FERIA DE MUEBLES Y ELECTRODOMESTICOS.</t>
  </si>
  <si>
    <t>COMPLETIVO DE INDEMN. Y VAC. (25 DIAS CORRESP. AL AÑO 2019 Y 25 DIAS DEL 2020) QUIEN DESEMPEÑO EL CARGO DE CHOFER 1, EN LA DIVISION ADMINISTRATIVA PROVINCIA SAN JUAN DE LA MAGUANA.</t>
  </si>
  <si>
    <t>COMPLETIVO DE INDEMN. Y VAC. (20 DIAS CORRESP. AL AÑO 2019 Y 17 AL 2020), QUIEN DESEMPEÑO EL CARGO DE CAJERO (A), EN LA DIVISION ADMINISTRATIVA PROVINCIA SAN PEDRO DE MACORIS.</t>
  </si>
  <si>
    <t>COMPLETIVO DE INDEMN. Y VAC. (30 DIAS CORRESP. AL AÑO 2019 Y 26 DEL 2020), QUIEN DESEMPEÑO EL CARGO DE OPERADOR DE SISTEMA APS, EN LA SECCION DE OPERACIONES DE BAHORUCO</t>
  </si>
  <si>
    <t>PAGO INDEMN. Y VAC. (15 DIAS CORRESP. AL AÑO 2019 Y 13 AL 2020), QUIEN DESEMPEÑO EL CARGO DE DIGITADOR EN EL DEPARTAMENTO DE CONTABILIDAD,  (SALDO AL PRESTAMO POR CONSUMO EN LA FERIA DE MUEBLES Y ELECTRODOMESTICOS).</t>
  </si>
  <si>
    <t>REPOSICION FONDO CAJA CHICA DE LA ZONA V SANTIAGO CORRESP. AL PERIODO DEL 24-06 AL 27-07-2021, RECIBOS DE DESEMBOLSO DEL 0404 AL 0454.</t>
  </si>
  <si>
    <t>PAGO FACT. NOS.B1500019648,909/01-08-2021, POLIZA NO. 30-95-214327, SERVICIOS MEDICOS A EMPLEADOS VIGENTES Y EN TRAMITES DE PENSION, CONJUNTAMENTE CON SUS DEPENDIENTES DIRECTOS, (CONYUGES, HIJOS E HIJASTROS), CORRESP. AL MES DE AGOSTO/2021.</t>
  </si>
  <si>
    <t>PAGO FACT. NO. B1500015864/29-06-2021 SUMINISTRO MEDICAMENTOS DE USO CONTINUO PRESCRITOS AL JOVEN EDDISON JAVIER PEREZ SANTOS, HIJO DE LA SEÑORA ESTHER SANTOS FIGUEROA, CEDULA DE IDENTIDAD Y ELECTORAL NO. 225-0027831-6, QUIEN DESEMPEÑA EL CARGO DE SECRETARIA EN LA SECCION DE MAYORDOMIA, DICHO CONSUMOS CORRESPONDE AL MES DE JUNIO/2021.</t>
  </si>
  <si>
    <t>PAGO FACT. NOS.B1500026740 (CODIGO DE SISTEMA NO.77100), 26809  (6091) 02-08-2021, SERVICIOS RECOGIDA DE BASURA EN EL NIVEL CENTRAL Y OFICINAS  ACUEDUCTOS RURALES, CORRESP. AL PERIODO DESDE EL 01 AL 31 DE AGOSTO/2021.</t>
  </si>
  <si>
    <t>`PAGO FACT. NO. B1500032438/15-08-2021, CUENTA NO.4236435, POR SERVICIO DE  INTERNET  PRINCIPAL 200 MBPS Y TELECABLE, CORRESP. AL PERIODO DEL 11-07  AL 10-08-2021.</t>
  </si>
  <si>
    <t>PAGO FACT. DE CONSUMO DE ENERGETICO EN LA ZONA ESTE DEL PAIS CORRESP. AL MES DE JULIO/2021, MEMO D.T.E. NO. 090/2021.</t>
  </si>
  <si>
    <t>PAGO FACT. NO B1500003104/13-07-2021 ORDEN DE SERVICIO OS2021-0405, PUBLICACION EN UN (01) MEDIO DE CIRCULACION NACIONAL  DURANTE DOS (02)  DIAS CONSECUTIVOS PARA LICITACION PUBLICA NACIONAL NO.INAPA-CCC-LPN-2021-0015, PARA LA ADQUISICION DE MATERIALES (COLUMNAS DE ACERO, BARRAS LISAS ACERO INOXIDABLE Y GUIAS DE BRONCE), PARA SER UTILIZADOS EN LOS DIFERENTES ACUEDUCTOS DEL INAPA. CORRESP. AL PERIODO DESDE EL 10-06 AL 11-06-2021.</t>
  </si>
  <si>
    <t xml:space="preserve">EFT-6406 </t>
  </si>
  <si>
    <t>EFT-6407</t>
  </si>
  <si>
    <t>EFT-6408</t>
  </si>
  <si>
    <t>EFT-6409</t>
  </si>
  <si>
    <t xml:space="preserve">061281 </t>
  </si>
  <si>
    <t xml:space="preserve">061282 </t>
  </si>
  <si>
    <t xml:space="preserve">061283 </t>
  </si>
  <si>
    <t xml:space="preserve">061284 </t>
  </si>
  <si>
    <t xml:space="preserve">061285 </t>
  </si>
  <si>
    <t xml:space="preserve">061286 </t>
  </si>
  <si>
    <t xml:space="preserve">061287 </t>
  </si>
  <si>
    <t xml:space="preserve">061288 </t>
  </si>
  <si>
    <t xml:space="preserve">061289 </t>
  </si>
  <si>
    <t>PAGO FACT. NO. B1500000026/26-05-2021 ORDEN DE COMPRA NO. OC2021-0027, COMPRA DE MATERIALES PARA LA ELABORACION DE CARNET PARA EMPLEADOS DE LA INSTITUCION.</t>
  </si>
  <si>
    <t>REPOSICION FONDO CAJA CHICA DE LA UNIDAD COMERCIAL  DE PEDERNALES ZONA VIII CORRESP. AL PERIODO DEL 06-04 AL 22-06-2021, RECIBOS DE DESEMBOLSO DEL 0090 AL 0099 SEGUN RELACION DE GASTOS.</t>
  </si>
  <si>
    <t>REPOSICION FONDO CAJA CHICA DE LA PROVINCIA SAN JUAN ZONA II CORRESP. AL PERIODO DEL 11-05 AL 29-06-2021, RECIBOS DE DESEMBOLSO DEL 5540 AL 5588 SEGUN RELACION DE GASTOS.</t>
  </si>
  <si>
    <t>COMPLETIVO DE VAC. (05 DIAS CORRESP. AL AÑO 2019 Y 15 DEL 2020), QUIEN DESEMPEÑO EL CARGO DE SOPORTE COMERCIAL, EN EL DEPARTAMENTO DE FACTURACION.</t>
  </si>
  <si>
    <t>PAGO VAC. (20 DIAS CORRESP. AL AÑO 2019 Y 16 DEL 2020), QUIEN DESEMPEÑO EL CARGO DE SOPORTE COMERCIAL EN EL DEPARTAMENTO DE GESTION DE COBROS.</t>
  </si>
  <si>
    <t>PAGO VAC. (20 DIAS CORRESPONDIENTE AL AÑO 2019 Y 16 AL 2020),QUIEN DESEMPEÑO EL CARGO DE SOPORTE COMERCIAL EN EL DEPARTAMENTO DE GESTION DE COBROS.</t>
  </si>
  <si>
    <t>PAGO FACT. NOS. B1100008938/9-08, 8163/29-04, 7826/31-03-2021,  ALQUILER VIVIENDA FAMILIAR HABITADA POR EL PERSONAL DE SUPERVISION DE OBRAS EN MONTECRISTI, SEGUN CONTRATO NO. 004/2019, CORRESP. A LOS MESES DE MARZO, ABRIL, MAYO, JUNIO Y JULIO/2021.</t>
  </si>
  <si>
    <t>PAGO FACT. NO. B1500000375/02-06-2021 ORDEN DE SERVICIO OS2021-0322, SERVICIO DE EVALUACION DEL SISTEMA DE VIDEO DE VIGILANCIA EN LAS OFICINAS DE LA DIRECCION EJECUTIVA.</t>
  </si>
  <si>
    <t>AVANCE INICIAL 20%  A LA ORDEN DE COMPRA  NO. OC2021-0208/29-07-2021, ADQUISICION DE MOBILIARIOS PARA SER UTILIZADOS EN LAS OFICINAS DEL INAPA.</t>
  </si>
  <si>
    <t>PAGO FACT. NOS. B1500000001, 02, 03, 04, 05, 06/05-07-2021,  ORDEN DE SERVICIO NO. OS2021-0390, SERVICIO DISTRIBUCION DE AGUA EN DIFERENTES SECTORES Y COMUNIDADES DE LA PROVINCIA DAJABON. CORRESP.  A   17   DIAS DE  ENERO, 23 DIAS DE FEBRERO, 28  DIAS DE MARZO, 21 DIAS  DE ABRIL,  24  DIAS DE MAYO  Y  28 DIAS DE JUNIO/2021.</t>
  </si>
  <si>
    <t>PAGO FACT. NOS. B0223537530/05-04, 16830,45/29-04, 1993/14-05, 9797/15-04, 63030/27-05-2021, DESCONTADO DE LAS VAC.QUIEN DESEMPEÑO EL CARGO DE SOPORTE COMERCIAL EN EL DEPARTAMENTO DE GESTION DE COBROS.</t>
  </si>
  <si>
    <t>PAGO FACT. NO. B1500000031/02-07-2021, ORDEN DE SERVICIO NO. OS2021-0204, ABASTECIMIENTO DE AGUA EN DIFERENTES SECTORES Y COMUNIDADES DE LA PROVINCIA MAO, VALVERDE, CORRESP. A 26 DIAS  DEL MES DE JUNIO/2021.</t>
  </si>
  <si>
    <t>PAGO FACT. NO. B1500000121/05-07-2021,  ORDEN DE SERVICIO NO. OS2021-0181, SERVICIO DISTRIBUCION DE AGUA EN DIFERENTES SECTORES Y COMUNIDADES DE LA PROVINCIA SAN CRISTOBAL. CORRESP. A 10  DIAS DE  JUNIO/2021.</t>
  </si>
  <si>
    <t>REPOSICION FONDO CAJA CHICA DE LA DIRECCION  ADMINISTRATIVA Y SUS DIVISIONES DESTINADO PARA  CUBRIR LAS NECESIDADES DE DIFERENTES AREAS DE LA INSTITUCION CORRESP. AL PERIODO DEL 14-06 AL 30-07-2021, RECIBOS DE DESEMBOLSO DEL 2589 AL 2718.</t>
  </si>
  <si>
    <t>RETENCION DEL (5%) DEL ISR DESCONTADO A CONTRATISTAS, SEGUN LEY 253/2012, CORRESP. AL MES DE JULIO/2021.</t>
  </si>
  <si>
    <t>PAGO RETENCION SEGUN LEY 6-86 (1%) DESCONTADO A LOS INGENIEROS CONTRATISTAS, CORRESP. AL MES DE JULIO/2021.</t>
  </si>
  <si>
    <t xml:space="preserve">061291 </t>
  </si>
  <si>
    <t xml:space="preserve">EFT-6410 </t>
  </si>
  <si>
    <t>EFT-6411</t>
  </si>
  <si>
    <t>EFT-6412</t>
  </si>
  <si>
    <t>EFT-6413</t>
  </si>
  <si>
    <t>EFT-6414</t>
  </si>
  <si>
    <t>EFT-6415</t>
  </si>
  <si>
    <t>EFT-6416</t>
  </si>
  <si>
    <t xml:space="preserve">061292 </t>
  </si>
  <si>
    <t xml:space="preserve">061293 </t>
  </si>
  <si>
    <t xml:space="preserve">061294 </t>
  </si>
  <si>
    <t xml:space="preserve">061295 </t>
  </si>
  <si>
    <t xml:space="preserve">061296 </t>
  </si>
  <si>
    <t>PAGO INDEMN. Y VAC. (30 DIAS CORRESP. AL AÑO 2020), QUIEN DESEMPEÑO EL CARGO DE TECNICO ADMINISTRATIVO EN LA SECCION ADMINISTRATIVA DE INDEPENDENCIA.</t>
  </si>
  <si>
    <t>RETENCION DEL (10%)  DEL IMPUESTO SOBRE LA RENTA, DESCONTADO A HONORARIOS PROFESIONALES, CORRESP. AL MES DE JULIO/2021.</t>
  </si>
  <si>
    <t>PAGO INDEMN. Y VAC. (20 DIAS CORRESPONDIENTE AL AÑO 2019 Y 20 AL 2020) QUIEN DESEMPEÑO EL CARGO DE OPERADOR DE SISTEMA APS EN LA DIVISION DE OPERACIONES PROVINCIA SAN PEDRO DE MACORIS.</t>
  </si>
  <si>
    <t>PAGO FACT. NOS. B1500000006, 07,08, 09, 10/04-06-2021,  ORDEN DE SERVICIO NO. OS2021-0517, SERVICIO DISTRIBUCION DE AGUA EN DIFERENTES SECTORES Y COMUNIDADES DE LA PROVINCIA INDEPENDENCIA. SEGUN CONTRATO NO. 026/2021  CORRESP. A 26  DIAS DE  NOVIEMBRE, 30 DIAS DE DICIEMBRE/2020, 27  DIAS DE ENERO, 25 DIAS DE FEBRERO   Y 31 DIAS DE MARZO/2021.</t>
  </si>
  <si>
    <t>PAGO FACT. NOS. B1500000533/08, 541/14-07-2021 ORDEN DE COMPRA NOS. OC2021-0158, 0184,  ADQUISICION DE MATERIALES QUE SERAN UTILIZADOS EN LA ELABORACION DE CARNET  PARA EMPLEADOS DE LA INSTITUCION, Y ADQUISICION DE EXTRACTOR #20 AUH 8" PLASTICO P/PARED 383, PARA SER UTILIZADOS EN LOS BAÑOS DE DAMAS Y CABALLEROS DE SEDE CENTRAL DEL INAPA.</t>
  </si>
  <si>
    <t>PAGO FACTURAS DE CONSUMO ENERGETICO EN LA ZONA SUR DEL PAIS CORRESP. AL MES DE JULIO/2021.</t>
  </si>
  <si>
    <t>PAGO FACT. NO. B1500000112/27-07-2021,  ORDEN DE SERVICIO NO. OS2021-0205, SERVICIO DISTRIBUCION DE AGUA EN DIFERENTES SECTORES Y COMUNIDADES DE LA PROVINCIA SAMANA. CORRESP. A 29  DIAS DE  JUNIO/2021.</t>
  </si>
  <si>
    <t>PAGO FACT. NO. B1500000058/02-08-2021, ORDEN DE SERVICIO NO. OS2021-0298 SERVICIO DE DISTRIBUCION DE AGUA CON CAMION CISTERNA EN DIFERENTES SECTORES Y COMUNIDADES DE LA PROVINCIA DUARTE, CORRESP. A 30  DIAS DEL MES DE JULIO/2021.</t>
  </si>
  <si>
    <t>PAGO FACT. NO. B1500000505/15-07/2021 ORDEN DE COMPRA OC2021-0458, SERVICIOS  DE REPARACION Y MANTENIMIENTO A QUINCE ( 15 ) IMPRESORAS, PARA EL NIVEL CENTRAL Y PROVINCIA.</t>
  </si>
  <si>
    <t>COMPLETIVO DEL PAGO DE FACTURAS DE CONSUMO ENERGETICO EN LA ZONA ESTE DEL PAIS CORRESP. AL MES DE JULIO/2021.</t>
  </si>
  <si>
    <t>PAGO FACT.NOS. B1500000058/06-07, 59/09-07-2021, ORDEN DE SERVICIO NO. OS2021-0211, SERVICIO DE DISTRIBUCION DE AGUA  CAMION CISTERNA EN DIFERENTES SECTORES Y COMUNIDADES DE LA PROVINCIA VALVERDE MAO, CORRESP. A 30 DIAS DEL MES DE JUNIO Y 6  DIAS DE JULIO/2021.</t>
  </si>
  <si>
    <t>AVISO DE DEBIDO (DEPOSITO DEV. 17/8/2021)</t>
  </si>
  <si>
    <t>PAGO FACT. NO.B1500000001/11-08-2021 (CUB. NO.01)  PARA LOS TRAB.  DE REHABILITACION PLANTA POTABILIZADORA  SAN PEDRO DE MACORIS,  PROV. SAN PEDRO DE MACORIS.</t>
  </si>
  <si>
    <t>AVC  REVERSO  DEL BCO. DE LA EFT-2319,D/F 20/08/2021</t>
  </si>
  <si>
    <t>AVC  REVERSO  DEL BCO. DE   COMISION  DE  LA EFT-2319,D/F 20/08/2021</t>
  </si>
  <si>
    <t xml:space="preserve">EFT-1220 </t>
  </si>
  <si>
    <t xml:space="preserve">EFT-1221 </t>
  </si>
  <si>
    <t xml:space="preserve">EFT-1222 </t>
  </si>
  <si>
    <t xml:space="preserve">EFT-1223 </t>
  </si>
  <si>
    <t xml:space="preserve">EFT-1224 </t>
  </si>
  <si>
    <t xml:space="preserve">EFT-1225 </t>
  </si>
  <si>
    <t xml:space="preserve">EFT-1226 </t>
  </si>
  <si>
    <t xml:space="preserve">EFT-1227 </t>
  </si>
  <si>
    <t xml:space="preserve">EFT-1228 </t>
  </si>
  <si>
    <t xml:space="preserve">EFT-1229 </t>
  </si>
  <si>
    <t xml:space="preserve">EFT-1230 </t>
  </si>
  <si>
    <t>PAGO NOMINA POR LOGROS DE METAS DIRECCION COMERCIAL FEBRERO-ABRIL ELAB. EN AGOSTO/2021.</t>
  </si>
  <si>
    <t>PAGO NOMINA ACUEDUCTOS, CORRESP. AL MES DE AGOSTO/2021.</t>
  </si>
  <si>
    <t>PAGO NOMINA PROV. SAN CRISTOBAL CORRESP. AL MES DE AGOSTO/2021.</t>
  </si>
  <si>
    <t>PAGO NOMINA PERSONAL EN TRAMITES DE PENSION NC Y AC, CORRESP. AL MES DE AGOSTO/2021.</t>
  </si>
  <si>
    <t>PAGO NOMINA ADICIONAL DEL PERSONAL CONTRATADO E IGUALADO, CORRESP. AL MES DE AGOSTO/2021.</t>
  </si>
  <si>
    <t>PAGO DE NOMINA ADICIONAL OCASIONAL SEGURIDAD MILITAR, CORRESP. AL MES DE AGOSTO/2021.</t>
  </si>
  <si>
    <t>PAGO NOMINA ADICIONAL NIVEL CENTRAL Y ACS. CORRESP. AL MES DE JULIO/2021, ELAB. EN AGOSTO/2021.</t>
  </si>
  <si>
    <t>PAGO NOMINA PROV. SANTIAGO, CORRESP. AL MES DE AGOSTO/2021.</t>
  </si>
  <si>
    <t>PAGO NOMINA NIVEL CENTRAL, CORRESP. AL MES DE AGOSTO/2021.</t>
  </si>
  <si>
    <t>PAGO NOMINA OCASIONAL SEGURIDAD MILITAR, CORRESP. AL MES DE AGOSTO/2021.</t>
  </si>
  <si>
    <t>PAGO DE NOMINA ADICIONAL DE ACS, CORRESP. AL MES DE JUNIO/2021 ELAB. EN AGOSTO DE 2021.</t>
  </si>
  <si>
    <t>103302-103305</t>
  </si>
  <si>
    <t>NOMINA PROVINCIA  SAN CRISTOBAL</t>
  </si>
  <si>
    <t>103295-103301</t>
  </si>
  <si>
    <t>NOMINA  DE ACUEDUCTOS</t>
  </si>
  <si>
    <t>103291-103294</t>
  </si>
  <si>
    <t>103306-103434</t>
  </si>
  <si>
    <t>NOMINA PERSONAL EN  TRAMITES DE PENSION NC Y AC.</t>
  </si>
  <si>
    <t>SERV, TRABAJOS MISCELANEOS DE EMERGENCIA MECANIZADO DE EQUIPOS Y PIEZAS )TORNO Y FRESADORA ) EN EL AC. PALENQUE POZO #1, INAPA PROV. SAN CRISTOBAL.</t>
  </si>
  <si>
    <t>SERV. DE 40 BOTES DE FANGO DE LAS LAGUNAS DE LA PLANTA DE TRATAMIENTO DE AGUA POTABLE DE SAN CRISTOBAL, EN CAMIONES DE 19 MTS. A TODO COSTO.</t>
  </si>
  <si>
    <t xml:space="preserve">SERV. SOPORTE TECNICO EN LOS DISTINTOS  ACUEDUCTOS  DE REDES, ELECTROMECANICA Y TRATAMIENTO EN LA PROV. SAN CRISTOBAL. </t>
  </si>
  <si>
    <t>SERV. DE CORTE Y REPARACION EN SOLDADURA A TODO COSTO EN LOS DIFERENTES ACUEDUCTOS DE LA PROV.  SAN  CRISTOBAL.</t>
  </si>
  <si>
    <t>COMPRA DE BOTAS DE SEGURIDAD  CON PUNTERA PROTECTORA, PARA SER UTILIZADAS EN LA SEGURIDAD DEL PERSONAL  QUE TRABAJA EN LAS DISTINTAS AREAS DE OPERACIONES  EN INAPA  PROV. SAN CISTOBAL.</t>
  </si>
  <si>
    <t xml:space="preserve"> COMPRA DE MATERIALES PARA CAMBIO DE TUBERIA EN EL AC. EL FONDO, POR LA BRIGADA  DE TRABAJOS ESPECIALES  DE INAPA  PROV. SAN CRISTOBAL.</t>
  </si>
  <si>
    <t>4057</t>
  </si>
  <si>
    <t>4058</t>
  </si>
  <si>
    <t>4059</t>
  </si>
  <si>
    <t>4060</t>
  </si>
  <si>
    <t>4061</t>
  </si>
  <si>
    <t>4062</t>
  </si>
  <si>
    <t>RETENCION DEL ITBIS  (30%)  DESCONTADO A SUPLIDORES DE SERVICIOS, SEGUN LEY 253/2012, CORRESPONDIENTE AL MES DE JULIO/2021, MEMO DC NO.256/2021.</t>
  </si>
  <si>
    <t>RETENCION DEL (2%) DEL IMPUESTO SOBRE LA RENTA DESCONTADO A COMPRA DE TERRENOS (TRANSFERENCIA DE TITULO) , SEGUN LEY 11/92, CORRESPONDIENTE AL MES DE JULIO/2021, MEMO DC NO.249/2021</t>
  </si>
  <si>
    <t>RETENCION DEL ITBIS (18% A PERSONA FISICA), SEGUN LEY 253/12, CORRESPONDIENTE AL MES DE JULIO/2021, SEGUN MEMO DC NO. 257-2021.</t>
  </si>
  <si>
    <t>PAGO POR RETENCION DEL 1 X 1,000 DESCONTADO A INGENIEROS-CONTRATISTAS, CORRESPONDIENTE AL MES DE JULIO/2021, SEGUN DECRETO NO. 319/98,  MEMO DC NO. 252-2021.</t>
  </si>
  <si>
    <t>PAGO FACTURA NO. B1500000101/16-08-2021 ( CUBICACION NO.01) DE LOS TRABAJOS DE AMPLIACION ALCANTARILLADO SANITARIO AZUA, EXTENSION SECTOR EL HOYO, PROVINCIA  AZUA , LOTE II,  SEGUN CONTRATO NO.021/2021. MENOS DESC. LEY 6-86 RD$58,260.49, SUPERVISION RD$291,302.46, CODIA RD$5,826.05, ITBIS RD$104,868.88, ISR RD$53,685.36.-</t>
  </si>
  <si>
    <t xml:space="preserve">EFT-1231 </t>
  </si>
  <si>
    <t xml:space="preserve">EFT-1232 </t>
  </si>
  <si>
    <t xml:space="preserve">EFT-1233 </t>
  </si>
  <si>
    <t xml:space="preserve">EFT-1234 </t>
  </si>
  <si>
    <t xml:space="preserve">EFT-1235 </t>
  </si>
  <si>
    <t xml:space="preserve">EFT-1236 </t>
  </si>
  <si>
    <t xml:space="preserve">EFT-1237 </t>
  </si>
  <si>
    <t xml:space="preserve">EFT-1238 </t>
  </si>
  <si>
    <t xml:space="preserve">EFT-1239 </t>
  </si>
  <si>
    <t xml:space="preserve">EFT-1240 </t>
  </si>
  <si>
    <t>PAGO NOMINA DE PERSONAL CONTRATADO E IGUALADO, CORRESP. AL MES DE MARZO/2021, ELAB. EN AGOSTO/2021.</t>
  </si>
  <si>
    <t>PAGO DE NOMINA DE CANCELADOS NC. Y AC. CORRESP. AL MES DE AGOSTO/2021.</t>
  </si>
  <si>
    <t>PAGO NOMINA DE PERSONAL CONTRATADO E IGUALADO, CORRESP. AL MES DE MAYO/2021, ELAB. EN AGOSTO/2021.</t>
  </si>
  <si>
    <t>PAGO DE NOMINA DE PERSONAL CONTRATADO E IGUALADO, CORRESP. AL MES DE JULIO/2021 ELAB. EN AGOSTO/2021.</t>
  </si>
  <si>
    <t>PAGO NOMINA DE PERSONAL CONTRATADO E IGUALADO PROV.  SAN CRISTOBAL CORRESP. AL MES DE AGOSTO/2021.</t>
  </si>
  <si>
    <t>PAGO NOMINA DE PERSONAL CONTRATADO SUPERVISORES DE PROYECTOS, CORRESP AL MES DE AGOSTO/2021.</t>
  </si>
  <si>
    <t>PAGO NOMINA DE PERSONAL CONTRATADO E IGUALADO, CORRESP. AL MES DE ABRIL/2021, ELAB. EN AGOSTO/2021.</t>
  </si>
  <si>
    <t>PAGO DE NOMINA DE PERSONAL CONTRATADO E IGUALADO, CORRESP. AL MES DE JUNIO/2021 ELAB. EN AGOSTO 2021.</t>
  </si>
  <si>
    <t>NOMINA DE PERSONAL CONTRATADO  E IGUALADO, CORRESP. AL MES DE AGOSTO/2021.</t>
  </si>
  <si>
    <t>PAGO DEL BONO POR DESEMPEÑO/2020,  2DA. PARTE AL PERSONAL DE CARRERA ADMINISTRATIVA.</t>
  </si>
  <si>
    <t xml:space="preserve">EFT-2321 </t>
  </si>
  <si>
    <t xml:space="preserve">EFT-6417 </t>
  </si>
  <si>
    <t>EFT-6418</t>
  </si>
  <si>
    <t>EFT-6419</t>
  </si>
  <si>
    <t>EFT-6420</t>
  </si>
  <si>
    <t xml:space="preserve">061297 </t>
  </si>
  <si>
    <t>AVANCE DEL 20%  AL CONVENIO/02-06-2021,  ANTICIPO PARA LA CONFECCION DE TRAJES, CAMISAS, CHALECOS Y OTROS TEXTILES.</t>
  </si>
  <si>
    <t>PAGO FACT. NO.B1500004833/02-08-2021, SERVICIOS A EMPLEADOS VIGENTES Y EN TRAMITE DE PENSION, CORRESP. AL MES DE AGOSTO/2021.</t>
  </si>
  <si>
    <t>PAGO FACT. NO. B1500000053/04-08-2021, ORDEN DE SERVICIO NO. OS2021-0359,  ABASTECIMIENTO DE AGUA EN DIFERENTES SECTORES Y COMUNIDADES DE LAS  PROVINCIAS BARAHONA , CORRESP. A 30 DIAS DE JUNIO/2021.</t>
  </si>
  <si>
    <t>PAGO FACT. DE CONSUMO ENERGETICO EN LA ZONA NORTE DEL PAIS CORRESP. AL MES DE JULIO/2021.</t>
  </si>
  <si>
    <t>PAGO FACT. NOS.B1500004002, 4003, 4004, 4005, 4006, 4008, 3990, 4024, 4025, 4026, 4027, 4028, 4029, 4030, 4031/31-07-2021, CONSUMO ENERGETICO CORRESP. AL MES DE JULIO/2021.</t>
  </si>
  <si>
    <t xml:space="preserve">EFT-6421 </t>
  </si>
  <si>
    <t>EFT-6422</t>
  </si>
  <si>
    <t>EFT-6423</t>
  </si>
  <si>
    <t>EFT-6424</t>
  </si>
  <si>
    <t>EFT-6425</t>
  </si>
  <si>
    <t>EFT-6426</t>
  </si>
  <si>
    <t>EFT-6427</t>
  </si>
  <si>
    <t>EFT-6428</t>
  </si>
  <si>
    <t>EFT-6429</t>
  </si>
  <si>
    <t xml:space="preserve">061298 </t>
  </si>
  <si>
    <t xml:space="preserve">061300 </t>
  </si>
  <si>
    <t xml:space="preserve">061301 </t>
  </si>
  <si>
    <t xml:space="preserve">061302 </t>
  </si>
  <si>
    <t>PAGO FACT. NOS. B1500000055, 56/31-03, 57/05-04, 58/05-05, 59/05-06-2021, ORDEN DE SERVICIO NO. OS2021-0056, DISTRIBUCION DE AGUA EN DIFERENTES SECTORES Y COMUNIDADES DE LA  PROVINCIA SAN CRISTOBAL, CORRESP. A 31  DIAS DE ENERO, 28 DIAS DE FEBRERO, 30 DIAS DE MARZO, 30 DIAS DE ABRIL, 31 DIAS DE MAYO/2021.</t>
  </si>
  <si>
    <t>REPOSICION FONDO CAJA CHICADE LA DIRECCION COMERCIAL CORRESP. AL PERIODO DEL 02-07 AL 06-08-2021, RECIBOS DE DESEMBOLSO DEL 48661 AL 48682 SEGUN RELACION DE GASTOS, OFICIO DC-631/2021.</t>
  </si>
  <si>
    <t>REPOSICION FONDO CAJA CHICA DE LA DIRECCION DE CALIDAD DE AGUA (LABORATORIO) CORRESP. AL PERIODO DEL 17-03 AL 15-06-2021, RECIBOS DE DESEMBOLSO DEL 0328 AL 0372 Y 0395, SEGUN RELACION DE GASTOS.</t>
  </si>
  <si>
    <t>REPOSICION FONDO CAJA CHICA DE LA PROVINCIA SAMANA ZONA III CORRESPONDIENTE AL PERIODO DEL 16-06 AL 03-08-2021, RECIBOS DE DESEMBOLSO DEL 0765 AL 0789.</t>
  </si>
  <si>
    <t>PAGO FACT. NO. B1500030352/30-07-2021,  COLECTIVO DE VIDA CORRESP. AL MES AGOSTO/2021, POLIZA NO.2-2-102-0064318.</t>
  </si>
  <si>
    <t>PAGO VIATICOS DE LA UNIDADES CONSULTIVAS O ASESORAS, JUNIO/2021, ELABORADA EN AGOSTO/2021.</t>
  </si>
  <si>
    <t>PAGO VIATICOS DE LA DIRECCION DE INGENIERIA CORRESP. AL MES DE JUNIO/2021 ELABORADA EN EL MES DE AGOSTO/2021.</t>
  </si>
  <si>
    <t>PAGO VIATICOS DIRECCION DE PROGRAMAS Y PROYECTOS ESPECIALES, CORRESP. AL MES DE JUNIO/2021, ELABORADA EN AGOSTO/2021.</t>
  </si>
  <si>
    <t>PAGO VIATICOS DIRECCION DE LA CALIDAD DE AGUA CORRESP. AL MES DE JUNIO/2021, ELABORADA EN AGOSTO/2021.</t>
  </si>
  <si>
    <t>PAGO VIATICOS DE LA DIRECCION DE TECNOLOGIA DE INFORMACION Y COMUNICACIONES DEL  MES DE JUNIO/2021, ELABORADA EN AGOSTO/2021.</t>
  </si>
  <si>
    <t>PAGO FACT. NO.B1500000159/02-07-2021, ORDEN DE SERVICIO NO. OS2021-0180, DISTRIBUCION DE AGUA EN DIFERENTES SECTORES Y COMUNIDADES DE LA PROVINCIA SAN CRISTOBAL, CORRESP. A 30 DIAS DEL MES DE JUNIO/2021.</t>
  </si>
  <si>
    <t>PAGO FACT. NO.B1500000008/02-08-2021, ORDEN DE SERVICIO NO. OS2021-0354, DISTRIBUCION DE AGUA EN DIFERENTES SECTORES Y COMUNIDADES DE LA PROVINCIA DUARTE, (ADENDA 01/2021)  CORRESP. A 30  DIAS DEL MES DE JULIO/ 2021.</t>
  </si>
  <si>
    <t>PAGO FACT.  NO. B1500000032/01-07-2021, ORDEN DE SERVICIO NO. OS2021-0097, DISTRIBUCION DE AGUA EN DIFERENTES SECTORES Y COMUNIDADES DE LA PROVINCIA EL SEIBO, CORRESP. A 30  DIAS DEL MES DE JUNIO/2021.</t>
  </si>
  <si>
    <t xml:space="preserve">061303 </t>
  </si>
  <si>
    <t xml:space="preserve">061304 </t>
  </si>
  <si>
    <t xml:space="preserve">061305 </t>
  </si>
  <si>
    <t xml:space="preserve">061306 </t>
  </si>
  <si>
    <t xml:space="preserve">061307 </t>
  </si>
  <si>
    <t xml:space="preserve">061308 </t>
  </si>
  <si>
    <t xml:space="preserve">061309 </t>
  </si>
  <si>
    <t xml:space="preserve">061310 </t>
  </si>
  <si>
    <t xml:space="preserve">061311 </t>
  </si>
  <si>
    <t xml:space="preserve">061312 </t>
  </si>
  <si>
    <t xml:space="preserve">061313 </t>
  </si>
  <si>
    <t xml:space="preserve">061314 </t>
  </si>
  <si>
    <t xml:space="preserve">061315 </t>
  </si>
  <si>
    <t xml:space="preserve">061316 </t>
  </si>
  <si>
    <t xml:space="preserve">061317 </t>
  </si>
  <si>
    <t xml:space="preserve">061318 </t>
  </si>
  <si>
    <t xml:space="preserve">061319 </t>
  </si>
  <si>
    <t xml:space="preserve">061320 </t>
  </si>
  <si>
    <t xml:space="preserve">061321 </t>
  </si>
  <si>
    <t xml:space="preserve">061322 </t>
  </si>
  <si>
    <t xml:space="preserve">061323 </t>
  </si>
  <si>
    <t xml:space="preserve">061324 </t>
  </si>
  <si>
    <t xml:space="preserve">061325 </t>
  </si>
  <si>
    <t xml:space="preserve">061326 </t>
  </si>
  <si>
    <t xml:space="preserve">061327 </t>
  </si>
  <si>
    <t xml:space="preserve">061328 </t>
  </si>
  <si>
    <t xml:space="preserve">061329 </t>
  </si>
  <si>
    <t xml:space="preserve">061330 </t>
  </si>
  <si>
    <t xml:space="preserve">061331 </t>
  </si>
  <si>
    <t xml:space="preserve">061332 </t>
  </si>
  <si>
    <t xml:space="preserve">061333 </t>
  </si>
  <si>
    <t xml:space="preserve">061334 </t>
  </si>
  <si>
    <t>AVANCE INICIAL 20% A LA ORDEN DE COMPRA OC2021-0202 CONTRATO NO.014/2021, ADQUISICION DE MEDIOS DE CULTIVO COLILERT, PSEUDALERT Y PARRILLAS (BANDEJAS), PARA USO DEL LABORATORIO DE INAPA.</t>
  </si>
  <si>
    <t>PAGO FACT. NO.B1500000117/27-07-2021, ORDEN DE SERVICIO NO. OS2021-0471, COLOCACION DE PUBLICIDAD INSTITUCIONAL DURANTE 03  (TRES)  MESES DE 03 (TRES) CUÑAS EN EL  PROGRAMA RADIAL ¨ÄQUI ESTA EL MERENGUE¨, TRANSMITIDO LOS  SABADOS DE 9:00 AM A 11:00 AM POR LA EMISORA RUMBA 98.5.  CORRESP. AL PERIODO DEL 12  DE ABRIL  AL 12 DE JULIO/2021.</t>
  </si>
  <si>
    <t>PAGO VAC. (30 DIAS CORRESP. AL AÑO 2019 Y 30 DEL 2020), QUIEN DESEMPEÑO EL CARGO DE INGENIERO CIVIL II, EN LA UNIDAD EJECUTORA PROYECTOS ESPECIALES-UEPE.</t>
  </si>
  <si>
    <t>PAGO VAC. (30 DIAS CORRESP. AL AÑO 2019 Y 30 AL 2020), QUIEN DESEMPEÑO EL CARGO DE INGENIERO CIVIL II, EN LA UNIDAD EJECUTORA PROYECTOS ESPECIALES-UEPE.</t>
  </si>
  <si>
    <t>PAGO INDEMN. Y VAC. (30 DIAS CORRESPONDIENTE AL AÑO 2019 Y 30 DEL 2020), QUIEN DESEMPEÑO EL CARGO DE AYUDANTE DE FONTANERIA EN LA SECCION DE OPERACIONES DE MONTE CRISTI.</t>
  </si>
  <si>
    <t>PAGO INDEMN. Y VAC. (30 DIAS CORRESP. AL AÑO 2018 Y 30 DEL 2019), QUIEN DESEMPEÑO EL CARGO DE OPERADOR DE SISTEMA APS, EN LA DIVISION DE OPERACIONES ELIAS PIÑA.</t>
  </si>
  <si>
    <t>PAGO INDEMN. Y VAC. (30 DIAS CORRESP. AL AÑO 2018 Y 30 AL 2019), QUIEN DESEMPEÑO EL CARGO DE OPERADOR DE SISTEMA APS, EN LA DIVISION DE OPERACIONES ELIAS PIÑA.</t>
  </si>
  <si>
    <t>PAGO INDEMN. Y VAC. (15 DIAS CORRESP. AL AÑO 2019 Y 14 DEL 2020), QUIEN DESEMPEÑO EL CARGO DE MENSAJERO EXTERNO, EN LA DIVISION DE TRANSPORTACION.</t>
  </si>
  <si>
    <t>PAGO INDEMN. Y VAC. (15 DIAS CORRESP. AL AÑO 2019 Y 14 AL 2020), QUIEN DESEMPEÑO EL CARGO DE MENSAJERO EXTERNO, EN LA DIVISION DE TRANSPORTACION.</t>
  </si>
  <si>
    <t>PAGO VAC. (30 DIAS CORRESP. AL AÑO 2019 Y 26 DEL 2020), QUIEN DESEMPEÑO EL CARGO DE DIRECTOR, PERSONAL EN TRAMITE DE PENSION.</t>
  </si>
  <si>
    <t>PAGO VAC. (30 DIAS CORRESP. AL AÑO 2019 Y 26 AL 2020), QUIEN DESEMPEÑO EL CARGO DE DIRECTOR, PERSONAL EN TRAMITE DE PENSION.</t>
  </si>
  <si>
    <t>PAGO INDEMN. Y VAC. (25 DIAS CORRESP. AL AÑO 2019 Y 20 DEL 2020), QUIEN DESEMPEÑO EL CARGO DE AYUDANTE DE OPERACIONES Y MANTENIMIENTO, EN LA DIVISION DE TRATAMIENTO DE AGUA, AZUA.</t>
  </si>
  <si>
    <t>PAGO INDEMN. Y VAC. (25 DIAS CORRESP. AL AÑO 2019 Y 20 AL 2020), QUIEN DESEMPEÑO EL CARGO DE AYUDANTE DE OPERACIONES Y MANTENIMIENTO, EN LA DIVISION DE TRATAMIENTO DE AGUA, AZUA.</t>
  </si>
  <si>
    <t>PAGO INDEMN. Y VAC. (30 DIAS CORRESP. AL AÑO 2019 Y 27 DEL 2020), QUIEN DESEMPEÑO EL CARGO DE CHOFER I, EN LA DIVISION ADM. FINANCIERA PROV. ELIAS PIÑA.</t>
  </si>
  <si>
    <t>PAGO INDEMN. Y VAC. (30 DIAS CORRESP. AL AÑO 2019 Y 27 AL 2020), QUIEN DESEMPEÑO EL CARGO DE CHOFER I, EN LA DIVISION ADM. FINANCIERA PROV. ELIAS PIÑA.</t>
  </si>
  <si>
    <t>PAGO INDEMN. Y VAC. (25 DIAS CORRESP. AL AÑO 2019 Y 27 DEL 2020), QUIEN DESEMPEÑO EL CARGO DE CODIFICADOR, EN LA DIVISION COMERCIAL PROVINCIA DUARTE.</t>
  </si>
  <si>
    <t>PAGO INDEMN. Y VAC. (25 DIAS CORRESP. AL AÑO 2019 Y 27 AL 2020), QUIEN DESEMPEÑO EL CARGO DE CODIFICADOR, EN LA DIVISION COMERCIAL PROVINCIA DUARTE.</t>
  </si>
  <si>
    <t>PAGO VAC. (20 DIAS CORRESP. AL AÑO 2019 Y 20 DEL 2020), QUIEN DESEMPEÑO EL CARGO DE TECNICO EN COMPRAS EN EL DEPARTAMENTO DE COMPRAS Y CONTRATACIONES.</t>
  </si>
  <si>
    <t>PAGO VAC. (20 DIAS CORRESP. AL AÑO 2019 Y 20 AL 2020), QUIEN DESEMPEÑO EL CARGO DE TECNICO EN COMPRAS EN EL DEPARTAMENTO DE COMPRAS Y CONTRATACIONES.</t>
  </si>
  <si>
    <t>PAGO EQUIVALENTES A DOS (2) MESES DE DEPOSITOS POR CONCEPTO DE ALQUILER DEL LOCAL PARA LA INSTALACION DE LA OFICINA COMERCIAL, UBICADO EN LA CALLE PRINCIPAL NO.28, DISTRITO MUNICIPAL LAS GALERAS,  PROVINCIA SANTA BARBARA DE SAMANA.</t>
  </si>
  <si>
    <t>PAGO FACT. NO. B1100008940/17-08-2021,  ALQUILER  LOCAL  DE LA OFICINA COMERCIAL EN EL MUNICIPIO DE VALLEJUELOS, PROVINCIA SAN JUAN, CORRESP. AL MES DE JULIO/2021.</t>
  </si>
  <si>
    <t>PAGO RETENCION 10%  DEL IMPUESTO SOBRE LA RENTA. DESCONTADO A ALQUILERES DE LOCALES COMERCIALES. SEGUN LEY NO. 253/12 CORRESP. AL MES DE JULIO/2021.</t>
  </si>
  <si>
    <t>RETENCION DEL (18%)  DEL ITBIS, DESCONTADO A PERSONA FISICA, SEGUN LEY 253/2012, CORRESP. AL MES DE JULIO/2021.</t>
  </si>
  <si>
    <t>RETENCION  DEL ITBIS  (30%) , DESCONTADO A SUPLIDORES DE SERVICIOS, SEGUN LEY 253/2012, CORRESP. AL MES DE JULIO-2021.</t>
  </si>
  <si>
    <t>PAGO FACT. NO. B1500000234/20-07-2021 ORDEN DE COMPRA OC2021-0189, COMPRA DE RECETARIO MEDICO.</t>
  </si>
  <si>
    <t xml:space="preserve"> PAGO FACT. NO.B1500000163/22-07-2021, ORDEN DE SERVICIO NO.OS2021-0380, COLOCACION DE PUBLICIDAD INSTITUCIONAL  DURANTE TRES (03) MESES, EN EL PROGRAMA DE RADIO ¨ LA PARADA DE LAS 5¨, ESTE ESPACIO SE TRANSMITE DE LUNES A VIERNES EN HORARIO DE 5:00 PM A 6:00 PM, POR LA EMISORA MAGIS 98.3 Y POR LAS REDES SOCIALES FACEBOOK LIVE E INSTAGRAM Y EN EL PERIODICO DIGITAL ESPACIODIGITALRD.COM. CORRESP. AL PERIODO DEL 12 DE JUNIO AL 12 DE JULIO DEL 2021.</t>
  </si>
  <si>
    <t>PAGO FACT. NOS. B1500000011, 12/21-07, 10/20-07, 13,14,15/26-07, 08/19-07-2021, ORDEN DE SERVICIO NO. OS2021-0423, DISTRIBUCION DE AGUA EN DIFERENTES SECTORES Y COMUNIDADES DE LA PROVINCIA BARAHONA, CORRESP. A  14  DIAS DE OCTUBRE, 30 DIAS DE NOVIEMBRE, 28 DIAS DE DICIEMBRE/2020,   29 DIAS DE ENERO, 28 DIAS DE FEBRERO, 30 DIAS DE MARZO, 17 ABRIL/2021.</t>
  </si>
  <si>
    <t>REPOSICION FONDO CAJA CHICA DE LA PROVINCIA SAN PEDRO DE MACORIS ZONA VI CORRESP. AL PERIODO DEL 09-06 AL 30-07-2021, RECIBOS DE DESEMBOLSO DEL 4163 AL 4251.</t>
  </si>
  <si>
    <t>PAGO FACT. NOS. B1500000346/27, 350/28-07-2021 ORDEN DE COMPRA NOS.OC2021-0178, 0191, COMPRA DE TARJETAS DE PRESENTACION INSTITUCIONAL CORRESP. A LOS ASESORES, SUBDIRECTORES, DIRECTORES Y ENCARGADOS, Y CONFECCION DE LAS TARJETAS DE IDENTIFICACION DE MUESTRAS DE AGUA, PARA SER USADA EN MUESTREOS REALIZADOS EN EL LABORATORIO NIVEL CENTRAL Y LABORATORIOS REGIONALES.</t>
  </si>
  <si>
    <t>PAGO FACT. NO.B1500000992/30-03-2021,  PAGO TOTAL DE LA MAESTRIA EN DERECHO LABORAL Y SEGURIDAD SOCIAL, EN LA CUAL ESTA PARTICIPANDO UNA (1) SERVIDORA.</t>
  </si>
  <si>
    <t>REPOSICION FONDO CAJA CHICA DE LA DIRECCION DE TECNOLOGIA DE LA INFORMACION Y COMUNICACION CORRESP.E AL PERIODO DEL 14-06 AL 15-07-2021, RECIBOS DE DESEMBOLSO DEL 001 AL 0023 SEGUN RELACION DE GASTOS.</t>
  </si>
  <si>
    <t xml:space="preserve">EFT-6430 </t>
  </si>
  <si>
    <t>EFT-6431</t>
  </si>
  <si>
    <t>EFT-6432</t>
  </si>
  <si>
    <t>EFT-6433</t>
  </si>
  <si>
    <t>EFT-6434</t>
  </si>
  <si>
    <t>EFT-6435</t>
  </si>
  <si>
    <t>EFT-6436</t>
  </si>
  <si>
    <t>EFT-6437</t>
  </si>
  <si>
    <t>EFT-6438</t>
  </si>
  <si>
    <t>EFT-6439</t>
  </si>
  <si>
    <t>EFT-6440</t>
  </si>
  <si>
    <t>EFT-6441</t>
  </si>
  <si>
    <t>EFT-6442</t>
  </si>
  <si>
    <t>PAGA FACT. NO. B15000000171/29-07-2021 ORDEN DE COMPRA OC2021-0199, ADQUISICION DE LAMPARAS LED DE 2X2 Y 2X4  PARA SER UTILIZADAS EN LA DIRECCION DE DESSARROLLO PROVINCIAL Y LA CENTRAL DEL INAPA.</t>
  </si>
  <si>
    <t>PAGO FACT. NOS. B1500000125/30-06, 28/30-07-2021, ORDENES DE SERVICIO NO. OS2021-0439, OS2021-0522, MANTENIMIENTO DEL ASCENSOR EN EL EDIFICIO  PRINCIPAL DEL INAPA, CORRESP. A LOS MESES DE JUNIO Y JULIO/2021.</t>
  </si>
  <si>
    <t>PAGO FACT. NO. B1500000027/13-07-2021 ORDEN DE COMPRA OC2021-0172 ADQUISICION DE CAFE, AZUCAR, CREMORA PARA SER DISTRIBUIDOS EN LOS DIFERENTES DEPARTAMENTOS DEL NIVEL CENTRAL DE INAPA.</t>
  </si>
  <si>
    <t>PAGO FACT. NO. B1500000033/01-07-2021, ORDEN DE SERVICIO NO. OS2021-0420, DISTRIBUCION DE AGUA EN DIFERENTES SECTORES Y COMUNIDADES DE LA PROVINCIA EL SEIBO, CORRESP. A 28  DIAS DE JUNIO/2021.</t>
  </si>
  <si>
    <t>PAGO FACT. NO. B1500000003/02-07-2021, ORDEN DE SERVICIO NO. OS2021-0421, DISTRIBUCION DE AGUA EN DIFERENTES SECTORES Y COMUNIDADES DE LA  PROVINCIA MONTE PLATA, CORRESP. A 23 DIAS DE JUNIO/2021.</t>
  </si>
  <si>
    <t>PAGO FACT. NO. B0224228090/05-05, 2918/17-05, 4842/26-05, 2914/09-06, 2269/21-06-2021, DESCONTADO DE LAS VAC. , QUIEN DESEMPEÑO EL CARGO DE TECNICO EN COMPRAS EN EL DEPARTAMENTO DE COMPRAS Y CONTRATACIONES.</t>
  </si>
  <si>
    <t>PAGO FACT. NO. B1500000019/02-08--2021, ORDEN DE SERVICIO NO. OS2021-0270 SERVICIO DE DISTRIBUCION DE AGUA CON CAMION CISTERNA EN DIFERENTES SECTORES Y COMUNIDADES DE LA PROVINCIA DUARTE, CORRESP. A   30 DIAS DEL MES DE JULIO/2021.</t>
  </si>
  <si>
    <t>PAGO FACT.  NO. B1500000016/05-07 17/05-08-2021 ORDEN DE SERVICIO NO. OS2021-0361, DISTRIBUCION DE AGUA EN DIFERENTES SECTORES Y COMUNIDADES DE LA PROVINCIA ELIAS PIÑA, CORRESP. A 30  DIAS  DE JUNIO Y 31  DIAS DE  JULIO/2021,  MENOS DESC. ISR RD$13,572.50</t>
  </si>
  <si>
    <t>PAGO FACT. NO.B1500000012/26-05-2021 ORDEN DE COMPRA NO.OC2021-0125, ADQUISICION DE BATERIAS PARA SER UTILIZADAS EN LOS VEHICULOS DE LA INSTITUCION (AMORTIZACION DE AVANCE RD$260,448.06 CONTRATO NO.004/2021).</t>
  </si>
  <si>
    <t>PAGO FACT. NO.B1100008937/30-07-2021,  ALQUILER LOCAL COMERCIAL  EN EL SECTOR PIZARRETE, MUNICIPIO BANI, PROVINCIA PERAVIA SEGUN ADENDA 01/2021, CORRESP. A LOS MESES DE JUNIO Y JULIO/2021.</t>
  </si>
  <si>
    <t>PAGO FACT. NOS.B1500000017/19-07,  19, 20/20-07,  16/06-07-2021, ORDEN DE SERVICIO NO. OS2021-0444, DISTRIBUCION DE AGUA EN DIFERENTES SECTORES Y COMUNIDADES  DE LA PROVINCIA BARAHONA, CORRESP. A 30 DIAS DE MARZO, 28  DIAS  DE ABRIL, 30  DIAS DE MAYO Y 30 DIAS DE JUNIO/2021.</t>
  </si>
  <si>
    <t>PAGO FACT. NOS. B1500000175, 176/05-07-2021,  ORDEN DE SERVICIO NO. OS2021-0213,  DISTRIBUCION DE AGUA EN DIFERENTES SECTORES Y COMUNIDADES DE LA PROVINCIA PERAVIA, CORRESP. 29 DIAS DE JUNIO Y  03 DIAS DE JULIO/2021.</t>
  </si>
  <si>
    <t>PAGO FACT. NO.B1500000005/17-08-2021 (CUB. NO.05)  DE LOS TRAB. CONSTRUCCION DEL ALCANT. SANITARIO SABANA YEGUA, PROV. AZUA, LOTE I .</t>
  </si>
  <si>
    <t>PAGO FACT. NO.B1500000042/26-08-2021 (CUB. NO.1) DE LOS TRABAJOS MEJORAMIENTO AC. PEDERNALES (REHABILITACION OBRA DE TOMA Y COLOCACION LINEA ADUCCION)  PROV. PEDERNALES,  LOTE I.</t>
  </si>
  <si>
    <t>PAGO FACT. NO.B1500000007/26-08-2021 (CUB. NO.07)  DE LOS TRABAJOS AMPLIACION RED DE DISTRIB. Y LINEA DE CONDUCCION ZONA NORTE, HATO MAYOR, PROV. HATO MAYOR, LOTE I.</t>
  </si>
  <si>
    <t xml:space="preserve">EFT-2322 </t>
  </si>
  <si>
    <t xml:space="preserve">EFT-2323 </t>
  </si>
  <si>
    <t xml:space="preserve">EFT-2324 </t>
  </si>
  <si>
    <t xml:space="preserve">EFT-1241 </t>
  </si>
  <si>
    <t>PAGO NOMINA HORAS EXTRAS CORRESP. COMPLETIVO MAYO-JULIO/2021, ELAB. EN AGOSTO/2021.</t>
  </si>
  <si>
    <t xml:space="preserve">EFT-6443 </t>
  </si>
  <si>
    <t>EFT-6444</t>
  </si>
  <si>
    <t>EFT-6445</t>
  </si>
  <si>
    <t>EFT-6446</t>
  </si>
  <si>
    <t>EFT-6447</t>
  </si>
  <si>
    <t>EFT-6448</t>
  </si>
  <si>
    <t>EFT-6449</t>
  </si>
  <si>
    <t>EFT-6450</t>
  </si>
  <si>
    <t>EFT-6451</t>
  </si>
  <si>
    <t>EFT-6452</t>
  </si>
  <si>
    <t>EFT-6453</t>
  </si>
  <si>
    <t xml:space="preserve">061335 </t>
  </si>
  <si>
    <t xml:space="preserve">061336 </t>
  </si>
  <si>
    <t xml:space="preserve">061337 </t>
  </si>
  <si>
    <t xml:space="preserve">061338 </t>
  </si>
  <si>
    <t xml:space="preserve">061339 </t>
  </si>
  <si>
    <t xml:space="preserve">061340 </t>
  </si>
  <si>
    <t xml:space="preserve">061341 </t>
  </si>
  <si>
    <t xml:space="preserve">061342 </t>
  </si>
  <si>
    <t xml:space="preserve">061343 </t>
  </si>
  <si>
    <t xml:space="preserve">061344 </t>
  </si>
  <si>
    <t xml:space="preserve">061345 </t>
  </si>
  <si>
    <t xml:space="preserve">061346 </t>
  </si>
  <si>
    <t xml:space="preserve">061347 </t>
  </si>
  <si>
    <t xml:space="preserve">061348 </t>
  </si>
  <si>
    <t xml:space="preserve">061349 </t>
  </si>
  <si>
    <t xml:space="preserve">061350 </t>
  </si>
  <si>
    <t>PAGO FACT. NO. B1500000042/04-08-2021, ORDEN DE SERVICIO NO. OS2021-0407, DISTRIBUCION DE AGUA EN DIFERENTES SECTORES Y COMUNIDADES DE LA PROVINCIA  BARAHONA, ADENDA  01/2021, CORRESPONDIENTE A 30 DIAS JUNIO/2021.</t>
  </si>
  <si>
    <t>APERTURA FONDO DE URGENCIA LIQUIDABLES PARA LA COMPRA DE TICKETS DE COMBUSTIBLES EQUIVALENTES A 3,500.00 GALONES DE GASOLINA, PARA SER UTIZADOS EN LA FLOTILLA DE VEHICULOS, MOTORES Y EQUIPOS DE LA INSTITUCION INAPA.</t>
  </si>
  <si>
    <t>APORTE ECONOMICO PARA EL EQUIPO SOLES DE SANTO DOMINGO ESTE, PARA LA CELEBRACION DE LA TEMPORADA 2021 DE LA LIGA NACIONAL DE BALONCESTO (LNB),  A CELEBRARSE EN EL POLIDEPORTIVO DE INVIVIENDA.</t>
  </si>
  <si>
    <t>REPOSICION FONDO CAJA CHICA DE LA UNIDAD COMERCIAL DE EL FACTOR ZONA III CORRESPONDIENTE AL PERIODO DEL 04-12-2020 AL 26-01-2021, RECIBOS DE DESEMBOLSO DEL 0001 AL 00016.</t>
  </si>
  <si>
    <t>REPOSICION FONDO CAJA CHICA DE LA PROVINCIA MONTE PLATA CORRESPONDIENTE AL PERIODO DEL 28-06 AL 04-08-2021, RECIBOS DE DESEMBOLSO DEL 1454 AL 1480 SEGUN RELACION DE GASTOS.</t>
  </si>
  <si>
    <t>AVANCE INICIAL 20% A LA ORDEN DE COMPRA OC2021-0216 CONTRATO NO. 012/2021, ADQUISICION DE EQUIPOS ELECTRICOS PARA SER  UTILIZADOS EN TODOS LOS ACUEDUCTOS A NIVEL NACIONAL (PLAN RESCATE).</t>
  </si>
  <si>
    <t>PAGO OPERATIVO AL PERSONAL QUE HARA EL LEVANTAMIENTO DE LA EVALUACION A SEIS (6) ACUEDUCTOS, EN LA ZON 1V, CON LA METODOLOGIA DE LA HERRAMIENTA INDICE SEGURIDAD DE ACUEDUCTOS (IAS), JUNTO CON OTRAS INSTITUCIONES PUBLICAS; TALES COMO SALUD PUBLICA, SERVICIOS GEOLOGICO NACIONAL, OFICINA NACIONAL DE EVALUACION SISTEMA Y VULNERAVILIDAD DE INFRAESTRUCTURA Y EDIFICACIONES ( ONESVIE) Y LA CORPORACION DE ACUEDUCTOS Y ALCANTARILLADOS DE SANTO DOMINGO (CAASD), QUE SE REALIZARA EL LUNES 6 AL VIERNES 10 SEPTIEMBRE DEL 2021.</t>
  </si>
  <si>
    <t>PAGO FACT. NO.B1500000334/04-08-2021, ORDEN DE SERVICIO NO.OS2021-0476, COLOCACION DE PUBLICIDAD INSTITUCIONAL DURANTE 03 (TRES) MESES EN PAGINA WEB ¨WWW.CUENTASCLARASDIGITAL.COM¨, .</t>
  </si>
  <si>
    <t>PAGO VACACIONES (15 DIAS CORRESP. AL AÑO 2019 Y 30 AL 2020), QUIEN DESEMPEÑO EL CARGO DE TECNICO ADMINISTRATIVO EN LA DIVISION DE ARCHIVO Y CORRESP., SEGUN HOJA DE CALCULO DEL MAP, MEMO-DOTC NO.3285/2021. (ABONO AL PRESTAMO POR CONSUMO EN LA FERIA DE MUEBLES Y ELECTRODOMESTICOS).</t>
  </si>
  <si>
    <t>PAGO VAC. (15 DIAS CORRESP. AL AÑO 2019 Y 30 AL 2020), QUIEN DESEMPEÑO EL CARGO DE TECNICO ADMINISTRATIVO EN LA DIVISION DE ARCHIVO Y CORRESP.</t>
  </si>
  <si>
    <t>PAGO FACT. NOS.B1500000288, 289/05-08, 282/23-07-2021, ORDEN DE SERVICIO NO. OS2021-0396, SERVICIO DE ALQUILER DE AUTOBUSES PARA TRANSPORTAR EMPLEADOS DEL INAPA, CORRESP. AL PERIODO  DEL 29 DE ABRIL  AL 28 DE JULIO/2021.</t>
  </si>
  <si>
    <t>PAGO INDEMN. Y VAC. (30 DIAS CORRESP. AL AÑO 2019 Y 29 DEL 2020), QUIEN DESEMPEÑO EL CARGO DE GESTOR DE COBROS, EN LA DIVISION COMERCIAL PROVINCIA SAN PEDRO DE MACORIS.</t>
  </si>
  <si>
    <t>PAGO INDEMN. Y VAC. (30 DIAS CORRESP. AL AÑO 2019 Y 29 AL 2020), QUIEN DESEMPEÑO EL CARGO DE GESTOR DE COBROS, EN LA DIVISION COMERCIAL PROVINCIA SAN PEDRO DE MACORIS.</t>
  </si>
  <si>
    <t>PAGO INDEMN. Y VAC. (30 DIAS CORRESP. AL AÑO 2019 Y 27 DEL 2020), QUIEN DESEMPEÑO EL CARGO DE MECANICO DE CLORADORES, EN LA DIVISION DE TRATAMIENTO SANCHEZ RAMIREZ.</t>
  </si>
  <si>
    <t>PAGO INDEMN. Y VAC. (30 DIAS CORRESP. AL AÑO 2019 Y 27 AL 2020)QUIEN DESEMPEÑO EL CARGO DE MECANICO DE CLORADORES, EN LA DIVISION DE TRATAMIENTO, SANCHEZ RAMIREZ.</t>
  </si>
  <si>
    <t>PAGO FACT. NOS.B11500001175, 1176,1177, 1178, 1179,/31-07-2021 CONTRATO NO. 1178,1179, 1180, 1181, 3066), COMPLETIVO DEL SERVICIO ENERGETICO A NUESTRAS INSTALACIONES EN BAYAHIBE, PROVINCIA LA ROMANA, CORRESP. AL MES DE JULIO/2021.</t>
  </si>
  <si>
    <t>PAGO FACT. NOS.B1500019627, 19629/01-08-2021 POLIZA NO.30-93-015147, SERVICIOS PLAN MASTER INTERNACIONAL AL SERVIDOR VIGENTE Y SUS DEPENDIENTES DIRECTOS (CONYUGE E HIJOS), CORRESP. AL MES DE AGOSTO/2021.</t>
  </si>
  <si>
    <t>PAGO FACT. NO.B1500000036/05-07-2021, ORDEN DE SERVICIO NO. OS2021-0141,  DISTRIBUCION DE AGUA EN DIFERENTES SECTORES Y COMUNIDADES  DE LA PROVINCIA SAMANA, CORRESP. A 30  DIAS DEL MES DE  JUNIO/2021.</t>
  </si>
  <si>
    <t>PAGO FACT. NO. B1500000159/02-07-2021, ORDEN DE SERVICIO NO. OS2021-0062,  DISTRIBUCION DE AGUA EN DIFERENTES SECTORES Y COMUNIDADES DE LA PROVINCIA SAN CRISTOBAL, CORRESP. A 3O DIAS DEL MES DE JUNIO/2021.</t>
  </si>
  <si>
    <t>PAGO FACT. NO. B1500000036/02-08-2021, ORDEN DE SERVICIO NO. OS2021-0333, SERVICIO DE DISTRIBUCION DE AGUA CON CAMION CISTERNA EN DIFERENTES SECTORES Y COMUNIDADES DE LA PROVINCIA SAN CRISTOBAL, CORRESP. A 30  DIAS DEL MES DE JULIO/2021.</t>
  </si>
  <si>
    <t>PAGO FACT. NOS.B1500000133/15, 135,136,137/19-07-2021 ORDEN DE SERVICIO NO. OS2021-0293, SERVICIO DE CALIBRACION Y VERIFICACION DE EQUIPOS PARA LA ACREDITACION A LA NORMA ISO/IEC 17025 DEL LABORATORIO NACIONAL DE REFERENCIA CALIDAD DE AGUA ING. MARCOS RODRIGUEZ.</t>
  </si>
  <si>
    <t>PAGO FACT. NOS B1500029636, 29633/15-06, 30073/08, 30133,30132/13-07, 30469, 30468/04, 30587/11-08-2021, INCLUSION DE 20 CAMIONETAS A LA POLIZA NO. 2-2-502-0000119 Y 4 MOTOCICLETAS A LA POLIZA NO. 2-2-503-0151785 DE LAS FLOTILLAS DE LA INSTITUCION INAPA.</t>
  </si>
  <si>
    <t>PAGO FACT. NOS B1500060733/05, 60659/16, 64760/19, 64774/21, 64802/27, 64807, 60789/28-07-2021 ORDEN DE COMPRA OC-2021-0207,  ADQUISICION DE COMBUSTIBLE Y TICKETS PARA SER UTILIZADOS EN LA FLOTILLA DE VEHICULOS Y EQUIPOS DEL INAPA.</t>
  </si>
  <si>
    <t>PAGO FACT. NO. B1500000045/31-07-2021, ORDEN DE SERVICIO NO. OS2021-0387, DISTRIBUCION DE AGUA CON CAMION CISTERNA EN DIFERENTES SECTORES Y COMUNIDADES DE LA PROVINCIA SAN CRISTOBAL CORRESP. A 31 DIAS DEL MES DE JULIO/2021.</t>
  </si>
  <si>
    <t>PAGO VIATICOS DEL DEPARTAMENTO DE REVISION Y CONTROL, CORRESP. AL MES DE JUNIO/2021, ELABORADA EN EL MES DE AG OSTO/2021.</t>
  </si>
  <si>
    <t>PAGO FACT.NO.B1500000009/07-06-2021, ORDEN DE SERVICIO NO. OS2021-0239, DISTRIBUCION DE AGUA EN DIFERENTES SECTORES Y COMUNIDADES DE LA PROVINCIA MONTE CRISTI,  CORRESP. A 26 DIAS DEL  MES DE MAYO/2021.</t>
  </si>
  <si>
    <t>PAGO FACT. NO.B1500000010/05-07-2021, ORDEN DE SERVICIO NO. OS2021-0239, DISTRIBUCION DE AGUA EN DIFERENTES SECTORES Y COMUNIDADES DE LA PROVINCIA MONTE CRISTI, CORRESP. A 26 DIAS DEL  MES DE JUNIO/2021.</t>
  </si>
  <si>
    <t>061299</t>
  </si>
  <si>
    <t>PAGO FACT. B1100008667 D/F 21/6/21 PAGO ALQUILER COMERCIAL CABRAL CORRESPONDIENTE AL MES DE Junio/21</t>
  </si>
  <si>
    <t>AVISO DE DEBITO  CORRESP. A  EFT-2319</t>
  </si>
  <si>
    <t>AVISO DE DEBITO  COMISION DE EFT-2319</t>
  </si>
  <si>
    <t>CARGO POR SUSPENSIÓN DE CHEQUES</t>
  </si>
  <si>
    <t>AVISO DE DEBIDO (CHEQUE MAL APLICADO 23/8/2021)</t>
  </si>
  <si>
    <t>AVISO DE DEBIDO (CHEQUE DEVUELTO NO. 67160 27/8/2021)</t>
  </si>
  <si>
    <t>AVISO DE DEBIDO (CHEQUE MAL APLICADO 5/8/2021)</t>
  </si>
  <si>
    <t xml:space="preserve"> Del 01 al  30  de SEPTIEMBRE  2021</t>
  </si>
  <si>
    <t xml:space="preserve">                                         </t>
  </si>
  <si>
    <t>AVISO DE DEBIDO</t>
  </si>
  <si>
    <t xml:space="preserve">EFT-2325 </t>
  </si>
  <si>
    <t xml:space="preserve">EFT-2326 </t>
  </si>
  <si>
    <t xml:space="preserve">EFT-2327 </t>
  </si>
  <si>
    <t xml:space="preserve">EFT-2328 </t>
  </si>
  <si>
    <t xml:space="preserve">EFT-2329 </t>
  </si>
  <si>
    <t>PAGO FACT. NO. B1500000002/27-08-2021 ( CUB. NO.01) DE LOS TRABAJOS, REDES  DISTRIBUCION  EL RODEO,  PROV. BAHORUCO.</t>
  </si>
  <si>
    <t>PAGO FACT- B1500000189/03-09-2021, (CUB. NO.02) DE LOS TRAB. CONSTRUCCION ALCANTARILLADO SANITARIO DE MONTE CRISTI (ESTACION DE BOMBEO, ELECTRIFICACION Y LINEA DE IMPULSION)  PROV. MONTE CRIST.</t>
  </si>
  <si>
    <t>PAGO DE FACT. NO.B1500000001/26-08-2021 (CUB. NO. 01), DE  LOS TRABAJOS LINEA DE CONDUCCION 08´ PVC DESDE EST. 7+435.60 HASTA 9+435.60, PROV. SANTO DOMINGO-MONTE PLATA.</t>
  </si>
  <si>
    <t>PAGO CUB. NO.04 (FINAL) Y DEVOLUCION DE RETENIDO EN GARANTIA, DE LOS TRABAJOS CONSTRUCCION, PERFORACION Y AFORO DE POZOS EN DIFERENTES COMUNIDADES DE LAS  PROV. SAN CRISTOBAL Y PERAVIA.</t>
  </si>
  <si>
    <t>PAGO FACT. NO.B1500000132/20-08-2021 (CUB. NO.03 FINAL Y DEVOLUCION DE RETENIDO EN GARANTIA) DE LOS TRABAJOS DE CONSTRUCCION DEPOSITO REGULADOR E INSTALACION VALVULAS EN LINEA CONDUCCION DEL AC. CANOA COMO EXTENSION DEL AC. MULTIPLE ASURO, PROV. BARAHONA .</t>
  </si>
  <si>
    <t>PAGO COMPENSACION DE TERRENO A PERPETUIDAD, 1,190.00 METROS CUADRADOS, PARA EL PASO DE LAS TUBERIAS DE CONDUCCION DESDE LA PLANTA POTABILIZADORA HASTA EL DEPOSITO REGULADOR DE LAS CHARCAS, PROYECTO AC. MULTIPLE, PROV. AZUA.</t>
  </si>
  <si>
    <t>PAGO COMPENSACION DE TERRENO A PERPETUIDAD, 2,170.00 METROS CUADRADOS, PARA SER USADO EN EL PASO DE LAS TUBERIAS DE CONDUCCION, DESDE LA PLANTA POTABILIZADORA HASTA EL DEPOSITO REGULADOR DE LAS CHARCAS, PARA EL PROYECTO AC. MULTIPLE, ESTEBANIA LAS CHARCAS, PROV. AZUA.</t>
  </si>
  <si>
    <t>PAGO COMPENSACION DE TERRENO A PERPETUIDAD, 420.00 METROS CUADRADOS, PARA EL PASO DE TUBERIAS DE CONDUCCION DESDE LA PLANTA POTABILIZADORA HASTA DEPOSITO REGULADOR DE LAS CHARCAS, PARA EL PROYECTO AC. MULTIPLE, ESTEBANIA LAS CHARCAS, PROV.AZUA.</t>
  </si>
  <si>
    <t>PAGO FACT. NO.B1500000005/26-08-2021 (CUB. NO.05 ) DE LOS TRABAJOS HABILITACION DEPOSITO REGULADOR ACERO VITRIFICADO STAND PIPE 500 M3 EL PEZCOZON ( INSTALACION ENTRADA, REBOSE, DESAGUE, SALIDA Y By- PASS), PROV. DUARTE.</t>
  </si>
  <si>
    <t>AVC POR CKEQUE MAL APLICADO # 103402</t>
  </si>
  <si>
    <t>AVD POR CKEQUE MAL APLICADO # 103402</t>
  </si>
  <si>
    <r>
      <t>EFT000000001242</t>
    </r>
    <r>
      <rPr>
        <sz val="9"/>
        <color indexed="8"/>
        <rFont val="Arial"/>
        <family val="2"/>
      </rPr>
      <t xml:space="preserve"> </t>
    </r>
  </si>
  <si>
    <r>
      <t>EFT000000001243</t>
    </r>
    <r>
      <rPr>
        <sz val="9"/>
        <color indexed="8"/>
        <rFont val="Arial"/>
        <family val="2"/>
      </rPr>
      <t xml:space="preserve"> </t>
    </r>
  </si>
  <si>
    <t>PAGO INCENTIVO POR RENDIMIENTO INDIVIDUAL PERSONAL ACTIVO 2020 2DA. PARTE, MEMO-DF-277/2021.</t>
  </si>
  <si>
    <t>PAGO  DE LA 2DA. PARTE DE INCENTIVO POR RENDIMIENTO INDIVIDUAL PERSONAL INACTIVO/2020, SEGUN MEMO-DF-281/2021.</t>
  </si>
  <si>
    <t>103435-103436</t>
  </si>
  <si>
    <t>103438-103444</t>
  </si>
  <si>
    <r>
      <t>EFT000000001244</t>
    </r>
    <r>
      <rPr>
        <sz val="9"/>
        <color indexed="8"/>
        <rFont val="Arial"/>
        <family val="2"/>
      </rPr>
      <t xml:space="preserve"> </t>
    </r>
  </si>
  <si>
    <r>
      <t>EFT000000001245</t>
    </r>
    <r>
      <rPr>
        <sz val="9"/>
        <color indexed="8"/>
        <rFont val="Arial"/>
        <family val="2"/>
      </rPr>
      <t xml:space="preserve"> </t>
    </r>
  </si>
  <si>
    <r>
      <t>EFT000000001246</t>
    </r>
    <r>
      <rPr>
        <sz val="9"/>
        <color indexed="8"/>
        <rFont val="Arial"/>
        <family val="2"/>
      </rPr>
      <t xml:space="preserve"> </t>
    </r>
  </si>
  <si>
    <t>PAGO DE DESCUENTO, CORRESPONDIENTE A  NOMINA DEL  NIVEL CENTRAL Y PERSONAS EN TRAMITES DE PENSION NC Y AC. CORRESPONDIENTE AL MES DE AGOSTO/2021, SEGUN MEMO DF-282/2021.</t>
  </si>
  <si>
    <t>PAGO DE DESCUENTO COOP. INAPA (FIJO Y NO FIJO), CORRESPONDIENTE A LAS NOMINAS NIVEL CENTRAL, ACUEDUCTOS, PERSONAL TRAMITES DE PENSION NC Y AC. PROVINCIAS SANTIAGO Y SAN CRISTOBAL, PERSONAL CONTRATADO E IGUALADO AGOSTO/2021, SEGUN MEMO-DF-282/2021.</t>
  </si>
  <si>
    <t>PAGO DE CREDITO EDUCATIVO DE LAS RETENCIONES, CORREPONDIENTE A NOMINA DEL NIVEL CENTRAL Y PERSONAL EN TRAMITES DE PENSION NC. Y AC.  DEL MES DE AGOSTO /2021, SEGUN MEMO-DF-282/2021.</t>
  </si>
  <si>
    <t xml:space="preserve">AVC .POR  CTA. BLOQUEADA </t>
  </si>
  <si>
    <t>RETENCION AGOSTO/2021</t>
  </si>
  <si>
    <t xml:space="preserve">103446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</si>
</sst>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11C0A]dd\-mmm\-yy"/>
    <numFmt numFmtId="165" formatCode="[$-11C0A]dd/mm/yyyy"/>
    <numFmt numFmtId="166" formatCode="[$-11C0A]#,##0.00;\-#,##0.00"/>
    <numFmt numFmtId="167" formatCode="_-* #,##0.00\ _€_-;\-* #,##0.00\ _€_-;_-* &quot;-&quot;??\ _€_-;_-@_-"/>
  </numFmts>
  <fonts count="4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8"/>
      <color theme="1"/>
      <name val="Calibri"/>
      <family val="2"/>
      <scheme val="minor"/>
    </font>
    <font>
      <sz val="8"/>
      <color indexed="8"/>
      <name val="Calibri"/>
      <family val="2"/>
      <scheme val="minor"/>
    </font>
    <font>
      <sz val="8"/>
      <color theme="1"/>
      <name val="Calibri"/>
      <family val="2"/>
      <scheme val="minor"/>
    </font>
    <font>
      <b/>
      <sz val="8"/>
      <name val="Calibri"/>
      <family val="2"/>
      <scheme val="minor"/>
    </font>
    <font>
      <sz val="8"/>
      <name val="Calibri"/>
      <family val="2"/>
      <scheme val="minor"/>
    </font>
    <font>
      <b/>
      <sz val="9"/>
      <color theme="1"/>
      <name val="Calibri"/>
      <family val="2"/>
      <scheme val="minor"/>
    </font>
    <font>
      <b/>
      <sz val="9"/>
      <name val="Calibri"/>
      <family val="2"/>
      <scheme val="minor"/>
    </font>
    <font>
      <sz val="10"/>
      <name val="Arial"/>
      <family val="2"/>
    </font>
    <font>
      <sz val="8"/>
      <color indexed="8"/>
      <name val="Calibri Light"/>
      <family val="1"/>
      <scheme val="major"/>
    </font>
    <font>
      <sz val="10"/>
      <name val="Arial"/>
      <family val="2"/>
    </font>
    <font>
      <sz val="11"/>
      <color rgb="FFFF0000"/>
      <name val="Calibri"/>
      <family val="2"/>
      <scheme val="minor"/>
    </font>
    <font>
      <sz val="8"/>
      <color indexed="8"/>
      <name val="Arial"/>
      <family val="2"/>
    </font>
    <font>
      <sz val="8"/>
      <color theme="1"/>
      <name val="Arial"/>
      <family val="2"/>
    </font>
    <font>
      <sz val="8"/>
      <color theme="1" tint="4.9989318521683403E-2"/>
      <name val="Calibri"/>
      <family val="2"/>
      <scheme val="minor"/>
    </font>
    <font>
      <sz val="8"/>
      <color rgb="FFFF0000"/>
      <name val="Calibri"/>
      <family val="2"/>
      <scheme val="minor"/>
    </font>
    <font>
      <sz val="9"/>
      <color indexed="8"/>
      <name val="Arial"/>
      <family val="2"/>
    </font>
    <font>
      <sz val="10"/>
      <name val="Arial"/>
      <family val="2"/>
    </font>
    <font>
      <sz val="8"/>
      <color rgb="FF000000"/>
      <name val="Calibri"/>
      <family val="2"/>
      <scheme val="minor"/>
    </font>
    <font>
      <sz val="10"/>
      <name val="Arial"/>
      <family val="2"/>
    </font>
    <font>
      <b/>
      <sz val="8"/>
      <color rgb="FF000000"/>
      <name val="Calibri"/>
      <family val="2"/>
      <scheme val="minor"/>
    </font>
    <font>
      <sz val="9"/>
      <color indexed="8"/>
      <name val="Arial"/>
      <family val="2"/>
    </font>
    <font>
      <sz val="9"/>
      <color rgb="FF000000"/>
      <name val="Arial"/>
      <family val="2"/>
    </font>
    <font>
      <sz val="9"/>
      <color indexed="8"/>
      <name val="Arial"/>
      <family val="2"/>
    </font>
    <font>
      <sz val="9"/>
      <color indexed="8"/>
      <name val="Arial"/>
      <family val="2"/>
    </font>
    <font>
      <b/>
      <sz val="8"/>
      <color indexed="8"/>
      <name val="Calibri"/>
      <family val="2"/>
      <scheme val="minor"/>
    </font>
    <font>
      <sz val="9"/>
      <color theme="1"/>
      <name val="Calibri"/>
      <family val="2"/>
      <scheme val="minor"/>
    </font>
    <font>
      <sz val="9"/>
      <color indexed="8"/>
      <name val="Arial"/>
      <family val="2"/>
    </font>
    <font>
      <i/>
      <sz val="8"/>
      <color indexed="8"/>
      <name val="Calibri"/>
      <family val="2"/>
      <scheme val="minor"/>
    </font>
    <font>
      <sz val="10"/>
      <name val="Arial"/>
      <family val="2"/>
    </font>
    <font>
      <sz val="9"/>
      <color indexed="8"/>
      <name val="Arial"/>
      <family val="2"/>
    </font>
    <font>
      <sz val="9"/>
      <color indexed="8"/>
      <name val="Arial"/>
      <family val="2"/>
    </font>
    <font>
      <sz val="8"/>
      <color indexed="10"/>
      <name val="Calibri"/>
      <family val="2"/>
      <scheme val="minor"/>
    </font>
    <font>
      <i/>
      <sz val="8"/>
      <color theme="1"/>
      <name val="Calibri"/>
      <family val="2"/>
      <scheme val="minor"/>
    </font>
    <font>
      <sz val="9"/>
      <color indexed="8"/>
      <name val="Arial"/>
      <family val="2"/>
    </font>
    <font>
      <sz val="11"/>
      <name val="Calibri"/>
      <family val="2"/>
      <scheme val="minor"/>
    </font>
    <font>
      <sz val="11"/>
      <color indexed="8"/>
      <name val="Calibri"/>
      <family val="2"/>
      <scheme val="minor"/>
    </font>
    <font>
      <sz val="8"/>
      <color rgb="FF000000"/>
      <name val="Calibri"/>
      <family val="2"/>
    </font>
    <font>
      <sz val="8"/>
      <color rgb="FFC00000"/>
      <name val="Calibri"/>
      <family val="2"/>
      <scheme val="minor"/>
    </font>
    <font>
      <sz val="9"/>
      <color indexed="8"/>
      <name val="Arial"/>
      <family val="2"/>
    </font>
    <font>
      <sz val="12"/>
      <color theme="1"/>
      <name val="Calibri"/>
      <family val="2"/>
      <scheme val="minor"/>
    </font>
    <font>
      <sz val="9"/>
      <color indexed="8"/>
      <name val="Arial"/>
      <charset val="1"/>
    </font>
  </fonts>
  <fills count="4">
    <fill>
      <patternFill patternType="none"/>
    </fill>
    <fill>
      <patternFill patternType="gray125"/>
    </fill>
    <fill>
      <patternFill patternType="solid">
        <fgColor theme="0"/>
        <bgColor indexed="64"/>
      </patternFill>
    </fill>
    <fill>
      <patternFill patternType="solid">
        <fgColor theme="4" tint="0.39997558519241921"/>
        <bgColor indexed="64"/>
      </patternFill>
    </fill>
  </fills>
  <borders count="9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8"/>
      </left>
      <right/>
      <top/>
      <bottom/>
      <diagonal/>
    </border>
    <border>
      <left style="thin">
        <color indexed="8"/>
      </left>
      <right style="medium">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top style="thin">
        <color indexed="64"/>
      </top>
      <bottom style="thin">
        <color indexed="64"/>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8"/>
      </left>
      <right/>
      <top style="thin">
        <color indexed="8"/>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8"/>
      </left>
      <right/>
      <top style="thin">
        <color indexed="64"/>
      </top>
      <bottom style="thin">
        <color indexed="64"/>
      </bottom>
      <diagonal/>
    </border>
    <border>
      <left style="thin">
        <color indexed="8"/>
      </left>
      <right/>
      <top/>
      <bottom style="thin">
        <color indexed="8"/>
      </bottom>
      <diagonal/>
    </border>
    <border>
      <left style="medium">
        <color indexed="64"/>
      </left>
      <right/>
      <top/>
      <bottom/>
      <diagonal/>
    </border>
    <border>
      <left style="thin">
        <color indexed="64"/>
      </left>
      <right style="thin">
        <color indexed="8"/>
      </right>
      <top style="thin">
        <color indexed="8"/>
      </top>
      <bottom style="thin">
        <color indexed="64"/>
      </bottom>
      <diagonal/>
    </border>
    <border>
      <left style="thin">
        <color indexed="8"/>
      </left>
      <right/>
      <top style="thin">
        <color indexed="64"/>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8"/>
      </left>
      <right/>
      <top style="medium">
        <color indexed="64"/>
      </top>
      <bottom style="thin">
        <color indexed="8"/>
      </bottom>
      <diagonal/>
    </border>
    <border>
      <left/>
      <right style="thin">
        <color indexed="64"/>
      </right>
      <top/>
      <bottom/>
      <diagonal/>
    </border>
    <border>
      <left/>
      <right style="thin">
        <color indexed="8"/>
      </right>
      <top style="thin">
        <color indexed="8"/>
      </top>
      <bottom/>
      <diagonal/>
    </border>
    <border>
      <left/>
      <right style="thin">
        <color indexed="8"/>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8"/>
      </top>
      <bottom/>
      <diagonal/>
    </border>
    <border>
      <left style="medium">
        <color indexed="64"/>
      </left>
      <right style="medium">
        <color indexed="64"/>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theme="1"/>
      </right>
      <top style="thin">
        <color theme="1"/>
      </top>
      <bottom style="thin">
        <color theme="1"/>
      </bottom>
      <diagonal/>
    </border>
    <border>
      <left style="thin">
        <color indexed="64"/>
      </left>
      <right style="thin">
        <color theme="1"/>
      </right>
      <top style="thin">
        <color indexed="64"/>
      </top>
      <bottom style="thin">
        <color theme="1"/>
      </bottom>
      <diagonal/>
    </border>
    <border>
      <left style="thin">
        <color indexed="64"/>
      </left>
      <right style="thin">
        <color theme="1"/>
      </right>
      <top/>
      <bottom style="thin">
        <color theme="1"/>
      </bottom>
      <diagonal/>
    </border>
    <border>
      <left/>
      <right/>
      <top style="thin">
        <color indexed="64"/>
      </top>
      <bottom/>
      <diagonal/>
    </border>
    <border>
      <left style="medium">
        <color indexed="64"/>
      </left>
      <right style="thin">
        <color theme="1"/>
      </right>
      <top style="thin">
        <color theme="1"/>
      </top>
      <bottom/>
      <diagonal/>
    </border>
    <border>
      <left/>
      <right/>
      <top style="thin">
        <color theme="1"/>
      </top>
      <bottom/>
      <diagonal/>
    </border>
  </borders>
  <cellStyleXfs count="13">
    <xf numFmtId="0" fontId="0" fillId="0" borderId="0"/>
    <xf numFmtId="43" fontId="1" fillId="0" borderId="0" applyFont="0" applyFill="0" applyBorder="0" applyAlignment="0" applyProtection="0"/>
    <xf numFmtId="0" fontId="11" fillId="0" borderId="0"/>
    <xf numFmtId="0" fontId="13" fillId="0" borderId="0"/>
    <xf numFmtId="0" fontId="20"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20" fillId="0" borderId="0"/>
    <xf numFmtId="0" fontId="22" fillId="0" borderId="0"/>
    <xf numFmtId="0" fontId="32" fillId="0" borderId="0"/>
  </cellStyleXfs>
  <cellXfs count="1030">
    <xf numFmtId="0" fontId="0" fillId="0" borderId="0" xfId="0"/>
    <xf numFmtId="0" fontId="4" fillId="2" borderId="13" xfId="0" applyFont="1" applyFill="1" applyBorder="1" applyAlignment="1">
      <alignment horizontal="left" wrapText="1"/>
    </xf>
    <xf numFmtId="0" fontId="4" fillId="2" borderId="13" xfId="0" applyFont="1" applyFill="1" applyBorder="1" applyAlignment="1">
      <alignment horizontal="left"/>
    </xf>
    <xf numFmtId="0" fontId="4" fillId="0" borderId="13" xfId="0" applyFont="1" applyBorder="1" applyAlignment="1">
      <alignment horizontal="left"/>
    </xf>
    <xf numFmtId="0" fontId="7" fillId="2" borderId="13" xfId="0" applyFont="1" applyFill="1" applyBorder="1" applyAlignment="1">
      <alignment horizontal="left"/>
    </xf>
    <xf numFmtId="0" fontId="5" fillId="0" borderId="14" xfId="0" applyFont="1" applyBorder="1" applyAlignment="1" applyProtection="1">
      <alignment horizontal="left" wrapText="1" readingOrder="1"/>
      <protection locked="0"/>
    </xf>
    <xf numFmtId="0" fontId="8" fillId="0" borderId="14" xfId="0" applyFont="1" applyBorder="1" applyAlignment="1" applyProtection="1">
      <alignment horizontal="left" wrapText="1" readingOrder="1"/>
      <protection locked="0"/>
    </xf>
    <xf numFmtId="0" fontId="5" fillId="0" borderId="0" xfId="0" applyFont="1" applyBorder="1" applyAlignment="1" applyProtection="1">
      <alignment horizontal="left" wrapText="1"/>
      <protection locked="0"/>
    </xf>
    <xf numFmtId="0" fontId="7" fillId="2" borderId="13" xfId="0" applyFont="1" applyFill="1" applyBorder="1" applyAlignment="1">
      <alignment horizontal="left" wrapText="1"/>
    </xf>
    <xf numFmtId="0" fontId="5" fillId="0" borderId="14" xfId="0" applyFont="1" applyBorder="1" applyAlignment="1" applyProtection="1">
      <alignment horizontal="left" wrapText="1"/>
      <protection locked="0"/>
    </xf>
    <xf numFmtId="165" fontId="8" fillId="0" borderId="0" xfId="0" applyNumberFormat="1" applyFont="1" applyBorder="1" applyAlignment="1" applyProtection="1">
      <alignment horizontal="left" wrapText="1"/>
      <protection locked="0"/>
    </xf>
    <xf numFmtId="15" fontId="8" fillId="0" borderId="0" xfId="0" applyNumberFormat="1" applyFont="1" applyBorder="1" applyAlignment="1">
      <alignment vertical="center"/>
    </xf>
    <xf numFmtId="0" fontId="8" fillId="0" borderId="0" xfId="0" applyFont="1" applyBorder="1" applyAlignment="1">
      <alignment horizontal="left"/>
    </xf>
    <xf numFmtId="0" fontId="8" fillId="0" borderId="0" xfId="0" applyFont="1" applyBorder="1" applyAlignment="1">
      <alignment horizontal="left" wrapText="1"/>
    </xf>
    <xf numFmtId="0" fontId="6" fillId="0" borderId="0" xfId="0" applyFont="1" applyBorder="1"/>
    <xf numFmtId="164" fontId="5" fillId="0" borderId="20" xfId="0" applyNumberFormat="1" applyFont="1" applyBorder="1" applyAlignment="1" applyProtection="1">
      <alignment horizontal="left" wrapText="1"/>
      <protection locked="0"/>
    </xf>
    <xf numFmtId="0" fontId="6" fillId="0" borderId="13" xfId="0" applyFont="1" applyBorder="1" applyAlignment="1">
      <alignment horizontal="left"/>
    </xf>
    <xf numFmtId="164" fontId="5" fillId="0" borderId="0" xfId="0" applyNumberFormat="1" applyFont="1" applyBorder="1" applyAlignment="1" applyProtection="1">
      <alignment horizontal="left" wrapText="1"/>
      <protection locked="0"/>
    </xf>
    <xf numFmtId="0" fontId="6" fillId="2" borderId="0" xfId="0" applyFont="1" applyFill="1" applyBorder="1" applyAlignment="1">
      <alignment horizontal="left" wrapText="1"/>
    </xf>
    <xf numFmtId="0" fontId="6" fillId="2" borderId="0" xfId="0" applyFont="1" applyFill="1" applyBorder="1" applyAlignment="1">
      <alignment horizontal="left"/>
    </xf>
    <xf numFmtId="0" fontId="6" fillId="0" borderId="0" xfId="0" applyFont="1" applyBorder="1" applyAlignment="1">
      <alignment horizontal="left"/>
    </xf>
    <xf numFmtId="164" fontId="8" fillId="0" borderId="0" xfId="0" applyNumberFormat="1" applyFont="1" applyBorder="1" applyAlignment="1" applyProtection="1">
      <alignment vertical="center" wrapText="1"/>
      <protection locked="0"/>
    </xf>
    <xf numFmtId="0" fontId="8" fillId="2" borderId="0" xfId="0" applyFont="1" applyFill="1" applyBorder="1" applyAlignment="1">
      <alignment horizontal="left"/>
    </xf>
    <xf numFmtId="4" fontId="8" fillId="0" borderId="0" xfId="0" applyNumberFormat="1" applyFont="1" applyBorder="1" applyAlignment="1">
      <alignment horizontal="right"/>
    </xf>
    <xf numFmtId="0" fontId="6" fillId="0" borderId="0" xfId="0" applyFont="1" applyAlignment="1">
      <alignment vertical="center"/>
    </xf>
    <xf numFmtId="0" fontId="6" fillId="0" borderId="0" xfId="0" applyFont="1"/>
    <xf numFmtId="0" fontId="6" fillId="0" borderId="0" xfId="0" applyFont="1" applyBorder="1" applyAlignment="1">
      <alignment vertical="center"/>
    </xf>
    <xf numFmtId="0" fontId="5" fillId="0" borderId="13" xfId="0" applyFont="1" applyBorder="1" applyAlignment="1" applyProtection="1">
      <alignment horizontal="left" wrapText="1"/>
      <protection locked="0"/>
    </xf>
    <xf numFmtId="0" fontId="5" fillId="0" borderId="0" xfId="0" applyFont="1" applyBorder="1" applyAlignment="1" applyProtection="1">
      <alignment horizontal="left" wrapText="1" readingOrder="1"/>
      <protection locked="0"/>
    </xf>
    <xf numFmtId="4" fontId="6" fillId="0" borderId="0" xfId="0" applyNumberFormat="1" applyFont="1" applyBorder="1" applyAlignment="1">
      <alignment horizontal="right"/>
    </xf>
    <xf numFmtId="0" fontId="5" fillId="0" borderId="13" xfId="0" applyFont="1" applyBorder="1" applyAlignment="1" applyProtection="1">
      <alignment horizontal="left" wrapText="1" readingOrder="1"/>
      <protection locked="0"/>
    </xf>
    <xf numFmtId="0" fontId="5" fillId="2" borderId="0" xfId="0" applyFont="1" applyFill="1" applyBorder="1" applyAlignment="1" applyProtection="1">
      <alignment horizontal="left" wrapText="1" readingOrder="1"/>
      <protection locked="0"/>
    </xf>
    <xf numFmtId="166" fontId="5" fillId="0" borderId="0" xfId="0" applyNumberFormat="1" applyFont="1" applyBorder="1" applyAlignment="1" applyProtection="1">
      <alignment horizontal="right" wrapText="1" readingOrder="1"/>
      <protection locked="0"/>
    </xf>
    <xf numFmtId="0" fontId="4" fillId="2" borderId="16" xfId="0" applyFont="1" applyFill="1" applyBorder="1" applyAlignment="1">
      <alignment horizontal="left"/>
    </xf>
    <xf numFmtId="0" fontId="6" fillId="0" borderId="13" xfId="0" applyFont="1" applyBorder="1" applyAlignment="1">
      <alignment horizontal="left" wrapText="1"/>
    </xf>
    <xf numFmtId="0" fontId="5" fillId="0" borderId="0" xfId="0" applyFont="1" applyBorder="1" applyAlignment="1" applyProtection="1">
      <alignment vertical="top" wrapText="1" readingOrder="1"/>
      <protection locked="0"/>
    </xf>
    <xf numFmtId="166" fontId="5" fillId="0" borderId="0" xfId="0" applyNumberFormat="1" applyFont="1" applyBorder="1" applyAlignment="1" applyProtection="1">
      <alignment horizontal="right" vertical="top" wrapText="1" readingOrder="1"/>
      <protection locked="0"/>
    </xf>
    <xf numFmtId="0" fontId="0" fillId="0" borderId="0" xfId="0" applyAlignment="1">
      <alignment wrapText="1"/>
    </xf>
    <xf numFmtId="0" fontId="0" fillId="0" borderId="0" xfId="0" applyAlignment="1">
      <alignment wrapText="1" readingOrder="1"/>
    </xf>
    <xf numFmtId="0" fontId="2" fillId="0" borderId="0" xfId="0" applyFont="1" applyAlignment="1">
      <alignment vertical="center"/>
    </xf>
    <xf numFmtId="4" fontId="6" fillId="0" borderId="13" xfId="0" applyNumberFormat="1" applyFont="1" applyBorder="1" applyAlignment="1">
      <alignment horizontal="right"/>
    </xf>
    <xf numFmtId="4" fontId="6" fillId="0" borderId="13" xfId="0" applyNumberFormat="1" applyFont="1" applyBorder="1" applyAlignment="1">
      <alignment horizontal="right" wrapText="1"/>
    </xf>
    <xf numFmtId="166" fontId="5" fillId="0" borderId="14" xfId="0" applyNumberFormat="1" applyFont="1" applyBorder="1" applyAlignment="1" applyProtection="1">
      <alignment horizontal="right" wrapText="1" readingOrder="1"/>
      <protection locked="0"/>
    </xf>
    <xf numFmtId="164" fontId="5" fillId="0" borderId="24" xfId="0" applyNumberFormat="1" applyFont="1" applyBorder="1" applyAlignment="1" applyProtection="1">
      <alignment horizontal="left" wrapText="1"/>
      <protection locked="0"/>
    </xf>
    <xf numFmtId="0" fontId="4" fillId="2" borderId="17" xfId="0" applyFont="1" applyFill="1" applyBorder="1" applyAlignment="1">
      <alignment horizontal="left" wrapText="1"/>
    </xf>
    <xf numFmtId="0" fontId="4" fillId="2" borderId="17" xfId="0" applyFont="1" applyFill="1" applyBorder="1" applyAlignment="1">
      <alignment horizontal="left"/>
    </xf>
    <xf numFmtId="4" fontId="6" fillId="0" borderId="17" xfId="0" applyNumberFormat="1" applyFont="1" applyBorder="1" applyAlignment="1">
      <alignment horizontal="right"/>
    </xf>
    <xf numFmtId="0" fontId="9" fillId="3" borderId="3" xfId="0" applyFont="1" applyFill="1" applyBorder="1" applyAlignment="1">
      <alignment vertical="center"/>
    </xf>
    <xf numFmtId="0" fontId="9" fillId="3" borderId="7" xfId="0" applyFont="1" applyFill="1" applyBorder="1" applyAlignment="1">
      <alignment vertical="center"/>
    </xf>
    <xf numFmtId="4" fontId="8" fillId="2" borderId="17" xfId="0" applyNumberFormat="1" applyFont="1" applyFill="1" applyBorder="1" applyAlignment="1">
      <alignment horizontal="right"/>
    </xf>
    <xf numFmtId="0" fontId="4" fillId="3" borderId="3" xfId="0" applyFont="1" applyFill="1" applyBorder="1" applyAlignment="1">
      <alignment vertical="center"/>
    </xf>
    <xf numFmtId="0" fontId="4" fillId="3" borderId="7" xfId="0" applyFont="1" applyFill="1" applyBorder="1" applyAlignment="1">
      <alignment vertical="center"/>
    </xf>
    <xf numFmtId="0" fontId="6" fillId="0" borderId="27" xfId="0" applyFont="1" applyBorder="1" applyAlignment="1">
      <alignment horizontal="left"/>
    </xf>
    <xf numFmtId="164" fontId="8" fillId="0" borderId="29" xfId="0" applyNumberFormat="1" applyFont="1" applyBorder="1" applyAlignment="1" applyProtection="1">
      <alignment horizontal="left" wrapText="1"/>
      <protection locked="0"/>
    </xf>
    <xf numFmtId="39" fontId="6" fillId="0" borderId="27" xfId="1" applyNumberFormat="1" applyFont="1" applyBorder="1" applyAlignment="1">
      <alignment horizontal="right"/>
    </xf>
    <xf numFmtId="0" fontId="4" fillId="2" borderId="27" xfId="0" applyFont="1" applyFill="1" applyBorder="1" applyAlignment="1">
      <alignment horizontal="left" wrapText="1"/>
    </xf>
    <xf numFmtId="0" fontId="5" fillId="0" borderId="30" xfId="0" applyFont="1" applyBorder="1" applyAlignment="1" applyProtection="1">
      <alignment horizontal="left" wrapText="1"/>
      <protection locked="0"/>
    </xf>
    <xf numFmtId="166" fontId="5" fillId="0" borderId="30" xfId="0" applyNumberFormat="1" applyFont="1" applyBorder="1" applyAlignment="1" applyProtection="1">
      <alignment horizontal="right" wrapText="1"/>
      <protection locked="0"/>
    </xf>
    <xf numFmtId="164" fontId="8" fillId="0" borderId="32" xfId="0" applyNumberFormat="1" applyFont="1" applyBorder="1" applyAlignment="1" applyProtection="1">
      <alignment horizontal="left" wrapText="1"/>
      <protection locked="0"/>
    </xf>
    <xf numFmtId="164" fontId="8" fillId="0" borderId="0" xfId="0" applyNumberFormat="1" applyFont="1" applyBorder="1" applyAlignment="1" applyProtection="1">
      <alignment horizontal="left" wrapText="1"/>
      <protection locked="0"/>
    </xf>
    <xf numFmtId="164" fontId="5" fillId="0" borderId="32" xfId="0" applyNumberFormat="1" applyFont="1" applyBorder="1" applyAlignment="1" applyProtection="1">
      <alignment horizontal="left" wrapText="1"/>
      <protection locked="0"/>
    </xf>
    <xf numFmtId="164" fontId="8" fillId="0" borderId="13" xfId="0" applyNumberFormat="1" applyFont="1" applyBorder="1" applyAlignment="1" applyProtection="1">
      <alignment horizontal="left" wrapText="1"/>
      <protection locked="0"/>
    </xf>
    <xf numFmtId="4" fontId="6" fillId="0" borderId="13" xfId="0" applyNumberFormat="1" applyFont="1" applyBorder="1" applyAlignment="1">
      <alignment horizontal="left"/>
    </xf>
    <xf numFmtId="4" fontId="6" fillId="0" borderId="13" xfId="0" applyNumberFormat="1" applyFont="1" applyBorder="1" applyAlignment="1">
      <alignment horizontal="left" wrapText="1"/>
    </xf>
    <xf numFmtId="0" fontId="4" fillId="2" borderId="0" xfId="0" applyFont="1" applyFill="1" applyBorder="1" applyAlignment="1">
      <alignment horizontal="left"/>
    </xf>
    <xf numFmtId="39" fontId="6" fillId="0" borderId="0" xfId="1" applyNumberFormat="1" applyFont="1" applyBorder="1" applyAlignment="1">
      <alignment horizontal="right"/>
    </xf>
    <xf numFmtId="4" fontId="6" fillId="0" borderId="16" xfId="0" applyNumberFormat="1" applyFont="1" applyBorder="1" applyAlignment="1">
      <alignment horizontal="left"/>
    </xf>
    <xf numFmtId="0" fontId="14" fillId="0" borderId="0" xfId="0" applyFont="1" applyAlignment="1">
      <alignment wrapText="1"/>
    </xf>
    <xf numFmtId="0" fontId="6" fillId="0" borderId="0" xfId="0" applyFont="1" applyAlignment="1">
      <alignment horizontal="center"/>
    </xf>
    <xf numFmtId="0" fontId="6" fillId="0" borderId="0" xfId="0" applyFont="1" applyBorder="1" applyAlignment="1">
      <alignment horizontal="center"/>
    </xf>
    <xf numFmtId="0" fontId="0" fillId="0" borderId="0" xfId="0" applyAlignment="1">
      <alignment horizontal="center"/>
    </xf>
    <xf numFmtId="4" fontId="6" fillId="0" borderId="0" xfId="0" applyNumberFormat="1" applyFont="1" applyBorder="1" applyAlignment="1">
      <alignment horizontal="center"/>
    </xf>
    <xf numFmtId="39" fontId="6" fillId="0" borderId="0" xfId="1" applyNumberFormat="1" applyFont="1" applyBorder="1" applyAlignment="1">
      <alignment horizontal="center"/>
    </xf>
    <xf numFmtId="0" fontId="6" fillId="0" borderId="0" xfId="0" applyFont="1" applyBorder="1" applyAlignment="1">
      <alignment horizontal="center" wrapText="1"/>
    </xf>
    <xf numFmtId="4" fontId="6" fillId="0" borderId="0" xfId="0" applyNumberFormat="1" applyFont="1" applyBorder="1" applyAlignment="1">
      <alignment horizontal="center" wrapText="1"/>
    </xf>
    <xf numFmtId="165" fontId="15" fillId="0" borderId="0" xfId="0" applyNumberFormat="1" applyFont="1" applyBorder="1" applyAlignment="1" applyProtection="1">
      <alignment vertical="top" wrapText="1" readingOrder="1"/>
      <protection locked="0"/>
    </xf>
    <xf numFmtId="0" fontId="15" fillId="0" borderId="0" xfId="0" applyFont="1" applyBorder="1" applyAlignment="1" applyProtection="1">
      <alignment horizontal="center" vertical="top" wrapText="1"/>
      <protection locked="0"/>
    </xf>
    <xf numFmtId="0" fontId="16" fillId="0" borderId="0" xfId="0" applyFont="1" applyBorder="1" applyAlignment="1" applyProtection="1">
      <alignment vertical="top" wrapText="1" readingOrder="1"/>
      <protection locked="0"/>
    </xf>
    <xf numFmtId="166" fontId="15" fillId="0" borderId="0" xfId="0" applyNumberFormat="1" applyFont="1" applyBorder="1" applyAlignment="1" applyProtection="1">
      <alignment horizontal="right" vertical="top" wrapText="1" readingOrder="1"/>
      <protection locked="0"/>
    </xf>
    <xf numFmtId="4" fontId="6" fillId="0" borderId="17" xfId="0" applyNumberFormat="1" applyFont="1" applyBorder="1" applyAlignment="1">
      <alignment horizontal="left"/>
    </xf>
    <xf numFmtId="165" fontId="8" fillId="0" borderId="14" xfId="0" applyNumberFormat="1" applyFont="1" applyBorder="1" applyAlignment="1" applyProtection="1">
      <alignment horizontal="left" wrapText="1"/>
      <protection locked="0"/>
    </xf>
    <xf numFmtId="0" fontId="8" fillId="2" borderId="13" xfId="0" applyFont="1" applyFill="1" applyBorder="1" applyAlignment="1">
      <alignment horizontal="left" wrapText="1"/>
    </xf>
    <xf numFmtId="166" fontId="5" fillId="0" borderId="17" xfId="0" applyNumberFormat="1" applyFont="1" applyBorder="1" applyAlignment="1" applyProtection="1">
      <alignment horizontal="left" wrapText="1"/>
      <protection locked="0"/>
    </xf>
    <xf numFmtId="14" fontId="8" fillId="0" borderId="13" xfId="0" applyNumberFormat="1" applyFont="1" applyBorder="1" applyAlignment="1">
      <alignment horizontal="left" wrapText="1"/>
    </xf>
    <xf numFmtId="14" fontId="5" fillId="0" borderId="14" xfId="0" applyNumberFormat="1" applyFont="1" applyBorder="1" applyAlignment="1" applyProtection="1">
      <alignment horizontal="left" wrapText="1"/>
      <protection locked="0"/>
    </xf>
    <xf numFmtId="0" fontId="4" fillId="2" borderId="18" xfId="0" applyFont="1" applyFill="1" applyBorder="1" applyAlignment="1">
      <alignment horizontal="left" wrapText="1"/>
    </xf>
    <xf numFmtId="0" fontId="4" fillId="2" borderId="0" xfId="0" applyFont="1" applyFill="1" applyBorder="1" applyAlignment="1">
      <alignment horizontal="left" wrapText="1"/>
    </xf>
    <xf numFmtId="164" fontId="5" fillId="0" borderId="13" xfId="0" applyNumberFormat="1" applyFont="1" applyBorder="1" applyAlignment="1" applyProtection="1">
      <alignment horizontal="left" wrapText="1"/>
      <protection locked="0"/>
    </xf>
    <xf numFmtId="0" fontId="6" fillId="0" borderId="14" xfId="0" applyFont="1" applyBorder="1" applyAlignment="1" applyProtection="1">
      <alignment horizontal="left" wrapText="1" readingOrder="1"/>
      <protection locked="0"/>
    </xf>
    <xf numFmtId="0" fontId="17" fillId="0" borderId="14" xfId="0" applyFont="1" applyBorder="1" applyAlignment="1" applyProtection="1">
      <alignment horizontal="left" wrapText="1" readingOrder="1"/>
      <protection locked="0"/>
    </xf>
    <xf numFmtId="0" fontId="18" fillId="0" borderId="14" xfId="0" applyFont="1" applyBorder="1" applyAlignment="1" applyProtection="1">
      <alignment horizontal="left" wrapText="1" readingOrder="1"/>
      <protection locked="0"/>
    </xf>
    <xf numFmtId="0" fontId="6" fillId="0" borderId="15" xfId="0" applyFont="1" applyBorder="1" applyAlignment="1" applyProtection="1">
      <alignment horizontal="left" wrapText="1" readingOrder="1"/>
      <protection locked="0"/>
    </xf>
    <xf numFmtId="0" fontId="5" fillId="0" borderId="19" xfId="0" applyFont="1" applyBorder="1" applyAlignment="1" applyProtection="1">
      <alignment horizontal="left" wrapText="1" readingOrder="1"/>
      <protection locked="0"/>
    </xf>
    <xf numFmtId="166" fontId="19" fillId="0" borderId="0" xfId="0" applyNumberFormat="1" applyFont="1" applyBorder="1" applyAlignment="1" applyProtection="1">
      <alignment horizontal="right" vertical="top" wrapText="1" readingOrder="1"/>
      <protection locked="0"/>
    </xf>
    <xf numFmtId="4" fontId="8" fillId="0" borderId="13" xfId="0" applyNumberFormat="1" applyFont="1" applyBorder="1" applyAlignment="1">
      <alignment horizontal="left" wrapText="1" readingOrder="1"/>
    </xf>
    <xf numFmtId="0" fontId="8" fillId="0" borderId="13" xfId="0" applyFont="1" applyBorder="1" applyAlignment="1" applyProtection="1">
      <alignment horizontal="left" wrapText="1" readingOrder="1"/>
      <protection locked="0"/>
    </xf>
    <xf numFmtId="43" fontId="6" fillId="0" borderId="13" xfId="0" applyNumberFormat="1" applyFont="1" applyBorder="1" applyAlignment="1">
      <alignment wrapText="1"/>
    </xf>
    <xf numFmtId="4" fontId="6" fillId="0" borderId="25" xfId="0" applyNumberFormat="1" applyFont="1" applyBorder="1" applyAlignment="1">
      <alignment wrapText="1"/>
    </xf>
    <xf numFmtId="0" fontId="6" fillId="0" borderId="16" xfId="0" applyFont="1" applyBorder="1" applyAlignment="1">
      <alignment horizontal="left"/>
    </xf>
    <xf numFmtId="0" fontId="12" fillId="2" borderId="0" xfId="0" applyFont="1" applyFill="1" applyBorder="1" applyAlignment="1" applyProtection="1">
      <alignment horizontal="left" wrapText="1" readingOrder="1"/>
      <protection locked="0"/>
    </xf>
    <xf numFmtId="0" fontId="2" fillId="0" borderId="0" xfId="0" applyFont="1" applyAlignment="1"/>
    <xf numFmtId="0" fontId="6" fillId="0" borderId="0" xfId="0" applyFont="1" applyAlignment="1"/>
    <xf numFmtId="0" fontId="2" fillId="0" borderId="0" xfId="0" applyFont="1" applyAlignment="1">
      <alignment wrapText="1"/>
    </xf>
    <xf numFmtId="0" fontId="6" fillId="0" borderId="0" xfId="0" applyFont="1" applyBorder="1" applyAlignment="1"/>
    <xf numFmtId="0" fontId="0" fillId="0" borderId="0" xfId="0" applyAlignment="1"/>
    <xf numFmtId="0" fontId="2" fillId="0" borderId="0" xfId="0" applyFont="1" applyAlignment="1">
      <alignment horizontal="right"/>
    </xf>
    <xf numFmtId="0" fontId="6" fillId="0" borderId="0" xfId="0" applyFont="1" applyAlignment="1">
      <alignment horizontal="right"/>
    </xf>
    <xf numFmtId="0" fontId="2" fillId="0" borderId="0" xfId="0" applyFont="1" applyAlignment="1">
      <alignment horizontal="right" wrapText="1"/>
    </xf>
    <xf numFmtId="0" fontId="6" fillId="0" borderId="0" xfId="0" applyFont="1" applyBorder="1" applyAlignment="1">
      <alignment horizontal="right"/>
    </xf>
    <xf numFmtId="43" fontId="8" fillId="0" borderId="13" xfId="1" applyFont="1" applyBorder="1" applyAlignment="1">
      <alignment horizontal="right" wrapText="1"/>
    </xf>
    <xf numFmtId="0" fontId="0" fillId="0" borderId="0" xfId="0" applyAlignment="1">
      <alignment horizontal="right"/>
    </xf>
    <xf numFmtId="4" fontId="6" fillId="0" borderId="25" xfId="0" applyNumberFormat="1" applyFont="1" applyBorder="1" applyAlignment="1"/>
    <xf numFmtId="4" fontId="6" fillId="0" borderId="0" xfId="0" applyNumberFormat="1" applyFont="1" applyBorder="1" applyAlignment="1"/>
    <xf numFmtId="4" fontId="8" fillId="2" borderId="0" xfId="0" applyNumberFormat="1" applyFont="1" applyFill="1" applyBorder="1" applyAlignment="1"/>
    <xf numFmtId="39" fontId="6" fillId="0" borderId="0" xfId="0" applyNumberFormat="1" applyFont="1" applyBorder="1" applyAlignment="1"/>
    <xf numFmtId="43" fontId="6" fillId="0" borderId="0" xfId="0" applyNumberFormat="1" applyFont="1" applyBorder="1" applyAlignment="1"/>
    <xf numFmtId="4" fontId="6" fillId="0" borderId="0" xfId="0" applyNumberFormat="1" applyFont="1" applyBorder="1" applyAlignment="1">
      <alignment wrapText="1"/>
    </xf>
    <xf numFmtId="4" fontId="6" fillId="0" borderId="26" xfId="0" applyNumberFormat="1" applyFont="1" applyBorder="1" applyAlignment="1">
      <alignment wrapText="1"/>
    </xf>
    <xf numFmtId="4" fontId="6" fillId="0" borderId="0" xfId="0" applyNumberFormat="1" applyFont="1" applyBorder="1" applyAlignment="1">
      <alignment readingOrder="1"/>
    </xf>
    <xf numFmtId="4" fontId="6" fillId="0" borderId="33" xfId="0" applyNumberFormat="1" applyFont="1" applyBorder="1" applyAlignment="1"/>
    <xf numFmtId="4" fontId="6" fillId="0" borderId="31" xfId="0" applyNumberFormat="1" applyFont="1" applyBorder="1" applyAlignment="1"/>
    <xf numFmtId="0" fontId="8" fillId="0" borderId="0" xfId="0" applyFont="1" applyBorder="1" applyAlignment="1" applyProtection="1">
      <alignment horizontal="left" wrapText="1" readingOrder="1"/>
      <protection locked="0"/>
    </xf>
    <xf numFmtId="4" fontId="9" fillId="3" borderId="7" xfId="0" applyNumberFormat="1" applyFont="1" applyFill="1" applyBorder="1" applyAlignment="1">
      <alignment vertical="center"/>
    </xf>
    <xf numFmtId="0" fontId="6"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wrapText="1"/>
    </xf>
    <xf numFmtId="164" fontId="8" fillId="0" borderId="0" xfId="0" applyNumberFormat="1" applyFont="1" applyBorder="1" applyAlignment="1" applyProtection="1">
      <alignment horizontal="left" vertical="center" wrapText="1"/>
      <protection locked="0"/>
    </xf>
    <xf numFmtId="0" fontId="0" fillId="0" borderId="0" xfId="0" applyAlignment="1">
      <alignment horizontal="left"/>
    </xf>
    <xf numFmtId="4" fontId="21" fillId="0" borderId="13" xfId="0" applyNumberFormat="1" applyFont="1" applyBorder="1" applyAlignment="1">
      <alignment horizontal="right" vertical="top" readingOrder="1"/>
    </xf>
    <xf numFmtId="4" fontId="6" fillId="0" borderId="37" xfId="0" applyNumberFormat="1" applyFont="1" applyBorder="1" applyAlignment="1"/>
    <xf numFmtId="0" fontId="2" fillId="0" borderId="0" xfId="0" applyFont="1" applyAlignment="1">
      <alignment horizontal="left"/>
    </xf>
    <xf numFmtId="0" fontId="6" fillId="0" borderId="0" xfId="0" applyFont="1" applyAlignment="1">
      <alignment horizontal="left"/>
    </xf>
    <xf numFmtId="0" fontId="15" fillId="0" borderId="0"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165" fontId="8" fillId="0" borderId="13" xfId="0" applyNumberFormat="1" applyFont="1" applyBorder="1" applyAlignment="1" applyProtection="1">
      <alignment horizontal="left" wrapText="1"/>
      <protection locked="0"/>
    </xf>
    <xf numFmtId="4" fontId="21" fillId="0" borderId="38" xfId="0" applyNumberFormat="1" applyFont="1" applyBorder="1" applyAlignment="1">
      <alignment horizontal="right" vertical="top" readingOrder="1"/>
    </xf>
    <xf numFmtId="0" fontId="8" fillId="0" borderId="35" xfId="0" applyFont="1" applyBorder="1" applyAlignment="1" applyProtection="1">
      <alignment horizontal="left" wrapText="1" readingOrder="1"/>
      <protection locked="0"/>
    </xf>
    <xf numFmtId="0" fontId="21" fillId="0" borderId="13" xfId="0" applyFont="1" applyBorder="1" applyAlignment="1">
      <alignment horizontal="left"/>
    </xf>
    <xf numFmtId="4" fontId="8" fillId="2" borderId="36" xfId="0" applyNumberFormat="1" applyFont="1" applyFill="1" applyBorder="1" applyAlignment="1">
      <alignment horizontal="right"/>
    </xf>
    <xf numFmtId="0" fontId="21" fillId="0" borderId="13" xfId="0" applyFont="1" applyBorder="1" applyAlignment="1">
      <alignment horizontal="left" readingOrder="1"/>
    </xf>
    <xf numFmtId="164" fontId="5" fillId="0" borderId="39" xfId="0" applyNumberFormat="1" applyFont="1" applyBorder="1" applyAlignment="1" applyProtection="1">
      <alignment horizontal="left" wrapText="1"/>
      <protection locked="0"/>
    </xf>
    <xf numFmtId="0" fontId="6" fillId="0" borderId="0" xfId="0" applyFont="1" applyAlignment="1">
      <alignment wrapText="1" readingOrder="1"/>
    </xf>
    <xf numFmtId="14" fontId="8" fillId="0" borderId="13" xfId="0" applyNumberFormat="1" applyFont="1" applyBorder="1" applyAlignment="1" applyProtection="1">
      <alignment horizontal="left" wrapText="1" readingOrder="1"/>
      <protection locked="0"/>
    </xf>
    <xf numFmtId="0" fontId="8" fillId="0" borderId="13" xfId="0" applyFont="1" applyBorder="1" applyAlignment="1" applyProtection="1">
      <alignment vertical="top" wrapText="1" readingOrder="1"/>
      <protection locked="0"/>
    </xf>
    <xf numFmtId="4" fontId="8" fillId="2" borderId="35" xfId="0" applyNumberFormat="1" applyFont="1" applyFill="1" applyBorder="1" applyAlignment="1">
      <alignment horizontal="right"/>
    </xf>
    <xf numFmtId="4" fontId="21" fillId="0" borderId="35" xfId="0" applyNumberFormat="1" applyFont="1" applyBorder="1" applyAlignment="1">
      <alignment horizontal="right" readingOrder="1"/>
    </xf>
    <xf numFmtId="4" fontId="21" fillId="0" borderId="38" xfId="0" applyNumberFormat="1" applyFont="1" applyBorder="1" applyAlignment="1">
      <alignment horizontal="right" readingOrder="1"/>
    </xf>
    <xf numFmtId="4" fontId="8" fillId="2" borderId="37" xfId="0" applyNumberFormat="1" applyFont="1" applyFill="1" applyBorder="1" applyAlignment="1"/>
    <xf numFmtId="4" fontId="7" fillId="2" borderId="36" xfId="0" applyNumberFormat="1" applyFont="1" applyFill="1" applyBorder="1" applyAlignment="1">
      <alignment horizontal="left"/>
    </xf>
    <xf numFmtId="4" fontId="6" fillId="0" borderId="35" xfId="0" applyNumberFormat="1" applyFont="1" applyBorder="1" applyAlignment="1">
      <alignment horizontal="left"/>
    </xf>
    <xf numFmtId="4" fontId="8" fillId="2" borderId="16" xfId="0" applyNumberFormat="1" applyFont="1" applyFill="1" applyBorder="1" applyAlignment="1">
      <alignment horizontal="center"/>
    </xf>
    <xf numFmtId="4" fontId="8" fillId="2" borderId="12" xfId="0" applyNumberFormat="1" applyFont="1" applyFill="1" applyBorder="1" applyAlignment="1">
      <alignment horizontal="right"/>
    </xf>
    <xf numFmtId="14" fontId="7" fillId="2" borderId="13" xfId="0" applyNumberFormat="1" applyFont="1" applyFill="1" applyBorder="1" applyAlignment="1">
      <alignment horizontal="left"/>
    </xf>
    <xf numFmtId="4" fontId="21" fillId="0" borderId="13" xfId="0" applyNumberFormat="1" applyFont="1" applyBorder="1" applyAlignment="1">
      <alignment horizontal="right" readingOrder="1"/>
    </xf>
    <xf numFmtId="0" fontId="21" fillId="0" borderId="13" xfId="0" applyFont="1" applyBorder="1" applyAlignment="1">
      <alignment horizontal="left" wrapText="1"/>
    </xf>
    <xf numFmtId="0" fontId="19" fillId="0" borderId="0" xfId="0" applyFont="1" applyBorder="1" applyAlignment="1" applyProtection="1">
      <alignment horizontal="left" vertical="top" wrapText="1" readingOrder="1"/>
      <protection locked="0"/>
    </xf>
    <xf numFmtId="165" fontId="8" fillId="0" borderId="40" xfId="0" applyNumberFormat="1" applyFont="1" applyBorder="1" applyAlignment="1" applyProtection="1">
      <alignment horizontal="left" wrapText="1"/>
      <protection locked="0"/>
    </xf>
    <xf numFmtId="39" fontId="6" fillId="0" borderId="16" xfId="1" applyNumberFormat="1" applyFont="1" applyBorder="1" applyAlignment="1">
      <alignment horizontal="right" vertical="top"/>
    </xf>
    <xf numFmtId="43" fontId="6" fillId="0" borderId="31" xfId="1" applyFont="1" applyBorder="1" applyAlignment="1"/>
    <xf numFmtId="165" fontId="8" fillId="0" borderId="20" xfId="0" applyNumberFormat="1" applyFont="1" applyBorder="1" applyAlignment="1" applyProtection="1">
      <alignment horizontal="left" wrapText="1"/>
      <protection locked="0"/>
    </xf>
    <xf numFmtId="43" fontId="6" fillId="0" borderId="26" xfId="1" applyFont="1" applyBorder="1" applyAlignment="1"/>
    <xf numFmtId="39" fontId="6" fillId="0" borderId="27" xfId="1" applyNumberFormat="1" applyFont="1" applyBorder="1" applyAlignment="1">
      <alignment horizontal="center"/>
    </xf>
    <xf numFmtId="43" fontId="6" fillId="0" borderId="28" xfId="1" applyFont="1" applyBorder="1" applyAlignment="1"/>
    <xf numFmtId="4" fontId="7" fillId="2" borderId="35" xfId="0" applyNumberFormat="1" applyFont="1" applyFill="1" applyBorder="1" applyAlignment="1">
      <alignment horizontal="right"/>
    </xf>
    <xf numFmtId="43" fontId="6" fillId="0" borderId="0" xfId="1" applyFont="1" applyBorder="1" applyAlignment="1"/>
    <xf numFmtId="4" fontId="23" fillId="0" borderId="0" xfId="0" applyNumberFormat="1" applyFont="1" applyAlignment="1">
      <alignment horizontal="right"/>
    </xf>
    <xf numFmtId="4" fontId="0" fillId="0" borderId="0" xfId="0" applyNumberFormat="1"/>
    <xf numFmtId="0" fontId="14" fillId="0" borderId="0" xfId="0" applyFont="1"/>
    <xf numFmtId="0" fontId="2" fillId="0" borderId="0" xfId="0" applyFont="1" applyAlignment="1">
      <alignment horizontal="center"/>
    </xf>
    <xf numFmtId="0" fontId="2" fillId="0" borderId="0" xfId="0" applyFont="1" applyAlignment="1">
      <alignment horizontal="center" wrapText="1"/>
    </xf>
    <xf numFmtId="0" fontId="21" fillId="0" borderId="0" xfId="0" applyFont="1" applyAlignment="1">
      <alignment wrapText="1"/>
    </xf>
    <xf numFmtId="14" fontId="8" fillId="0" borderId="18" xfId="0" applyNumberFormat="1" applyFont="1" applyBorder="1" applyAlignment="1" applyProtection="1">
      <alignment horizontal="left" wrapText="1" readingOrder="1"/>
      <protection locked="0"/>
    </xf>
    <xf numFmtId="4" fontId="21" fillId="0" borderId="36" xfId="0" applyNumberFormat="1" applyFont="1" applyBorder="1" applyAlignment="1">
      <alignment horizontal="right" readingOrder="1"/>
    </xf>
    <xf numFmtId="0" fontId="21" fillId="0" borderId="13" xfId="0" applyFont="1" applyBorder="1" applyAlignment="1">
      <alignment wrapText="1"/>
    </xf>
    <xf numFmtId="0" fontId="21" fillId="0" borderId="13" xfId="0" applyFont="1" applyBorder="1" applyAlignment="1">
      <alignment readingOrder="1"/>
    </xf>
    <xf numFmtId="0" fontId="21" fillId="0" borderId="18" xfId="0" applyFont="1" applyBorder="1" applyAlignment="1">
      <alignment horizontal="left" readingOrder="1"/>
    </xf>
    <xf numFmtId="0" fontId="8" fillId="0" borderId="18" xfId="0" applyFont="1" applyBorder="1" applyAlignment="1" applyProtection="1">
      <alignment horizontal="left" wrapText="1" readingOrder="1"/>
      <protection locked="0"/>
    </xf>
    <xf numFmtId="4" fontId="6" fillId="0" borderId="41" xfId="0" applyNumberFormat="1" applyFont="1" applyBorder="1" applyAlignment="1"/>
    <xf numFmtId="4" fontId="6" fillId="0" borderId="42" xfId="0" applyNumberFormat="1" applyFont="1" applyBorder="1" applyAlignment="1">
      <alignment horizontal="right"/>
    </xf>
    <xf numFmtId="4" fontId="6" fillId="0" borderId="36" xfId="0" applyNumberFormat="1" applyFont="1" applyBorder="1" applyAlignment="1">
      <alignment horizontal="right"/>
    </xf>
    <xf numFmtId="4" fontId="23" fillId="0" borderId="35" xfId="0" applyNumberFormat="1" applyFont="1" applyBorder="1" applyAlignment="1">
      <alignment horizontal="right" readingOrder="1"/>
    </xf>
    <xf numFmtId="0" fontId="4" fillId="2" borderId="10" xfId="0" applyFont="1" applyFill="1" applyBorder="1" applyAlignment="1">
      <alignment horizontal="left"/>
    </xf>
    <xf numFmtId="4" fontId="8" fillId="2" borderId="4" xfId="0" applyNumberFormat="1" applyFont="1" applyFill="1" applyBorder="1" applyAlignment="1"/>
    <xf numFmtId="0" fontId="21" fillId="0" borderId="18" xfId="0" applyFont="1" applyBorder="1" applyAlignment="1">
      <alignment wrapText="1"/>
    </xf>
    <xf numFmtId="4" fontId="8" fillId="0" borderId="18" xfId="0" applyNumberFormat="1" applyFont="1" applyBorder="1" applyAlignment="1">
      <alignment horizontal="left" wrapText="1" readingOrder="1"/>
    </xf>
    <xf numFmtId="165" fontId="8" fillId="0" borderId="43" xfId="0" applyNumberFormat="1" applyFont="1" applyBorder="1" applyAlignment="1" applyProtection="1">
      <alignment horizontal="left" wrapText="1"/>
      <protection locked="0"/>
    </xf>
    <xf numFmtId="165" fontId="8" fillId="0" borderId="35" xfId="0" applyNumberFormat="1" applyFont="1" applyBorder="1" applyAlignment="1" applyProtection="1">
      <alignment horizontal="left" wrapText="1"/>
      <protection locked="0"/>
    </xf>
    <xf numFmtId="0" fontId="21" fillId="0" borderId="13" xfId="0" applyFont="1" applyBorder="1"/>
    <xf numFmtId="4" fontId="6" fillId="0" borderId="44" xfId="0" applyNumberFormat="1" applyFont="1" applyBorder="1" applyAlignment="1"/>
    <xf numFmtId="166" fontId="5" fillId="0" borderId="45" xfId="0" applyNumberFormat="1" applyFont="1" applyBorder="1" applyAlignment="1" applyProtection="1">
      <alignment horizontal="right" wrapText="1" readingOrder="1"/>
      <protection locked="0"/>
    </xf>
    <xf numFmtId="4" fontId="6" fillId="0" borderId="46" xfId="0" applyNumberFormat="1" applyFont="1" applyBorder="1" applyAlignment="1">
      <alignment horizontal="left"/>
    </xf>
    <xf numFmtId="164" fontId="8" fillId="0" borderId="20" xfId="0" applyNumberFormat="1" applyFont="1" applyBorder="1" applyAlignment="1" applyProtection="1">
      <alignment horizontal="left" wrapText="1"/>
      <protection locked="0"/>
    </xf>
    <xf numFmtId="0" fontId="24" fillId="0" borderId="14" xfId="0" applyFont="1" applyBorder="1" applyAlignment="1" applyProtection="1">
      <alignment vertical="top" wrapText="1" readingOrder="1"/>
      <protection locked="0"/>
    </xf>
    <xf numFmtId="0" fontId="5" fillId="0" borderId="14" xfId="0" applyFont="1" applyBorder="1" applyAlignment="1" applyProtection="1">
      <alignment vertical="top" wrapText="1" readingOrder="1"/>
      <protection locked="0"/>
    </xf>
    <xf numFmtId="0" fontId="5" fillId="0" borderId="14" xfId="6" applyFont="1" applyBorder="1" applyAlignment="1" applyProtection="1">
      <alignment horizontal="left" wrapText="1" readingOrder="1"/>
      <protection locked="0"/>
    </xf>
    <xf numFmtId="43" fontId="7" fillId="2" borderId="17" xfId="1" applyFont="1" applyFill="1" applyBorder="1" applyAlignment="1">
      <alignment horizontal="left"/>
    </xf>
    <xf numFmtId="166" fontId="5" fillId="0" borderId="14" xfId="6" applyNumberFormat="1" applyFont="1" applyBorder="1" applyAlignment="1" applyProtection="1">
      <alignment horizontal="right" wrapText="1" readingOrder="1"/>
      <protection locked="0"/>
    </xf>
    <xf numFmtId="4" fontId="8" fillId="2" borderId="3" xfId="0" applyNumberFormat="1" applyFont="1" applyFill="1" applyBorder="1" applyAlignment="1"/>
    <xf numFmtId="0" fontId="8" fillId="0" borderId="13" xfId="0" applyFont="1" applyBorder="1" applyAlignment="1" applyProtection="1">
      <alignment horizontal="left" readingOrder="1"/>
      <protection locked="0"/>
    </xf>
    <xf numFmtId="0" fontId="21" fillId="0" borderId="35" xfId="0" applyFont="1" applyBorder="1" applyAlignment="1">
      <alignment wrapText="1"/>
    </xf>
    <xf numFmtId="0" fontId="21" fillId="0" borderId="16" xfId="0" applyFont="1" applyBorder="1" applyAlignment="1">
      <alignment horizontal="left" readingOrder="1"/>
    </xf>
    <xf numFmtId="14" fontId="8" fillId="0" borderId="16" xfId="0" applyNumberFormat="1" applyFont="1" applyBorder="1" applyAlignment="1" applyProtection="1">
      <alignment horizontal="left" wrapText="1" readingOrder="1"/>
      <protection locked="0"/>
    </xf>
    <xf numFmtId="0" fontId="21" fillId="0" borderId="38" xfId="0" applyFont="1" applyBorder="1" applyAlignment="1">
      <alignment wrapText="1"/>
    </xf>
    <xf numFmtId="0" fontId="8" fillId="0" borderId="16" xfId="0" applyFont="1" applyBorder="1" applyAlignment="1" applyProtection="1">
      <alignment horizontal="left" readingOrder="1"/>
      <protection locked="0"/>
    </xf>
    <xf numFmtId="4" fontId="21" fillId="0" borderId="16" xfId="0" applyNumberFormat="1" applyFont="1" applyBorder="1" applyAlignment="1">
      <alignment horizontal="right" readingOrder="1"/>
    </xf>
    <xf numFmtId="14" fontId="8" fillId="0" borderId="0" xfId="0" applyNumberFormat="1" applyFont="1" applyBorder="1" applyAlignment="1" applyProtection="1">
      <alignment horizontal="left" wrapText="1" readingOrder="1"/>
      <protection locked="0"/>
    </xf>
    <xf numFmtId="0" fontId="24" fillId="0" borderId="0" xfId="0" applyFont="1" applyBorder="1" applyAlignment="1" applyProtection="1">
      <alignment vertical="top" wrapText="1" readingOrder="1"/>
      <protection locked="0"/>
    </xf>
    <xf numFmtId="166" fontId="24" fillId="0" borderId="0" xfId="0" applyNumberFormat="1" applyFont="1" applyBorder="1" applyAlignment="1" applyProtection="1">
      <alignment horizontal="right" vertical="top" wrapText="1" readingOrder="1"/>
      <protection locked="0"/>
    </xf>
    <xf numFmtId="0" fontId="21" fillId="0" borderId="16" xfId="0" applyFont="1" applyBorder="1" applyAlignment="1">
      <alignment wrapText="1"/>
    </xf>
    <xf numFmtId="0" fontId="21" fillId="0" borderId="13" xfId="0" applyFont="1" applyBorder="1" applyAlignment="1"/>
    <xf numFmtId="0" fontId="5" fillId="0" borderId="18" xfId="0" applyFont="1" applyBorder="1" applyAlignment="1" applyProtection="1">
      <alignment horizontal="left" wrapText="1" readingOrder="1"/>
      <protection locked="0"/>
    </xf>
    <xf numFmtId="165" fontId="8" fillId="0" borderId="47" xfId="0" applyNumberFormat="1" applyFont="1" applyBorder="1" applyAlignment="1" applyProtection="1">
      <alignment horizontal="left" wrapText="1"/>
      <protection locked="0"/>
    </xf>
    <xf numFmtId="0" fontId="5" fillId="0" borderId="47" xfId="0" applyFont="1" applyBorder="1" applyAlignment="1" applyProtection="1">
      <alignment horizontal="left" wrapText="1" readingOrder="1"/>
      <protection locked="0"/>
    </xf>
    <xf numFmtId="166" fontId="5" fillId="0" borderId="47" xfId="0" applyNumberFormat="1" applyFont="1" applyBorder="1" applyAlignment="1" applyProtection="1">
      <alignment horizontal="right" wrapText="1" readingOrder="1"/>
      <protection locked="0"/>
    </xf>
    <xf numFmtId="0" fontId="5" fillId="0" borderId="13" xfId="0" applyFont="1" applyBorder="1" applyAlignment="1" applyProtection="1">
      <alignment vertical="top" wrapText="1" readingOrder="1"/>
      <protection locked="0"/>
    </xf>
    <xf numFmtId="166" fontId="5" fillId="0" borderId="13" xfId="0" applyNumberFormat="1" applyFont="1" applyBorder="1" applyAlignment="1" applyProtection="1">
      <alignment horizontal="right" vertical="top" readingOrder="1"/>
      <protection locked="0"/>
    </xf>
    <xf numFmtId="166" fontId="5" fillId="0" borderId="13" xfId="0" applyNumberFormat="1" applyFont="1" applyBorder="1" applyAlignment="1" applyProtection="1">
      <alignment horizontal="right" readingOrder="1"/>
      <protection locked="0"/>
    </xf>
    <xf numFmtId="165" fontId="5" fillId="0" borderId="13" xfId="0" applyNumberFormat="1" applyFont="1" applyBorder="1" applyAlignment="1" applyProtection="1">
      <alignment horizontal="left" readingOrder="1"/>
      <protection locked="0"/>
    </xf>
    <xf numFmtId="0" fontId="5" fillId="0" borderId="13" xfId="0" applyFont="1" applyBorder="1" applyAlignment="1" applyProtection="1">
      <alignment horizontal="left" readingOrder="1"/>
      <protection locked="0"/>
    </xf>
    <xf numFmtId="166" fontId="5" fillId="0" borderId="13" xfId="0" applyNumberFormat="1" applyFont="1" applyBorder="1" applyAlignment="1" applyProtection="1">
      <alignment horizontal="left" readingOrder="1"/>
      <protection locked="0"/>
    </xf>
    <xf numFmtId="166" fontId="5" fillId="0" borderId="0" xfId="0" applyNumberFormat="1" applyFont="1" applyBorder="1" applyAlignment="1" applyProtection="1">
      <alignment horizontal="left" wrapText="1" readingOrder="1"/>
      <protection locked="0"/>
    </xf>
    <xf numFmtId="0" fontId="21" fillId="0" borderId="13" xfId="0" applyFont="1" applyBorder="1" applyAlignment="1">
      <alignment wrapText="1" readingOrder="1"/>
    </xf>
    <xf numFmtId="165" fontId="8" fillId="0" borderId="48" xfId="0" applyNumberFormat="1" applyFont="1" applyBorder="1" applyAlignment="1" applyProtection="1">
      <alignment horizontal="left" wrapText="1"/>
      <protection locked="0"/>
    </xf>
    <xf numFmtId="4" fontId="21" fillId="0" borderId="35" xfId="0" applyNumberFormat="1" applyFont="1" applyBorder="1" applyAlignment="1">
      <alignment horizontal="right" vertical="top" readingOrder="1"/>
    </xf>
    <xf numFmtId="39" fontId="6" fillId="0" borderId="13" xfId="1" applyNumberFormat="1" applyFont="1" applyBorder="1" applyAlignment="1">
      <alignment horizontal="right" vertical="top"/>
    </xf>
    <xf numFmtId="0" fontId="2" fillId="0" borderId="0" xfId="0" applyFont="1" applyAlignment="1">
      <alignment horizontal="center"/>
    </xf>
    <xf numFmtId="0" fontId="26" fillId="0" borderId="14" xfId="0" applyFont="1" applyBorder="1" applyAlignment="1" applyProtection="1">
      <alignment vertical="top" wrapText="1" readingOrder="1"/>
      <protection locked="0"/>
    </xf>
    <xf numFmtId="0" fontId="25" fillId="0" borderId="0" xfId="0" applyFont="1" applyBorder="1"/>
    <xf numFmtId="4" fontId="21" fillId="0" borderId="0" xfId="0" applyNumberFormat="1" applyFont="1" applyBorder="1" applyAlignment="1">
      <alignment horizontal="right" readingOrder="1"/>
    </xf>
    <xf numFmtId="0" fontId="5" fillId="0" borderId="14" xfId="0" applyFont="1" applyBorder="1" applyAlignment="1" applyProtection="1">
      <alignment horizontal="left" vertical="top" wrapText="1"/>
      <protection locked="0"/>
    </xf>
    <xf numFmtId="165" fontId="8" fillId="0" borderId="13" xfId="0" applyNumberFormat="1" applyFont="1" applyFill="1" applyBorder="1" applyAlignment="1" applyProtection="1">
      <alignment horizontal="left" wrapText="1"/>
      <protection locked="0"/>
    </xf>
    <xf numFmtId="0" fontId="5" fillId="0" borderId="14" xfId="0" applyFont="1" applyFill="1" applyBorder="1" applyAlignment="1" applyProtection="1">
      <alignment horizontal="left" vertical="top" wrapText="1"/>
      <protection locked="0"/>
    </xf>
    <xf numFmtId="0" fontId="5" fillId="0" borderId="13" xfId="0" applyFont="1" applyFill="1" applyBorder="1" applyAlignment="1" applyProtection="1">
      <alignment horizontal="left" wrapText="1" readingOrder="1"/>
      <protection locked="0"/>
    </xf>
    <xf numFmtId="0" fontId="8" fillId="0" borderId="35" xfId="0" applyFont="1" applyFill="1" applyBorder="1" applyAlignment="1" applyProtection="1">
      <alignment horizontal="left" wrapText="1" readingOrder="1"/>
      <protection locked="0"/>
    </xf>
    <xf numFmtId="166" fontId="5" fillId="0" borderId="14" xfId="0" applyNumberFormat="1" applyFont="1" applyFill="1" applyBorder="1" applyAlignment="1" applyProtection="1">
      <alignment horizontal="right" wrapText="1" readingOrder="1"/>
      <protection locked="0"/>
    </xf>
    <xf numFmtId="0" fontId="6" fillId="0" borderId="0" xfId="0" applyFont="1" applyFill="1"/>
    <xf numFmtId="4" fontId="8" fillId="2" borderId="25" xfId="0" applyNumberFormat="1" applyFont="1" applyFill="1" applyBorder="1" applyAlignment="1"/>
    <xf numFmtId="0" fontId="0" fillId="0" borderId="49" xfId="0" applyBorder="1" applyAlignment="1" applyProtection="1">
      <alignment vertical="top" wrapText="1"/>
      <protection locked="0"/>
    </xf>
    <xf numFmtId="0" fontId="6" fillId="0" borderId="49" xfId="0" applyFont="1" applyBorder="1" applyAlignment="1" applyProtection="1">
      <alignment vertical="top" wrapText="1"/>
      <protection locked="0"/>
    </xf>
    <xf numFmtId="0" fontId="6" fillId="0" borderId="49" xfId="0" applyFont="1" applyBorder="1" applyAlignment="1" applyProtection="1">
      <alignment vertical="top" wrapText="1" readingOrder="1"/>
      <protection locked="0"/>
    </xf>
    <xf numFmtId="4" fontId="6" fillId="0" borderId="16" xfId="0" applyNumberFormat="1" applyFont="1" applyBorder="1" applyAlignment="1">
      <alignment horizontal="right"/>
    </xf>
    <xf numFmtId="0" fontId="6" fillId="2" borderId="16" xfId="0" applyFont="1" applyFill="1" applyBorder="1" applyAlignment="1">
      <alignment horizontal="left"/>
    </xf>
    <xf numFmtId="0" fontId="6" fillId="2" borderId="13" xfId="0" applyFont="1" applyFill="1" applyBorder="1" applyAlignment="1">
      <alignment horizontal="left" wrapText="1"/>
    </xf>
    <xf numFmtId="0" fontId="6" fillId="2" borderId="13" xfId="0" applyFont="1" applyFill="1" applyBorder="1" applyAlignment="1">
      <alignment horizontal="left"/>
    </xf>
    <xf numFmtId="165" fontId="5" fillId="0" borderId="14" xfId="0" applyNumberFormat="1" applyFont="1" applyBorder="1" applyAlignment="1" applyProtection="1">
      <alignment horizontal="left" readingOrder="1"/>
      <protection locked="0"/>
    </xf>
    <xf numFmtId="0" fontId="2" fillId="0" borderId="0" xfId="0" applyFont="1" applyAlignment="1">
      <alignment horizontal="center"/>
    </xf>
    <xf numFmtId="0" fontId="2" fillId="0" borderId="0" xfId="0" applyFont="1" applyAlignment="1">
      <alignment horizontal="center" wrapText="1"/>
    </xf>
    <xf numFmtId="14" fontId="8" fillId="0" borderId="20" xfId="0" applyNumberFormat="1" applyFont="1" applyBorder="1" applyAlignment="1" applyProtection="1">
      <alignment horizontal="left" wrapText="1"/>
      <protection locked="0"/>
    </xf>
    <xf numFmtId="14" fontId="5" fillId="0" borderId="14" xfId="0" applyNumberFormat="1" applyFont="1" applyBorder="1" applyAlignment="1" applyProtection="1">
      <alignment horizontal="left" readingOrder="1"/>
      <protection locked="0"/>
    </xf>
    <xf numFmtId="0" fontId="4" fillId="0" borderId="0" xfId="0" applyFont="1" applyAlignment="1">
      <alignment horizontal="left"/>
    </xf>
    <xf numFmtId="0" fontId="4" fillId="0" borderId="0" xfId="0" applyFont="1" applyAlignment="1">
      <alignment horizontal="left" wrapText="1"/>
    </xf>
    <xf numFmtId="0" fontId="21" fillId="0" borderId="0" xfId="0" applyFont="1" applyBorder="1" applyAlignment="1"/>
    <xf numFmtId="0" fontId="5" fillId="0" borderId="14" xfId="0" applyFont="1" applyBorder="1" applyAlignment="1" applyProtection="1">
      <alignment wrapText="1" readingOrder="1"/>
      <protection locked="0"/>
    </xf>
    <xf numFmtId="165" fontId="8" fillId="0" borderId="36" xfId="0" applyNumberFormat="1" applyFont="1" applyBorder="1" applyAlignment="1" applyProtection="1">
      <alignment horizontal="left" wrapText="1"/>
      <protection locked="0"/>
    </xf>
    <xf numFmtId="4" fontId="21" fillId="0" borderId="18" xfId="0" applyNumberFormat="1" applyFont="1" applyBorder="1" applyAlignment="1">
      <alignment horizontal="right" readingOrder="1"/>
    </xf>
    <xf numFmtId="0" fontId="8" fillId="0" borderId="13" xfId="0" applyFont="1" applyBorder="1" applyAlignment="1" applyProtection="1">
      <alignment wrapText="1" readingOrder="1"/>
      <protection locked="0"/>
    </xf>
    <xf numFmtId="165" fontId="8" fillId="0" borderId="16" xfId="0" applyNumberFormat="1" applyFont="1" applyBorder="1" applyAlignment="1" applyProtection="1">
      <alignment horizontal="left" wrapText="1"/>
      <protection locked="0"/>
    </xf>
    <xf numFmtId="4" fontId="8" fillId="2" borderId="13" xfId="0" applyNumberFormat="1" applyFont="1" applyFill="1" applyBorder="1" applyAlignment="1">
      <alignment horizontal="center"/>
    </xf>
    <xf numFmtId="0" fontId="6" fillId="0" borderId="0" xfId="0" applyFont="1" applyAlignment="1">
      <alignment wrapText="1"/>
    </xf>
    <xf numFmtId="164" fontId="5" fillId="0" borderId="35" xfId="0" applyNumberFormat="1" applyFont="1" applyBorder="1" applyAlignment="1" applyProtection="1">
      <alignment horizontal="left" wrapText="1"/>
      <protection locked="0"/>
    </xf>
    <xf numFmtId="0" fontId="4" fillId="2" borderId="50" xfId="0" applyFont="1" applyFill="1" applyBorder="1" applyAlignment="1">
      <alignment horizontal="left"/>
    </xf>
    <xf numFmtId="0" fontId="18" fillId="0" borderId="13" xfId="0" applyFont="1" applyBorder="1" applyAlignment="1" applyProtection="1">
      <alignment horizontal="left" wrapText="1" readingOrder="1"/>
      <protection locked="0"/>
    </xf>
    <xf numFmtId="165" fontId="8" fillId="0" borderId="36" xfId="0" applyNumberFormat="1" applyFont="1" applyFill="1" applyBorder="1" applyAlignment="1" applyProtection="1">
      <alignment horizontal="left" wrapText="1"/>
      <protection locked="0"/>
    </xf>
    <xf numFmtId="0" fontId="5" fillId="0" borderId="52" xfId="0" applyFont="1" applyFill="1" applyBorder="1" applyAlignment="1" applyProtection="1">
      <alignment horizontal="left" wrapText="1" readingOrder="1"/>
      <protection locked="0"/>
    </xf>
    <xf numFmtId="0" fontId="21" fillId="0" borderId="16" xfId="0" applyFont="1" applyBorder="1" applyAlignment="1">
      <alignment horizontal="left" wrapText="1"/>
    </xf>
    <xf numFmtId="0" fontId="8" fillId="0" borderId="16" xfId="0" applyFont="1" applyBorder="1" applyAlignment="1" applyProtection="1">
      <alignment horizontal="left" wrapText="1" readingOrder="1"/>
      <protection locked="0"/>
    </xf>
    <xf numFmtId="0" fontId="18" fillId="0" borderId="13" xfId="0" applyFont="1" applyBorder="1" applyAlignment="1" applyProtection="1">
      <alignment horizontal="left" wrapText="1"/>
      <protection locked="0"/>
    </xf>
    <xf numFmtId="4" fontId="21" fillId="0" borderId="46" xfId="0" applyNumberFormat="1" applyFont="1" applyBorder="1" applyAlignment="1">
      <alignment horizontal="right" readingOrder="1"/>
    </xf>
    <xf numFmtId="0" fontId="18" fillId="0" borderId="13" xfId="0" applyFont="1" applyBorder="1" applyAlignment="1">
      <alignment wrapText="1"/>
    </xf>
    <xf numFmtId="0" fontId="9" fillId="3" borderId="2" xfId="0" applyFont="1" applyFill="1" applyBorder="1" applyAlignment="1">
      <alignment vertical="center"/>
    </xf>
    <xf numFmtId="0" fontId="9" fillId="3" borderId="6" xfId="0" applyFont="1" applyFill="1" applyBorder="1" applyAlignment="1">
      <alignment vertical="center"/>
    </xf>
    <xf numFmtId="0" fontId="0" fillId="0" borderId="0" xfId="0" applyBorder="1"/>
    <xf numFmtId="0" fontId="14" fillId="0" borderId="0" xfId="0" applyFont="1" applyBorder="1"/>
    <xf numFmtId="4" fontId="0" fillId="0" borderId="0" xfId="0" applyNumberFormat="1" applyBorder="1"/>
    <xf numFmtId="0" fontId="0" fillId="0" borderId="0" xfId="0" applyBorder="1" applyAlignment="1">
      <alignment wrapText="1"/>
    </xf>
    <xf numFmtId="0" fontId="18" fillId="0" borderId="0" xfId="0" applyFont="1" applyBorder="1" applyAlignment="1">
      <alignment wrapText="1"/>
    </xf>
    <xf numFmtId="0" fontId="6" fillId="0" borderId="0" xfId="0" applyFont="1" applyBorder="1" applyAlignment="1">
      <alignment wrapText="1" readingOrder="1"/>
    </xf>
    <xf numFmtId="0" fontId="0" fillId="0" borderId="0" xfId="0" applyBorder="1" applyAlignment="1">
      <alignment wrapText="1" readingOrder="1"/>
    </xf>
    <xf numFmtId="0" fontId="0" fillId="0" borderId="0" xfId="0" applyBorder="1" applyAlignment="1"/>
    <xf numFmtId="0" fontId="6" fillId="0" borderId="0" xfId="0" applyFont="1" applyFill="1" applyBorder="1"/>
    <xf numFmtId="166" fontId="5" fillId="0" borderId="51" xfId="0" applyNumberFormat="1" applyFont="1" applyBorder="1" applyAlignment="1" applyProtection="1">
      <alignment horizontal="right" wrapText="1" readingOrder="1"/>
      <protection locked="0"/>
    </xf>
    <xf numFmtId="166" fontId="5" fillId="0" borderId="53" xfId="0" applyNumberFormat="1" applyFont="1" applyBorder="1" applyAlignment="1" applyProtection="1">
      <alignment horizontal="right" wrapText="1" readingOrder="1"/>
      <protection locked="0"/>
    </xf>
    <xf numFmtId="166" fontId="5" fillId="0" borderId="35" xfId="0" applyNumberFormat="1" applyFont="1" applyBorder="1" applyAlignment="1" applyProtection="1">
      <alignment horizontal="right" wrapText="1" readingOrder="1"/>
      <protection locked="0"/>
    </xf>
    <xf numFmtId="166" fontId="5" fillId="0" borderId="0" xfId="0" applyNumberFormat="1" applyFont="1" applyBorder="1" applyAlignment="1" applyProtection="1">
      <alignment horizontal="right" wrapText="1"/>
      <protection locked="0"/>
    </xf>
    <xf numFmtId="0" fontId="18" fillId="0" borderId="0" xfId="0" applyFont="1" applyBorder="1" applyAlignment="1" applyProtection="1">
      <alignment horizontal="left" wrapText="1"/>
      <protection locked="0"/>
    </xf>
    <xf numFmtId="0" fontId="27" fillId="0" borderId="0" xfId="0" applyFont="1" applyBorder="1" applyAlignment="1" applyProtection="1">
      <alignment vertical="top" wrapText="1" readingOrder="1"/>
      <protection locked="0"/>
    </xf>
    <xf numFmtId="4" fontId="21" fillId="0" borderId="36" xfId="0" applyNumberFormat="1" applyFont="1" applyBorder="1" applyAlignment="1">
      <alignment horizontal="right"/>
    </xf>
    <xf numFmtId="166" fontId="5" fillId="0" borderId="38" xfId="0" applyNumberFormat="1" applyFont="1" applyBorder="1" applyAlignment="1" applyProtection="1">
      <alignment horizontal="right" wrapText="1" readingOrder="1"/>
      <protection locked="0"/>
    </xf>
    <xf numFmtId="4" fontId="6" fillId="0" borderId="62" xfId="0" applyNumberFormat="1" applyFont="1" applyBorder="1" applyAlignment="1"/>
    <xf numFmtId="4" fontId="6" fillId="0" borderId="63" xfId="0" applyNumberFormat="1" applyFont="1" applyBorder="1" applyAlignment="1"/>
    <xf numFmtId="4" fontId="23" fillId="0" borderId="35" xfId="0" applyNumberFormat="1" applyFont="1" applyBorder="1" applyAlignment="1">
      <alignment horizontal="right"/>
    </xf>
    <xf numFmtId="4" fontId="7" fillId="2" borderId="61" xfId="0" applyNumberFormat="1" applyFont="1" applyFill="1" applyBorder="1" applyAlignment="1">
      <alignment horizontal="right"/>
    </xf>
    <xf numFmtId="4" fontId="6" fillId="0" borderId="38" xfId="0" applyNumberFormat="1" applyFont="1" applyBorder="1" applyAlignment="1">
      <alignment horizontal="right"/>
    </xf>
    <xf numFmtId="0" fontId="5" fillId="0" borderId="13" xfId="0" applyFont="1" applyBorder="1" applyAlignment="1" applyProtection="1">
      <alignment wrapText="1" readingOrder="1"/>
      <protection locked="0"/>
    </xf>
    <xf numFmtId="4" fontId="23" fillId="0" borderId="35" xfId="0" applyNumberFormat="1" applyFont="1" applyBorder="1" applyAlignment="1">
      <alignment horizontal="right" vertical="top" readingOrder="1"/>
    </xf>
    <xf numFmtId="4" fontId="4" fillId="0" borderId="17" xfId="0" applyNumberFormat="1" applyFont="1" applyBorder="1" applyAlignment="1">
      <alignment horizontal="right"/>
    </xf>
    <xf numFmtId="4" fontId="4" fillId="0" borderId="54" xfId="0" applyNumberFormat="1" applyFont="1" applyBorder="1" applyAlignment="1">
      <alignment horizontal="right"/>
    </xf>
    <xf numFmtId="4" fontId="4" fillId="0" borderId="13" xfId="0" applyNumberFormat="1" applyFont="1" applyBorder="1" applyAlignment="1">
      <alignment horizontal="right"/>
    </xf>
    <xf numFmtId="4" fontId="4" fillId="0" borderId="35" xfId="0" applyNumberFormat="1" applyFont="1" applyBorder="1" applyAlignment="1">
      <alignment horizontal="right"/>
    </xf>
    <xf numFmtId="4" fontId="4" fillId="0" borderId="35" xfId="0" applyNumberFormat="1" applyFont="1" applyBorder="1" applyAlignment="1">
      <alignment horizontal="right" wrapText="1"/>
    </xf>
    <xf numFmtId="4" fontId="4" fillId="0" borderId="35" xfId="0" applyNumberFormat="1" applyFont="1" applyBorder="1" applyAlignment="1">
      <alignment horizontal="left"/>
    </xf>
    <xf numFmtId="4" fontId="4" fillId="0" borderId="38" xfId="0" applyNumberFormat="1" applyFont="1" applyBorder="1" applyAlignment="1">
      <alignment horizontal="right" wrapText="1"/>
    </xf>
    <xf numFmtId="4" fontId="4" fillId="0" borderId="13" xfId="0" applyNumberFormat="1" applyFont="1" applyBorder="1" applyAlignment="1">
      <alignment horizontal="left"/>
    </xf>
    <xf numFmtId="164" fontId="5" fillId="0" borderId="16" xfId="0" applyNumberFormat="1" applyFont="1" applyBorder="1" applyAlignment="1" applyProtection="1">
      <alignment horizontal="left" wrapText="1"/>
      <protection locked="0"/>
    </xf>
    <xf numFmtId="0" fontId="4" fillId="2" borderId="16" xfId="0" applyFont="1" applyFill="1" applyBorder="1" applyAlignment="1">
      <alignment horizontal="left" wrapText="1"/>
    </xf>
    <xf numFmtId="0" fontId="4" fillId="2" borderId="64" xfId="0" applyFont="1" applyFill="1" applyBorder="1" applyAlignment="1">
      <alignment horizontal="left"/>
    </xf>
    <xf numFmtId="4" fontId="4" fillId="0" borderId="16" xfId="0" applyNumberFormat="1" applyFont="1" applyBorder="1" applyAlignment="1">
      <alignment horizontal="left"/>
    </xf>
    <xf numFmtId="4" fontId="23" fillId="0" borderId="13" xfId="0" applyNumberFormat="1" applyFont="1" applyBorder="1" applyAlignment="1">
      <alignment horizontal="right"/>
    </xf>
    <xf numFmtId="0" fontId="5" fillId="0" borderId="16" xfId="0" applyFont="1" applyBorder="1" applyAlignment="1" applyProtection="1">
      <alignment horizontal="left" wrapText="1"/>
      <protection locked="0"/>
    </xf>
    <xf numFmtId="165" fontId="8" fillId="0" borderId="18" xfId="0" applyNumberFormat="1" applyFont="1" applyBorder="1" applyAlignment="1" applyProtection="1">
      <alignment horizontal="left" wrapText="1"/>
      <protection locked="0"/>
    </xf>
    <xf numFmtId="0" fontId="21" fillId="0" borderId="18" xfId="0" applyFont="1" applyBorder="1" applyAlignment="1">
      <alignment horizontal="left"/>
    </xf>
    <xf numFmtId="0" fontId="21" fillId="0" borderId="18" xfId="0" applyFont="1" applyBorder="1" applyAlignment="1">
      <alignment horizontal="left" wrapText="1"/>
    </xf>
    <xf numFmtId="4" fontId="21" fillId="0" borderId="18" xfId="0" applyNumberFormat="1" applyFont="1" applyBorder="1" applyAlignment="1">
      <alignment horizontal="right" vertical="top" readingOrder="1"/>
    </xf>
    <xf numFmtId="164" fontId="5" fillId="0" borderId="65" xfId="0" applyNumberFormat="1" applyFont="1" applyBorder="1" applyAlignment="1" applyProtection="1">
      <alignment horizontal="left" wrapText="1"/>
      <protection locked="0"/>
    </xf>
    <xf numFmtId="4" fontId="6" fillId="0" borderId="4" xfId="0" applyNumberFormat="1" applyFont="1" applyBorder="1" applyAlignment="1"/>
    <xf numFmtId="4" fontId="4" fillId="0" borderId="38" xfId="0" applyNumberFormat="1" applyFont="1" applyBorder="1" applyAlignment="1">
      <alignment horizontal="right"/>
    </xf>
    <xf numFmtId="4" fontId="23" fillId="0" borderId="38" xfId="0" applyNumberFormat="1" applyFont="1" applyBorder="1" applyAlignment="1">
      <alignment horizontal="right" readingOrder="1"/>
    </xf>
    <xf numFmtId="0" fontId="2" fillId="0" borderId="0" xfId="0" applyFont="1" applyAlignment="1">
      <alignment horizontal="center"/>
    </xf>
    <xf numFmtId="0" fontId="5" fillId="0" borderId="66" xfId="0" applyFont="1" applyFill="1" applyBorder="1" applyAlignment="1" applyProtection="1">
      <alignment horizontal="left" wrapText="1" readingOrder="1"/>
      <protection locked="0"/>
    </xf>
    <xf numFmtId="0" fontId="9" fillId="3" borderId="10" xfId="0" applyFont="1" applyFill="1" applyBorder="1" applyAlignment="1">
      <alignment vertical="center"/>
    </xf>
    <xf numFmtId="0" fontId="9" fillId="3" borderId="22" xfId="0" applyFont="1" applyFill="1" applyBorder="1" applyAlignment="1">
      <alignment vertical="center"/>
    </xf>
    <xf numFmtId="0" fontId="4" fillId="3" borderId="67" xfId="0" applyFont="1" applyFill="1" applyBorder="1" applyAlignment="1">
      <alignment vertical="center"/>
    </xf>
    <xf numFmtId="0" fontId="4" fillId="3" borderId="68" xfId="0" applyFont="1" applyFill="1" applyBorder="1" applyAlignment="1">
      <alignment vertical="center"/>
    </xf>
    <xf numFmtId="4" fontId="6" fillId="0" borderId="64" xfId="0" applyNumberFormat="1" applyFont="1" applyBorder="1" applyAlignment="1"/>
    <xf numFmtId="4" fontId="6" fillId="0" borderId="66" xfId="0" applyNumberFormat="1" applyFont="1" applyBorder="1" applyAlignment="1"/>
    <xf numFmtId="166" fontId="5" fillId="0" borderId="69" xfId="0" applyNumberFormat="1" applyFont="1" applyBorder="1" applyAlignment="1" applyProtection="1">
      <alignment horizontal="right" wrapText="1"/>
      <protection locked="0"/>
    </xf>
    <xf numFmtId="4" fontId="6" fillId="0" borderId="17" xfId="0" applyNumberFormat="1" applyFont="1" applyBorder="1" applyAlignment="1"/>
    <xf numFmtId="4" fontId="6" fillId="0" borderId="13" xfId="0" applyNumberFormat="1" applyFont="1" applyBorder="1" applyAlignment="1">
      <alignment wrapText="1"/>
    </xf>
    <xf numFmtId="4" fontId="6" fillId="0" borderId="17" xfId="0" applyNumberFormat="1" applyFont="1" applyBorder="1" applyAlignment="1">
      <alignment wrapText="1"/>
    </xf>
    <xf numFmtId="0" fontId="9" fillId="3" borderId="67" xfId="0" applyFont="1" applyFill="1" applyBorder="1" applyAlignment="1">
      <alignment vertical="center"/>
    </xf>
    <xf numFmtId="4" fontId="9" fillId="3" borderId="68" xfId="0" applyNumberFormat="1" applyFont="1" applyFill="1" applyBorder="1" applyAlignment="1">
      <alignment vertical="center"/>
    </xf>
    <xf numFmtId="43" fontId="6" fillId="0" borderId="16" xfId="1" applyFont="1" applyBorder="1" applyAlignment="1"/>
    <xf numFmtId="43" fontId="6" fillId="0" borderId="13" xfId="1" applyFont="1" applyBorder="1" applyAlignment="1"/>
    <xf numFmtId="165" fontId="8" fillId="0" borderId="32" xfId="0" applyNumberFormat="1" applyFont="1" applyBorder="1" applyAlignment="1" applyProtection="1">
      <alignment horizontal="left" wrapText="1"/>
      <protection locked="0"/>
    </xf>
    <xf numFmtId="0" fontId="5" fillId="0" borderId="18" xfId="0" applyFont="1" applyBorder="1" applyAlignment="1" applyProtection="1">
      <alignment horizontal="left" wrapText="1"/>
      <protection locked="0"/>
    </xf>
    <xf numFmtId="0" fontId="4" fillId="2" borderId="18" xfId="0" applyFont="1" applyFill="1" applyBorder="1" applyAlignment="1">
      <alignment horizontal="left"/>
    </xf>
    <xf numFmtId="4" fontId="23" fillId="0" borderId="36" xfId="0" applyNumberFormat="1" applyFont="1" applyBorder="1" applyAlignment="1">
      <alignment horizontal="right" readingOrder="1"/>
    </xf>
    <xf numFmtId="4" fontId="23" fillId="0" borderId="36" xfId="0" applyNumberFormat="1" applyFont="1" applyBorder="1" applyAlignment="1">
      <alignment horizontal="right" vertical="top" readingOrder="1"/>
    </xf>
    <xf numFmtId="39" fontId="6" fillId="0" borderId="13" xfId="0" applyNumberFormat="1" applyFont="1" applyBorder="1" applyAlignment="1"/>
    <xf numFmtId="4" fontId="23" fillId="0" borderId="13" xfId="0" applyNumberFormat="1" applyFont="1" applyBorder="1" applyAlignment="1">
      <alignment horizontal="right" vertical="top" readingOrder="1"/>
    </xf>
    <xf numFmtId="4" fontId="4" fillId="0" borderId="46" xfId="0" applyNumberFormat="1" applyFont="1" applyBorder="1" applyAlignment="1">
      <alignment horizontal="left"/>
    </xf>
    <xf numFmtId="166" fontId="28" fillId="0" borderId="45" xfId="0" applyNumberFormat="1" applyFont="1" applyBorder="1" applyAlignment="1" applyProtection="1">
      <alignment horizontal="right" wrapText="1" readingOrder="1"/>
      <protection locked="0"/>
    </xf>
    <xf numFmtId="166" fontId="28" fillId="0" borderId="19" xfId="0" applyNumberFormat="1" applyFont="1" applyBorder="1" applyAlignment="1" applyProtection="1">
      <alignment horizontal="right" wrapText="1" readingOrder="1"/>
      <protection locked="0"/>
    </xf>
    <xf numFmtId="166" fontId="28" fillId="0" borderId="51" xfId="0" applyNumberFormat="1" applyFont="1" applyBorder="1" applyAlignment="1" applyProtection="1">
      <alignment horizontal="right" wrapText="1" readingOrder="1"/>
      <protection locked="0"/>
    </xf>
    <xf numFmtId="4" fontId="23" fillId="0" borderId="38" xfId="0" applyNumberFormat="1" applyFont="1" applyBorder="1" applyAlignment="1">
      <alignment horizontal="right" vertical="top" readingOrder="1"/>
    </xf>
    <xf numFmtId="39" fontId="4" fillId="0" borderId="16" xfId="1" applyNumberFormat="1" applyFont="1" applyBorder="1" applyAlignment="1">
      <alignment horizontal="right" vertical="top"/>
    </xf>
    <xf numFmtId="4" fontId="23" fillId="0" borderId="16" xfId="0" applyNumberFormat="1" applyFont="1" applyBorder="1" applyAlignment="1">
      <alignment horizontal="right" vertical="top" readingOrder="1"/>
    </xf>
    <xf numFmtId="0" fontId="2" fillId="0" borderId="0" xfId="0" applyFont="1" applyAlignment="1">
      <alignment horizontal="center" wrapText="1"/>
    </xf>
    <xf numFmtId="164" fontId="8" fillId="0" borderId="16" xfId="0" applyNumberFormat="1" applyFont="1" applyBorder="1" applyAlignment="1" applyProtection="1">
      <alignment horizontal="left" wrapText="1"/>
      <protection locked="0"/>
    </xf>
    <xf numFmtId="0" fontId="7" fillId="2" borderId="64" xfId="0" applyFont="1" applyFill="1" applyBorder="1" applyAlignment="1">
      <alignment horizontal="left"/>
    </xf>
    <xf numFmtId="4" fontId="8" fillId="2" borderId="38" xfId="0" applyNumberFormat="1" applyFont="1" applyFill="1" applyBorder="1" applyAlignment="1">
      <alignment horizontal="center"/>
    </xf>
    <xf numFmtId="4" fontId="7" fillId="2" borderId="26" xfId="0" applyNumberFormat="1" applyFont="1" applyFill="1" applyBorder="1" applyAlignment="1">
      <alignment horizontal="right"/>
    </xf>
    <xf numFmtId="0" fontId="4" fillId="2" borderId="70" xfId="0" applyFont="1" applyFill="1" applyBorder="1" applyAlignment="1">
      <alignment horizontal="left"/>
    </xf>
    <xf numFmtId="0" fontId="0" fillId="0" borderId="0" xfId="0" applyFill="1" applyBorder="1"/>
    <xf numFmtId="0" fontId="0" fillId="0" borderId="0" xfId="0" applyFill="1"/>
    <xf numFmtId="0" fontId="4" fillId="2" borderId="12" xfId="0" applyFont="1" applyFill="1" applyBorder="1" applyAlignment="1">
      <alignment horizontal="left"/>
    </xf>
    <xf numFmtId="43" fontId="7" fillId="2" borderId="18" xfId="1" applyFont="1" applyFill="1" applyBorder="1" applyAlignment="1">
      <alignment horizontal="left"/>
    </xf>
    <xf numFmtId="4" fontId="6" fillId="0" borderId="61" xfId="0" applyNumberFormat="1" applyFont="1" applyBorder="1" applyAlignment="1">
      <alignment horizontal="right"/>
    </xf>
    <xf numFmtId="0" fontId="9" fillId="0" borderId="13" xfId="0" applyFont="1" applyFill="1" applyBorder="1" applyAlignment="1">
      <alignment horizontal="center" vertical="center"/>
    </xf>
    <xf numFmtId="0" fontId="4" fillId="0" borderId="13" xfId="0" applyFont="1" applyFill="1" applyBorder="1" applyAlignment="1">
      <alignment horizontal="left" wrapText="1"/>
    </xf>
    <xf numFmtId="0" fontId="9" fillId="0" borderId="13" xfId="0" applyFont="1" applyFill="1" applyBorder="1" applyAlignment="1">
      <alignment vertical="center"/>
    </xf>
    <xf numFmtId="0" fontId="9" fillId="0" borderId="13" xfId="0" applyFont="1" applyFill="1" applyBorder="1" applyAlignment="1">
      <alignment horizontal="right" vertical="center"/>
    </xf>
    <xf numFmtId="43" fontId="29" fillId="0" borderId="13" xfId="0" applyNumberFormat="1" applyFont="1" applyFill="1" applyBorder="1" applyAlignment="1"/>
    <xf numFmtId="43" fontId="9" fillId="0" borderId="13" xfId="1" applyFont="1" applyFill="1" applyBorder="1" applyAlignment="1">
      <alignment horizontal="center"/>
    </xf>
    <xf numFmtId="0" fontId="0" fillId="0" borderId="13" xfId="0" applyBorder="1"/>
    <xf numFmtId="0" fontId="0" fillId="0" borderId="13" xfId="0" applyBorder="1" applyAlignment="1">
      <alignment horizontal="right"/>
    </xf>
    <xf numFmtId="166" fontId="15" fillId="0" borderId="14" xfId="0" applyNumberFormat="1" applyFont="1" applyBorder="1" applyAlignment="1" applyProtection="1">
      <alignment horizontal="right" vertical="top" wrapText="1" readingOrder="1"/>
      <protection locked="0"/>
    </xf>
    <xf numFmtId="0" fontId="6" fillId="0" borderId="49" xfId="0" applyFont="1" applyBorder="1" applyAlignment="1" applyProtection="1">
      <alignment vertical="top" readingOrder="1"/>
      <protection locked="0"/>
    </xf>
    <xf numFmtId="165" fontId="8" fillId="0" borderId="19" xfId="0" applyNumberFormat="1" applyFont="1" applyFill="1" applyBorder="1" applyAlignment="1" applyProtection="1">
      <alignment horizontal="left" wrapText="1"/>
      <protection locked="0"/>
    </xf>
    <xf numFmtId="0" fontId="5" fillId="0" borderId="19" xfId="0" applyFont="1" applyFill="1" applyBorder="1" applyAlignment="1" applyProtection="1">
      <alignment horizontal="left" wrapText="1"/>
      <protection locked="0"/>
    </xf>
    <xf numFmtId="0" fontId="5" fillId="0" borderId="19" xfId="0" applyFont="1" applyFill="1" applyBorder="1" applyAlignment="1" applyProtection="1">
      <alignment horizontal="left" wrapText="1" readingOrder="1"/>
      <protection locked="0"/>
    </xf>
    <xf numFmtId="0" fontId="8" fillId="0" borderId="57" xfId="0" applyFont="1" applyFill="1" applyBorder="1" applyAlignment="1" applyProtection="1">
      <alignment horizontal="left" wrapText="1" readingOrder="1"/>
      <protection locked="0"/>
    </xf>
    <xf numFmtId="166" fontId="5" fillId="0" borderId="36" xfId="0" applyNumberFormat="1" applyFont="1" applyFill="1" applyBorder="1" applyAlignment="1" applyProtection="1">
      <alignment horizontal="right" wrapText="1"/>
      <protection locked="0"/>
    </xf>
    <xf numFmtId="0" fontId="0" fillId="0" borderId="0" xfId="0" applyFill="1" applyBorder="1" applyAlignment="1">
      <alignment wrapText="1"/>
    </xf>
    <xf numFmtId="0" fontId="0" fillId="0" borderId="0" xfId="0" applyFill="1" applyAlignment="1">
      <alignment wrapText="1"/>
    </xf>
    <xf numFmtId="165" fontId="8" fillId="0" borderId="14" xfId="0" applyNumberFormat="1" applyFont="1" applyFill="1" applyBorder="1" applyAlignment="1" applyProtection="1">
      <alignment horizontal="left" wrapText="1"/>
      <protection locked="0"/>
    </xf>
    <xf numFmtId="0" fontId="5" fillId="0" borderId="14" xfId="0" applyFont="1" applyFill="1" applyBorder="1" applyAlignment="1" applyProtection="1">
      <alignment horizontal="left" wrapText="1"/>
      <protection locked="0"/>
    </xf>
    <xf numFmtId="0" fontId="5" fillId="0" borderId="14" xfId="0" applyFont="1" applyFill="1" applyBorder="1" applyAlignment="1" applyProtection="1">
      <alignment horizontal="left" wrapText="1" readingOrder="1"/>
      <protection locked="0"/>
    </xf>
    <xf numFmtId="0" fontId="8" fillId="0" borderId="14" xfId="0" applyFont="1" applyFill="1" applyBorder="1" applyAlignment="1" applyProtection="1">
      <alignment horizontal="left" wrapText="1" readingOrder="1"/>
      <protection locked="0"/>
    </xf>
    <xf numFmtId="166" fontId="5" fillId="0" borderId="57" xfId="0" applyNumberFormat="1" applyFont="1" applyFill="1" applyBorder="1" applyAlignment="1" applyProtection="1">
      <alignment horizontal="right" wrapText="1" readingOrder="1"/>
      <protection locked="0"/>
    </xf>
    <xf numFmtId="166" fontId="5" fillId="0" borderId="51" xfId="0" applyNumberFormat="1" applyFont="1" applyFill="1" applyBorder="1" applyAlignment="1" applyProtection="1">
      <alignment horizontal="right" wrapText="1" readingOrder="1"/>
      <protection locked="0"/>
    </xf>
    <xf numFmtId="0" fontId="14" fillId="0" borderId="0" xfId="0" applyFont="1" applyFill="1" applyBorder="1" applyAlignment="1">
      <alignment wrapText="1"/>
    </xf>
    <xf numFmtId="0" fontId="14" fillId="0" borderId="0" xfId="0" applyFont="1" applyFill="1" applyAlignment="1">
      <alignment wrapText="1"/>
    </xf>
    <xf numFmtId="0" fontId="24" fillId="0" borderId="14" xfId="0" applyFont="1" applyFill="1" applyBorder="1" applyAlignment="1" applyProtection="1">
      <alignment vertical="top" wrapText="1" readingOrder="1"/>
      <protection locked="0"/>
    </xf>
    <xf numFmtId="0" fontId="6" fillId="0" borderId="14" xfId="0" applyFont="1" applyFill="1" applyBorder="1" applyAlignment="1" applyProtection="1">
      <alignment horizontal="left" wrapText="1" readingOrder="1"/>
      <protection locked="0"/>
    </xf>
    <xf numFmtId="0" fontId="17" fillId="0" borderId="14" xfId="0" applyFont="1" applyFill="1" applyBorder="1" applyAlignment="1" applyProtection="1">
      <alignment horizontal="left" wrapText="1" readingOrder="1"/>
      <protection locked="0"/>
    </xf>
    <xf numFmtId="0" fontId="18" fillId="0" borderId="14" xfId="0" applyFont="1" applyFill="1" applyBorder="1" applyAlignment="1" applyProtection="1">
      <alignment horizontal="left" wrapText="1" readingOrder="1"/>
      <protection locked="0"/>
    </xf>
    <xf numFmtId="0" fontId="6" fillId="0" borderId="15" xfId="0" applyFont="1" applyFill="1" applyBorder="1" applyAlignment="1" applyProtection="1">
      <alignment horizontal="left" wrapText="1" readingOrder="1"/>
      <protection locked="0"/>
    </xf>
    <xf numFmtId="0" fontId="5" fillId="0" borderId="14" xfId="0" applyFont="1" applyFill="1" applyBorder="1" applyAlignment="1" applyProtection="1">
      <alignment wrapText="1" readingOrder="1"/>
      <protection locked="0"/>
    </xf>
    <xf numFmtId="165" fontId="8" fillId="0" borderId="47" xfId="0" applyNumberFormat="1" applyFont="1" applyFill="1" applyBorder="1" applyAlignment="1" applyProtection="1">
      <alignment horizontal="left" wrapText="1"/>
      <protection locked="0"/>
    </xf>
    <xf numFmtId="0" fontId="5" fillId="0" borderId="47" xfId="0" applyFont="1" applyFill="1" applyBorder="1" applyAlignment="1" applyProtection="1">
      <alignment wrapText="1" readingOrder="1"/>
      <protection locked="0"/>
    </xf>
    <xf numFmtId="0" fontId="5" fillId="0" borderId="47" xfId="0" applyFont="1" applyFill="1" applyBorder="1" applyAlignment="1" applyProtection="1">
      <alignment horizontal="left" wrapText="1" readingOrder="1"/>
      <protection locked="0"/>
    </xf>
    <xf numFmtId="0" fontId="18" fillId="0" borderId="47" xfId="0" applyFont="1" applyFill="1" applyBorder="1" applyAlignment="1" applyProtection="1">
      <alignment horizontal="left" wrapText="1" readingOrder="1"/>
      <protection locked="0"/>
    </xf>
    <xf numFmtId="166" fontId="5" fillId="0" borderId="53" xfId="0" applyNumberFormat="1" applyFont="1" applyFill="1" applyBorder="1" applyAlignment="1" applyProtection="1">
      <alignment horizontal="right" wrapText="1" readingOrder="1"/>
      <protection locked="0"/>
    </xf>
    <xf numFmtId="0" fontId="18" fillId="0" borderId="13" xfId="0" applyFont="1" applyFill="1" applyBorder="1" applyAlignment="1" applyProtection="1">
      <alignment horizontal="left" wrapText="1" readingOrder="1"/>
      <protection locked="0"/>
    </xf>
    <xf numFmtId="165" fontId="8" fillId="0" borderId="16" xfId="0" applyNumberFormat="1" applyFont="1" applyFill="1" applyBorder="1" applyAlignment="1" applyProtection="1">
      <alignment horizontal="left" wrapText="1"/>
      <protection locked="0"/>
    </xf>
    <xf numFmtId="0" fontId="18" fillId="0" borderId="16" xfId="0" applyFont="1" applyFill="1" applyBorder="1" applyAlignment="1" applyProtection="1">
      <alignment horizontal="left" wrapText="1" readingOrder="1"/>
      <protection locked="0"/>
    </xf>
    <xf numFmtId="0" fontId="5" fillId="0" borderId="14" xfId="0" applyFont="1" applyFill="1" applyBorder="1" applyAlignment="1" applyProtection="1">
      <alignment vertical="top" wrapText="1" readingOrder="1"/>
      <protection locked="0"/>
    </xf>
    <xf numFmtId="0" fontId="5" fillId="0" borderId="47" xfId="0" applyFont="1" applyFill="1" applyBorder="1" applyAlignment="1" applyProtection="1">
      <alignment vertical="top" wrapText="1" readingOrder="1"/>
      <protection locked="0"/>
    </xf>
    <xf numFmtId="0" fontId="5" fillId="0" borderId="13" xfId="0" applyFont="1" applyFill="1" applyBorder="1" applyAlignment="1" applyProtection="1">
      <alignment vertical="top" wrapText="1" readingOrder="1"/>
      <protection locked="0"/>
    </xf>
    <xf numFmtId="166" fontId="5" fillId="0" borderId="35" xfId="0" applyNumberFormat="1" applyFont="1" applyFill="1" applyBorder="1" applyAlignment="1" applyProtection="1">
      <alignment horizontal="right" wrapText="1" readingOrder="1"/>
      <protection locked="0"/>
    </xf>
    <xf numFmtId="0" fontId="5" fillId="0" borderId="13" xfId="0" applyFont="1" applyFill="1" applyBorder="1" applyAlignment="1" applyProtection="1">
      <alignment wrapText="1"/>
      <protection locked="0"/>
    </xf>
    <xf numFmtId="0" fontId="18" fillId="0" borderId="13" xfId="0" applyFont="1" applyFill="1" applyBorder="1" applyAlignment="1" applyProtection="1">
      <alignment horizontal="left" wrapText="1"/>
      <protection locked="0"/>
    </xf>
    <xf numFmtId="166" fontId="5" fillId="0" borderId="35" xfId="0" applyNumberFormat="1" applyFont="1" applyFill="1" applyBorder="1" applyAlignment="1" applyProtection="1">
      <alignment horizontal="right" wrapText="1"/>
      <protection locked="0"/>
    </xf>
    <xf numFmtId="0" fontId="5" fillId="0" borderId="14" xfId="0" applyFont="1" applyFill="1" applyBorder="1" applyAlignment="1" applyProtection="1">
      <alignment wrapText="1"/>
      <protection locked="0"/>
    </xf>
    <xf numFmtId="166" fontId="5" fillId="0" borderId="51" xfId="0" applyNumberFormat="1" applyFont="1" applyFill="1" applyBorder="1" applyAlignment="1" applyProtection="1">
      <alignment horizontal="right" wrapText="1"/>
      <protection locked="0"/>
    </xf>
    <xf numFmtId="0" fontId="5" fillId="0" borderId="47" xfId="0" applyFont="1" applyFill="1" applyBorder="1" applyAlignment="1" applyProtection="1">
      <alignment horizontal="left" wrapText="1"/>
      <protection locked="0"/>
    </xf>
    <xf numFmtId="0" fontId="5" fillId="0" borderId="47" xfId="0" applyFont="1" applyFill="1" applyBorder="1" applyAlignment="1" applyProtection="1">
      <alignment wrapText="1"/>
      <protection locked="0"/>
    </xf>
    <xf numFmtId="0" fontId="18" fillId="0" borderId="16" xfId="0" applyFont="1" applyFill="1" applyBorder="1" applyAlignment="1" applyProtection="1">
      <alignment horizontal="left" wrapText="1"/>
      <protection locked="0"/>
    </xf>
    <xf numFmtId="166" fontId="5" fillId="0" borderId="53" xfId="0" applyNumberFormat="1" applyFont="1" applyFill="1" applyBorder="1" applyAlignment="1" applyProtection="1">
      <alignment horizontal="right" wrapText="1"/>
      <protection locked="0"/>
    </xf>
    <xf numFmtId="0" fontId="5" fillId="0" borderId="51" xfId="0" applyFont="1" applyFill="1" applyBorder="1" applyAlignment="1" applyProtection="1">
      <alignment wrapText="1"/>
      <protection locked="0"/>
    </xf>
    <xf numFmtId="0" fontId="5" fillId="0" borderId="53" xfId="0" applyFont="1" applyFill="1" applyBorder="1" applyAlignment="1" applyProtection="1">
      <alignment wrapText="1"/>
      <protection locked="0"/>
    </xf>
    <xf numFmtId="0" fontId="18" fillId="0" borderId="0" xfId="0" applyFont="1" applyFill="1" applyBorder="1" applyAlignment="1">
      <alignment wrapText="1"/>
    </xf>
    <xf numFmtId="0" fontId="18" fillId="0" borderId="0" xfId="0" applyFont="1" applyFill="1" applyAlignment="1">
      <alignment wrapText="1"/>
    </xf>
    <xf numFmtId="0" fontId="18" fillId="0" borderId="13" xfId="0" applyFont="1" applyFill="1" applyBorder="1" applyAlignment="1">
      <alignment wrapText="1"/>
    </xf>
    <xf numFmtId="0" fontId="5" fillId="0" borderId="59" xfId="0" applyFont="1" applyFill="1" applyBorder="1" applyAlignment="1" applyProtection="1">
      <alignment wrapText="1"/>
      <protection locked="0"/>
    </xf>
    <xf numFmtId="0" fontId="18" fillId="0" borderId="18" xfId="0" applyFont="1" applyFill="1" applyBorder="1" applyAlignment="1" applyProtection="1">
      <alignment horizontal="left" wrapText="1"/>
      <protection locked="0"/>
    </xf>
    <xf numFmtId="0" fontId="18" fillId="0" borderId="56" xfId="0" applyFont="1" applyFill="1" applyBorder="1" applyAlignment="1" applyProtection="1">
      <alignment horizontal="left" wrapText="1"/>
      <protection locked="0"/>
    </xf>
    <xf numFmtId="0" fontId="18" fillId="0" borderId="60" xfId="0" applyFont="1" applyFill="1" applyBorder="1" applyAlignment="1" applyProtection="1">
      <alignment horizontal="left" wrapText="1"/>
      <protection locked="0"/>
    </xf>
    <xf numFmtId="0" fontId="5" fillId="0" borderId="13" xfId="0" applyFont="1" applyFill="1" applyBorder="1" applyAlignment="1" applyProtection="1">
      <alignment wrapText="1" readingOrder="1"/>
      <protection locked="0"/>
    </xf>
    <xf numFmtId="166" fontId="5" fillId="0" borderId="14" xfId="0" applyNumberFormat="1" applyFont="1" applyFill="1" applyBorder="1" applyAlignment="1" applyProtection="1">
      <alignment horizontal="right" vertical="top" wrapText="1" readingOrder="1"/>
      <protection locked="0"/>
    </xf>
    <xf numFmtId="166" fontId="5" fillId="0" borderId="47" xfId="0" applyNumberFormat="1" applyFont="1" applyFill="1" applyBorder="1" applyAlignment="1" applyProtection="1">
      <alignment horizontal="right" vertical="top" wrapText="1" readingOrder="1"/>
      <protection locked="0"/>
    </xf>
    <xf numFmtId="166" fontId="5" fillId="0" borderId="47" xfId="0" applyNumberFormat="1" applyFont="1" applyFill="1" applyBorder="1" applyAlignment="1" applyProtection="1">
      <alignment horizontal="right" wrapText="1" readingOrder="1"/>
      <protection locked="0"/>
    </xf>
    <xf numFmtId="166" fontId="5" fillId="0" borderId="13" xfId="0" applyNumberFormat="1" applyFont="1" applyFill="1" applyBorder="1" applyAlignment="1" applyProtection="1">
      <alignment horizontal="right" wrapText="1" readingOrder="1"/>
      <protection locked="0"/>
    </xf>
    <xf numFmtId="0" fontId="21" fillId="0" borderId="13" xfId="0" applyFont="1" applyFill="1" applyBorder="1" applyAlignment="1">
      <alignment horizontal="left" readingOrder="1"/>
    </xf>
    <xf numFmtId="0" fontId="21" fillId="0" borderId="16" xfId="0" applyFont="1" applyFill="1" applyBorder="1" applyAlignment="1">
      <alignment horizontal="left" readingOrder="1"/>
    </xf>
    <xf numFmtId="0" fontId="5" fillId="0" borderId="16" xfId="0" applyFont="1" applyFill="1" applyBorder="1" applyAlignment="1" applyProtection="1">
      <alignment vertical="top" wrapText="1" readingOrder="1"/>
      <protection locked="0"/>
    </xf>
    <xf numFmtId="166" fontId="5" fillId="0" borderId="0" xfId="0" applyNumberFormat="1" applyFont="1" applyFill="1" applyBorder="1" applyAlignment="1" applyProtection="1">
      <alignment horizontal="right" wrapText="1" readingOrder="1"/>
      <protection locked="0"/>
    </xf>
    <xf numFmtId="165" fontId="8" fillId="0" borderId="18" xfId="0" applyNumberFormat="1" applyFont="1" applyFill="1" applyBorder="1" applyAlignment="1" applyProtection="1">
      <alignment horizontal="left" wrapText="1"/>
      <protection locked="0"/>
    </xf>
    <xf numFmtId="0" fontId="5" fillId="0" borderId="19" xfId="0" applyFont="1" applyFill="1" applyBorder="1" applyAlignment="1" applyProtection="1">
      <alignment wrapText="1" readingOrder="1"/>
      <protection locked="0"/>
    </xf>
    <xf numFmtId="0" fontId="5" fillId="0" borderId="19" xfId="0" applyFont="1" applyFill="1" applyBorder="1" applyAlignment="1" applyProtection="1">
      <alignment vertical="top" wrapText="1" readingOrder="1"/>
      <protection locked="0"/>
    </xf>
    <xf numFmtId="166" fontId="5" fillId="0" borderId="19" xfId="0" applyNumberFormat="1" applyFont="1" applyFill="1" applyBorder="1" applyAlignment="1" applyProtection="1">
      <alignment horizontal="right" wrapText="1" readingOrder="1"/>
      <protection locked="0"/>
    </xf>
    <xf numFmtId="0" fontId="6" fillId="0" borderId="13" xfId="0" applyFont="1" applyBorder="1" applyAlignment="1">
      <alignment horizontal="center"/>
    </xf>
    <xf numFmtId="0" fontId="6" fillId="0" borderId="13" xfId="0" applyFont="1" applyBorder="1"/>
    <xf numFmtId="0" fontId="6" fillId="0" borderId="13" xfId="0" applyFont="1" applyBorder="1" applyAlignment="1">
      <alignment horizontal="right"/>
    </xf>
    <xf numFmtId="4" fontId="23" fillId="0" borderId="13" xfId="0" applyNumberFormat="1" applyFont="1" applyFill="1" applyBorder="1" applyAlignment="1">
      <alignment horizontal="right"/>
    </xf>
    <xf numFmtId="4" fontId="23" fillId="0" borderId="35" xfId="0" applyNumberFormat="1" applyFont="1" applyFill="1" applyBorder="1" applyAlignment="1">
      <alignment horizontal="right"/>
    </xf>
    <xf numFmtId="4" fontId="23" fillId="0" borderId="36" xfId="0" applyNumberFormat="1" applyFont="1" applyFill="1" applyBorder="1" applyAlignment="1">
      <alignment horizontal="right"/>
    </xf>
    <xf numFmtId="4" fontId="23" fillId="0" borderId="61" xfId="0" applyNumberFormat="1" applyFont="1" applyFill="1" applyBorder="1" applyAlignment="1">
      <alignment horizontal="right"/>
    </xf>
    <xf numFmtId="0" fontId="6" fillId="0" borderId="13" xfId="0" applyFont="1" applyBorder="1" applyAlignment="1" applyProtection="1">
      <alignment vertical="top" wrapText="1" readingOrder="1"/>
      <protection locked="0"/>
    </xf>
    <xf numFmtId="0" fontId="6" fillId="0" borderId="13" xfId="0" applyFont="1" applyBorder="1" applyAlignment="1">
      <alignment wrapText="1"/>
    </xf>
    <xf numFmtId="43" fontId="6" fillId="0" borderId="13" xfId="1" applyFont="1" applyBorder="1" applyAlignment="1">
      <alignment horizontal="right"/>
    </xf>
    <xf numFmtId="2" fontId="6" fillId="0" borderId="13" xfId="1" applyNumberFormat="1" applyFont="1" applyBorder="1" applyAlignment="1">
      <alignment horizontal="right"/>
    </xf>
    <xf numFmtId="0" fontId="6" fillId="0" borderId="13" xfId="0" applyFont="1" applyBorder="1" applyAlignment="1">
      <alignment horizontal="left" readingOrder="1"/>
    </xf>
    <xf numFmtId="166" fontId="5" fillId="0" borderId="14" xfId="0" applyNumberFormat="1" applyFont="1" applyBorder="1" applyAlignment="1" applyProtection="1">
      <alignment horizontal="right" vertical="top" wrapText="1" readingOrder="1"/>
      <protection locked="0"/>
    </xf>
    <xf numFmtId="166" fontId="5" fillId="0" borderId="13" xfId="0" applyNumberFormat="1" applyFont="1" applyBorder="1" applyAlignment="1" applyProtection="1">
      <alignment horizontal="right" vertical="top" wrapText="1" readingOrder="1"/>
      <protection locked="0"/>
    </xf>
    <xf numFmtId="0" fontId="6" fillId="0" borderId="49" xfId="0" applyFont="1" applyFill="1" applyBorder="1" applyAlignment="1" applyProtection="1">
      <alignment vertical="top" wrapText="1" readingOrder="1"/>
      <protection locked="0"/>
    </xf>
    <xf numFmtId="0" fontId="6" fillId="0" borderId="13" xfId="0" applyFont="1" applyFill="1" applyBorder="1" applyAlignment="1">
      <alignment horizontal="right"/>
    </xf>
    <xf numFmtId="4" fontId="6" fillId="0" borderId="13" xfId="0" applyNumberFormat="1" applyFont="1" applyFill="1" applyBorder="1" applyAlignment="1">
      <alignment wrapText="1"/>
    </xf>
    <xf numFmtId="0" fontId="6" fillId="0" borderId="71" xfId="0" applyFont="1" applyFill="1" applyBorder="1" applyAlignment="1" applyProtection="1">
      <alignment vertical="top" wrapText="1" readingOrder="1"/>
      <protection locked="0"/>
    </xf>
    <xf numFmtId="0" fontId="6" fillId="0" borderId="16" xfId="0" applyFont="1" applyFill="1" applyBorder="1"/>
    <xf numFmtId="0" fontId="6" fillId="0" borderId="13" xfId="0" applyFont="1" applyFill="1" applyBorder="1" applyAlignment="1" applyProtection="1">
      <alignment vertical="top" wrapText="1" readingOrder="1"/>
      <protection locked="0"/>
    </xf>
    <xf numFmtId="0" fontId="6" fillId="0" borderId="13" xfId="0" applyFont="1" applyFill="1" applyBorder="1"/>
    <xf numFmtId="166" fontId="5" fillId="0" borderId="13" xfId="0" applyNumberFormat="1" applyFont="1" applyFill="1" applyBorder="1" applyAlignment="1" applyProtection="1">
      <alignment horizontal="right" vertical="top" wrapText="1" readingOrder="1"/>
      <protection locked="0"/>
    </xf>
    <xf numFmtId="0" fontId="18" fillId="0" borderId="16" xfId="0" applyFont="1" applyBorder="1" applyAlignment="1" applyProtection="1">
      <alignment horizontal="left" wrapText="1"/>
      <protection locked="0"/>
    </xf>
    <xf numFmtId="166" fontId="5" fillId="0" borderId="13" xfId="0" applyNumberFormat="1" applyFont="1" applyBorder="1" applyAlignment="1" applyProtection="1">
      <alignment horizontal="right" wrapText="1"/>
      <protection locked="0"/>
    </xf>
    <xf numFmtId="0" fontId="5" fillId="0" borderId="47" xfId="0" applyFont="1" applyBorder="1" applyAlignment="1" applyProtection="1">
      <alignment wrapText="1" readingOrder="1"/>
      <protection locked="0"/>
    </xf>
    <xf numFmtId="0" fontId="5" fillId="0" borderId="47" xfId="0" applyFont="1" applyBorder="1" applyAlignment="1" applyProtection="1">
      <alignment vertical="top" wrapText="1" readingOrder="1"/>
      <protection locked="0"/>
    </xf>
    <xf numFmtId="0" fontId="30" fillId="0" borderId="0" xfId="0" applyFont="1" applyBorder="1" applyAlignment="1" applyProtection="1">
      <alignment wrapText="1" readingOrder="1"/>
      <protection locked="0"/>
    </xf>
    <xf numFmtId="0" fontId="30" fillId="0" borderId="0" xfId="0" applyFont="1" applyBorder="1" applyAlignment="1" applyProtection="1">
      <alignment vertical="top" wrapText="1" readingOrder="1"/>
      <protection locked="0"/>
    </xf>
    <xf numFmtId="166" fontId="30" fillId="0" borderId="0" xfId="0" applyNumberFormat="1" applyFont="1" applyBorder="1" applyAlignment="1" applyProtection="1">
      <alignment horizontal="right" wrapText="1" readingOrder="1"/>
      <protection locked="0"/>
    </xf>
    <xf numFmtId="4" fontId="6" fillId="0" borderId="0" xfId="0" applyNumberFormat="1" applyFont="1" applyBorder="1" applyAlignment="1">
      <alignment horizontal="left"/>
    </xf>
    <xf numFmtId="4" fontId="23" fillId="0" borderId="0" xfId="0" applyNumberFormat="1" applyFont="1" applyBorder="1" applyAlignment="1">
      <alignment horizontal="right" vertical="top" readingOrder="1"/>
    </xf>
    <xf numFmtId="49" fontId="5" fillId="0" borderId="14" xfId="0" applyNumberFormat="1" applyFont="1" applyBorder="1" applyAlignment="1" applyProtection="1">
      <alignment horizontal="left" wrapText="1" readingOrder="1"/>
      <protection locked="0"/>
    </xf>
    <xf numFmtId="165" fontId="5" fillId="0" borderId="14" xfId="0" applyNumberFormat="1" applyFont="1" applyBorder="1" applyAlignment="1" applyProtection="1">
      <alignment horizontal="left" wrapText="1" readingOrder="1"/>
      <protection locked="0"/>
    </xf>
    <xf numFmtId="49" fontId="5" fillId="0" borderId="14" xfId="0" applyNumberFormat="1" applyFont="1" applyBorder="1" applyAlignment="1" applyProtection="1">
      <alignment horizontal="left" readingOrder="1"/>
      <protection locked="0"/>
    </xf>
    <xf numFmtId="49" fontId="5" fillId="0" borderId="14" xfId="0" applyNumberFormat="1" applyFont="1" applyFill="1" applyBorder="1" applyAlignment="1" applyProtection="1">
      <alignment horizontal="left" wrapText="1" readingOrder="1"/>
      <protection locked="0"/>
    </xf>
    <xf numFmtId="165" fontId="5" fillId="0" borderId="14" xfId="0" applyNumberFormat="1" applyFont="1" applyFill="1" applyBorder="1" applyAlignment="1" applyProtection="1">
      <alignment horizontal="left" readingOrder="1"/>
      <protection locked="0"/>
    </xf>
    <xf numFmtId="165" fontId="5" fillId="0" borderId="47" xfId="0" applyNumberFormat="1" applyFont="1" applyFill="1" applyBorder="1" applyAlignment="1" applyProtection="1">
      <alignment horizontal="left" readingOrder="1"/>
      <protection locked="0"/>
    </xf>
    <xf numFmtId="165" fontId="5" fillId="0" borderId="13" xfId="0" applyNumberFormat="1" applyFont="1" applyFill="1" applyBorder="1" applyAlignment="1" applyProtection="1">
      <alignment horizontal="left" readingOrder="1"/>
      <protection locked="0"/>
    </xf>
    <xf numFmtId="0" fontId="0" fillId="0" borderId="0" xfId="0" applyBorder="1" applyAlignment="1">
      <alignment horizontal="right"/>
    </xf>
    <xf numFmtId="4" fontId="31" fillId="2" borderId="0" xfId="0" applyNumberFormat="1" applyFont="1" applyFill="1" applyBorder="1" applyAlignment="1">
      <alignment horizontal="right"/>
    </xf>
    <xf numFmtId="166" fontId="5" fillId="0" borderId="13" xfId="0" applyNumberFormat="1" applyFont="1" applyBorder="1" applyAlignment="1" applyProtection="1">
      <alignment horizontal="right" wrapText="1" readingOrder="1"/>
      <protection locked="0"/>
    </xf>
    <xf numFmtId="0" fontId="5" fillId="0" borderId="14" xfId="0" applyFont="1" applyBorder="1" applyAlignment="1" applyProtection="1">
      <alignment horizontal="left" vertical="top" wrapText="1" readingOrder="1"/>
      <protection locked="0"/>
    </xf>
    <xf numFmtId="43" fontId="29" fillId="0" borderId="0" xfId="0" applyNumberFormat="1" applyFont="1" applyFill="1" applyBorder="1" applyAlignment="1"/>
    <xf numFmtId="165" fontId="8" fillId="0" borderId="58" xfId="0" applyNumberFormat="1" applyFont="1" applyBorder="1" applyAlignment="1" applyProtection="1">
      <alignment horizontal="left" wrapText="1"/>
      <protection locked="0"/>
    </xf>
    <xf numFmtId="165" fontId="8" fillId="0" borderId="61" xfId="0" applyNumberFormat="1" applyFont="1" applyBorder="1" applyAlignment="1" applyProtection="1">
      <alignment horizontal="left" wrapText="1"/>
      <protection locked="0"/>
    </xf>
    <xf numFmtId="0" fontId="21" fillId="0" borderId="13" xfId="0" applyFont="1" applyBorder="1" applyAlignment="1">
      <alignment horizontal="left" vertical="top" readingOrder="1"/>
    </xf>
    <xf numFmtId="166" fontId="5" fillId="0" borderId="16" xfId="0" applyNumberFormat="1" applyFont="1" applyBorder="1" applyAlignment="1" applyProtection="1">
      <alignment horizontal="right" wrapText="1" readingOrder="1"/>
      <protection locked="0"/>
    </xf>
    <xf numFmtId="0" fontId="8" fillId="0" borderId="12" xfId="0" applyFont="1" applyBorder="1" applyAlignment="1" applyProtection="1">
      <alignment horizontal="left" wrapText="1" readingOrder="1"/>
      <protection locked="0"/>
    </xf>
    <xf numFmtId="14" fontId="8" fillId="0" borderId="65" xfId="0" applyNumberFormat="1" applyFont="1" applyBorder="1" applyAlignment="1" applyProtection="1">
      <alignment horizontal="left" wrapText="1" readingOrder="1"/>
      <protection locked="0"/>
    </xf>
    <xf numFmtId="164" fontId="5" fillId="0" borderId="50" xfId="0" applyNumberFormat="1" applyFont="1" applyBorder="1" applyAlignment="1" applyProtection="1">
      <alignment horizontal="left" wrapText="1"/>
      <protection locked="0"/>
    </xf>
    <xf numFmtId="0" fontId="4" fillId="0" borderId="50" xfId="0" applyFont="1" applyBorder="1" applyAlignment="1">
      <alignment horizontal="left"/>
    </xf>
    <xf numFmtId="0" fontId="8" fillId="0" borderId="13" xfId="12" applyFont="1" applyBorder="1" applyAlignment="1" applyProtection="1">
      <alignment vertical="top" wrapText="1" readingOrder="1"/>
      <protection locked="0"/>
    </xf>
    <xf numFmtId="0" fontId="5" fillId="0" borderId="14" xfId="12" applyFont="1" applyBorder="1" applyAlignment="1" applyProtection="1">
      <alignment horizontal="left" wrapText="1" readingOrder="1"/>
      <protection locked="0"/>
    </xf>
    <xf numFmtId="0" fontId="5" fillId="0" borderId="47" xfId="0" applyFont="1" applyBorder="1" applyAlignment="1" applyProtection="1">
      <alignment horizontal="left" wrapText="1"/>
      <protection locked="0"/>
    </xf>
    <xf numFmtId="166" fontId="28" fillId="0" borderId="53" xfId="0" applyNumberFormat="1" applyFont="1" applyBorder="1" applyAlignment="1" applyProtection="1">
      <alignment horizontal="right" wrapText="1" readingOrder="1"/>
      <protection locked="0"/>
    </xf>
    <xf numFmtId="0" fontId="6" fillId="0" borderId="72" xfId="0" applyFont="1" applyBorder="1" applyAlignment="1" applyProtection="1">
      <alignment vertical="top" wrapText="1"/>
      <protection locked="0"/>
    </xf>
    <xf numFmtId="4" fontId="6" fillId="0" borderId="18" xfId="0" applyNumberFormat="1" applyFont="1" applyBorder="1" applyAlignment="1">
      <alignment horizontal="left"/>
    </xf>
    <xf numFmtId="165" fontId="5" fillId="0" borderId="51" xfId="0" applyNumberFormat="1" applyFont="1" applyBorder="1" applyAlignment="1" applyProtection="1">
      <alignment vertical="top" wrapText="1" readingOrder="1"/>
      <protection locked="0"/>
    </xf>
    <xf numFmtId="0" fontId="5" fillId="0" borderId="73" xfId="0" applyFont="1" applyBorder="1" applyAlignment="1" applyProtection="1">
      <alignment horizontal="left" wrapText="1" readingOrder="1"/>
      <protection locked="0"/>
    </xf>
    <xf numFmtId="0" fontId="5" fillId="0" borderId="74" xfId="0" applyFont="1" applyBorder="1" applyAlignment="1" applyProtection="1">
      <alignment horizontal="left" wrapText="1" readingOrder="1"/>
      <protection locked="0"/>
    </xf>
    <xf numFmtId="0" fontId="33" fillId="0" borderId="13" xfId="0" applyFont="1" applyBorder="1" applyAlignment="1" applyProtection="1">
      <alignment vertical="top" wrapText="1" readingOrder="1"/>
      <protection locked="0"/>
    </xf>
    <xf numFmtId="165" fontId="5" fillId="0" borderId="51" xfId="12" applyNumberFormat="1" applyFont="1" applyBorder="1" applyAlignment="1" applyProtection="1">
      <alignment horizontal="left" wrapText="1" readingOrder="1"/>
      <protection locked="0"/>
    </xf>
    <xf numFmtId="4" fontId="6" fillId="0" borderId="13" xfId="0" applyNumberFormat="1" applyFont="1" applyBorder="1" applyAlignment="1"/>
    <xf numFmtId="4" fontId="4" fillId="0" borderId="38" xfId="0" applyNumberFormat="1" applyFont="1" applyFill="1" applyBorder="1" applyAlignment="1">
      <alignment horizontal="right"/>
    </xf>
    <xf numFmtId="4" fontId="23" fillId="0" borderId="35" xfId="0" applyNumberFormat="1" applyFont="1" applyFill="1" applyBorder="1" applyAlignment="1">
      <alignment horizontal="right" readingOrder="1"/>
    </xf>
    <xf numFmtId="4" fontId="23" fillId="0" borderId="36" xfId="0" applyNumberFormat="1" applyFont="1" applyFill="1" applyBorder="1" applyAlignment="1">
      <alignment horizontal="right" vertical="top" readingOrder="1"/>
    </xf>
    <xf numFmtId="0" fontId="2" fillId="0" borderId="0" xfId="0" applyFont="1" applyAlignment="1">
      <alignment horizontal="center"/>
    </xf>
    <xf numFmtId="0" fontId="2" fillId="0" borderId="0" xfId="0" applyFont="1" applyAlignment="1">
      <alignment horizontal="center" wrapText="1"/>
    </xf>
    <xf numFmtId="0" fontId="9" fillId="3" borderId="10" xfId="0" applyFont="1" applyFill="1" applyBorder="1" applyAlignment="1">
      <alignment vertical="center"/>
    </xf>
    <xf numFmtId="0" fontId="9" fillId="3" borderId="22" xfId="0" applyFont="1" applyFill="1" applyBorder="1" applyAlignment="1">
      <alignment vertical="center"/>
    </xf>
    <xf numFmtId="165" fontId="5" fillId="0" borderId="53" xfId="0" applyNumberFormat="1" applyFont="1" applyBorder="1" applyAlignment="1" applyProtection="1">
      <alignment vertical="top" wrapText="1" readingOrder="1"/>
      <protection locked="0"/>
    </xf>
    <xf numFmtId="0" fontId="6" fillId="0" borderId="16" xfId="0" applyFont="1" applyBorder="1" applyAlignment="1">
      <alignment horizontal="center"/>
    </xf>
    <xf numFmtId="166" fontId="5" fillId="0" borderId="47" xfId="0" applyNumberFormat="1" applyFont="1" applyBorder="1" applyAlignment="1" applyProtection="1">
      <alignment horizontal="right" vertical="top" wrapText="1" readingOrder="1"/>
      <protection locked="0"/>
    </xf>
    <xf numFmtId="165" fontId="5" fillId="0" borderId="13" xfId="0" applyNumberFormat="1" applyFont="1" applyBorder="1" applyAlignment="1" applyProtection="1">
      <alignment vertical="top" wrapText="1" readingOrder="1"/>
      <protection locked="0"/>
    </xf>
    <xf numFmtId="165" fontId="5" fillId="0" borderId="14" xfId="0" applyNumberFormat="1" applyFont="1" applyBorder="1" applyAlignment="1" applyProtection="1">
      <alignment vertical="top" wrapText="1" readingOrder="1"/>
      <protection locked="0"/>
    </xf>
    <xf numFmtId="0" fontId="5" fillId="0" borderId="19" xfId="0" applyNumberFormat="1" applyFont="1" applyBorder="1" applyAlignment="1" applyProtection="1">
      <alignment horizontal="left" vertical="top" wrapText="1" readingOrder="1"/>
      <protection locked="0"/>
    </xf>
    <xf numFmtId="0" fontId="6" fillId="0" borderId="13" xfId="0" applyFont="1" applyBorder="1" applyAlignment="1"/>
    <xf numFmtId="166" fontId="5" fillId="0" borderId="14" xfId="0" applyNumberFormat="1" applyFont="1" applyBorder="1" applyAlignment="1" applyProtection="1">
      <alignment vertical="top" wrapText="1" readingOrder="1"/>
      <protection locked="0"/>
    </xf>
    <xf numFmtId="0" fontId="5" fillId="0" borderId="14" xfId="0" applyNumberFormat="1" applyFont="1" applyBorder="1" applyAlignment="1" applyProtection="1">
      <alignment horizontal="left" vertical="top" wrapText="1" readingOrder="1"/>
      <protection locked="0"/>
    </xf>
    <xf numFmtId="165" fontId="5" fillId="0" borderId="47" xfId="0" applyNumberFormat="1" applyFont="1" applyBorder="1" applyAlignment="1" applyProtection="1">
      <alignment vertical="top" wrapText="1" readingOrder="1"/>
      <protection locked="0"/>
    </xf>
    <xf numFmtId="0" fontId="5" fillId="0" borderId="47" xfId="0" applyNumberFormat="1" applyFont="1" applyBorder="1" applyAlignment="1" applyProtection="1">
      <alignment horizontal="left" vertical="top" wrapText="1" readingOrder="1"/>
      <protection locked="0"/>
    </xf>
    <xf numFmtId="0" fontId="6" fillId="0" borderId="71" xfId="0" applyFont="1" applyBorder="1" applyAlignment="1" applyProtection="1">
      <alignment vertical="top" wrapText="1"/>
      <protection locked="0"/>
    </xf>
    <xf numFmtId="0" fontId="6" fillId="0" borderId="16" xfId="0" applyFont="1" applyBorder="1" applyAlignment="1"/>
    <xf numFmtId="166" fontId="5" fillId="0" borderId="47" xfId="0" applyNumberFormat="1" applyFont="1" applyBorder="1" applyAlignment="1" applyProtection="1">
      <alignment vertical="top" wrapText="1" readingOrder="1"/>
      <protection locked="0"/>
    </xf>
    <xf numFmtId="0" fontId="5" fillId="0" borderId="13" xfId="0" applyNumberFormat="1" applyFont="1" applyBorder="1" applyAlignment="1" applyProtection="1">
      <alignment horizontal="left" vertical="top" wrapText="1" readingOrder="1"/>
      <protection locked="0"/>
    </xf>
    <xf numFmtId="0" fontId="6" fillId="0" borderId="13" xfId="0" applyFont="1" applyBorder="1" applyAlignment="1" applyProtection="1">
      <alignment vertical="top" wrapText="1"/>
      <protection locked="0"/>
    </xf>
    <xf numFmtId="166" fontId="5" fillId="0" borderId="13" xfId="0" applyNumberFormat="1" applyFont="1" applyBorder="1" applyAlignment="1" applyProtection="1">
      <alignment vertical="top" wrapText="1" readingOrder="1"/>
      <protection locked="0"/>
    </xf>
    <xf numFmtId="166" fontId="28" fillId="0" borderId="43" xfId="0" applyNumberFormat="1" applyFont="1" applyBorder="1" applyAlignment="1" applyProtection="1">
      <alignment horizontal="right" wrapText="1" readingOrder="1"/>
      <protection locked="0"/>
    </xf>
    <xf numFmtId="166" fontId="5" fillId="0" borderId="35" xfId="0" applyNumberFormat="1" applyFont="1" applyBorder="1" applyAlignment="1" applyProtection="1">
      <alignment vertical="top" wrapText="1" readingOrder="1"/>
      <protection locked="0"/>
    </xf>
    <xf numFmtId="0" fontId="6" fillId="0" borderId="66" xfId="0" applyFont="1" applyBorder="1" applyAlignment="1" applyProtection="1">
      <alignment vertical="top" wrapText="1" readingOrder="1"/>
      <protection locked="0"/>
    </xf>
    <xf numFmtId="165" fontId="5" fillId="0" borderId="53" xfId="12" applyNumberFormat="1" applyFont="1" applyBorder="1" applyAlignment="1" applyProtection="1">
      <alignment horizontal="left" wrapText="1" readingOrder="1"/>
      <protection locked="0"/>
    </xf>
    <xf numFmtId="0" fontId="5" fillId="0" borderId="47" xfId="12" applyFont="1" applyBorder="1" applyAlignment="1" applyProtection="1">
      <alignment horizontal="left" wrapText="1" readingOrder="1"/>
      <protection locked="0"/>
    </xf>
    <xf numFmtId="0" fontId="8" fillId="0" borderId="16" xfId="12" applyFont="1" applyBorder="1" applyAlignment="1" applyProtection="1">
      <alignment vertical="top" wrapText="1" readingOrder="1"/>
      <protection locked="0"/>
    </xf>
    <xf numFmtId="0" fontId="0" fillId="0" borderId="16" xfId="0" applyBorder="1"/>
    <xf numFmtId="4" fontId="6" fillId="0" borderId="16" xfId="0" applyNumberFormat="1" applyFont="1" applyBorder="1" applyAlignment="1">
      <alignment wrapText="1"/>
    </xf>
    <xf numFmtId="0" fontId="5" fillId="0" borderId="51" xfId="12" applyNumberFormat="1" applyFont="1" applyBorder="1" applyAlignment="1" applyProtection="1">
      <alignment horizontal="left" wrapText="1" readingOrder="1"/>
      <protection locked="0"/>
    </xf>
    <xf numFmtId="166" fontId="5" fillId="0" borderId="51" xfId="12" applyNumberFormat="1" applyFont="1" applyFill="1" applyBorder="1" applyAlignment="1" applyProtection="1">
      <alignment horizontal="right" wrapText="1" readingOrder="1"/>
      <protection locked="0"/>
    </xf>
    <xf numFmtId="166" fontId="5" fillId="0" borderId="53" xfId="12" applyNumberFormat="1" applyFont="1" applyFill="1" applyBorder="1" applyAlignment="1" applyProtection="1">
      <alignment horizontal="right" wrapText="1" readingOrder="1"/>
      <protection locked="0"/>
    </xf>
    <xf numFmtId="0" fontId="7" fillId="0" borderId="13" xfId="0" applyFont="1" applyBorder="1" applyAlignment="1">
      <alignment horizontal="left"/>
    </xf>
    <xf numFmtId="4" fontId="23" fillId="0" borderId="0" xfId="0" applyNumberFormat="1" applyFont="1" applyFill="1" applyBorder="1" applyAlignment="1">
      <alignment horizontal="right"/>
    </xf>
    <xf numFmtId="0" fontId="5" fillId="0" borderId="19" xfId="0" applyFont="1" applyBorder="1" applyAlignment="1" applyProtection="1">
      <alignment vertical="top" wrapText="1" readingOrder="1"/>
      <protection locked="0"/>
    </xf>
    <xf numFmtId="4" fontId="4" fillId="2" borderId="61" xfId="0" applyNumberFormat="1" applyFont="1" applyFill="1" applyBorder="1" applyAlignment="1">
      <alignment horizontal="right"/>
    </xf>
    <xf numFmtId="0" fontId="5" fillId="0" borderId="19" xfId="0" applyFont="1" applyBorder="1" applyAlignment="1" applyProtection="1">
      <alignment wrapText="1" readingOrder="1"/>
      <protection locked="0"/>
    </xf>
    <xf numFmtId="166" fontId="5" fillId="0" borderId="19" xfId="0" applyNumberFormat="1" applyFont="1" applyBorder="1" applyAlignment="1" applyProtection="1">
      <alignment horizontal="right" wrapText="1" readingOrder="1"/>
      <protection locked="0"/>
    </xf>
    <xf numFmtId="4" fontId="18" fillId="0" borderId="0" xfId="0" applyNumberFormat="1" applyFont="1" applyBorder="1" applyAlignment="1">
      <alignment wrapText="1"/>
    </xf>
    <xf numFmtId="166" fontId="33" fillId="0" borderId="35" xfId="0" applyNumberFormat="1" applyFont="1" applyBorder="1" applyAlignment="1" applyProtection="1">
      <alignment horizontal="right" vertical="top" wrapText="1" readingOrder="1"/>
      <protection locked="0"/>
    </xf>
    <xf numFmtId="0" fontId="28" fillId="0" borderId="13" xfId="0" applyFont="1" applyBorder="1" applyAlignment="1" applyProtection="1">
      <alignment horizontal="left" wrapText="1" readingOrder="1"/>
      <protection locked="0"/>
    </xf>
    <xf numFmtId="4" fontId="6" fillId="0" borderId="13" xfId="0" applyNumberFormat="1" applyFont="1" applyBorder="1" applyAlignment="1">
      <alignment horizontal="right" vertical="top" readingOrder="1"/>
    </xf>
    <xf numFmtId="4" fontId="6" fillId="0" borderId="16" xfId="0" applyNumberFormat="1" applyFont="1" applyBorder="1" applyAlignment="1">
      <alignment horizontal="right" vertical="top" readingOrder="1"/>
    </xf>
    <xf numFmtId="0" fontId="5" fillId="0" borderId="15" xfId="0" applyFont="1" applyBorder="1" applyAlignment="1" applyProtection="1">
      <alignment horizontal="left" wrapText="1" readingOrder="1"/>
      <protection locked="0"/>
    </xf>
    <xf numFmtId="166" fontId="5" fillId="0" borderId="15" xfId="0" applyNumberFormat="1" applyFont="1" applyBorder="1" applyAlignment="1" applyProtection="1">
      <alignment horizontal="right" wrapText="1" readingOrder="1"/>
      <protection locked="0"/>
    </xf>
    <xf numFmtId="165" fontId="5" fillId="0" borderId="47" xfId="0" applyNumberFormat="1" applyFont="1" applyBorder="1" applyAlignment="1" applyProtection="1">
      <alignment horizontal="left" readingOrder="1"/>
      <protection locked="0"/>
    </xf>
    <xf numFmtId="0" fontId="9" fillId="3" borderId="42" xfId="0" applyFont="1" applyFill="1" applyBorder="1" applyAlignment="1">
      <alignment vertical="center"/>
    </xf>
    <xf numFmtId="0" fontId="18" fillId="0" borderId="50" xfId="0" applyFont="1" applyFill="1" applyBorder="1" applyAlignment="1">
      <alignment wrapText="1"/>
    </xf>
    <xf numFmtId="0" fontId="0" fillId="0" borderId="50" xfId="0" applyBorder="1"/>
    <xf numFmtId="0" fontId="6" fillId="0" borderId="16" xfId="0" applyFont="1" applyBorder="1"/>
    <xf numFmtId="164" fontId="8" fillId="0" borderId="50" xfId="0" applyNumberFormat="1" applyFont="1" applyBorder="1" applyAlignment="1" applyProtection="1">
      <alignment horizontal="left" wrapText="1"/>
      <protection locked="0"/>
    </xf>
    <xf numFmtId="0" fontId="5" fillId="0" borderId="49" xfId="0" applyFont="1" applyBorder="1" applyAlignment="1" applyProtection="1">
      <alignment horizontal="left" wrapText="1" readingOrder="1"/>
      <protection locked="0"/>
    </xf>
    <xf numFmtId="166" fontId="5" fillId="0" borderId="75" xfId="0" applyNumberFormat="1" applyFont="1" applyBorder="1" applyAlignment="1" applyProtection="1">
      <alignment horizontal="right" wrapText="1" readingOrder="1"/>
      <protection locked="0"/>
    </xf>
    <xf numFmtId="0" fontId="9" fillId="3" borderId="68" xfId="0" applyFont="1" applyFill="1" applyBorder="1" applyAlignment="1">
      <alignment vertical="center"/>
    </xf>
    <xf numFmtId="4" fontId="8" fillId="2" borderId="24" xfId="0" applyNumberFormat="1" applyFont="1" applyFill="1" applyBorder="1" applyAlignment="1"/>
    <xf numFmtId="0" fontId="5" fillId="0" borderId="51" xfId="0" applyFont="1" applyBorder="1" applyAlignment="1" applyProtection="1">
      <alignment horizontal="left" wrapText="1" readingOrder="1"/>
      <protection locked="0"/>
    </xf>
    <xf numFmtId="0" fontId="9" fillId="3" borderId="22" xfId="0" applyFont="1" applyFill="1" applyBorder="1" applyAlignment="1">
      <alignment vertical="center"/>
    </xf>
    <xf numFmtId="4" fontId="6" fillId="0" borderId="77" xfId="0" applyNumberFormat="1" applyFont="1" applyBorder="1" applyAlignment="1"/>
    <xf numFmtId="165" fontId="5" fillId="0" borderId="51" xfId="0" applyNumberFormat="1" applyFont="1" applyBorder="1" applyAlignment="1" applyProtection="1">
      <alignment horizontal="left" readingOrder="1"/>
      <protection locked="0"/>
    </xf>
    <xf numFmtId="4" fontId="21" fillId="0" borderId="0" xfId="0" applyNumberFormat="1" applyFont="1" applyBorder="1" applyAlignment="1">
      <alignment horizontal="right" vertical="top" readingOrder="1"/>
    </xf>
    <xf numFmtId="0" fontId="34" fillId="0" borderId="0" xfId="0" applyFont="1" applyBorder="1" applyAlignment="1" applyProtection="1">
      <alignment vertical="top" wrapText="1" readingOrder="1"/>
      <protection locked="0"/>
    </xf>
    <xf numFmtId="14" fontId="5" fillId="0" borderId="13" xfId="0" applyNumberFormat="1" applyFont="1" applyBorder="1" applyAlignment="1" applyProtection="1">
      <alignment horizontal="left" wrapText="1"/>
      <protection locked="0"/>
    </xf>
    <xf numFmtId="14" fontId="5" fillId="0" borderId="57" xfId="0" applyNumberFormat="1" applyFont="1" applyBorder="1" applyAlignment="1" applyProtection="1">
      <alignment horizontal="left" wrapText="1" readingOrder="1"/>
      <protection locked="0"/>
    </xf>
    <xf numFmtId="14" fontId="5" fillId="0" borderId="51" xfId="0" applyNumberFormat="1" applyFont="1" applyBorder="1" applyAlignment="1" applyProtection="1">
      <alignment horizontal="left" wrapText="1" readingOrder="1"/>
      <protection locked="0"/>
    </xf>
    <xf numFmtId="165" fontId="5" fillId="0" borderId="16" xfId="0" applyNumberFormat="1" applyFont="1" applyBorder="1" applyAlignment="1" applyProtection="1">
      <alignment horizontal="left" readingOrder="1"/>
      <protection locked="0"/>
    </xf>
    <xf numFmtId="0" fontId="5" fillId="0" borderId="53" xfId="0" applyFont="1" applyBorder="1" applyAlignment="1" applyProtection="1">
      <alignment horizontal="left" wrapText="1" readingOrder="1"/>
      <protection locked="0"/>
    </xf>
    <xf numFmtId="165" fontId="5" fillId="0" borderId="53" xfId="0" applyNumberFormat="1" applyFont="1" applyBorder="1" applyAlignment="1" applyProtection="1">
      <alignment horizontal="left" readingOrder="1"/>
      <protection locked="0"/>
    </xf>
    <xf numFmtId="0" fontId="6" fillId="0" borderId="16" xfId="0" applyFont="1" applyBorder="1" applyAlignment="1" applyProtection="1">
      <alignment vertical="top" wrapText="1" readingOrder="1"/>
      <protection locked="0"/>
    </xf>
    <xf numFmtId="166" fontId="5" fillId="0" borderId="53" xfId="0" applyNumberFormat="1" applyFont="1" applyBorder="1" applyAlignment="1" applyProtection="1">
      <alignment horizontal="right" vertical="top" wrapText="1" readingOrder="1"/>
      <protection locked="0"/>
    </xf>
    <xf numFmtId="4" fontId="6" fillId="0" borderId="16" xfId="0" applyNumberFormat="1" applyFont="1" applyBorder="1" applyAlignment="1"/>
    <xf numFmtId="0" fontId="5" fillId="0" borderId="14" xfId="0" applyFont="1" applyBorder="1" applyAlignment="1" applyProtection="1">
      <alignment horizontal="left" vertical="top" readingOrder="1"/>
      <protection locked="0"/>
    </xf>
    <xf numFmtId="165" fontId="5" fillId="0" borderId="51" xfId="0" applyNumberFormat="1" applyFont="1" applyBorder="1" applyAlignment="1" applyProtection="1">
      <alignment horizontal="left" vertical="top" readingOrder="1"/>
      <protection locked="0"/>
    </xf>
    <xf numFmtId="4" fontId="23" fillId="0" borderId="16" xfId="0" applyNumberFormat="1" applyFont="1" applyFill="1" applyBorder="1" applyAlignment="1">
      <alignment horizontal="right" vertical="top" readingOrder="1"/>
    </xf>
    <xf numFmtId="166" fontId="4" fillId="0" borderId="19" xfId="0" applyNumberFormat="1" applyFont="1" applyBorder="1" applyAlignment="1" applyProtection="1">
      <alignment horizontal="right" wrapText="1" readingOrder="1"/>
      <protection locked="0"/>
    </xf>
    <xf numFmtId="4" fontId="23" fillId="0" borderId="13" xfId="0" applyNumberFormat="1" applyFont="1" applyFill="1" applyBorder="1" applyAlignment="1">
      <alignment horizontal="right" vertical="top" readingOrder="1"/>
    </xf>
    <xf numFmtId="165" fontId="5" fillId="0" borderId="0" xfId="0" applyNumberFormat="1" applyFont="1" applyBorder="1" applyAlignment="1" applyProtection="1">
      <alignment horizontal="left" readingOrder="1"/>
      <protection locked="0"/>
    </xf>
    <xf numFmtId="0" fontId="5" fillId="0" borderId="14" xfId="0" applyFont="1" applyFill="1" applyBorder="1" applyAlignment="1" applyProtection="1">
      <alignment vertical="center" wrapText="1" readingOrder="1"/>
      <protection locked="0"/>
    </xf>
    <xf numFmtId="0" fontId="5" fillId="0" borderId="47" xfId="0" applyFont="1" applyFill="1" applyBorder="1" applyAlignment="1" applyProtection="1">
      <alignment vertical="center" wrapText="1" readingOrder="1"/>
      <protection locked="0"/>
    </xf>
    <xf numFmtId="0" fontId="5" fillId="0" borderId="14" xfId="0" applyFont="1" applyBorder="1" applyAlignment="1" applyProtection="1">
      <alignment vertical="center" wrapText="1" readingOrder="1"/>
      <protection locked="0"/>
    </xf>
    <xf numFmtId="0" fontId="5" fillId="0" borderId="47" xfId="0" applyFont="1" applyBorder="1" applyAlignment="1" applyProtection="1">
      <alignment vertical="center" wrapText="1" readingOrder="1"/>
      <protection locked="0"/>
    </xf>
    <xf numFmtId="0" fontId="5" fillId="0" borderId="14" xfId="0" applyFont="1" applyBorder="1" applyAlignment="1" applyProtection="1">
      <alignment horizontal="left" vertical="center" wrapText="1" readingOrder="1"/>
      <protection locked="0"/>
    </xf>
    <xf numFmtId="0" fontId="5" fillId="0" borderId="47" xfId="0" applyFont="1" applyBorder="1" applyAlignment="1" applyProtection="1">
      <alignment horizontal="left" vertical="center" wrapText="1" readingOrder="1"/>
      <protection locked="0"/>
    </xf>
    <xf numFmtId="43" fontId="10" fillId="0" borderId="13" xfId="1" applyFont="1" applyFill="1" applyBorder="1" applyAlignment="1">
      <alignment horizontal="center"/>
    </xf>
    <xf numFmtId="4" fontId="7" fillId="0" borderId="13" xfId="0" applyNumberFormat="1" applyFont="1" applyBorder="1" applyAlignment="1">
      <alignment horizontal="right"/>
    </xf>
    <xf numFmtId="4" fontId="4" fillId="3" borderId="68" xfId="0" applyNumberFormat="1" applyFont="1" applyFill="1" applyBorder="1" applyAlignment="1">
      <alignment vertical="center"/>
    </xf>
    <xf numFmtId="14" fontId="5" fillId="0" borderId="53" xfId="0" applyNumberFormat="1" applyFont="1" applyBorder="1" applyAlignment="1" applyProtection="1">
      <alignment horizontal="left" wrapText="1" readingOrder="1"/>
      <protection locked="0"/>
    </xf>
    <xf numFmtId="0" fontId="5" fillId="0" borderId="47" xfId="0" applyFont="1" applyBorder="1" applyAlignment="1" applyProtection="1">
      <alignment horizontal="left" vertical="top" wrapText="1" readingOrder="1"/>
      <protection locked="0"/>
    </xf>
    <xf numFmtId="4" fontId="6" fillId="0" borderId="9" xfId="0" applyNumberFormat="1" applyFont="1" applyBorder="1" applyAlignment="1"/>
    <xf numFmtId="0" fontId="12" fillId="2" borderId="13" xfId="0" applyFont="1" applyFill="1" applyBorder="1" applyAlignment="1" applyProtection="1">
      <alignment horizontal="left" wrapText="1" readingOrder="1"/>
      <protection locked="0"/>
    </xf>
    <xf numFmtId="0" fontId="0" fillId="0" borderId="13" xfId="0" applyBorder="1" applyAlignment="1">
      <alignment horizontal="center"/>
    </xf>
    <xf numFmtId="0" fontId="0" fillId="0" borderId="13" xfId="0" applyBorder="1" applyAlignment="1"/>
    <xf numFmtId="165" fontId="5" fillId="0" borderId="14" xfId="0" applyNumberFormat="1" applyFont="1" applyBorder="1" applyAlignment="1" applyProtection="1">
      <alignment horizontal="left" vertical="top" wrapText="1" readingOrder="1"/>
      <protection locked="0"/>
    </xf>
    <xf numFmtId="0" fontId="0" fillId="0" borderId="0" xfId="0" applyBorder="1" applyAlignment="1">
      <alignment horizontal="center"/>
    </xf>
    <xf numFmtId="0" fontId="4" fillId="2" borderId="64" xfId="0" applyFont="1" applyFill="1" applyBorder="1" applyAlignment="1">
      <alignment horizontal="left" wrapText="1"/>
    </xf>
    <xf numFmtId="0" fontId="5" fillId="0" borderId="71" xfId="0" applyFont="1" applyBorder="1" applyAlignment="1" applyProtection="1">
      <alignment horizontal="left" wrapText="1" readingOrder="1"/>
      <protection locked="0"/>
    </xf>
    <xf numFmtId="0" fontId="8" fillId="0" borderId="38" xfId="0" applyFont="1" applyBorder="1" applyAlignment="1" applyProtection="1">
      <alignment horizontal="left" wrapText="1" readingOrder="1"/>
      <protection locked="0"/>
    </xf>
    <xf numFmtId="0" fontId="5" fillId="0" borderId="75" xfId="0" applyFont="1" applyBorder="1" applyAlignment="1" applyProtection="1">
      <alignment horizontal="left" wrapText="1" readingOrder="1"/>
      <protection locked="0"/>
    </xf>
    <xf numFmtId="0" fontId="5" fillId="0" borderId="79" xfId="0" applyFont="1" applyBorder="1" applyAlignment="1" applyProtection="1">
      <alignment horizontal="left" wrapText="1" readingOrder="1"/>
      <protection locked="0"/>
    </xf>
    <xf numFmtId="0" fontId="6" fillId="0" borderId="50" xfId="0" applyFont="1" applyBorder="1" applyAlignment="1">
      <alignment horizontal="right"/>
    </xf>
    <xf numFmtId="0" fontId="6" fillId="0" borderId="64" xfId="0" applyFont="1" applyBorder="1" applyAlignment="1">
      <alignment horizontal="right"/>
    </xf>
    <xf numFmtId="0" fontId="6" fillId="0" borderId="50" xfId="0" applyFont="1" applyBorder="1" applyAlignment="1">
      <alignment horizontal="center"/>
    </xf>
    <xf numFmtId="4" fontId="8" fillId="2" borderId="9" xfId="0" applyNumberFormat="1" applyFont="1" applyFill="1" applyBorder="1" applyAlignment="1"/>
    <xf numFmtId="4" fontId="8" fillId="2" borderId="13" xfId="0" applyNumberFormat="1" applyFont="1" applyFill="1" applyBorder="1" applyAlignment="1"/>
    <xf numFmtId="166" fontId="5" fillId="0" borderId="14" xfId="0" applyNumberFormat="1" applyFont="1" applyBorder="1" applyAlignment="1" applyProtection="1">
      <alignment horizontal="right" wrapText="1"/>
      <protection locked="0"/>
    </xf>
    <xf numFmtId="166" fontId="5" fillId="0" borderId="47" xfId="0" applyNumberFormat="1" applyFont="1" applyBorder="1" applyAlignment="1" applyProtection="1">
      <alignment horizontal="right" wrapText="1"/>
      <protection locked="0"/>
    </xf>
    <xf numFmtId="166" fontId="5" fillId="0" borderId="51" xfId="0" applyNumberFormat="1" applyFont="1" applyBorder="1" applyAlignment="1" applyProtection="1">
      <alignment horizontal="right" wrapText="1"/>
      <protection locked="0"/>
    </xf>
    <xf numFmtId="166" fontId="5" fillId="0" borderId="53" xfId="0" applyNumberFormat="1" applyFont="1" applyBorder="1" applyAlignment="1" applyProtection="1">
      <alignment horizontal="right" wrapText="1"/>
      <protection locked="0"/>
    </xf>
    <xf numFmtId="4" fontId="23" fillId="0" borderId="36" xfId="0" applyNumberFormat="1" applyFont="1" applyBorder="1" applyAlignment="1">
      <alignment horizontal="right"/>
    </xf>
    <xf numFmtId="4" fontId="21" fillId="0" borderId="35" xfId="0" applyNumberFormat="1" applyFont="1" applyBorder="1" applyAlignment="1">
      <alignment horizontal="right"/>
    </xf>
    <xf numFmtId="39" fontId="6" fillId="0" borderId="16" xfId="1" applyNumberFormat="1" applyFont="1" applyBorder="1" applyAlignment="1">
      <alignment horizontal="right"/>
    </xf>
    <xf numFmtId="39" fontId="6" fillId="0" borderId="13" xfId="1" applyNumberFormat="1" applyFont="1" applyBorder="1" applyAlignment="1">
      <alignment horizontal="right"/>
    </xf>
    <xf numFmtId="39" fontId="4" fillId="0" borderId="16" xfId="1" applyNumberFormat="1" applyFont="1" applyBorder="1" applyAlignment="1">
      <alignment horizontal="right"/>
    </xf>
    <xf numFmtId="166" fontId="28" fillId="0" borderId="51" xfId="0" applyNumberFormat="1" applyFont="1" applyBorder="1" applyAlignment="1" applyProtection="1">
      <alignment horizontal="right" wrapText="1"/>
      <protection locked="0"/>
    </xf>
    <xf numFmtId="166" fontId="28" fillId="0" borderId="0" xfId="0" applyNumberFormat="1" applyFont="1" applyBorder="1" applyAlignment="1" applyProtection="1">
      <alignment horizontal="right" wrapText="1"/>
      <protection locked="0"/>
    </xf>
    <xf numFmtId="166" fontId="28" fillId="0" borderId="43" xfId="0" applyNumberFormat="1" applyFont="1" applyBorder="1" applyAlignment="1" applyProtection="1">
      <alignment horizontal="right" wrapText="1"/>
      <protection locked="0"/>
    </xf>
    <xf numFmtId="166" fontId="28" fillId="0" borderId="45" xfId="0" applyNumberFormat="1" applyFont="1" applyBorder="1" applyAlignment="1" applyProtection="1">
      <alignment horizontal="right" wrapText="1"/>
      <protection locked="0"/>
    </xf>
    <xf numFmtId="166" fontId="28" fillId="0" borderId="19" xfId="0" applyNumberFormat="1" applyFont="1" applyBorder="1" applyAlignment="1" applyProtection="1">
      <alignment horizontal="right" wrapText="1"/>
      <protection locked="0"/>
    </xf>
    <xf numFmtId="0" fontId="4" fillId="0" borderId="13" xfId="0" applyFont="1" applyFill="1" applyBorder="1" applyAlignment="1">
      <alignment horizontal="center" vertical="center"/>
    </xf>
    <xf numFmtId="0" fontId="4" fillId="0" borderId="13" xfId="0" applyFont="1" applyFill="1" applyBorder="1" applyAlignment="1">
      <alignment vertical="center"/>
    </xf>
    <xf numFmtId="43" fontId="7" fillId="0" borderId="13" xfId="1" applyFont="1" applyFill="1" applyBorder="1" applyAlignment="1">
      <alignment horizontal="center"/>
    </xf>
    <xf numFmtId="0" fontId="4" fillId="0" borderId="13" xfId="0" applyFont="1" applyFill="1" applyBorder="1" applyAlignment="1">
      <alignment horizontal="right"/>
    </xf>
    <xf numFmtId="43" fontId="6" fillId="0" borderId="13" xfId="0" applyNumberFormat="1" applyFont="1" applyFill="1" applyBorder="1" applyAlignment="1"/>
    <xf numFmtId="43" fontId="6" fillId="0" borderId="0" xfId="0" applyNumberFormat="1" applyFont="1" applyFill="1" applyBorder="1" applyAlignment="1"/>
    <xf numFmtId="0" fontId="4" fillId="3" borderId="2" xfId="0" applyFont="1" applyFill="1" applyBorder="1" applyAlignment="1">
      <alignment vertical="center"/>
    </xf>
    <xf numFmtId="0" fontId="4" fillId="3" borderId="42" xfId="0" applyFont="1" applyFill="1" applyBorder="1" applyAlignment="1">
      <alignment vertical="center"/>
    </xf>
    <xf numFmtId="0" fontId="6" fillId="0" borderId="0" xfId="0" applyFont="1" applyBorder="1" applyAlignment="1">
      <alignment wrapText="1"/>
    </xf>
    <xf numFmtId="4" fontId="4" fillId="3" borderId="22" xfId="0" applyNumberFormat="1" applyFont="1" applyFill="1" applyBorder="1" applyAlignment="1">
      <alignment vertical="center"/>
    </xf>
    <xf numFmtId="0" fontId="6" fillId="0" borderId="50" xfId="0" applyFont="1" applyBorder="1"/>
    <xf numFmtId="0" fontId="0" fillId="0" borderId="0" xfId="0" applyFont="1" applyAlignment="1">
      <alignment vertical="center"/>
    </xf>
    <xf numFmtId="0" fontId="0" fillId="0" borderId="0" xfId="0" applyFont="1" applyAlignment="1">
      <alignment horizontal="left"/>
    </xf>
    <xf numFmtId="0" fontId="0" fillId="0" borderId="0" xfId="0" applyFont="1"/>
    <xf numFmtId="0" fontId="0" fillId="0" borderId="0" xfId="0" applyFont="1" applyAlignment="1">
      <alignment horizontal="center"/>
    </xf>
    <xf numFmtId="0" fontId="0" fillId="0" borderId="0" xfId="0" applyFont="1" applyAlignment="1">
      <alignment horizontal="right"/>
    </xf>
    <xf numFmtId="0" fontId="0" fillId="0" borderId="0" xfId="0" applyFont="1" applyAlignment="1"/>
    <xf numFmtId="166" fontId="5" fillId="0" borderId="14" xfId="0" applyNumberFormat="1" applyFont="1" applyFill="1" applyBorder="1" applyAlignment="1" applyProtection="1">
      <alignment horizontal="right" wrapText="1"/>
      <protection locked="0"/>
    </xf>
    <xf numFmtId="0" fontId="18" fillId="0" borderId="13" xfId="0" applyFont="1" applyBorder="1" applyAlignment="1" applyProtection="1">
      <alignment horizontal="left" readingOrder="1"/>
      <protection locked="0"/>
    </xf>
    <xf numFmtId="0" fontId="18" fillId="0" borderId="0" xfId="0" applyFont="1" applyBorder="1" applyAlignment="1" applyProtection="1">
      <alignment horizontal="left" readingOrder="1"/>
      <protection locked="0"/>
    </xf>
    <xf numFmtId="0" fontId="4" fillId="0" borderId="0" xfId="0" applyFont="1" applyAlignment="1">
      <alignment horizontal="center" readingOrder="1"/>
    </xf>
    <xf numFmtId="0" fontId="4" fillId="0" borderId="0" xfId="0" applyFont="1" applyAlignment="1">
      <alignment horizontal="left" readingOrder="1"/>
    </xf>
    <xf numFmtId="0" fontId="4" fillId="0" borderId="0" xfId="0" applyFont="1" applyAlignment="1">
      <alignment horizontal="right" readingOrder="1"/>
    </xf>
    <xf numFmtId="0" fontId="4" fillId="0" borderId="0" xfId="0" applyFont="1" applyAlignment="1">
      <alignment readingOrder="1"/>
    </xf>
    <xf numFmtId="0" fontId="4" fillId="3" borderId="68" xfId="0" applyFont="1" applyFill="1" applyBorder="1" applyAlignment="1">
      <alignment vertical="center" readingOrder="1"/>
    </xf>
    <xf numFmtId="14" fontId="7" fillId="2" borderId="13" xfId="0" applyNumberFormat="1" applyFont="1" applyFill="1" applyBorder="1" applyAlignment="1">
      <alignment horizontal="left" readingOrder="1"/>
    </xf>
    <xf numFmtId="0" fontId="7" fillId="2" borderId="13" xfId="0" applyFont="1" applyFill="1" applyBorder="1" applyAlignment="1">
      <alignment horizontal="left" readingOrder="1"/>
    </xf>
    <xf numFmtId="4" fontId="8" fillId="2" borderId="35" xfId="0" applyNumberFormat="1" applyFont="1" applyFill="1" applyBorder="1" applyAlignment="1">
      <alignment horizontal="right" readingOrder="1"/>
    </xf>
    <xf numFmtId="4" fontId="8" fillId="2" borderId="24" xfId="0" applyNumberFormat="1" applyFont="1" applyFill="1" applyBorder="1" applyAlignment="1">
      <alignment readingOrder="1"/>
    </xf>
    <xf numFmtId="164" fontId="8" fillId="0" borderId="13" xfId="0" applyNumberFormat="1" applyFont="1" applyBorder="1" applyAlignment="1" applyProtection="1">
      <alignment horizontal="left" readingOrder="1"/>
      <protection locked="0"/>
    </xf>
    <xf numFmtId="4" fontId="8" fillId="2" borderId="13" xfId="0" applyNumberFormat="1" applyFont="1" applyFill="1" applyBorder="1" applyAlignment="1">
      <alignment horizontal="center" readingOrder="1"/>
    </xf>
    <xf numFmtId="4" fontId="7" fillId="2" borderId="26" xfId="0" applyNumberFormat="1" applyFont="1" applyFill="1" applyBorder="1" applyAlignment="1">
      <alignment horizontal="right" readingOrder="1"/>
    </xf>
    <xf numFmtId="164" fontId="8" fillId="0" borderId="16" xfId="0" applyNumberFormat="1" applyFont="1" applyBorder="1" applyAlignment="1" applyProtection="1">
      <alignment horizontal="left" readingOrder="1"/>
      <protection locked="0"/>
    </xf>
    <xf numFmtId="0" fontId="5" fillId="0" borderId="16" xfId="0" applyFont="1" applyBorder="1" applyAlignment="1" applyProtection="1">
      <alignment horizontal="left" readingOrder="1"/>
      <protection locked="0"/>
    </xf>
    <xf numFmtId="4" fontId="8" fillId="2" borderId="38" xfId="0" applyNumberFormat="1" applyFont="1" applyFill="1" applyBorder="1" applyAlignment="1">
      <alignment horizontal="center" readingOrder="1"/>
    </xf>
    <xf numFmtId="0" fontId="7" fillId="2" borderId="64" xfId="0" applyFont="1" applyFill="1" applyBorder="1" applyAlignment="1">
      <alignment horizontal="left" readingOrder="1"/>
    </xf>
    <xf numFmtId="4" fontId="7" fillId="2" borderId="38" xfId="0" applyNumberFormat="1" applyFont="1" applyFill="1" applyBorder="1" applyAlignment="1">
      <alignment horizontal="right" readingOrder="1"/>
    </xf>
    <xf numFmtId="165" fontId="8" fillId="0" borderId="16" xfId="0" applyNumberFormat="1" applyFont="1" applyBorder="1" applyAlignment="1" applyProtection="1">
      <alignment horizontal="left" readingOrder="1"/>
      <protection locked="0"/>
    </xf>
    <xf numFmtId="0" fontId="4" fillId="2" borderId="64" xfId="0" applyFont="1" applyFill="1" applyBorder="1" applyAlignment="1">
      <alignment horizontal="left" readingOrder="1"/>
    </xf>
    <xf numFmtId="165" fontId="8" fillId="0" borderId="13" xfId="0" applyNumberFormat="1" applyFont="1" applyBorder="1" applyAlignment="1" applyProtection="1">
      <alignment horizontal="left" readingOrder="1"/>
      <protection locked="0"/>
    </xf>
    <xf numFmtId="0" fontId="4" fillId="2" borderId="50" xfId="0" applyFont="1" applyFill="1" applyBorder="1" applyAlignment="1">
      <alignment horizontal="left" readingOrder="1"/>
    </xf>
    <xf numFmtId="0" fontId="7" fillId="0" borderId="13" xfId="0" applyFont="1" applyBorder="1" applyAlignment="1">
      <alignment horizontal="left" readingOrder="1"/>
    </xf>
    <xf numFmtId="0" fontId="4" fillId="2" borderId="13" xfId="0" applyFont="1" applyFill="1" applyBorder="1" applyAlignment="1">
      <alignment horizontal="left" readingOrder="1"/>
    </xf>
    <xf numFmtId="165" fontId="8" fillId="0" borderId="18" xfId="0" applyNumberFormat="1" applyFont="1" applyBorder="1" applyAlignment="1" applyProtection="1">
      <alignment horizontal="left" readingOrder="1"/>
      <protection locked="0"/>
    </xf>
    <xf numFmtId="0" fontId="5" fillId="0" borderId="18" xfId="0" applyFont="1" applyBorder="1" applyAlignment="1" applyProtection="1">
      <alignment horizontal="left" readingOrder="1"/>
      <protection locked="0"/>
    </xf>
    <xf numFmtId="0" fontId="4" fillId="2" borderId="18" xfId="0" applyFont="1" applyFill="1" applyBorder="1" applyAlignment="1">
      <alignment horizontal="left" readingOrder="1"/>
    </xf>
    <xf numFmtId="0" fontId="5" fillId="0" borderId="14" xfId="0" applyFont="1" applyBorder="1" applyAlignment="1" applyProtection="1">
      <alignment horizontal="left" readingOrder="1"/>
      <protection locked="0"/>
    </xf>
    <xf numFmtId="166" fontId="5" fillId="0" borderId="14" xfId="0" applyNumberFormat="1" applyFont="1" applyBorder="1" applyAlignment="1" applyProtection="1">
      <alignment horizontal="right" readingOrder="1"/>
      <protection locked="0"/>
    </xf>
    <xf numFmtId="0" fontId="36" fillId="0" borderId="0" xfId="0" applyFont="1" applyAlignment="1">
      <alignment readingOrder="1"/>
    </xf>
    <xf numFmtId="0" fontId="4" fillId="3" borderId="1" xfId="0" applyFont="1" applyFill="1" applyBorder="1" applyAlignment="1">
      <alignment vertical="center" readingOrder="1"/>
    </xf>
    <xf numFmtId="0" fontId="4" fillId="3" borderId="2" xfId="0" applyFont="1" applyFill="1" applyBorder="1" applyAlignment="1">
      <alignment vertical="center" readingOrder="1"/>
    </xf>
    <xf numFmtId="0" fontId="4" fillId="3" borderId="5" xfId="0" applyFont="1" applyFill="1" applyBorder="1" applyAlignment="1">
      <alignment vertical="center" readingOrder="1"/>
    </xf>
    <xf numFmtId="0" fontId="4" fillId="3" borderId="6" xfId="0" applyFont="1" applyFill="1" applyBorder="1" applyAlignment="1">
      <alignment vertical="center" readingOrder="1"/>
    </xf>
    <xf numFmtId="0" fontId="4" fillId="3" borderId="3" xfId="0" applyFont="1" applyFill="1" applyBorder="1" applyAlignment="1">
      <alignment vertical="center" readingOrder="1"/>
    </xf>
    <xf numFmtId="4" fontId="4" fillId="3" borderId="9" xfId="0" applyNumberFormat="1" applyFont="1" applyFill="1" applyBorder="1" applyAlignment="1">
      <alignment readingOrder="1"/>
    </xf>
    <xf numFmtId="0" fontId="4" fillId="3" borderId="7" xfId="0" applyFont="1" applyFill="1" applyBorder="1" applyAlignment="1">
      <alignment vertical="center" readingOrder="1"/>
    </xf>
    <xf numFmtId="4" fontId="4" fillId="3" borderId="21" xfId="0" applyNumberFormat="1" applyFont="1" applyFill="1" applyBorder="1" applyAlignment="1">
      <alignment readingOrder="1"/>
    </xf>
    <xf numFmtId="0" fontId="4" fillId="3" borderId="4" xfId="0" applyFont="1" applyFill="1" applyBorder="1" applyAlignment="1">
      <alignment vertical="center" readingOrder="1"/>
    </xf>
    <xf numFmtId="0" fontId="7" fillId="3" borderId="4" xfId="0" applyFont="1" applyFill="1" applyBorder="1" applyAlignment="1">
      <alignment readingOrder="1"/>
    </xf>
    <xf numFmtId="0" fontId="4" fillId="3" borderId="4" xfId="0" applyFont="1" applyFill="1" applyBorder="1" applyAlignment="1">
      <alignment readingOrder="1"/>
    </xf>
    <xf numFmtId="0" fontId="4" fillId="3" borderId="9" xfId="0" applyFont="1" applyFill="1" applyBorder="1" applyAlignment="1">
      <alignment vertical="center" readingOrder="1"/>
    </xf>
    <xf numFmtId="0" fontId="4" fillId="3" borderId="78" xfId="0" applyFont="1" applyFill="1" applyBorder="1" applyAlignment="1">
      <alignment vertical="center" readingOrder="1"/>
    </xf>
    <xf numFmtId="0" fontId="7" fillId="3" borderId="78" xfId="0" applyFont="1" applyFill="1" applyBorder="1" applyAlignment="1">
      <alignment readingOrder="1"/>
    </xf>
    <xf numFmtId="0" fontId="4" fillId="3" borderId="78" xfId="0" applyFont="1" applyFill="1" applyBorder="1" applyAlignment="1">
      <alignment readingOrder="1"/>
    </xf>
    <xf numFmtId="0" fontId="4" fillId="3" borderId="21" xfId="0" applyFont="1" applyFill="1" applyBorder="1" applyAlignment="1">
      <alignment vertical="center" readingOrder="1"/>
    </xf>
    <xf numFmtId="0" fontId="36" fillId="0" borderId="0" xfId="0" applyFont="1" applyAlignment="1">
      <alignment horizontal="center" readingOrder="1"/>
    </xf>
    <xf numFmtId="0" fontId="18" fillId="0" borderId="16" xfId="0" applyFont="1" applyBorder="1" applyAlignment="1" applyProtection="1">
      <alignment horizontal="left" readingOrder="1"/>
      <protection locked="0"/>
    </xf>
    <xf numFmtId="0" fontId="4" fillId="3" borderId="2" xfId="0" applyFont="1" applyFill="1" applyBorder="1" applyAlignment="1">
      <alignment readingOrder="1"/>
    </xf>
    <xf numFmtId="0" fontId="4" fillId="3" borderId="6" xfId="0" applyFont="1" applyFill="1" applyBorder="1" applyAlignment="1">
      <alignment readingOrder="1"/>
    </xf>
    <xf numFmtId="0" fontId="4" fillId="0" borderId="0" xfId="0" applyFont="1" applyAlignment="1">
      <alignment horizontal="center" wrapText="1" readingOrder="1"/>
    </xf>
    <xf numFmtId="0" fontId="4" fillId="3" borderId="81" xfId="0" applyFont="1" applyFill="1" applyBorder="1" applyAlignment="1">
      <alignment vertical="center" readingOrder="1"/>
    </xf>
    <xf numFmtId="0" fontId="4" fillId="3" borderId="82" xfId="0" applyFont="1" applyFill="1" applyBorder="1" applyAlignment="1">
      <alignment readingOrder="1"/>
    </xf>
    <xf numFmtId="0" fontId="4" fillId="3" borderId="82" xfId="0" applyFont="1" applyFill="1" applyBorder="1" applyAlignment="1">
      <alignment vertical="center" readingOrder="1"/>
    </xf>
    <xf numFmtId="0" fontId="4" fillId="3" borderId="83" xfId="0" applyFont="1" applyFill="1" applyBorder="1" applyAlignment="1">
      <alignment vertical="center" readingOrder="1"/>
    </xf>
    <xf numFmtId="0" fontId="4" fillId="3" borderId="82" xfId="0" applyFont="1" applyFill="1" applyBorder="1" applyAlignment="1">
      <alignment horizontal="center" vertical="center" readingOrder="1"/>
    </xf>
    <xf numFmtId="4" fontId="8" fillId="2" borderId="84" xfId="0" applyNumberFormat="1" applyFont="1" applyFill="1" applyBorder="1" applyAlignment="1">
      <alignment readingOrder="1"/>
    </xf>
    <xf numFmtId="0" fontId="5" fillId="0" borderId="47" xfId="0" applyFont="1" applyBorder="1" applyAlignment="1" applyProtection="1">
      <alignment horizontal="left" readingOrder="1"/>
      <protection locked="0"/>
    </xf>
    <xf numFmtId="166" fontId="5" fillId="0" borderId="47" xfId="0" applyNumberFormat="1" applyFont="1" applyBorder="1" applyAlignment="1" applyProtection="1">
      <alignment horizontal="right" readingOrder="1"/>
      <protection locked="0"/>
    </xf>
    <xf numFmtId="0" fontId="5" fillId="0" borderId="19" xfId="0" applyFont="1" applyBorder="1" applyAlignment="1" applyProtection="1">
      <alignment horizontal="left" readingOrder="1"/>
      <protection locked="0"/>
    </xf>
    <xf numFmtId="0" fontId="8" fillId="0" borderId="18" xfId="0" applyFont="1" applyBorder="1" applyAlignment="1" applyProtection="1">
      <alignment horizontal="left" readingOrder="1"/>
      <protection locked="0"/>
    </xf>
    <xf numFmtId="166" fontId="5" fillId="0" borderId="19" xfId="0" applyNumberFormat="1" applyFont="1" applyBorder="1" applyAlignment="1" applyProtection="1">
      <alignment horizontal="right" readingOrder="1"/>
      <protection locked="0"/>
    </xf>
    <xf numFmtId="4" fontId="7" fillId="2" borderId="35" xfId="0" applyNumberFormat="1" applyFont="1" applyFill="1" applyBorder="1" applyAlignment="1">
      <alignment horizontal="right" readingOrder="1"/>
    </xf>
    <xf numFmtId="4" fontId="4" fillId="0" borderId="16" xfId="0" applyNumberFormat="1" applyFont="1" applyBorder="1" applyAlignment="1">
      <alignment horizontal="right"/>
    </xf>
    <xf numFmtId="0" fontId="5" fillId="0" borderId="0" xfId="0" applyFont="1" applyBorder="1" applyAlignment="1" applyProtection="1">
      <alignment wrapText="1" readingOrder="1"/>
      <protection locked="0"/>
    </xf>
    <xf numFmtId="4" fontId="23" fillId="0" borderId="38" xfId="0" applyNumberFormat="1" applyFont="1" applyFill="1" applyBorder="1" applyAlignment="1">
      <alignment horizontal="right"/>
    </xf>
    <xf numFmtId="0" fontId="6" fillId="0" borderId="64" xfId="0" applyFont="1" applyBorder="1" applyAlignment="1">
      <alignment horizontal="center"/>
    </xf>
    <xf numFmtId="0" fontId="5" fillId="2" borderId="13" xfId="0" applyFont="1" applyFill="1" applyBorder="1" applyAlignment="1" applyProtection="1">
      <alignment horizontal="left" wrapText="1" readingOrder="1"/>
      <protection locked="0"/>
    </xf>
    <xf numFmtId="0" fontId="6" fillId="0" borderId="75" xfId="0" applyFont="1" applyBorder="1" applyAlignment="1" applyProtection="1">
      <alignment vertical="top" wrapText="1"/>
      <protection locked="0"/>
    </xf>
    <xf numFmtId="166" fontId="5" fillId="0" borderId="51" xfId="0" applyNumberFormat="1" applyFont="1" applyBorder="1" applyAlignment="1" applyProtection="1">
      <alignment horizontal="right" vertical="top" wrapText="1" readingOrder="1"/>
      <protection locked="0"/>
    </xf>
    <xf numFmtId="0" fontId="6" fillId="2" borderId="13" xfId="0" applyFont="1" applyFill="1" applyBorder="1" applyAlignment="1">
      <alignment wrapText="1"/>
    </xf>
    <xf numFmtId="0" fontId="18" fillId="2" borderId="13" xfId="0" applyFont="1" applyFill="1" applyBorder="1" applyAlignment="1" applyProtection="1">
      <alignment horizontal="left" wrapText="1"/>
      <protection locked="0"/>
    </xf>
    <xf numFmtId="0" fontId="18" fillId="2" borderId="0" xfId="0" applyFont="1" applyFill="1" applyBorder="1" applyAlignment="1">
      <alignment wrapText="1"/>
    </xf>
    <xf numFmtId="0" fontId="5" fillId="0" borderId="0" xfId="0" applyFont="1" applyBorder="1" applyAlignment="1" applyProtection="1">
      <alignment wrapText="1"/>
      <protection locked="0"/>
    </xf>
    <xf numFmtId="0" fontId="5" fillId="0" borderId="13" xfId="0" applyFont="1" applyBorder="1" applyAlignment="1" applyProtection="1">
      <alignment horizontal="left"/>
      <protection locked="0"/>
    </xf>
    <xf numFmtId="14" fontId="6" fillId="0" borderId="13" xfId="0" applyNumberFormat="1" applyFont="1" applyBorder="1" applyAlignment="1">
      <alignment horizontal="left"/>
    </xf>
    <xf numFmtId="0" fontId="5" fillId="0" borderId="13" xfId="0" applyFont="1" applyBorder="1" applyAlignment="1" applyProtection="1">
      <alignment wrapText="1"/>
      <protection locked="0"/>
    </xf>
    <xf numFmtId="4" fontId="21" fillId="0" borderId="13" xfId="0" applyNumberFormat="1" applyFont="1" applyFill="1" applyBorder="1" applyAlignment="1">
      <alignment horizontal="right"/>
    </xf>
    <xf numFmtId="165" fontId="5" fillId="2" borderId="13" xfId="0" applyNumberFormat="1" applyFont="1" applyFill="1" applyBorder="1" applyAlignment="1" applyProtection="1">
      <alignment horizontal="left" readingOrder="1"/>
      <protection locked="0"/>
    </xf>
    <xf numFmtId="166" fontId="5" fillId="2" borderId="13" xfId="0" applyNumberFormat="1" applyFont="1" applyFill="1" applyBorder="1" applyAlignment="1" applyProtection="1">
      <alignment horizontal="right" wrapText="1" readingOrder="1"/>
      <protection locked="0"/>
    </xf>
    <xf numFmtId="0" fontId="4" fillId="3" borderId="13" xfId="0" applyFont="1" applyFill="1" applyBorder="1" applyAlignment="1"/>
    <xf numFmtId="43" fontId="8" fillId="0" borderId="13" xfId="1" applyFont="1" applyFill="1" applyBorder="1" applyAlignment="1">
      <alignment horizontal="center"/>
    </xf>
    <xf numFmtId="4" fontId="8" fillId="0" borderId="13" xfId="0" applyNumberFormat="1" applyFont="1" applyBorder="1" applyAlignment="1">
      <alignment horizontal="right"/>
    </xf>
    <xf numFmtId="4" fontId="21" fillId="0" borderId="13" xfId="0" applyNumberFormat="1" applyFont="1" applyBorder="1" applyAlignment="1">
      <alignment horizontal="right"/>
    </xf>
    <xf numFmtId="4" fontId="9" fillId="3" borderId="16" xfId="0" applyNumberFormat="1" applyFont="1" applyFill="1" applyBorder="1" applyAlignment="1"/>
    <xf numFmtId="0" fontId="9" fillId="3" borderId="13" xfId="0" applyFont="1" applyFill="1" applyBorder="1" applyAlignment="1">
      <alignment horizontal="center" vertical="center"/>
    </xf>
    <xf numFmtId="0" fontId="4" fillId="3" borderId="13" xfId="0" applyFont="1" applyFill="1" applyBorder="1" applyAlignment="1">
      <alignment vertical="center" readingOrder="1"/>
    </xf>
    <xf numFmtId="4" fontId="4" fillId="3" borderId="13" xfId="0" applyNumberFormat="1" applyFont="1" applyFill="1" applyBorder="1" applyAlignment="1">
      <alignment readingOrder="1"/>
    </xf>
    <xf numFmtId="0" fontId="7" fillId="3" borderId="13" xfId="0" applyFont="1" applyFill="1" applyBorder="1" applyAlignment="1"/>
    <xf numFmtId="0" fontId="4" fillId="3" borderId="13" xfId="0" applyFont="1" applyFill="1" applyBorder="1" applyAlignment="1">
      <alignment readingOrder="1"/>
    </xf>
    <xf numFmtId="4" fontId="8" fillId="2" borderId="13" xfId="0" applyNumberFormat="1" applyFont="1" applyFill="1" applyBorder="1" applyAlignment="1">
      <alignment horizontal="right" readingOrder="1"/>
    </xf>
    <xf numFmtId="4" fontId="8" fillId="2" borderId="13" xfId="0" applyNumberFormat="1" applyFont="1" applyFill="1" applyBorder="1" applyAlignment="1">
      <alignment readingOrder="1"/>
    </xf>
    <xf numFmtId="0" fontId="9" fillId="3" borderId="13" xfId="0" applyFont="1" applyFill="1" applyBorder="1" applyAlignment="1">
      <alignment horizontal="center" vertical="center" readingOrder="1"/>
    </xf>
    <xf numFmtId="4" fontId="9" fillId="3" borderId="13" xfId="0" applyNumberFormat="1" applyFont="1" applyFill="1" applyBorder="1" applyAlignment="1"/>
    <xf numFmtId="0" fontId="29" fillId="0" borderId="0" xfId="0" applyFont="1" applyBorder="1"/>
    <xf numFmtId="0" fontId="29" fillId="0" borderId="0" xfId="0" applyFont="1"/>
    <xf numFmtId="166" fontId="5" fillId="0" borderId="13" xfId="0" applyNumberFormat="1" applyFont="1" applyBorder="1" applyAlignment="1" applyProtection="1">
      <alignment horizontal="left" wrapText="1"/>
      <protection locked="0"/>
    </xf>
    <xf numFmtId="4" fontId="31" fillId="2" borderId="13" xfId="0" applyNumberFormat="1" applyFont="1" applyFill="1" applyBorder="1" applyAlignment="1">
      <alignment horizontal="right"/>
    </xf>
    <xf numFmtId="43" fontId="6" fillId="0" borderId="13" xfId="0" applyNumberFormat="1" applyFont="1" applyBorder="1" applyAlignment="1">
      <alignment horizontal="right" wrapText="1"/>
    </xf>
    <xf numFmtId="0" fontId="9" fillId="3" borderId="13" xfId="0" applyFont="1" applyFill="1" applyBorder="1" applyAlignment="1">
      <alignment horizontal="center" vertical="center"/>
    </xf>
    <xf numFmtId="4" fontId="9" fillId="3" borderId="13" xfId="0" applyNumberFormat="1" applyFont="1" applyFill="1" applyBorder="1" applyAlignment="1">
      <alignment horizontal="center"/>
    </xf>
    <xf numFmtId="166" fontId="28" fillId="0" borderId="13" xfId="0" applyNumberFormat="1" applyFont="1" applyBorder="1" applyAlignment="1" applyProtection="1">
      <alignment horizontal="right" wrapText="1"/>
      <protection locked="0"/>
    </xf>
    <xf numFmtId="0" fontId="6" fillId="0" borderId="13" xfId="0" applyFont="1" applyBorder="1" applyAlignment="1" applyProtection="1">
      <alignment horizontal="left" wrapText="1"/>
      <protection locked="0"/>
    </xf>
    <xf numFmtId="43" fontId="6" fillId="2" borderId="13" xfId="1" applyNumberFormat="1" applyFont="1" applyFill="1" applyBorder="1" applyAlignment="1">
      <alignment horizontal="right"/>
    </xf>
    <xf numFmtId="164" fontId="38" fillId="0" borderId="0" xfId="0" applyNumberFormat="1" applyFont="1" applyBorder="1" applyAlignment="1" applyProtection="1">
      <alignment horizontal="left" wrapText="1"/>
      <protection locked="0"/>
    </xf>
    <xf numFmtId="0" fontId="0" fillId="0" borderId="0" xfId="0" applyFont="1" applyBorder="1" applyAlignment="1">
      <alignment horizontal="left"/>
    </xf>
    <xf numFmtId="0" fontId="2" fillId="2" borderId="0" xfId="0" applyFont="1" applyFill="1" applyBorder="1" applyAlignment="1">
      <alignment horizontal="left"/>
    </xf>
    <xf numFmtId="39" fontId="0" fillId="0" borderId="0" xfId="1" applyNumberFormat="1" applyFont="1" applyBorder="1" applyAlignment="1">
      <alignment horizontal="center"/>
    </xf>
    <xf numFmtId="39" fontId="0" fillId="0" borderId="0" xfId="1" applyNumberFormat="1" applyFont="1" applyBorder="1" applyAlignment="1">
      <alignment horizontal="right"/>
    </xf>
    <xf numFmtId="39" fontId="0" fillId="0" borderId="0" xfId="0" applyNumberFormat="1" applyFont="1" applyBorder="1" applyAlignment="1"/>
    <xf numFmtId="0" fontId="0" fillId="0" borderId="0" xfId="0" applyFont="1" applyBorder="1"/>
    <xf numFmtId="0" fontId="0" fillId="0" borderId="0" xfId="0" applyFont="1" applyFill="1" applyBorder="1"/>
    <xf numFmtId="0" fontId="0" fillId="0" borderId="0" xfId="0" applyFont="1" applyFill="1"/>
    <xf numFmtId="0" fontId="0" fillId="0" borderId="0" xfId="0" applyFont="1" applyAlignment="1">
      <alignment horizontal="left" vertical="center"/>
    </xf>
    <xf numFmtId="164" fontId="39" fillId="0" borderId="0" xfId="0" applyNumberFormat="1" applyFont="1" applyBorder="1" applyAlignment="1" applyProtection="1">
      <alignment horizontal="left" wrapText="1"/>
      <protection locked="0"/>
    </xf>
    <xf numFmtId="0" fontId="2" fillId="2" borderId="0" xfId="0" applyFont="1" applyFill="1" applyBorder="1" applyAlignment="1">
      <alignment horizontal="left" wrapText="1"/>
    </xf>
    <xf numFmtId="43" fontId="0" fillId="0" borderId="0" xfId="1" applyFont="1" applyBorder="1" applyAlignment="1"/>
    <xf numFmtId="0" fontId="39" fillId="0" borderId="0" xfId="0" applyFont="1" applyBorder="1" applyAlignment="1" applyProtection="1">
      <alignment horizontal="left" wrapText="1"/>
      <protection locked="0"/>
    </xf>
    <xf numFmtId="0" fontId="0" fillId="0" borderId="0" xfId="0" applyFont="1" applyBorder="1" applyAlignment="1">
      <alignment horizontal="center" wrapText="1"/>
    </xf>
    <xf numFmtId="166" fontId="39" fillId="0" borderId="0" xfId="0" applyNumberFormat="1" applyFont="1" applyBorder="1" applyAlignment="1" applyProtection="1">
      <alignment horizontal="right" wrapText="1"/>
      <protection locked="0"/>
    </xf>
    <xf numFmtId="4" fontId="0" fillId="0" borderId="0" xfId="0" applyNumberFormat="1" applyFont="1" applyBorder="1" applyAlignment="1">
      <alignment wrapText="1"/>
    </xf>
    <xf numFmtId="0" fontId="39" fillId="2" borderId="0" xfId="0" applyFont="1" applyFill="1" applyBorder="1" applyAlignment="1" applyProtection="1">
      <alignment horizontal="left" wrapText="1" readingOrder="1"/>
      <protection locked="0"/>
    </xf>
    <xf numFmtId="4" fontId="0" fillId="0" borderId="0" xfId="0" applyNumberFormat="1" applyFont="1" applyBorder="1" applyAlignment="1">
      <alignment horizontal="center" wrapText="1"/>
    </xf>
    <xf numFmtId="0" fontId="0" fillId="0" borderId="0" xfId="0" applyFont="1" applyBorder="1" applyAlignment="1">
      <alignment wrapText="1"/>
    </xf>
    <xf numFmtId="0" fontId="0" fillId="0" borderId="0" xfId="0" applyFont="1" applyAlignment="1">
      <alignment wrapText="1"/>
    </xf>
    <xf numFmtId="165" fontId="5" fillId="0" borderId="13" xfId="0" applyNumberFormat="1" applyFont="1" applyBorder="1" applyAlignment="1" applyProtection="1">
      <alignment horizontal="left" wrapText="1" readingOrder="1"/>
      <protection locked="0"/>
    </xf>
    <xf numFmtId="0" fontId="6" fillId="0" borderId="13" xfId="0" applyFont="1" applyBorder="1" applyAlignment="1" applyProtection="1">
      <alignment wrapText="1"/>
      <protection locked="0"/>
    </xf>
    <xf numFmtId="0" fontId="6" fillId="0" borderId="13" xfId="0" applyFont="1" applyBorder="1" applyAlignment="1" applyProtection="1">
      <alignment wrapText="1" readingOrder="1"/>
      <protection locked="0"/>
    </xf>
    <xf numFmtId="0" fontId="5" fillId="2" borderId="13" xfId="0" applyFont="1" applyFill="1" applyBorder="1" applyAlignment="1" applyProtection="1">
      <alignment wrapText="1" readingOrder="1"/>
      <protection locked="0"/>
    </xf>
    <xf numFmtId="4" fontId="8" fillId="2" borderId="13" xfId="0" applyNumberFormat="1" applyFont="1" applyFill="1" applyBorder="1" applyAlignment="1">
      <alignment horizontal="right"/>
    </xf>
    <xf numFmtId="4" fontId="6" fillId="0" borderId="13" xfId="0" applyNumberFormat="1" applyFont="1" applyFill="1" applyBorder="1" applyAlignment="1">
      <alignment horizontal="right"/>
    </xf>
    <xf numFmtId="0" fontId="5" fillId="0" borderId="13" xfId="0" applyNumberFormat="1" applyFont="1" applyBorder="1" applyAlignment="1" applyProtection="1">
      <alignment horizontal="left" wrapText="1"/>
      <protection locked="0"/>
    </xf>
    <xf numFmtId="166" fontId="6" fillId="0" borderId="13" xfId="0" applyNumberFormat="1" applyFont="1" applyBorder="1" applyAlignment="1" applyProtection="1">
      <alignment horizontal="right" wrapText="1"/>
      <protection locked="0"/>
    </xf>
    <xf numFmtId="4" fontId="21" fillId="0" borderId="0" xfId="0" applyNumberFormat="1" applyFont="1" applyAlignment="1">
      <alignment horizontal="right"/>
    </xf>
    <xf numFmtId="0" fontId="21" fillId="0" borderId="35" xfId="0" applyFont="1" applyBorder="1" applyAlignment="1">
      <alignment horizontal="left"/>
    </xf>
    <xf numFmtId="165" fontId="5" fillId="0" borderId="13" xfId="0" applyNumberFormat="1" applyFont="1" applyBorder="1" applyAlignment="1" applyProtection="1">
      <alignment horizontal="left" wrapText="1"/>
      <protection locked="0"/>
    </xf>
    <xf numFmtId="4" fontId="6" fillId="0" borderId="50" xfId="0" applyNumberFormat="1" applyFont="1" applyBorder="1" applyAlignment="1">
      <alignment horizontal="left"/>
    </xf>
    <xf numFmtId="0" fontId="21" fillId="0" borderId="0" xfId="0" applyFont="1" applyBorder="1" applyAlignment="1">
      <alignment horizontal="left"/>
    </xf>
    <xf numFmtId="4" fontId="40" fillId="0" borderId="13" xfId="0" applyNumberFormat="1" applyFont="1" applyBorder="1" applyAlignment="1">
      <alignment horizontal="right"/>
    </xf>
    <xf numFmtId="4" fontId="40" fillId="0" borderId="0" xfId="0" applyNumberFormat="1" applyFont="1" applyBorder="1" applyAlignment="1">
      <alignment horizontal="right"/>
    </xf>
    <xf numFmtId="0" fontId="21" fillId="0" borderId="0" xfId="0" applyFont="1" applyBorder="1" applyAlignment="1">
      <alignment horizontal="left" vertical="center"/>
    </xf>
    <xf numFmtId="43" fontId="6" fillId="2" borderId="85" xfId="1" applyNumberFormat="1" applyFont="1" applyFill="1" applyBorder="1" applyAlignment="1">
      <alignment horizontal="right"/>
    </xf>
    <xf numFmtId="0" fontId="6" fillId="2" borderId="86" xfId="0" applyFont="1" applyFill="1" applyBorder="1" applyAlignment="1">
      <alignment horizontal="left"/>
    </xf>
    <xf numFmtId="43" fontId="6" fillId="2" borderId="87" xfId="1" applyFont="1" applyFill="1" applyBorder="1" applyAlignment="1">
      <alignment horizontal="right" wrapText="1"/>
    </xf>
    <xf numFmtId="43" fontId="5" fillId="2" borderId="0" xfId="1" applyFont="1" applyFill="1" applyBorder="1" applyAlignment="1"/>
    <xf numFmtId="0" fontId="6" fillId="2" borderId="88" xfId="0" applyFont="1" applyFill="1" applyBorder="1" applyAlignment="1">
      <alignment horizontal="left"/>
    </xf>
    <xf numFmtId="0" fontId="9" fillId="3" borderId="13" xfId="0" applyFont="1" applyFill="1" applyBorder="1" applyAlignment="1">
      <alignment horizontal="center" vertical="center"/>
    </xf>
    <xf numFmtId="0" fontId="6" fillId="0" borderId="35" xfId="0" applyFont="1" applyBorder="1"/>
    <xf numFmtId="0" fontId="37" fillId="0" borderId="0" xfId="0" applyFont="1" applyBorder="1" applyAlignment="1" applyProtection="1">
      <alignment vertical="top" wrapText="1" readingOrder="1"/>
      <protection locked="0"/>
    </xf>
    <xf numFmtId="166" fontId="37" fillId="0" borderId="0" xfId="0" applyNumberFormat="1" applyFont="1" applyBorder="1" applyAlignment="1" applyProtection="1">
      <alignment horizontal="right" vertical="top" wrapText="1" readingOrder="1"/>
      <protection locked="0"/>
    </xf>
    <xf numFmtId="43" fontId="6" fillId="2" borderId="85" xfId="1" applyNumberFormat="1" applyFont="1" applyFill="1" applyBorder="1" applyAlignment="1">
      <alignment horizontal="left"/>
    </xf>
    <xf numFmtId="43" fontId="6" fillId="2" borderId="89" xfId="1" applyNumberFormat="1" applyFont="1" applyFill="1" applyBorder="1" applyAlignment="1">
      <alignment horizontal="left"/>
    </xf>
    <xf numFmtId="43" fontId="6" fillId="2" borderId="13" xfId="1" applyNumberFormat="1" applyFont="1" applyFill="1" applyBorder="1" applyAlignment="1">
      <alignment horizontal="left"/>
    </xf>
    <xf numFmtId="0" fontId="21" fillId="0" borderId="16" xfId="0" applyFont="1" applyBorder="1" applyAlignment="1">
      <alignment horizontal="left"/>
    </xf>
    <xf numFmtId="0" fontId="21" fillId="0" borderId="13" xfId="0" applyFont="1" applyBorder="1" applyAlignment="1">
      <alignment horizontal="left" vertical="center" wrapText="1"/>
    </xf>
    <xf numFmtId="4" fontId="21" fillId="0" borderId="13" xfId="0" applyNumberFormat="1" applyFont="1" applyBorder="1" applyAlignment="1">
      <alignment horizontal="right" vertical="center"/>
    </xf>
    <xf numFmtId="4" fontId="21" fillId="0" borderId="0" xfId="0" applyNumberFormat="1" applyFont="1" applyBorder="1" applyAlignment="1">
      <alignment horizontal="right" vertical="center"/>
    </xf>
    <xf numFmtId="4" fontId="8" fillId="2" borderId="13" xfId="0" applyNumberFormat="1" applyFont="1" applyFill="1" applyBorder="1" applyAlignment="1">
      <alignment horizontal="right" wrapText="1" readingOrder="1"/>
    </xf>
    <xf numFmtId="4" fontId="21" fillId="0" borderId="13" xfId="0" applyNumberFormat="1" applyFont="1" applyBorder="1" applyAlignment="1">
      <alignment horizontal="right" wrapText="1" readingOrder="1"/>
    </xf>
    <xf numFmtId="0" fontId="5" fillId="0" borderId="14" xfId="0" applyFont="1" applyBorder="1" applyAlignment="1" applyProtection="1">
      <alignment readingOrder="1"/>
      <protection locked="0"/>
    </xf>
    <xf numFmtId="0" fontId="6" fillId="0" borderId="0" xfId="0" applyFont="1" applyBorder="1" applyAlignment="1">
      <alignment readingOrder="1"/>
    </xf>
    <xf numFmtId="166" fontId="5" fillId="0" borderId="14" xfId="0" applyNumberFormat="1" applyFont="1" applyBorder="1" applyAlignment="1" applyProtection="1">
      <alignment wrapText="1" readingOrder="1"/>
      <protection locked="0"/>
    </xf>
    <xf numFmtId="0" fontId="6" fillId="0" borderId="13" xfId="0" applyFont="1" applyBorder="1" applyAlignment="1">
      <alignment horizontal="center" wrapText="1"/>
    </xf>
    <xf numFmtId="0" fontId="41" fillId="0" borderId="0" xfId="0" applyFont="1" applyBorder="1"/>
    <xf numFmtId="0" fontId="8" fillId="2" borderId="13" xfId="0" applyFont="1" applyFill="1" applyBorder="1" applyAlignment="1">
      <alignment horizontal="left" vertical="center" wrapText="1"/>
    </xf>
    <xf numFmtId="0" fontId="8" fillId="2" borderId="85"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2" borderId="13" xfId="0" applyFont="1" applyFill="1" applyBorder="1" applyAlignment="1">
      <alignment vertical="center" wrapText="1"/>
    </xf>
    <xf numFmtId="0" fontId="6" fillId="2" borderId="16" xfId="0" applyFont="1" applyFill="1" applyBorder="1" applyAlignment="1">
      <alignment horizontal="left" vertical="center" wrapText="1"/>
    </xf>
    <xf numFmtId="0" fontId="40" fillId="0" borderId="16" xfId="0" applyFont="1" applyBorder="1" applyAlignment="1">
      <alignment horizontal="left" vertical="center"/>
    </xf>
    <xf numFmtId="0" fontId="40" fillId="0" borderId="13" xfId="0" applyFont="1" applyBorder="1" applyAlignment="1">
      <alignment horizontal="left" vertical="center" wrapText="1"/>
    </xf>
    <xf numFmtId="0" fontId="21" fillId="0" borderId="0" xfId="0" applyFont="1" applyAlignment="1">
      <alignment horizontal="left" vertical="center"/>
    </xf>
    <xf numFmtId="0" fontId="21" fillId="0" borderId="13" xfId="0" applyFont="1" applyBorder="1" applyAlignment="1">
      <alignment horizontal="left" vertical="center"/>
    </xf>
    <xf numFmtId="0" fontId="40" fillId="0" borderId="13" xfId="0" applyFont="1" applyBorder="1" applyAlignment="1">
      <alignment horizontal="left" vertical="center"/>
    </xf>
    <xf numFmtId="0" fontId="21" fillId="0" borderId="18" xfId="0" applyFont="1" applyBorder="1" applyAlignment="1">
      <alignment horizontal="left" vertical="center" wrapText="1"/>
    </xf>
    <xf numFmtId="0" fontId="5" fillId="0" borderId="13" xfId="0" applyFont="1" applyBorder="1" applyAlignment="1" applyProtection="1">
      <alignment vertical="center" wrapText="1" readingOrder="1"/>
      <protection locked="0"/>
    </xf>
    <xf numFmtId="0" fontId="5" fillId="0" borderId="13" xfId="0" applyFont="1" applyBorder="1" applyAlignment="1" applyProtection="1">
      <alignment horizontal="left" vertical="center" wrapText="1" readingOrder="1"/>
      <protection locked="0"/>
    </xf>
    <xf numFmtId="0" fontId="5" fillId="0" borderId="16" xfId="0" applyFont="1" applyBorder="1" applyAlignment="1" applyProtection="1">
      <alignment horizontal="left" vertical="center" wrapText="1" readingOrder="1"/>
      <protection locked="0"/>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0" fontId="6" fillId="0" borderId="0" xfId="0" applyFont="1" applyBorder="1" applyAlignment="1">
      <alignment horizontal="right" wrapText="1" readingOrder="1"/>
    </xf>
    <xf numFmtId="167" fontId="6" fillId="0" borderId="13" xfId="0" applyNumberFormat="1" applyFont="1" applyBorder="1" applyAlignment="1">
      <alignment horizontal="right" wrapText="1"/>
    </xf>
    <xf numFmtId="49" fontId="6" fillId="2" borderId="13" xfId="0" quotePrefix="1" applyNumberFormat="1" applyFont="1" applyFill="1" applyBorder="1" applyAlignment="1"/>
    <xf numFmtId="0" fontId="5" fillId="0" borderId="14" xfId="0" applyFont="1" applyBorder="1" applyAlignment="1" applyProtection="1">
      <alignment vertical="center" readingOrder="1"/>
      <protection locked="0"/>
    </xf>
    <xf numFmtId="0" fontId="5" fillId="0" borderId="13" xfId="0" applyFont="1" applyBorder="1" applyAlignment="1" applyProtection="1">
      <alignment vertical="center" readingOrder="1"/>
      <protection locked="0"/>
    </xf>
    <xf numFmtId="166" fontId="5" fillId="0" borderId="13" xfId="0" applyNumberFormat="1" applyFont="1" applyBorder="1" applyAlignment="1" applyProtection="1">
      <alignment wrapText="1"/>
      <protection locked="0"/>
    </xf>
    <xf numFmtId="4" fontId="6" fillId="0" borderId="50" xfId="0" applyNumberFormat="1" applyFont="1" applyBorder="1" applyAlignment="1">
      <alignment horizontal="right"/>
    </xf>
    <xf numFmtId="165" fontId="5" fillId="0" borderId="16" xfId="0" applyNumberFormat="1" applyFont="1" applyBorder="1" applyAlignment="1" applyProtection="1">
      <alignment horizontal="left" wrapText="1"/>
      <protection locked="0"/>
    </xf>
    <xf numFmtId="0" fontId="21" fillId="0" borderId="38" xfId="0" applyFont="1" applyBorder="1" applyAlignment="1">
      <alignment horizontal="left"/>
    </xf>
    <xf numFmtId="0" fontId="21" fillId="0" borderId="16" xfId="0" applyFont="1" applyBorder="1" applyAlignment="1">
      <alignment horizontal="left" vertical="center" wrapText="1"/>
    </xf>
    <xf numFmtId="4" fontId="6" fillId="0" borderId="64" xfId="0" applyNumberFormat="1" applyFont="1" applyBorder="1" applyAlignment="1">
      <alignment horizontal="left"/>
    </xf>
    <xf numFmtId="4" fontId="21" fillId="0" borderId="16" xfId="0" applyNumberFormat="1" applyFont="1" applyBorder="1" applyAlignment="1">
      <alignment horizontal="right"/>
    </xf>
    <xf numFmtId="165" fontId="5" fillId="0" borderId="18" xfId="0" applyNumberFormat="1" applyFont="1" applyBorder="1" applyAlignment="1" applyProtection="1">
      <alignment horizontal="left" wrapText="1" readingOrder="1"/>
      <protection locked="0"/>
    </xf>
    <xf numFmtId="0" fontId="8" fillId="2" borderId="13" xfId="0" applyFont="1" applyFill="1" applyBorder="1" applyAlignment="1">
      <alignment wrapText="1"/>
    </xf>
    <xf numFmtId="43" fontId="6" fillId="0" borderId="13" xfId="1" applyFont="1" applyBorder="1" applyAlignment="1">
      <alignment horizontal="right" wrapText="1"/>
    </xf>
    <xf numFmtId="165" fontId="5" fillId="0" borderId="18" xfId="0" applyNumberFormat="1" applyFont="1" applyBorder="1" applyAlignment="1" applyProtection="1">
      <alignment horizontal="left" readingOrder="1"/>
      <protection locked="0"/>
    </xf>
    <xf numFmtId="0" fontId="5" fillId="0" borderId="19" xfId="0" applyFont="1" applyBorder="1" applyAlignment="1" applyProtection="1">
      <alignment vertical="center" wrapText="1" readingOrder="1"/>
      <protection locked="0"/>
    </xf>
    <xf numFmtId="43" fontId="6" fillId="0" borderId="0" xfId="0" applyNumberFormat="1" applyFont="1" applyBorder="1"/>
    <xf numFmtId="4" fontId="9" fillId="3" borderId="13" xfId="0" applyNumberFormat="1" applyFont="1" applyFill="1" applyBorder="1" applyAlignment="1">
      <alignment horizontal="right"/>
    </xf>
    <xf numFmtId="0" fontId="9" fillId="3" borderId="13" xfId="0" applyFont="1" applyFill="1" applyBorder="1" applyAlignment="1">
      <alignment horizontal="center" vertical="center"/>
    </xf>
    <xf numFmtId="4" fontId="6" fillId="0" borderId="13" xfId="0" applyNumberFormat="1" applyFont="1" applyBorder="1" applyAlignment="1">
      <alignment horizontal="center" wrapText="1"/>
    </xf>
    <xf numFmtId="14" fontId="6" fillId="0" borderId="0" xfId="0" applyNumberFormat="1" applyFont="1" applyBorder="1" applyAlignment="1">
      <alignment horizontal="left"/>
    </xf>
    <xf numFmtId="0" fontId="6" fillId="2" borderId="0" xfId="0" applyFont="1" applyFill="1" applyBorder="1" applyAlignment="1">
      <alignment horizontal="left" vertical="center" wrapText="1"/>
    </xf>
    <xf numFmtId="43" fontId="6" fillId="2" borderId="0" xfId="1" applyNumberFormat="1" applyFont="1" applyFill="1" applyBorder="1" applyAlignment="1">
      <alignment horizontal="left"/>
    </xf>
    <xf numFmtId="14" fontId="6" fillId="2" borderId="85" xfId="0" applyNumberFormat="1" applyFont="1" applyFill="1" applyBorder="1" applyAlignment="1">
      <alignment horizontal="left" wrapText="1"/>
    </xf>
    <xf numFmtId="43" fontId="6" fillId="2" borderId="85" xfId="1" applyFont="1" applyFill="1" applyBorder="1" applyAlignment="1">
      <alignment horizontal="right" wrapText="1"/>
    </xf>
    <xf numFmtId="43" fontId="6" fillId="2" borderId="85" xfId="1" applyFont="1" applyFill="1" applyBorder="1" applyAlignment="1">
      <alignment wrapText="1"/>
    </xf>
    <xf numFmtId="43" fontId="6" fillId="2" borderId="87" xfId="1" applyFont="1" applyFill="1" applyBorder="1" applyAlignment="1">
      <alignment wrapText="1"/>
    </xf>
    <xf numFmtId="0" fontId="6" fillId="2" borderId="86" xfId="0" applyNumberFormat="1" applyFont="1" applyFill="1" applyBorder="1" applyAlignment="1">
      <alignment horizontal="left"/>
    </xf>
    <xf numFmtId="0" fontId="8" fillId="2" borderId="90" xfId="0" applyNumberFormat="1" applyFont="1" applyFill="1" applyBorder="1" applyAlignment="1">
      <alignment horizontal="left" wrapText="1"/>
    </xf>
    <xf numFmtId="0" fontId="8" fillId="2" borderId="91" xfId="0" applyNumberFormat="1" applyFont="1" applyFill="1" applyBorder="1" applyAlignment="1">
      <alignment horizontal="left" wrapText="1"/>
    </xf>
    <xf numFmtId="0" fontId="8" fillId="2" borderId="92" xfId="0" applyNumberFormat="1" applyFont="1" applyFill="1" applyBorder="1" applyAlignment="1">
      <alignment horizontal="left" wrapText="1"/>
    </xf>
    <xf numFmtId="0" fontId="6" fillId="0" borderId="65" xfId="0" applyFont="1" applyBorder="1" applyAlignment="1">
      <alignment horizontal="center"/>
    </xf>
    <xf numFmtId="0" fontId="6" fillId="0" borderId="93" xfId="0" applyFont="1" applyBorder="1" applyAlignment="1">
      <alignment horizontal="center"/>
    </xf>
    <xf numFmtId="165" fontId="5" fillId="0" borderId="35" xfId="0" applyNumberFormat="1" applyFont="1" applyBorder="1" applyAlignment="1" applyProtection="1">
      <alignment horizontal="left" wrapText="1" readingOrder="1"/>
      <protection locked="0"/>
    </xf>
    <xf numFmtId="0" fontId="21" fillId="0" borderId="12" xfId="0" applyFont="1" applyBorder="1" applyAlignment="1">
      <alignment horizontal="left"/>
    </xf>
    <xf numFmtId="165" fontId="5" fillId="0" borderId="19" xfId="0" applyNumberFormat="1" applyFont="1" applyBorder="1" applyAlignment="1" applyProtection="1">
      <alignment horizontal="left" wrapText="1" readingOrder="1"/>
      <protection locked="0"/>
    </xf>
    <xf numFmtId="0" fontId="23" fillId="0" borderId="13" xfId="0" applyFont="1" applyBorder="1"/>
    <xf numFmtId="0" fontId="5" fillId="0" borderId="71" xfId="0" applyFont="1" applyBorder="1" applyAlignment="1" applyProtection="1">
      <alignment wrapText="1" readingOrder="1"/>
      <protection locked="0"/>
    </xf>
    <xf numFmtId="0" fontId="5" fillId="0" borderId="53" xfId="0" applyFont="1" applyBorder="1" applyAlignment="1" applyProtection="1">
      <alignment wrapText="1" readingOrder="1"/>
      <protection locked="0"/>
    </xf>
    <xf numFmtId="166" fontId="5" fillId="0" borderId="71" xfId="0" applyNumberFormat="1" applyFont="1" applyBorder="1" applyAlignment="1" applyProtection="1">
      <alignment horizontal="right" wrapText="1" readingOrder="1"/>
      <protection locked="0"/>
    </xf>
    <xf numFmtId="0" fontId="42" fillId="0" borderId="0" xfId="0" applyNumberFormat="1" applyFont="1" applyBorder="1" applyAlignment="1" applyProtection="1">
      <alignment vertical="top" wrapText="1" readingOrder="1"/>
      <protection locked="0"/>
    </xf>
    <xf numFmtId="0" fontId="5" fillId="0" borderId="16" xfId="0" applyFont="1" applyBorder="1" applyAlignment="1" applyProtection="1">
      <alignment horizontal="left" wrapText="1" readingOrder="1"/>
      <protection locked="0"/>
    </xf>
    <xf numFmtId="0" fontId="5" fillId="0" borderId="14" xfId="0" applyNumberFormat="1" applyFont="1" applyBorder="1" applyAlignment="1" applyProtection="1">
      <alignment horizontal="left" wrapText="1" readingOrder="1"/>
      <protection locked="0"/>
    </xf>
    <xf numFmtId="0" fontId="5" fillId="0" borderId="47" xfId="0" applyNumberFormat="1" applyFont="1" applyBorder="1" applyAlignment="1" applyProtection="1">
      <alignment horizontal="left" wrapText="1" readingOrder="1"/>
      <protection locked="0"/>
    </xf>
    <xf numFmtId="0" fontId="5" fillId="0" borderId="13" xfId="0" applyNumberFormat="1" applyFont="1" applyBorder="1" applyAlignment="1" applyProtection="1">
      <alignment horizontal="left" wrapText="1" readingOrder="1"/>
      <protection locked="0"/>
    </xf>
    <xf numFmtId="0" fontId="18" fillId="0" borderId="0" xfId="0" applyFont="1" applyBorder="1"/>
    <xf numFmtId="49" fontId="6" fillId="2" borderId="86" xfId="0" applyNumberFormat="1" applyFont="1" applyFill="1" applyBorder="1" applyAlignment="1">
      <alignment horizontal="left"/>
    </xf>
    <xf numFmtId="43" fontId="21" fillId="0" borderId="16" xfId="1" applyFont="1" applyBorder="1" applyAlignment="1">
      <alignment horizontal="right" wrapText="1"/>
    </xf>
    <xf numFmtId="43" fontId="21" fillId="0" borderId="13" xfId="1" applyFont="1" applyBorder="1" applyAlignment="1">
      <alignment horizontal="right" wrapText="1"/>
    </xf>
    <xf numFmtId="0" fontId="40" fillId="0" borderId="13" xfId="0" applyFont="1" applyBorder="1" applyAlignment="1">
      <alignment wrapText="1"/>
    </xf>
    <xf numFmtId="166" fontId="15" fillId="0" borderId="14" xfId="0" applyNumberFormat="1" applyFont="1" applyBorder="1" applyAlignment="1" applyProtection="1">
      <alignment horizontal="right" wrapText="1" readingOrder="1"/>
      <protection locked="0"/>
    </xf>
    <xf numFmtId="43" fontId="40" fillId="0" borderId="13" xfId="1" applyFont="1" applyBorder="1" applyAlignment="1">
      <alignment horizontal="right" wrapText="1"/>
    </xf>
    <xf numFmtId="43" fontId="40" fillId="0" borderId="13" xfId="1" applyFont="1" applyBorder="1" applyAlignment="1">
      <alignment horizontal="center" wrapText="1"/>
    </xf>
    <xf numFmtId="0" fontId="18" fillId="0" borderId="0" xfId="0" applyFont="1" applyBorder="1" applyAlignment="1"/>
    <xf numFmtId="2" fontId="21" fillId="0" borderId="13" xfId="1" applyNumberFormat="1" applyFont="1" applyBorder="1" applyAlignment="1">
      <alignment horizontal="right" wrapText="1"/>
    </xf>
    <xf numFmtId="165" fontId="5" fillId="0" borderId="16" xfId="0" applyNumberFormat="1" applyFont="1" applyBorder="1" applyAlignment="1" applyProtection="1">
      <alignment horizontal="left" wrapText="1" readingOrder="1"/>
      <protection locked="0"/>
    </xf>
    <xf numFmtId="49" fontId="6" fillId="2" borderId="94" xfId="0" applyNumberFormat="1" applyFont="1" applyFill="1" applyBorder="1" applyAlignment="1">
      <alignment horizontal="left"/>
    </xf>
    <xf numFmtId="0" fontId="6" fillId="2" borderId="16" xfId="0" applyFont="1" applyFill="1" applyBorder="1" applyAlignment="1">
      <alignment wrapText="1"/>
    </xf>
    <xf numFmtId="43" fontId="6" fillId="2" borderId="95" xfId="1" applyFont="1" applyFill="1" applyBorder="1" applyAlignment="1">
      <alignment wrapText="1"/>
    </xf>
    <xf numFmtId="165" fontId="5" fillId="0" borderId="0" xfId="0" applyNumberFormat="1" applyFont="1" applyBorder="1" applyAlignment="1" applyProtection="1">
      <alignment horizontal="left" wrapText="1" readingOrder="1"/>
      <protection locked="0"/>
    </xf>
    <xf numFmtId="0" fontId="43" fillId="2" borderId="0" xfId="0" applyFont="1" applyFill="1" applyBorder="1" applyAlignment="1">
      <alignment horizontal="center"/>
    </xf>
    <xf numFmtId="43" fontId="6" fillId="2" borderId="0" xfId="1" applyNumberFormat="1" applyFont="1" applyFill="1" applyBorder="1" applyAlignment="1">
      <alignment horizontal="right"/>
    </xf>
    <xf numFmtId="49" fontId="6" fillId="2" borderId="13" xfId="0" applyNumberFormat="1" applyFont="1" applyFill="1" applyBorder="1" applyAlignment="1">
      <alignment horizontal="left"/>
    </xf>
    <xf numFmtId="43" fontId="6" fillId="2" borderId="13" xfId="1" applyFont="1" applyFill="1" applyBorder="1" applyAlignment="1">
      <alignment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43" fontId="8" fillId="0" borderId="13" xfId="1" applyFont="1" applyBorder="1" applyAlignment="1" applyProtection="1">
      <alignment horizontal="left" wrapText="1" readingOrder="1"/>
      <protection locked="0"/>
    </xf>
    <xf numFmtId="0" fontId="28" fillId="0" borderId="14" xfId="0" applyFont="1" applyBorder="1" applyAlignment="1" applyProtection="1">
      <alignment vertical="center" readingOrder="1"/>
      <protection locked="0"/>
    </xf>
    <xf numFmtId="0" fontId="19" fillId="0" borderId="14" xfId="0" applyFont="1" applyBorder="1" applyAlignment="1" applyProtection="1">
      <alignment vertical="top" wrapText="1" readingOrder="1"/>
      <protection locked="0"/>
    </xf>
    <xf numFmtId="166" fontId="19" fillId="0" borderId="14" xfId="0" applyNumberFormat="1" applyFont="1" applyBorder="1" applyAlignment="1" applyProtection="1">
      <alignment horizontal="right" vertical="top" wrapText="1" readingOrder="1"/>
      <protection locked="0"/>
    </xf>
    <xf numFmtId="166" fontId="44" fillId="0" borderId="14" xfId="0" applyNumberFormat="1" applyFont="1" applyBorder="1" applyAlignment="1" applyProtection="1">
      <alignment horizontal="right" vertical="top" wrapText="1" readingOrder="1"/>
      <protection locked="0"/>
    </xf>
    <xf numFmtId="0" fontId="6" fillId="0" borderId="0" xfId="0" applyFont="1" applyBorder="1" applyAlignment="1">
      <alignment vertical="top"/>
    </xf>
    <xf numFmtId="0" fontId="2" fillId="0" borderId="0" xfId="0" applyFont="1" applyAlignment="1">
      <alignment horizontal="center"/>
    </xf>
    <xf numFmtId="0" fontId="3" fillId="0" borderId="0" xfId="0" applyFont="1" applyAlignment="1">
      <alignment horizontal="center"/>
    </xf>
    <xf numFmtId="0" fontId="2" fillId="0" borderId="0" xfId="0" applyFont="1" applyAlignment="1">
      <alignment horizontal="center" wrapText="1"/>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7" xfId="0" applyFont="1" applyFill="1" applyBorder="1" applyAlignment="1">
      <alignment horizontal="center" vertical="center"/>
    </xf>
    <xf numFmtId="4" fontId="9" fillId="3" borderId="4" xfId="0" applyNumberFormat="1" applyFont="1" applyFill="1" applyBorder="1" applyAlignment="1"/>
    <xf numFmtId="4" fontId="9" fillId="3" borderId="8" xfId="0" applyNumberFormat="1" applyFont="1" applyFill="1" applyBorder="1" applyAlignment="1"/>
    <xf numFmtId="0" fontId="9" fillId="3" borderId="4" xfId="0" applyFont="1" applyFill="1" applyBorder="1" applyAlignment="1">
      <alignment horizontal="center" vertical="center"/>
    </xf>
    <xf numFmtId="0" fontId="9" fillId="3" borderId="34" xfId="0" applyFont="1" applyFill="1" applyBorder="1" applyAlignment="1">
      <alignment horizontal="center" vertical="center"/>
    </xf>
    <xf numFmtId="0" fontId="10" fillId="3" borderId="4" xfId="0" applyFont="1" applyFill="1" applyBorder="1" applyAlignment="1">
      <alignment horizontal="left" vertical="center" wrapText="1"/>
    </xf>
    <xf numFmtId="0" fontId="10" fillId="3" borderId="34" xfId="0" applyFont="1" applyFill="1" applyBorder="1" applyAlignment="1">
      <alignment horizontal="left" vertical="center" wrapText="1"/>
    </xf>
    <xf numFmtId="0" fontId="9" fillId="3" borderId="8" xfId="0" applyFont="1" applyFill="1" applyBorder="1" applyAlignment="1">
      <alignment horizontal="center" vertical="center"/>
    </xf>
    <xf numFmtId="0" fontId="9" fillId="3" borderId="4" xfId="0" applyFont="1" applyFill="1" applyBorder="1" applyAlignment="1">
      <alignment horizontal="right" vertical="center"/>
    </xf>
    <xf numFmtId="0" fontId="9" fillId="3" borderId="8" xfId="0" applyFont="1" applyFill="1" applyBorder="1" applyAlignment="1">
      <alignment horizontal="right" vertical="center"/>
    </xf>
    <xf numFmtId="0" fontId="9" fillId="3" borderId="4" xfId="0" applyFont="1" applyFill="1" applyBorder="1" applyAlignment="1">
      <alignment vertical="center"/>
    </xf>
    <xf numFmtId="0" fontId="9" fillId="3" borderId="8" xfId="0" applyFont="1" applyFill="1" applyBorder="1" applyAlignment="1">
      <alignment vertical="center"/>
    </xf>
    <xf numFmtId="0" fontId="9" fillId="3" borderId="9"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10" xfId="0" applyFont="1" applyFill="1" applyBorder="1" applyAlignment="1">
      <alignment horizontal="left" vertical="center" wrapText="1"/>
    </xf>
    <xf numFmtId="0" fontId="9" fillId="3" borderId="22" xfId="0" applyFont="1" applyFill="1" applyBorder="1" applyAlignment="1">
      <alignment horizontal="left" vertical="center" wrapText="1"/>
    </xf>
    <xf numFmtId="0" fontId="9" fillId="3" borderId="10" xfId="0" applyFont="1" applyFill="1" applyBorder="1" applyAlignment="1">
      <alignment vertical="center"/>
    </xf>
    <xf numFmtId="0" fontId="9" fillId="3" borderId="22" xfId="0" applyFont="1" applyFill="1" applyBorder="1" applyAlignment="1">
      <alignment vertical="center"/>
    </xf>
    <xf numFmtId="0" fontId="9" fillId="3" borderId="10"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11" xfId="0" applyFont="1" applyFill="1" applyBorder="1" applyAlignment="1">
      <alignment horizontal="right" vertical="center"/>
    </xf>
    <xf numFmtId="0" fontId="9" fillId="3" borderId="23" xfId="0" applyFont="1" applyFill="1" applyBorder="1" applyAlignment="1">
      <alignment horizontal="right" vertical="center"/>
    </xf>
    <xf numFmtId="0" fontId="9" fillId="3" borderId="1" xfId="0" applyFont="1" applyFill="1" applyBorder="1" applyAlignment="1">
      <alignment horizontal="center"/>
    </xf>
    <xf numFmtId="0" fontId="9" fillId="3" borderId="2" xfId="0" applyFont="1" applyFill="1" applyBorder="1" applyAlignment="1">
      <alignment horizontal="center"/>
    </xf>
    <xf numFmtId="0" fontId="9" fillId="3" borderId="3" xfId="0" applyFont="1" applyFill="1" applyBorder="1" applyAlignment="1">
      <alignment horizont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43" fontId="9" fillId="3" borderId="4" xfId="1" applyFont="1" applyFill="1" applyBorder="1" applyAlignment="1"/>
    <xf numFmtId="43" fontId="9" fillId="3" borderId="8" xfId="1" applyFont="1" applyFill="1" applyBorder="1" applyAlignment="1"/>
    <xf numFmtId="0" fontId="9" fillId="3" borderId="4"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9" xfId="0" applyFont="1" applyFill="1" applyBorder="1" applyAlignment="1">
      <alignment horizontal="left" vertical="center"/>
    </xf>
    <xf numFmtId="0" fontId="9" fillId="3" borderId="21" xfId="0" applyFont="1" applyFill="1" applyBorder="1" applyAlignment="1">
      <alignment horizontal="left" vertical="center"/>
    </xf>
    <xf numFmtId="0" fontId="4" fillId="3" borderId="1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10" xfId="0" applyFont="1" applyFill="1" applyBorder="1" applyAlignment="1">
      <alignment horizontal="right" vertical="center"/>
    </xf>
    <xf numFmtId="0" fontId="4" fillId="3" borderId="22" xfId="0" applyFont="1" applyFill="1" applyBorder="1" applyAlignment="1">
      <alignment horizontal="right" vertical="center"/>
    </xf>
    <xf numFmtId="0" fontId="4" fillId="3" borderId="11" xfId="0" applyFont="1" applyFill="1" applyBorder="1" applyAlignment="1">
      <alignment vertical="center"/>
    </xf>
    <xf numFmtId="0" fontId="4" fillId="3" borderId="23" xfId="0" applyFont="1" applyFill="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7" xfId="0" applyFont="1" applyFill="1" applyBorder="1" applyAlignment="1">
      <alignment horizontal="center" vertical="center"/>
    </xf>
    <xf numFmtId="4" fontId="4" fillId="3" borderId="4" xfId="0" applyNumberFormat="1" applyFont="1" applyFill="1" applyBorder="1" applyAlignment="1"/>
    <xf numFmtId="4" fontId="4" fillId="3" borderId="8" xfId="0" applyNumberFormat="1" applyFont="1" applyFill="1" applyBorder="1" applyAlignment="1"/>
    <xf numFmtId="0" fontId="4" fillId="3" borderId="4"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4"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4" xfId="0" applyFont="1" applyFill="1" applyBorder="1" applyAlignment="1">
      <alignment horizontal="right" vertical="center"/>
    </xf>
    <xf numFmtId="0" fontId="4" fillId="3" borderId="8" xfId="0" applyFont="1" applyFill="1" applyBorder="1" applyAlignment="1">
      <alignment horizontal="right" vertical="center"/>
    </xf>
    <xf numFmtId="0" fontId="4" fillId="3" borderId="4" xfId="0" applyFont="1" applyFill="1" applyBorder="1" applyAlignment="1">
      <alignment vertical="center"/>
    </xf>
    <xf numFmtId="0" fontId="4" fillId="3" borderId="8" xfId="0" applyFont="1" applyFill="1" applyBorder="1" applyAlignment="1">
      <alignment vertical="center"/>
    </xf>
    <xf numFmtId="0" fontId="4" fillId="3" borderId="34" xfId="0" applyFont="1" applyFill="1" applyBorder="1" applyAlignment="1">
      <alignment horizontal="right" vertical="center"/>
    </xf>
    <xf numFmtId="4" fontId="4" fillId="3" borderId="9" xfId="0" applyNumberFormat="1" applyFont="1" applyFill="1" applyBorder="1" applyAlignment="1"/>
    <xf numFmtId="4" fontId="4" fillId="3" borderId="21" xfId="0" applyNumberFormat="1" applyFont="1" applyFill="1" applyBorder="1" applyAlignment="1"/>
    <xf numFmtId="0" fontId="4" fillId="3" borderId="4" xfId="0" applyFont="1" applyFill="1" applyBorder="1" applyAlignment="1">
      <alignment horizontal="left" wrapText="1"/>
    </xf>
    <xf numFmtId="0" fontId="4" fillId="3" borderId="8" xfId="0" applyFont="1" applyFill="1" applyBorder="1" applyAlignment="1">
      <alignment horizontal="left" wrapText="1"/>
    </xf>
    <xf numFmtId="0" fontId="4" fillId="3" borderId="9" xfId="0" applyFont="1" applyFill="1" applyBorder="1" applyAlignment="1">
      <alignment vertical="center"/>
    </xf>
    <xf numFmtId="0" fontId="4" fillId="3" borderId="21" xfId="0" applyFont="1" applyFill="1" applyBorder="1" applyAlignment="1">
      <alignment vertical="center"/>
    </xf>
    <xf numFmtId="0" fontId="4" fillId="3" borderId="1" xfId="0" applyFont="1" applyFill="1" applyBorder="1" applyAlignment="1">
      <alignment horizontal="right" vertical="center"/>
    </xf>
    <xf numFmtId="0" fontId="4" fillId="3" borderId="58" xfId="0" applyFont="1" applyFill="1" applyBorder="1" applyAlignment="1">
      <alignment horizontal="right" vertical="center"/>
    </xf>
    <xf numFmtId="0" fontId="9" fillId="3" borderId="67" xfId="0" applyFont="1" applyFill="1" applyBorder="1" applyAlignment="1">
      <alignment horizontal="center" vertical="center"/>
    </xf>
    <xf numFmtId="0" fontId="9" fillId="3" borderId="68" xfId="0" applyFont="1" applyFill="1" applyBorder="1" applyAlignment="1">
      <alignment horizontal="center" vertical="center"/>
    </xf>
    <xf numFmtId="4" fontId="9" fillId="3" borderId="10" xfId="0" applyNumberFormat="1" applyFont="1" applyFill="1" applyBorder="1" applyAlignment="1"/>
    <xf numFmtId="4" fontId="9" fillId="3" borderId="22" xfId="0" applyNumberFormat="1" applyFont="1" applyFill="1" applyBorder="1" applyAlignment="1"/>
    <xf numFmtId="0" fontId="9" fillId="3" borderId="1" xfId="0" applyFont="1" applyFill="1" applyBorder="1" applyAlignment="1">
      <alignment horizontal="right" vertical="center"/>
    </xf>
    <xf numFmtId="0" fontId="9" fillId="3" borderId="5" xfId="0" applyFont="1" applyFill="1" applyBorder="1" applyAlignment="1">
      <alignment horizontal="right" vertical="center"/>
    </xf>
    <xf numFmtId="4" fontId="9" fillId="3" borderId="9" xfId="0" applyNumberFormat="1" applyFont="1" applyFill="1" applyBorder="1" applyAlignment="1"/>
    <xf numFmtId="4" fontId="9" fillId="3" borderId="21" xfId="0" applyNumberFormat="1" applyFont="1" applyFill="1" applyBorder="1" applyAlignment="1"/>
    <xf numFmtId="0" fontId="4" fillId="3" borderId="10" xfId="0" applyFont="1" applyFill="1" applyBorder="1" applyAlignment="1">
      <alignment horizontal="left" wrapText="1"/>
    </xf>
    <xf numFmtId="0" fontId="4" fillId="3" borderId="22" xfId="0" applyFont="1" applyFill="1" applyBorder="1" applyAlignment="1">
      <alignment horizontal="left" wrapText="1"/>
    </xf>
    <xf numFmtId="0" fontId="4" fillId="3" borderId="10" xfId="0" applyFont="1" applyFill="1" applyBorder="1" applyAlignment="1">
      <alignment vertical="center"/>
    </xf>
    <xf numFmtId="0" fontId="4" fillId="3" borderId="22" xfId="0" applyFont="1" applyFill="1" applyBorder="1" applyAlignment="1">
      <alignment vertical="center"/>
    </xf>
    <xf numFmtId="0" fontId="4" fillId="3" borderId="34" xfId="0" applyFont="1" applyFill="1" applyBorder="1" applyAlignment="1">
      <alignment horizontal="left" wrapText="1"/>
    </xf>
    <xf numFmtId="0" fontId="9" fillId="3" borderId="34" xfId="0" applyFont="1" applyFill="1" applyBorder="1" applyAlignment="1">
      <alignment vertical="center"/>
    </xf>
    <xf numFmtId="0" fontId="9" fillId="3" borderId="34" xfId="0" applyFont="1" applyFill="1" applyBorder="1" applyAlignment="1">
      <alignment horizontal="right" vertical="center"/>
    </xf>
    <xf numFmtId="0" fontId="7" fillId="3" borderId="4" xfId="0" applyFont="1" applyFill="1" applyBorder="1" applyAlignment="1">
      <alignment horizontal="left" wrapText="1"/>
    </xf>
    <xf numFmtId="0" fontId="7" fillId="3" borderId="34" xfId="0" applyFont="1" applyFill="1" applyBorder="1" applyAlignment="1">
      <alignment horizontal="left" wrapText="1"/>
    </xf>
    <xf numFmtId="0" fontId="9" fillId="3" borderId="58" xfId="0" applyFont="1" applyFill="1" applyBorder="1" applyAlignment="1">
      <alignment horizontal="right" vertical="center"/>
    </xf>
    <xf numFmtId="0" fontId="9" fillId="3" borderId="58" xfId="0" applyFont="1" applyFill="1" applyBorder="1" applyAlignment="1">
      <alignment horizontal="center"/>
    </xf>
    <xf numFmtId="0" fontId="9" fillId="3" borderId="0" xfId="0" applyFont="1" applyFill="1" applyBorder="1" applyAlignment="1">
      <alignment horizontal="center"/>
    </xf>
    <xf numFmtId="4" fontId="9" fillId="3" borderId="34" xfId="0" applyNumberFormat="1" applyFont="1" applyFill="1" applyBorder="1" applyAlignment="1"/>
    <xf numFmtId="0" fontId="9" fillId="3" borderId="42" xfId="0" applyFont="1" applyFill="1" applyBorder="1" applyAlignment="1">
      <alignment horizontal="right" vertical="center"/>
    </xf>
    <xf numFmtId="0" fontId="9" fillId="3" borderId="55" xfId="0" applyFont="1" applyFill="1" applyBorder="1" applyAlignment="1">
      <alignment horizontal="right" vertical="center"/>
    </xf>
    <xf numFmtId="43" fontId="9" fillId="3" borderId="3" xfId="1" applyFont="1" applyFill="1" applyBorder="1" applyAlignment="1"/>
    <xf numFmtId="43" fontId="9" fillId="3" borderId="7" xfId="1" applyFont="1" applyFill="1" applyBorder="1" applyAlignment="1"/>
    <xf numFmtId="0" fontId="9" fillId="3" borderId="9" xfId="0" applyFont="1" applyFill="1" applyBorder="1" applyAlignment="1">
      <alignment vertical="center"/>
    </xf>
    <xf numFmtId="0" fontId="9" fillId="3" borderId="21" xfId="0" applyFont="1" applyFill="1" applyBorder="1" applyAlignment="1">
      <alignment vertical="center"/>
    </xf>
    <xf numFmtId="0" fontId="9" fillId="3" borderId="76" xfId="0" applyFont="1" applyFill="1" applyBorder="1" applyAlignment="1">
      <alignment vertical="center"/>
    </xf>
    <xf numFmtId="0" fontId="4" fillId="3" borderId="1"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9"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11" xfId="0" applyFont="1" applyFill="1" applyBorder="1" applyAlignment="1">
      <alignment horizontal="right"/>
    </xf>
    <xf numFmtId="0" fontId="4" fillId="3" borderId="23" xfId="0" applyFont="1" applyFill="1" applyBorder="1" applyAlignment="1">
      <alignment horizontal="right"/>
    </xf>
    <xf numFmtId="0" fontId="4" fillId="3" borderId="78" xfId="0" applyFont="1" applyFill="1" applyBorder="1" applyAlignment="1">
      <alignment vertical="center"/>
    </xf>
    <xf numFmtId="43" fontId="4" fillId="3" borderId="3" xfId="1" applyFont="1" applyFill="1" applyBorder="1" applyAlignment="1"/>
    <xf numFmtId="43" fontId="4" fillId="3" borderId="7" xfId="1" applyFont="1" applyFill="1" applyBorder="1" applyAlignment="1"/>
    <xf numFmtId="0" fontId="4" fillId="3" borderId="78" xfId="0" applyFont="1" applyFill="1" applyBorder="1" applyAlignment="1">
      <alignment horizontal="center" vertical="center"/>
    </xf>
    <xf numFmtId="0" fontId="4" fillId="3" borderId="78" xfId="0" applyFont="1" applyFill="1" applyBorder="1" applyAlignment="1">
      <alignment horizontal="left" wrapText="1"/>
    </xf>
    <xf numFmtId="0" fontId="4" fillId="3" borderId="34" xfId="0" applyFont="1" applyFill="1" applyBorder="1" applyAlignment="1">
      <alignment vertical="center"/>
    </xf>
    <xf numFmtId="0" fontId="4" fillId="3" borderId="4" xfId="0" applyFont="1" applyFill="1" applyBorder="1" applyAlignment="1">
      <alignment horizontal="right"/>
    </xf>
    <xf numFmtId="0" fontId="4" fillId="3" borderId="78" xfId="0" applyFont="1" applyFill="1" applyBorder="1" applyAlignment="1">
      <alignment horizontal="right"/>
    </xf>
    <xf numFmtId="0" fontId="4" fillId="3" borderId="39" xfId="0" applyFont="1" applyFill="1" applyBorder="1" applyAlignment="1">
      <alignment vertical="center"/>
    </xf>
    <xf numFmtId="0" fontId="4" fillId="0" borderId="0" xfId="0" applyFont="1" applyAlignment="1">
      <alignment horizontal="center"/>
    </xf>
    <xf numFmtId="0" fontId="36" fillId="0" borderId="0" xfId="0" applyFont="1" applyAlignment="1">
      <alignment horizontal="center"/>
    </xf>
    <xf numFmtId="0" fontId="4" fillId="0" borderId="0" xfId="0" applyFont="1" applyAlignment="1">
      <alignment horizontal="center" wrapText="1"/>
    </xf>
    <xf numFmtId="0" fontId="4" fillId="3" borderId="9" xfId="0" applyFont="1" applyFill="1" applyBorder="1" applyAlignment="1">
      <alignment horizontal="left" vertical="center"/>
    </xf>
    <xf numFmtId="0" fontId="4" fillId="3" borderId="21" xfId="0" applyFont="1" applyFill="1" applyBorder="1" applyAlignment="1">
      <alignment horizontal="left" vertical="center"/>
    </xf>
    <xf numFmtId="0" fontId="4" fillId="3" borderId="10" xfId="0" applyFont="1" applyFill="1" applyBorder="1" applyAlignment="1">
      <alignment horizontal="right"/>
    </xf>
    <xf numFmtId="0" fontId="4" fillId="3" borderId="22" xfId="0" applyFont="1" applyFill="1" applyBorder="1" applyAlignment="1">
      <alignment horizontal="right"/>
    </xf>
    <xf numFmtId="0" fontId="4" fillId="3" borderId="8" xfId="0" applyFont="1" applyFill="1" applyBorder="1" applyAlignment="1">
      <alignment horizontal="right"/>
    </xf>
    <xf numFmtId="0" fontId="4" fillId="3" borderId="67" xfId="0" applyFont="1" applyFill="1" applyBorder="1" applyAlignment="1">
      <alignment horizontal="center" vertical="center"/>
    </xf>
    <xf numFmtId="0" fontId="4" fillId="3" borderId="68" xfId="0" applyFont="1" applyFill="1" applyBorder="1" applyAlignment="1">
      <alignment horizontal="center" vertical="center"/>
    </xf>
    <xf numFmtId="4" fontId="4" fillId="3" borderId="10" xfId="0" applyNumberFormat="1" applyFont="1" applyFill="1" applyBorder="1" applyAlignment="1"/>
    <xf numFmtId="4" fontId="4" fillId="3" borderId="22" xfId="0" applyNumberFormat="1" applyFont="1" applyFill="1" applyBorder="1" applyAlignment="1"/>
    <xf numFmtId="0" fontId="4" fillId="3" borderId="9" xfId="0" applyFont="1" applyFill="1" applyBorder="1" applyAlignment="1">
      <alignment horizontal="right"/>
    </xf>
    <xf numFmtId="0" fontId="4" fillId="3" borderId="21" xfId="0" applyFont="1" applyFill="1" applyBorder="1" applyAlignment="1">
      <alignment horizontal="right"/>
    </xf>
    <xf numFmtId="0" fontId="4" fillId="3" borderId="80" xfId="0" applyFont="1" applyFill="1" applyBorder="1" applyAlignment="1">
      <alignment horizontal="right"/>
    </xf>
    <xf numFmtId="0" fontId="9" fillId="3" borderId="13" xfId="0" applyFont="1" applyFill="1" applyBorder="1" applyAlignment="1">
      <alignment horizontal="center" vertical="center"/>
    </xf>
    <xf numFmtId="0" fontId="9" fillId="3" borderId="35" xfId="0" applyFont="1" applyFill="1" applyBorder="1" applyAlignment="1">
      <alignment horizontal="center" vertical="center"/>
    </xf>
    <xf numFmtId="0" fontId="9" fillId="3" borderId="65" xfId="0" applyFont="1" applyFill="1" applyBorder="1" applyAlignment="1">
      <alignment horizontal="center" vertical="center"/>
    </xf>
    <xf numFmtId="0" fontId="9" fillId="3" borderId="50" xfId="0" applyFont="1" applyFill="1" applyBorder="1" applyAlignment="1">
      <alignment horizontal="center" vertical="center"/>
    </xf>
    <xf numFmtId="0" fontId="9" fillId="3" borderId="13" xfId="0" applyFont="1" applyFill="1" applyBorder="1" applyAlignment="1">
      <alignment horizontal="center" vertical="center" readingOrder="1"/>
    </xf>
    <xf numFmtId="0" fontId="9" fillId="3" borderId="35" xfId="0" applyFont="1" applyFill="1" applyBorder="1" applyAlignment="1">
      <alignment horizontal="center"/>
    </xf>
    <xf numFmtId="0" fontId="9" fillId="3" borderId="65" xfId="0" applyFont="1" applyFill="1" applyBorder="1" applyAlignment="1">
      <alignment horizontal="center"/>
    </xf>
    <xf numFmtId="0" fontId="9" fillId="3" borderId="50" xfId="0" applyFont="1" applyFill="1" applyBorder="1" applyAlignment="1">
      <alignment horizontal="center"/>
    </xf>
  </cellXfs>
  <cellStyles count="13">
    <cellStyle name="Millares" xfId="1" builtinId="3"/>
    <cellStyle name="Millares 2" xfId="5"/>
    <cellStyle name="Normal" xfId="0" builtinId="0"/>
    <cellStyle name="Normal 2" xfId="3"/>
    <cellStyle name="Normal 2 2" xfId="6"/>
    <cellStyle name="Normal 3" xfId="4"/>
    <cellStyle name="Normal 3 2" xfId="7"/>
    <cellStyle name="Normal 4" xfId="8"/>
    <cellStyle name="Normal 4 2" xfId="9"/>
    <cellStyle name="Normal 5" xfId="2"/>
    <cellStyle name="Normal 5 2" xfId="10"/>
    <cellStyle name="Normal 6" xfId="11"/>
    <cellStyle name="Normal 7"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1943100</xdr:colOff>
      <xdr:row>415</xdr:row>
      <xdr:rowOff>0</xdr:rowOff>
    </xdr:from>
    <xdr:to>
      <xdr:col>3</xdr:col>
      <xdr:colOff>0</xdr:colOff>
      <xdr:row>766</xdr:row>
      <xdr:rowOff>142079</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88712275"/>
          <a:ext cx="1256" cy="4558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415</xdr:row>
      <xdr:rowOff>0</xdr:rowOff>
    </xdr:from>
    <xdr:to>
      <xdr:col>3</xdr:col>
      <xdr:colOff>0</xdr:colOff>
      <xdr:row>766</xdr:row>
      <xdr:rowOff>170654</xdr:rowOff>
    </xdr:to>
    <xdr:pic>
      <xdr:nvPicPr>
        <xdr:cNvPr id="4"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68338300"/>
          <a:ext cx="1256" cy="2771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415</xdr:row>
      <xdr:rowOff>0</xdr:rowOff>
    </xdr:from>
    <xdr:to>
      <xdr:col>3</xdr:col>
      <xdr:colOff>0</xdr:colOff>
      <xdr:row>1021</xdr:row>
      <xdr:rowOff>174649</xdr:rowOff>
    </xdr:to>
    <xdr:pic>
      <xdr:nvPicPr>
        <xdr:cNvPr id="5"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68271625"/>
          <a:ext cx="1256" cy="76327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180975</xdr:rowOff>
    </xdr:from>
    <xdr:to>
      <xdr:col>1</xdr:col>
      <xdr:colOff>345719</xdr:colOff>
      <xdr:row>3</xdr:row>
      <xdr:rowOff>0</xdr:rowOff>
    </xdr:to>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419</xdr:row>
      <xdr:rowOff>161925</xdr:rowOff>
    </xdr:from>
    <xdr:to>
      <xdr:col>3</xdr:col>
      <xdr:colOff>66675</xdr:colOff>
      <xdr:row>2330</xdr:row>
      <xdr:rowOff>170654</xdr:rowOff>
    </xdr:to>
    <xdr:pic>
      <xdr:nvPicPr>
        <xdr:cNvPr id="1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438525" y="264318750"/>
          <a:ext cx="1256" cy="395077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476250</xdr:colOff>
      <xdr:row>419</xdr:row>
      <xdr:rowOff>142875</xdr:rowOff>
    </xdr:from>
    <xdr:to>
      <xdr:col>8</xdr:col>
      <xdr:colOff>477506</xdr:colOff>
      <xdr:row>2737</xdr:row>
      <xdr:rowOff>22249</xdr:rowOff>
    </xdr:to>
    <xdr:pic>
      <xdr:nvPicPr>
        <xdr:cNvPr id="17"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8963025" y="312400950"/>
          <a:ext cx="1256" cy="47202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474</xdr:row>
      <xdr:rowOff>180975</xdr:rowOff>
    </xdr:from>
    <xdr:ext cx="1012469" cy="981075"/>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84302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582</xdr:row>
      <xdr:rowOff>28576</xdr:rowOff>
    </xdr:from>
    <xdr:ext cx="1012469" cy="838200"/>
    <xdr:pic>
      <xdr:nvPicPr>
        <xdr:cNvPr id="1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929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600</xdr:row>
      <xdr:rowOff>28576</xdr:rowOff>
    </xdr:from>
    <xdr:ext cx="1012469" cy="838200"/>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9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418</xdr:row>
      <xdr:rowOff>180975</xdr:rowOff>
    </xdr:from>
    <xdr:ext cx="1012469" cy="981075"/>
    <xdr:pic>
      <xdr:nvPicPr>
        <xdr:cNvPr id="2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0217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123825</xdr:colOff>
      <xdr:row>0</xdr:row>
      <xdr:rowOff>180975</xdr:rowOff>
    </xdr:from>
    <xdr:to>
      <xdr:col>1</xdr:col>
      <xdr:colOff>345719</xdr:colOff>
      <xdr:row>3</xdr:row>
      <xdr:rowOff>0</xdr:rowOff>
    </xdr:to>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456</xdr:row>
      <xdr:rowOff>333375</xdr:rowOff>
    </xdr:from>
    <xdr:to>
      <xdr:col>3</xdr:col>
      <xdr:colOff>171450</xdr:colOff>
      <xdr:row>2122</xdr:row>
      <xdr:rowOff>8729</xdr:rowOff>
    </xdr:to>
    <xdr:pic>
      <xdr:nvPicPr>
        <xdr:cNvPr id="2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52850" y="271519650"/>
          <a:ext cx="0" cy="335098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1666875</xdr:colOff>
      <xdr:row>428</xdr:row>
      <xdr:rowOff>171450</xdr:rowOff>
    </xdr:from>
    <xdr:to>
      <xdr:col>2</xdr:col>
      <xdr:colOff>1668131</xdr:colOff>
      <xdr:row>2188</xdr:row>
      <xdr:rowOff>75404</xdr:rowOff>
    </xdr:to>
    <xdr:pic>
      <xdr:nvPicPr>
        <xdr:cNvPr id="24"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181350" y="112575975"/>
          <a:ext cx="1256" cy="366197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474</xdr:row>
      <xdr:rowOff>180975</xdr:rowOff>
    </xdr:from>
    <xdr:ext cx="1012469" cy="981075"/>
    <xdr:pic>
      <xdr:nvPicPr>
        <xdr:cNvPr id="2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84302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582</xdr:row>
      <xdr:rowOff>28576</xdr:rowOff>
    </xdr:from>
    <xdr:ext cx="1012469" cy="838200"/>
    <xdr:pic>
      <xdr:nvPicPr>
        <xdr:cNvPr id="2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929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600</xdr:row>
      <xdr:rowOff>28576</xdr:rowOff>
    </xdr:from>
    <xdr:ext cx="1012469" cy="838200"/>
    <xdr:pic>
      <xdr:nvPicPr>
        <xdr:cNvPr id="2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9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418</xdr:row>
      <xdr:rowOff>180975</xdr:rowOff>
    </xdr:from>
    <xdr:ext cx="1012469" cy="981075"/>
    <xdr:pic>
      <xdr:nvPicPr>
        <xdr:cNvPr id="2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0217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630</xdr:row>
      <xdr:rowOff>28576</xdr:rowOff>
    </xdr:from>
    <xdr:ext cx="1012469" cy="838200"/>
    <xdr:pic>
      <xdr:nvPicPr>
        <xdr:cNvPr id="3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799046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510</xdr:row>
      <xdr:rowOff>180975</xdr:rowOff>
    </xdr:from>
    <xdr:ext cx="1012469" cy="981075"/>
    <xdr:pic>
      <xdr:nvPicPr>
        <xdr:cNvPr id="3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1501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510</xdr:row>
      <xdr:rowOff>180975</xdr:rowOff>
    </xdr:from>
    <xdr:ext cx="1012469" cy="981075"/>
    <xdr:pic>
      <xdr:nvPicPr>
        <xdr:cNvPr id="3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1501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532</xdr:row>
      <xdr:rowOff>180975</xdr:rowOff>
    </xdr:from>
    <xdr:ext cx="1012469" cy="981075"/>
    <xdr:pic>
      <xdr:nvPicPr>
        <xdr:cNvPr id="3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5739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532</xdr:row>
      <xdr:rowOff>180975</xdr:rowOff>
    </xdr:from>
    <xdr:ext cx="1012469" cy="981075"/>
    <xdr:pic>
      <xdr:nvPicPr>
        <xdr:cNvPr id="3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5739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556</xdr:row>
      <xdr:rowOff>180975</xdr:rowOff>
    </xdr:from>
    <xdr:ext cx="1012469" cy="981075"/>
    <xdr:pic>
      <xdr:nvPicPr>
        <xdr:cNvPr id="3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79159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556</xdr:row>
      <xdr:rowOff>180975</xdr:rowOff>
    </xdr:from>
    <xdr:ext cx="1012469" cy="981075"/>
    <xdr:pic>
      <xdr:nvPicPr>
        <xdr:cNvPr id="3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79159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1943100</xdr:colOff>
      <xdr:row>301</xdr:row>
      <xdr:rowOff>0</xdr:rowOff>
    </xdr:from>
    <xdr:to>
      <xdr:col>2</xdr:col>
      <xdr:colOff>1943100</xdr:colOff>
      <xdr:row>656</xdr:row>
      <xdr:rowOff>31930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33800" y="311496075"/>
          <a:ext cx="0" cy="97573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301</xdr:row>
      <xdr:rowOff>0</xdr:rowOff>
    </xdr:from>
    <xdr:to>
      <xdr:col>2</xdr:col>
      <xdr:colOff>1943100</xdr:colOff>
      <xdr:row>656</xdr:row>
      <xdr:rowOff>58123</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33800" y="311496075"/>
          <a:ext cx="0" cy="9760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302</xdr:row>
      <xdr:rowOff>76200</xdr:rowOff>
    </xdr:from>
    <xdr:to>
      <xdr:col>2</xdr:col>
      <xdr:colOff>1943100</xdr:colOff>
      <xdr:row>901</xdr:row>
      <xdr:rowOff>51742</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146361150"/>
          <a:ext cx="0" cy="175384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180975</xdr:rowOff>
    </xdr:from>
    <xdr:to>
      <xdr:col>1</xdr:col>
      <xdr:colOff>345719</xdr:colOff>
      <xdr:row>3</xdr:row>
      <xdr:rowOff>0</xdr:rowOff>
    </xdr:to>
    <xdr:pic>
      <xdr:nvPicPr>
        <xdr:cNvPr id="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468</xdr:row>
      <xdr:rowOff>142875</xdr:rowOff>
    </xdr:from>
    <xdr:to>
      <xdr:col>3</xdr:col>
      <xdr:colOff>95250</xdr:colOff>
      <xdr:row>2626</xdr:row>
      <xdr:rowOff>37302</xdr:rowOff>
    </xdr:to>
    <xdr:pic>
      <xdr:nvPicPr>
        <xdr:cNvPr id="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952875" y="208483200"/>
          <a:ext cx="0" cy="42394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526</xdr:row>
      <xdr:rowOff>180975</xdr:rowOff>
    </xdr:from>
    <xdr:ext cx="1012469" cy="981075"/>
    <xdr:pic>
      <xdr:nvPicPr>
        <xdr:cNvPr id="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2528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645</xdr:row>
      <xdr:rowOff>28576</xdr:rowOff>
    </xdr:from>
    <xdr:ext cx="1012469" cy="838200"/>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739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665</xdr:row>
      <xdr:rowOff>28576</xdr:rowOff>
    </xdr:from>
    <xdr:ext cx="1012469" cy="838200"/>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791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467</xdr:row>
      <xdr:rowOff>180975</xdr:rowOff>
    </xdr:from>
    <xdr:ext cx="1012469" cy="981075"/>
    <xdr:pic>
      <xdr:nvPicPr>
        <xdr:cNvPr id="1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2248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266700</xdr:colOff>
      <xdr:row>0</xdr:row>
      <xdr:rowOff>114300</xdr:rowOff>
    </xdr:from>
    <xdr:to>
      <xdr:col>1</xdr:col>
      <xdr:colOff>367702</xdr:colOff>
      <xdr:row>3</xdr:row>
      <xdr:rowOff>104775</xdr:rowOff>
    </xdr:to>
    <xdr:pic>
      <xdr:nvPicPr>
        <xdr:cNvPr id="1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14300"/>
          <a:ext cx="89157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501</xdr:row>
      <xdr:rowOff>0</xdr:rowOff>
    </xdr:from>
    <xdr:to>
      <xdr:col>3</xdr:col>
      <xdr:colOff>171450</xdr:colOff>
      <xdr:row>2293</xdr:row>
      <xdr:rowOff>8728</xdr:rowOff>
    </xdr:to>
    <xdr:pic>
      <xdr:nvPicPr>
        <xdr:cNvPr id="1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895850" y="125091825"/>
          <a:ext cx="0" cy="350785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762000</xdr:colOff>
      <xdr:row>494</xdr:row>
      <xdr:rowOff>209550</xdr:rowOff>
    </xdr:from>
    <xdr:to>
      <xdr:col>5</xdr:col>
      <xdr:colOff>763256</xdr:colOff>
      <xdr:row>2508</xdr:row>
      <xdr:rowOff>151602</xdr:rowOff>
    </xdr:to>
    <xdr:pic>
      <xdr:nvPicPr>
        <xdr:cNvPr id="14"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7981950" y="233019600"/>
          <a:ext cx="1256" cy="395058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526</xdr:row>
      <xdr:rowOff>180975</xdr:rowOff>
    </xdr:from>
    <xdr:ext cx="1012469" cy="981075"/>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2528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645</xdr:row>
      <xdr:rowOff>28576</xdr:rowOff>
    </xdr:from>
    <xdr:ext cx="1012469" cy="838200"/>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739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665</xdr:row>
      <xdr:rowOff>28576</xdr:rowOff>
    </xdr:from>
    <xdr:ext cx="1012469" cy="838200"/>
    <xdr:pic>
      <xdr:nvPicPr>
        <xdr:cNvPr id="1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791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467</xdr:row>
      <xdr:rowOff>180975</xdr:rowOff>
    </xdr:from>
    <xdr:ext cx="1012469" cy="981075"/>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2248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703</xdr:row>
      <xdr:rowOff>28576</xdr:rowOff>
    </xdr:from>
    <xdr:ext cx="1012469" cy="838200"/>
    <xdr:pic>
      <xdr:nvPicPr>
        <xdr:cNvPr id="1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748659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571</xdr:row>
      <xdr:rowOff>180975</xdr:rowOff>
    </xdr:from>
    <xdr:ext cx="1012469" cy="981075"/>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9015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571</xdr:row>
      <xdr:rowOff>180975</xdr:rowOff>
    </xdr:from>
    <xdr:ext cx="1012469" cy="981075"/>
    <xdr:pic>
      <xdr:nvPicPr>
        <xdr:cNvPr id="2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9015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593</xdr:row>
      <xdr:rowOff>180975</xdr:rowOff>
    </xdr:from>
    <xdr:ext cx="1012469" cy="981075"/>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32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593</xdr:row>
      <xdr:rowOff>180975</xdr:rowOff>
    </xdr:from>
    <xdr:ext cx="1012469" cy="981075"/>
    <xdr:pic>
      <xdr:nvPicPr>
        <xdr:cNvPr id="2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32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619</xdr:row>
      <xdr:rowOff>180975</xdr:rowOff>
    </xdr:from>
    <xdr:ext cx="1012469" cy="981075"/>
    <xdr:pic>
      <xdr:nvPicPr>
        <xdr:cNvPr id="2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78637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619</xdr:row>
      <xdr:rowOff>180975</xdr:rowOff>
    </xdr:from>
    <xdr:ext cx="1012469" cy="981075"/>
    <xdr:pic>
      <xdr:nvPicPr>
        <xdr:cNvPr id="2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78637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1943100</xdr:colOff>
      <xdr:row>32</xdr:row>
      <xdr:rowOff>0</xdr:rowOff>
    </xdr:from>
    <xdr:to>
      <xdr:col>2</xdr:col>
      <xdr:colOff>1943100</xdr:colOff>
      <xdr:row>374</xdr:row>
      <xdr:rowOff>175164</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7143750"/>
          <a:ext cx="0" cy="187684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32</xdr:row>
      <xdr:rowOff>0</xdr:rowOff>
    </xdr:from>
    <xdr:to>
      <xdr:col>2</xdr:col>
      <xdr:colOff>1943100</xdr:colOff>
      <xdr:row>374</xdr:row>
      <xdr:rowOff>201357</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7143750"/>
          <a:ext cx="0" cy="187710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1962150</xdr:colOff>
      <xdr:row>31</xdr:row>
      <xdr:rowOff>514350</xdr:rowOff>
    </xdr:from>
    <xdr:to>
      <xdr:col>2</xdr:col>
      <xdr:colOff>1962150</xdr:colOff>
      <xdr:row>467</xdr:row>
      <xdr:rowOff>254300</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38575" y="7134225"/>
          <a:ext cx="0" cy="23599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489</xdr:row>
      <xdr:rowOff>142875</xdr:rowOff>
    </xdr:from>
    <xdr:to>
      <xdr:col>3</xdr:col>
      <xdr:colOff>95250</xdr:colOff>
      <xdr:row>2667</xdr:row>
      <xdr:rowOff>84923</xdr:rowOff>
    </xdr:to>
    <xdr:pic>
      <xdr:nvPicPr>
        <xdr:cNvPr id="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5381625" y="255393825"/>
          <a:ext cx="0" cy="43526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548</xdr:row>
      <xdr:rowOff>180975</xdr:rowOff>
    </xdr:from>
    <xdr:ext cx="1012469" cy="981075"/>
    <xdr:pic>
      <xdr:nvPicPr>
        <xdr:cNvPr id="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770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701</xdr:row>
      <xdr:rowOff>28576</xdr:rowOff>
    </xdr:from>
    <xdr:ext cx="1012469" cy="838200"/>
    <xdr:pic>
      <xdr:nvPicPr>
        <xdr:cNvPr id="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06864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721</xdr:row>
      <xdr:rowOff>28576</xdr:rowOff>
    </xdr:from>
    <xdr:ext cx="1012469" cy="838200"/>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47060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488</xdr:row>
      <xdr:rowOff>180975</xdr:rowOff>
    </xdr:from>
    <xdr:ext cx="1012469" cy="981075"/>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54908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266700</xdr:colOff>
      <xdr:row>0</xdr:row>
      <xdr:rowOff>114300</xdr:rowOff>
    </xdr:from>
    <xdr:to>
      <xdr:col>1</xdr:col>
      <xdr:colOff>367702</xdr:colOff>
      <xdr:row>4</xdr:row>
      <xdr:rowOff>9525</xdr:rowOff>
    </xdr:to>
    <xdr:pic>
      <xdr:nvPicPr>
        <xdr:cNvPr id="1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14300"/>
          <a:ext cx="89157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522</xdr:row>
      <xdr:rowOff>266700</xdr:rowOff>
    </xdr:from>
    <xdr:to>
      <xdr:col>4</xdr:col>
      <xdr:colOff>666750</xdr:colOff>
      <xdr:row>2318</xdr:row>
      <xdr:rowOff>37299</xdr:rowOff>
    </xdr:to>
    <xdr:pic>
      <xdr:nvPicPr>
        <xdr:cNvPr id="1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934200" y="265576050"/>
          <a:ext cx="0" cy="358548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548</xdr:row>
      <xdr:rowOff>180975</xdr:rowOff>
    </xdr:from>
    <xdr:ext cx="1012469" cy="981075"/>
    <xdr:pic>
      <xdr:nvPicPr>
        <xdr:cNvPr id="1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770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701</xdr:row>
      <xdr:rowOff>28576</xdr:rowOff>
    </xdr:from>
    <xdr:ext cx="1012469" cy="838200"/>
    <xdr:pic>
      <xdr:nvPicPr>
        <xdr:cNvPr id="1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06864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721</xdr:row>
      <xdr:rowOff>28576</xdr:rowOff>
    </xdr:from>
    <xdr:ext cx="1012469" cy="838200"/>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47060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488</xdr:row>
      <xdr:rowOff>180975</xdr:rowOff>
    </xdr:from>
    <xdr:ext cx="1012469" cy="981075"/>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54908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785</xdr:row>
      <xdr:rowOff>28576</xdr:rowOff>
    </xdr:from>
    <xdr:ext cx="1012469" cy="838200"/>
    <xdr:pic>
      <xdr:nvPicPr>
        <xdr:cNvPr id="1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279838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627</xdr:row>
      <xdr:rowOff>180975</xdr:rowOff>
    </xdr:from>
    <xdr:ext cx="1012469" cy="981075"/>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6303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627</xdr:row>
      <xdr:rowOff>180975</xdr:rowOff>
    </xdr:from>
    <xdr:ext cx="1012469" cy="981075"/>
    <xdr:pic>
      <xdr:nvPicPr>
        <xdr:cNvPr id="1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6303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649</xdr:row>
      <xdr:rowOff>180975</xdr:rowOff>
    </xdr:from>
    <xdr:ext cx="1012469" cy="981075"/>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08566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649</xdr:row>
      <xdr:rowOff>180975</xdr:rowOff>
    </xdr:from>
    <xdr:ext cx="1012469" cy="981075"/>
    <xdr:pic>
      <xdr:nvPicPr>
        <xdr:cNvPr id="2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08566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677</xdr:row>
      <xdr:rowOff>180975</xdr:rowOff>
    </xdr:from>
    <xdr:ext cx="1012469" cy="981075"/>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62287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677</xdr:row>
      <xdr:rowOff>180975</xdr:rowOff>
    </xdr:from>
    <xdr:ext cx="1012469" cy="981075"/>
    <xdr:pic>
      <xdr:nvPicPr>
        <xdr:cNvPr id="2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62287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1943100</xdr:colOff>
      <xdr:row>29</xdr:row>
      <xdr:rowOff>0</xdr:rowOff>
    </xdr:from>
    <xdr:to>
      <xdr:col>2</xdr:col>
      <xdr:colOff>1943100</xdr:colOff>
      <xdr:row>365</xdr:row>
      <xdr:rowOff>467462</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146075400"/>
          <a:ext cx="0" cy="12677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2533650</xdr:colOff>
      <xdr:row>28</xdr:row>
      <xdr:rowOff>828675</xdr:rowOff>
    </xdr:from>
    <xdr:to>
      <xdr:col>2</xdr:col>
      <xdr:colOff>2533650</xdr:colOff>
      <xdr:row>365</xdr:row>
      <xdr:rowOff>474605</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410075" y="7343775"/>
          <a:ext cx="0" cy="18780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3076575</xdr:colOff>
      <xdr:row>29</xdr:row>
      <xdr:rowOff>28575</xdr:rowOff>
    </xdr:from>
    <xdr:to>
      <xdr:col>2</xdr:col>
      <xdr:colOff>3076575</xdr:colOff>
      <xdr:row>489</xdr:row>
      <xdr:rowOff>191432</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953000" y="7391400"/>
          <a:ext cx="0" cy="236092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387</xdr:row>
      <xdr:rowOff>123825</xdr:rowOff>
    </xdr:from>
    <xdr:to>
      <xdr:col>4</xdr:col>
      <xdr:colOff>257175</xdr:colOff>
      <xdr:row>2538</xdr:row>
      <xdr:rowOff>77131</xdr:rowOff>
    </xdr:to>
    <xdr:pic>
      <xdr:nvPicPr>
        <xdr:cNvPr id="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524625" y="209664300"/>
          <a:ext cx="0" cy="435264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385</xdr:row>
      <xdr:rowOff>180975</xdr:rowOff>
    </xdr:from>
    <xdr:ext cx="1012469" cy="981075"/>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2766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514350</xdr:colOff>
      <xdr:row>0</xdr:row>
      <xdr:rowOff>38100</xdr:rowOff>
    </xdr:from>
    <xdr:to>
      <xdr:col>1</xdr:col>
      <xdr:colOff>615352</xdr:colOff>
      <xdr:row>4</xdr:row>
      <xdr:rowOff>114299</xdr:rowOff>
    </xdr:to>
    <xdr:pic>
      <xdr:nvPicPr>
        <xdr:cNvPr id="1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304800</xdr:colOff>
      <xdr:row>459</xdr:row>
      <xdr:rowOff>266700</xdr:rowOff>
    </xdr:from>
    <xdr:ext cx="1012469" cy="981075"/>
    <xdr:pic>
      <xdr:nvPicPr>
        <xdr:cNvPr id="1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372868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593</xdr:row>
      <xdr:rowOff>85726</xdr:rowOff>
    </xdr:from>
    <xdr:ext cx="1012469" cy="838200"/>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5417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612</xdr:row>
      <xdr:rowOff>57151</xdr:rowOff>
    </xdr:from>
    <xdr:ext cx="1012469" cy="838200"/>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585501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385</xdr:row>
      <xdr:rowOff>180975</xdr:rowOff>
    </xdr:from>
    <xdr:ext cx="1012469" cy="981075"/>
    <xdr:pic>
      <xdr:nvPicPr>
        <xdr:cNvPr id="1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2766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xdr:colOff>
      <xdr:row>651</xdr:row>
      <xdr:rowOff>123826</xdr:rowOff>
    </xdr:from>
    <xdr:ext cx="1012469" cy="838200"/>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2815113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180975</xdr:colOff>
      <xdr:row>523</xdr:row>
      <xdr:rowOff>142875</xdr:rowOff>
    </xdr:from>
    <xdr:ext cx="1012469" cy="981075"/>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400716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544</xdr:row>
      <xdr:rowOff>171450</xdr:rowOff>
    </xdr:from>
    <xdr:ext cx="1012469" cy="981075"/>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446627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572</xdr:row>
      <xdr:rowOff>180975</xdr:rowOff>
    </xdr:from>
    <xdr:ext cx="1012469" cy="981075"/>
    <xdr:pic>
      <xdr:nvPicPr>
        <xdr:cNvPr id="2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67852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572</xdr:row>
      <xdr:rowOff>0</xdr:rowOff>
    </xdr:from>
    <xdr:ext cx="1012469" cy="981075"/>
    <xdr:pic>
      <xdr:nvPicPr>
        <xdr:cNvPr id="2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500538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2133600</xdr:colOff>
      <xdr:row>30</xdr:row>
      <xdr:rowOff>57150</xdr:rowOff>
    </xdr:from>
    <xdr:to>
      <xdr:col>2</xdr:col>
      <xdr:colOff>2133600</xdr:colOff>
      <xdr:row>651</xdr:row>
      <xdr:rowOff>182517</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010025" y="7086600"/>
          <a:ext cx="0" cy="345596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2543175</xdr:colOff>
      <xdr:row>29</xdr:row>
      <xdr:rowOff>485775</xdr:rowOff>
    </xdr:from>
    <xdr:to>
      <xdr:col>2</xdr:col>
      <xdr:colOff>2543175</xdr:colOff>
      <xdr:row>651</xdr:row>
      <xdr:rowOff>144303</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419600" y="5819775"/>
          <a:ext cx="0" cy="34562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3112294</xdr:colOff>
      <xdr:row>30</xdr:row>
      <xdr:rowOff>28575</xdr:rowOff>
    </xdr:from>
    <xdr:to>
      <xdr:col>2</xdr:col>
      <xdr:colOff>3112294</xdr:colOff>
      <xdr:row>740</xdr:row>
      <xdr:rowOff>51401</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987528" y="7053263"/>
          <a:ext cx="0" cy="393948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886</xdr:row>
      <xdr:rowOff>142875</xdr:rowOff>
    </xdr:from>
    <xdr:to>
      <xdr:col>4</xdr:col>
      <xdr:colOff>285750</xdr:colOff>
      <xdr:row>3853</xdr:row>
      <xdr:rowOff>124757</xdr:rowOff>
    </xdr:to>
    <xdr:pic>
      <xdr:nvPicPr>
        <xdr:cNvPr id="5"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553200" y="474097350"/>
          <a:ext cx="0" cy="46069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285750</xdr:colOff>
      <xdr:row>870</xdr:row>
      <xdr:rowOff>104775</xdr:rowOff>
    </xdr:from>
    <xdr:ext cx="1012469" cy="981075"/>
    <xdr:pic>
      <xdr:nvPicPr>
        <xdr:cNvPr id="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1192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514350</xdr:colOff>
      <xdr:row>0</xdr:row>
      <xdr:rowOff>38100</xdr:rowOff>
    </xdr:from>
    <xdr:to>
      <xdr:col>1</xdr:col>
      <xdr:colOff>615352</xdr:colOff>
      <xdr:row>4</xdr:row>
      <xdr:rowOff>114299</xdr:rowOff>
    </xdr:to>
    <xdr:pic>
      <xdr:nvPicPr>
        <xdr:cNvPr id="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400050</xdr:colOff>
      <xdr:row>934</xdr:row>
      <xdr:rowOff>171450</xdr:rowOff>
    </xdr:from>
    <xdr:ext cx="1012469" cy="981075"/>
    <xdr:pic>
      <xdr:nvPicPr>
        <xdr:cNvPr id="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952714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1062</xdr:row>
      <xdr:rowOff>85726</xdr:rowOff>
    </xdr:from>
    <xdr:ext cx="1012469" cy="838200"/>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2695194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1081</xdr:row>
      <xdr:rowOff>57151</xdr:rowOff>
    </xdr:from>
    <xdr:ext cx="1012469" cy="838200"/>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2731389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1133</xdr:row>
      <xdr:rowOff>152401</xdr:rowOff>
    </xdr:from>
    <xdr:ext cx="1012469" cy="838200"/>
    <xdr:pic>
      <xdr:nvPicPr>
        <xdr:cNvPr id="1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2800540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996</xdr:row>
      <xdr:rowOff>247650</xdr:rowOff>
    </xdr:from>
    <xdr:ext cx="1012469" cy="981075"/>
    <xdr:pic>
      <xdr:nvPicPr>
        <xdr:cNvPr id="1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51341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1014</xdr:row>
      <xdr:rowOff>171450</xdr:rowOff>
    </xdr:from>
    <xdr:ext cx="1012469" cy="981075"/>
    <xdr:pic>
      <xdr:nvPicPr>
        <xdr:cNvPr id="1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2600325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1041</xdr:row>
      <xdr:rowOff>180975</xdr:rowOff>
    </xdr:from>
    <xdr:ext cx="1012469" cy="981075"/>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65576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1041</xdr:row>
      <xdr:rowOff>0</xdr:rowOff>
    </xdr:from>
    <xdr:ext cx="1012469" cy="981075"/>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265395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514350</xdr:colOff>
      <xdr:row>0</xdr:row>
      <xdr:rowOff>38100</xdr:rowOff>
    </xdr:from>
    <xdr:to>
      <xdr:col>1</xdr:col>
      <xdr:colOff>615352</xdr:colOff>
      <xdr:row>4</xdr:row>
      <xdr:rowOff>114299</xdr:rowOff>
    </xdr:to>
    <xdr:pic>
      <xdr:nvPicPr>
        <xdr:cNvPr id="2"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898</xdr:row>
      <xdr:rowOff>438150</xdr:rowOff>
    </xdr:from>
    <xdr:ext cx="857250" cy="830669"/>
    <xdr:pic>
      <xdr:nvPicPr>
        <xdr:cNvPr id="3"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47260192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1006</xdr:row>
      <xdr:rowOff>114301</xdr:rowOff>
    </xdr:from>
    <xdr:ext cx="816877" cy="676274"/>
    <xdr:pic>
      <xdr:nvPicPr>
        <xdr:cNvPr id="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49677637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1022</xdr:row>
      <xdr:rowOff>171451</xdr:rowOff>
    </xdr:from>
    <xdr:ext cx="771525" cy="638728"/>
    <xdr:pic>
      <xdr:nvPicPr>
        <xdr:cNvPr id="5" name="2 Imagen" descr="Resultado de imagen para logo de inap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50006250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1109</xdr:row>
      <xdr:rowOff>142877</xdr:rowOff>
    </xdr:from>
    <xdr:ext cx="800099" cy="662384"/>
    <xdr:pic>
      <xdr:nvPicPr>
        <xdr:cNvPr id="6" name="2 Imagen" descr="Resultado de imagen para logo de inap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51432142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953</xdr:row>
      <xdr:rowOff>95251</xdr:rowOff>
    </xdr:from>
    <xdr:ext cx="838200" cy="812210"/>
    <xdr:pic>
      <xdr:nvPicPr>
        <xdr:cNvPr id="7"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86765601"/>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968</xdr:row>
      <xdr:rowOff>47625</xdr:rowOff>
    </xdr:from>
    <xdr:ext cx="857250" cy="830669"/>
    <xdr:pic>
      <xdr:nvPicPr>
        <xdr:cNvPr id="8"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902517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989</xdr:row>
      <xdr:rowOff>19051</xdr:rowOff>
    </xdr:from>
    <xdr:ext cx="714374" cy="692223"/>
    <xdr:pic>
      <xdr:nvPicPr>
        <xdr:cNvPr id="9" name="2 Imagen" descr="Resultado de imagen para logo de inap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9379505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827</xdr:row>
      <xdr:rowOff>38101</xdr:rowOff>
    </xdr:from>
    <xdr:ext cx="762000" cy="716380"/>
    <xdr:pic>
      <xdr:nvPicPr>
        <xdr:cNvPr id="10" name="2 Imagen" descr="Resultado de imagen para logo de inap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4586525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780</xdr:row>
      <xdr:rowOff>0</xdr:rowOff>
    </xdr:from>
    <xdr:ext cx="857250" cy="830669"/>
    <xdr:pic>
      <xdr:nvPicPr>
        <xdr:cNvPr id="3"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4282344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1000</xdr:row>
      <xdr:rowOff>114301</xdr:rowOff>
    </xdr:from>
    <xdr:ext cx="816877" cy="676274"/>
    <xdr:pic>
      <xdr:nvPicPr>
        <xdr:cNvPr id="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46734412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1016</xdr:row>
      <xdr:rowOff>171451</xdr:rowOff>
    </xdr:from>
    <xdr:ext cx="771525" cy="638728"/>
    <xdr:pic>
      <xdr:nvPicPr>
        <xdr:cNvPr id="5" name="2 Imagen" descr="Resultado de imagen para logo de inap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47063025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1065</xdr:row>
      <xdr:rowOff>142877</xdr:rowOff>
    </xdr:from>
    <xdr:ext cx="800099" cy="662384"/>
    <xdr:pic>
      <xdr:nvPicPr>
        <xdr:cNvPr id="6" name="2 Imagen" descr="Resultado de imagen para logo de inap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498214652"/>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881</xdr:row>
      <xdr:rowOff>95251</xdr:rowOff>
    </xdr:from>
    <xdr:ext cx="838200" cy="812210"/>
    <xdr:pic>
      <xdr:nvPicPr>
        <xdr:cNvPr id="7"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56333226"/>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896</xdr:row>
      <xdr:rowOff>47625</xdr:rowOff>
    </xdr:from>
    <xdr:ext cx="857250" cy="830669"/>
    <xdr:pic>
      <xdr:nvPicPr>
        <xdr:cNvPr id="8"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598193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964</xdr:row>
      <xdr:rowOff>19051</xdr:rowOff>
    </xdr:from>
    <xdr:ext cx="714374" cy="692223"/>
    <xdr:pic>
      <xdr:nvPicPr>
        <xdr:cNvPr id="9" name="2 Imagen" descr="Resultado de imagen para logo de inap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6321980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705</xdr:row>
      <xdr:rowOff>38101</xdr:rowOff>
    </xdr:from>
    <xdr:ext cx="762000" cy="716380"/>
    <xdr:pic>
      <xdr:nvPicPr>
        <xdr:cNvPr id="10" name="2 Imagen" descr="Resultado de imagen para logo de inap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0048815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828675</xdr:colOff>
      <xdr:row>1146</xdr:row>
      <xdr:rowOff>95250</xdr:rowOff>
    </xdr:from>
    <xdr:to>
      <xdr:col>3</xdr:col>
      <xdr:colOff>685800</xdr:colOff>
      <xdr:row>1155</xdr:row>
      <xdr:rowOff>118607</xdr:rowOff>
    </xdr:to>
    <xdr:pic>
      <xdr:nvPicPr>
        <xdr:cNvPr id="11" name="Imagen 10"/>
        <xdr:cNvPicPr>
          <a:picLocks noChangeAspect="1"/>
        </xdr:cNvPicPr>
      </xdr:nvPicPr>
      <xdr:blipFill>
        <a:blip xmlns:r="http://schemas.openxmlformats.org/officeDocument/2006/relationships" r:embed="rId7"/>
        <a:stretch>
          <a:fillRect/>
        </a:stretch>
      </xdr:blipFill>
      <xdr:spPr>
        <a:xfrm>
          <a:off x="2705100" y="536143200"/>
          <a:ext cx="3267075" cy="13092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518</xdr:row>
      <xdr:rowOff>0</xdr:rowOff>
    </xdr:from>
    <xdr:ext cx="857250" cy="830669"/>
    <xdr:pic>
      <xdr:nvPicPr>
        <xdr:cNvPr id="3"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27871102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658</xdr:row>
      <xdr:rowOff>114301</xdr:rowOff>
    </xdr:from>
    <xdr:ext cx="816877" cy="676274"/>
    <xdr:pic>
      <xdr:nvPicPr>
        <xdr:cNvPr id="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31692532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674</xdr:row>
      <xdr:rowOff>171451</xdr:rowOff>
    </xdr:from>
    <xdr:ext cx="771525" cy="638728"/>
    <xdr:pic>
      <xdr:nvPicPr>
        <xdr:cNvPr id="5" name="2 Imagen" descr="Resultado de imagen para logo de inap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32044005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775</xdr:row>
      <xdr:rowOff>142877</xdr:rowOff>
    </xdr:from>
    <xdr:ext cx="800099" cy="662384"/>
    <xdr:pic>
      <xdr:nvPicPr>
        <xdr:cNvPr id="6" name="2 Imagen" descr="Resultado de imagen para logo de inap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34854832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604</xdr:row>
      <xdr:rowOff>95251</xdr:rowOff>
    </xdr:from>
    <xdr:ext cx="838200" cy="812210"/>
    <xdr:pic>
      <xdr:nvPicPr>
        <xdr:cNvPr id="7"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306143026"/>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619</xdr:row>
      <xdr:rowOff>47625</xdr:rowOff>
    </xdr:from>
    <xdr:ext cx="857250" cy="830669"/>
    <xdr:pic>
      <xdr:nvPicPr>
        <xdr:cNvPr id="8"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3096291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639</xdr:row>
      <xdr:rowOff>19051</xdr:rowOff>
    </xdr:from>
    <xdr:ext cx="714374" cy="692223"/>
    <xdr:pic>
      <xdr:nvPicPr>
        <xdr:cNvPr id="9" name="2 Imagen" descr="Resultado de imagen para logo de inap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313248676"/>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447</xdr:row>
      <xdr:rowOff>38101</xdr:rowOff>
    </xdr:from>
    <xdr:ext cx="762000" cy="716380"/>
    <xdr:pic>
      <xdr:nvPicPr>
        <xdr:cNvPr id="10" name="2 Imagen" descr="Resultado de imagen para logo de inap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25035510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849</xdr:row>
      <xdr:rowOff>114301</xdr:rowOff>
    </xdr:from>
    <xdr:ext cx="816877" cy="676274"/>
    <xdr:pic>
      <xdr:nvPicPr>
        <xdr:cNvPr id="1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37668517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1114425</xdr:colOff>
      <xdr:row>864</xdr:row>
      <xdr:rowOff>104775</xdr:rowOff>
    </xdr:from>
    <xdr:to>
      <xdr:col>3</xdr:col>
      <xdr:colOff>971550</xdr:colOff>
      <xdr:row>873</xdr:row>
      <xdr:rowOff>128132</xdr:rowOff>
    </xdr:to>
    <xdr:pic>
      <xdr:nvPicPr>
        <xdr:cNvPr id="12" name="Imagen 11"/>
        <xdr:cNvPicPr>
          <a:picLocks noChangeAspect="1"/>
        </xdr:cNvPicPr>
      </xdr:nvPicPr>
      <xdr:blipFill>
        <a:blip xmlns:r="http://schemas.openxmlformats.org/officeDocument/2006/relationships" r:embed="rId7"/>
        <a:stretch>
          <a:fillRect/>
        </a:stretch>
      </xdr:blipFill>
      <xdr:spPr>
        <a:xfrm>
          <a:off x="2990850" y="379847475"/>
          <a:ext cx="3267075" cy="13092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7"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505</xdr:row>
      <xdr:rowOff>0</xdr:rowOff>
    </xdr:from>
    <xdr:ext cx="857250" cy="830669"/>
    <xdr:pic>
      <xdr:nvPicPr>
        <xdr:cNvPr id="8"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2664142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643</xdr:row>
      <xdr:rowOff>114301</xdr:rowOff>
    </xdr:from>
    <xdr:ext cx="816877" cy="676274"/>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51301651"/>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659</xdr:row>
      <xdr:rowOff>171451</xdr:rowOff>
    </xdr:from>
    <xdr:ext cx="771525" cy="638728"/>
    <xdr:pic>
      <xdr:nvPicPr>
        <xdr:cNvPr id="10" name="2 Imagen" descr="Resultado de imagen para logo de inap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54587776"/>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760</xdr:row>
      <xdr:rowOff>142877</xdr:rowOff>
    </xdr:from>
    <xdr:ext cx="800099" cy="662384"/>
    <xdr:pic>
      <xdr:nvPicPr>
        <xdr:cNvPr id="11" name="2 Imagen" descr="Resultado de imagen para logo de inap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6357937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589</xdr:row>
      <xdr:rowOff>95251</xdr:rowOff>
    </xdr:from>
    <xdr:ext cx="838200" cy="812210"/>
    <xdr:pic>
      <xdr:nvPicPr>
        <xdr:cNvPr id="12"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0805101"/>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604</xdr:row>
      <xdr:rowOff>47625</xdr:rowOff>
    </xdr:from>
    <xdr:ext cx="857250" cy="830669"/>
    <xdr:pic>
      <xdr:nvPicPr>
        <xdr:cNvPr id="13"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46341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624</xdr:row>
      <xdr:rowOff>19051</xdr:rowOff>
    </xdr:from>
    <xdr:ext cx="714374" cy="692223"/>
    <xdr:pic>
      <xdr:nvPicPr>
        <xdr:cNvPr id="14" name="2 Imagen" descr="Resultado de imagen para logo de inap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8320326"/>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438</xdr:row>
      <xdr:rowOff>38101</xdr:rowOff>
    </xdr:from>
    <xdr:ext cx="762000" cy="716380"/>
    <xdr:pic>
      <xdr:nvPicPr>
        <xdr:cNvPr id="17" name="2 Imagen" descr="Resultado de imagen para logo de inap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4387452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834</xdr:row>
      <xdr:rowOff>114301</xdr:rowOff>
    </xdr:from>
    <xdr:ext cx="816877" cy="676274"/>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47025877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1133475</xdr:colOff>
      <xdr:row>855</xdr:row>
      <xdr:rowOff>76200</xdr:rowOff>
    </xdr:from>
    <xdr:to>
      <xdr:col>4</xdr:col>
      <xdr:colOff>9525</xdr:colOff>
      <xdr:row>864</xdr:row>
      <xdr:rowOff>99557</xdr:rowOff>
    </xdr:to>
    <xdr:pic>
      <xdr:nvPicPr>
        <xdr:cNvPr id="16" name="Imagen 15"/>
        <xdr:cNvPicPr>
          <a:picLocks noChangeAspect="1"/>
        </xdr:cNvPicPr>
      </xdr:nvPicPr>
      <xdr:blipFill>
        <a:blip xmlns:r="http://schemas.openxmlformats.org/officeDocument/2006/relationships" r:embed="rId7"/>
        <a:stretch>
          <a:fillRect/>
        </a:stretch>
      </xdr:blipFill>
      <xdr:spPr>
        <a:xfrm>
          <a:off x="3009900" y="378628275"/>
          <a:ext cx="3267075" cy="130923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4"/>
  <sheetViews>
    <sheetView topLeftCell="A199" workbookViewId="0">
      <selection activeCell="I502" sqref="I502"/>
    </sheetView>
  </sheetViews>
  <sheetFormatPr baseColWidth="10" defaultRowHeight="15" x14ac:dyDescent="0.25"/>
  <cols>
    <col min="1" max="1" width="11.85546875" customWidth="1"/>
    <col min="2" max="2" width="16.28515625" style="127" customWidth="1"/>
    <col min="3" max="3" width="27.85546875" customWidth="1"/>
    <col min="4" max="4" width="15.85546875" style="70" customWidth="1"/>
    <col min="5" max="5" width="14.28515625" style="110" customWidth="1"/>
    <col min="6" max="6" width="18.28515625" style="104" customWidth="1"/>
  </cols>
  <sheetData>
    <row r="1" spans="1:6" x14ac:dyDescent="0.25">
      <c r="A1" s="887" t="s">
        <v>0</v>
      </c>
      <c r="B1" s="887"/>
      <c r="C1" s="887"/>
      <c r="D1" s="887"/>
      <c r="E1" s="887"/>
      <c r="F1" s="887"/>
    </row>
    <row r="2" spans="1:6" x14ac:dyDescent="0.25">
      <c r="A2" s="888" t="s">
        <v>33</v>
      </c>
      <c r="B2" s="888"/>
      <c r="C2" s="888"/>
      <c r="D2" s="888"/>
      <c r="E2" s="888"/>
      <c r="F2" s="888"/>
    </row>
    <row r="3" spans="1:6" x14ac:dyDescent="0.25">
      <c r="A3" s="39"/>
      <c r="B3" s="130"/>
      <c r="C3" s="168"/>
      <c r="D3" s="168"/>
      <c r="E3" s="105"/>
      <c r="F3" s="100"/>
    </row>
    <row r="4" spans="1:6" x14ac:dyDescent="0.25">
      <c r="A4" s="887" t="s">
        <v>1</v>
      </c>
      <c r="B4" s="887"/>
      <c r="C4" s="887"/>
      <c r="D4" s="887"/>
      <c r="E4" s="887"/>
      <c r="F4" s="887"/>
    </row>
    <row r="5" spans="1:6" x14ac:dyDescent="0.25">
      <c r="A5" s="889" t="s">
        <v>534</v>
      </c>
      <c r="B5" s="889"/>
      <c r="C5" s="889"/>
      <c r="D5" s="889"/>
      <c r="E5" s="889"/>
      <c r="F5" s="889"/>
    </row>
    <row r="6" spans="1:6" x14ac:dyDescent="0.25">
      <c r="A6" s="889" t="s">
        <v>2</v>
      </c>
      <c r="B6" s="889"/>
      <c r="C6" s="889"/>
      <c r="D6" s="889"/>
      <c r="E6" s="889"/>
      <c r="F6" s="889"/>
    </row>
    <row r="7" spans="1:6" ht="15.75" thickBot="1" x14ac:dyDescent="0.3">
      <c r="A7" s="24"/>
      <c r="B7" s="131"/>
      <c r="C7" s="25"/>
      <c r="D7" s="68"/>
      <c r="E7" s="106"/>
      <c r="F7" s="101"/>
    </row>
    <row r="8" spans="1:6" x14ac:dyDescent="0.25">
      <c r="A8" s="917" t="s">
        <v>3</v>
      </c>
      <c r="B8" s="918"/>
      <c r="C8" s="918"/>
      <c r="D8" s="918"/>
      <c r="E8" s="919"/>
      <c r="F8" s="923"/>
    </row>
    <row r="9" spans="1:6" ht="15.75" thickBot="1" x14ac:dyDescent="0.3">
      <c r="A9" s="920"/>
      <c r="B9" s="921"/>
      <c r="C9" s="921"/>
      <c r="D9" s="921"/>
      <c r="E9" s="922"/>
      <c r="F9" s="924"/>
    </row>
    <row r="10" spans="1:6" x14ac:dyDescent="0.25">
      <c r="A10" s="917" t="s">
        <v>4</v>
      </c>
      <c r="B10" s="918"/>
      <c r="C10" s="918"/>
      <c r="D10" s="918"/>
      <c r="E10" s="919"/>
      <c r="F10" s="896">
        <v>153752258.87</v>
      </c>
    </row>
    <row r="11" spans="1:6" ht="15.75" thickBot="1" x14ac:dyDescent="0.3">
      <c r="A11" s="920"/>
      <c r="B11" s="921"/>
      <c r="C11" s="921"/>
      <c r="D11" s="921"/>
      <c r="E11" s="922"/>
      <c r="F11" s="897"/>
    </row>
    <row r="12" spans="1:6" x14ac:dyDescent="0.25">
      <c r="A12" s="907" t="s">
        <v>5</v>
      </c>
      <c r="B12" s="909" t="s">
        <v>6</v>
      </c>
      <c r="C12" s="911" t="s">
        <v>7</v>
      </c>
      <c r="D12" s="913" t="s">
        <v>8</v>
      </c>
      <c r="E12" s="915" t="s">
        <v>9</v>
      </c>
      <c r="F12" s="905" t="s">
        <v>10</v>
      </c>
    </row>
    <row r="13" spans="1:6" ht="15.75" thickBot="1" x14ac:dyDescent="0.3">
      <c r="A13" s="908"/>
      <c r="B13" s="910"/>
      <c r="C13" s="912"/>
      <c r="D13" s="914"/>
      <c r="E13" s="916"/>
      <c r="F13" s="906"/>
    </row>
    <row r="14" spans="1:6" ht="15.75" thickBot="1" x14ac:dyDescent="0.3">
      <c r="A14" s="43"/>
      <c r="B14" s="44"/>
      <c r="C14" s="45" t="s">
        <v>11</v>
      </c>
      <c r="D14" s="46">
        <v>55388253.409999996</v>
      </c>
      <c r="E14" s="46"/>
      <c r="F14" s="111">
        <f>F10+D14</f>
        <v>209140512.28</v>
      </c>
    </row>
    <row r="15" spans="1:6" ht="15.75" thickBot="1" x14ac:dyDescent="0.3">
      <c r="A15" s="15"/>
      <c r="B15" s="1"/>
      <c r="C15" s="3" t="s">
        <v>12</v>
      </c>
      <c r="D15" s="40">
        <f>8016511.4+19974704.04+8132635.52</f>
        <v>36123850.959999993</v>
      </c>
      <c r="E15" s="40"/>
      <c r="F15" s="111">
        <f>F14+D15</f>
        <v>245264363.24000001</v>
      </c>
    </row>
    <row r="16" spans="1:6" ht="15.75" thickBot="1" x14ac:dyDescent="0.3">
      <c r="A16" s="15"/>
      <c r="B16" s="1"/>
      <c r="C16" s="2" t="s">
        <v>13</v>
      </c>
      <c r="D16" s="40">
        <v>62841546</v>
      </c>
      <c r="E16" s="40"/>
      <c r="F16" s="111">
        <f>F15+D16</f>
        <v>308105909.24000001</v>
      </c>
    </row>
    <row r="17" spans="1:8" ht="15.75" thickBot="1" x14ac:dyDescent="0.3">
      <c r="A17" s="15"/>
      <c r="B17" s="1"/>
      <c r="C17" s="4" t="s">
        <v>31</v>
      </c>
      <c r="D17" s="41">
        <v>2084731.44</v>
      </c>
      <c r="E17" s="41"/>
      <c r="F17" s="111">
        <f>F16+D17</f>
        <v>310190640.68000001</v>
      </c>
      <c r="G17" s="167"/>
    </row>
    <row r="18" spans="1:8" ht="15.75" thickBot="1" x14ac:dyDescent="0.3">
      <c r="A18" s="15"/>
      <c r="B18" s="1"/>
      <c r="C18" s="3" t="s">
        <v>12</v>
      </c>
      <c r="D18" s="62"/>
      <c r="E18" s="41">
        <f>65366807.43+62841546</f>
        <v>128208353.43000001</v>
      </c>
      <c r="F18" s="111">
        <f>F17-E18</f>
        <v>181982287.25</v>
      </c>
    </row>
    <row r="19" spans="1:8" ht="24" customHeight="1" thickBot="1" x14ac:dyDescent="0.3">
      <c r="A19" s="60"/>
      <c r="B19" s="1"/>
      <c r="C19" s="3" t="s">
        <v>14</v>
      </c>
      <c r="D19" s="62"/>
      <c r="E19" s="41">
        <v>140292.44</v>
      </c>
      <c r="F19" s="111">
        <f>F18-E19</f>
        <v>181841994.81</v>
      </c>
      <c r="G19" s="167"/>
      <c r="H19" s="166"/>
    </row>
    <row r="20" spans="1:8" s="37" customFormat="1" ht="43.5" customHeight="1" thickBot="1" x14ac:dyDescent="0.3">
      <c r="A20" s="80">
        <v>43835</v>
      </c>
      <c r="B20" s="5">
        <v>57791</v>
      </c>
      <c r="C20" s="5" t="s">
        <v>39</v>
      </c>
      <c r="D20" s="6"/>
      <c r="E20" s="42">
        <v>60283.95</v>
      </c>
      <c r="F20" s="111">
        <f t="shared" ref="F20:F78" si="0">F19+D20-E20</f>
        <v>181781710.86000001</v>
      </c>
    </row>
    <row r="21" spans="1:8" s="37" customFormat="1" ht="51.75" customHeight="1" thickBot="1" x14ac:dyDescent="0.3">
      <c r="A21" s="80">
        <v>43835</v>
      </c>
      <c r="B21" s="5">
        <v>57792</v>
      </c>
      <c r="C21" s="5" t="s">
        <v>40</v>
      </c>
      <c r="D21" s="6"/>
      <c r="E21" s="42">
        <v>150386.51999999999</v>
      </c>
      <c r="F21" s="111">
        <f t="shared" si="0"/>
        <v>181631324.34</v>
      </c>
      <c r="G21" s="37" t="s">
        <v>37</v>
      </c>
    </row>
    <row r="22" spans="1:8" s="37" customFormat="1" ht="33.75" customHeight="1" thickBot="1" x14ac:dyDescent="0.3">
      <c r="A22" s="80">
        <v>44202</v>
      </c>
      <c r="B22" s="5">
        <v>57793</v>
      </c>
      <c r="C22" s="5" t="s">
        <v>41</v>
      </c>
      <c r="D22" s="6"/>
      <c r="E22" s="42">
        <v>0</v>
      </c>
      <c r="F22" s="111">
        <f t="shared" si="0"/>
        <v>181631324.34</v>
      </c>
    </row>
    <row r="23" spans="1:8" s="37" customFormat="1" ht="38.25" customHeight="1" thickBot="1" x14ac:dyDescent="0.3">
      <c r="A23" s="80">
        <v>44202</v>
      </c>
      <c r="B23" s="5">
        <v>57794</v>
      </c>
      <c r="C23" s="5" t="s">
        <v>41</v>
      </c>
      <c r="D23" s="6"/>
      <c r="E23" s="42">
        <v>0</v>
      </c>
      <c r="F23" s="111">
        <f t="shared" si="0"/>
        <v>181631324.34</v>
      </c>
    </row>
    <row r="24" spans="1:8" s="37" customFormat="1" ht="46.5" thickBot="1" x14ac:dyDescent="0.3">
      <c r="A24" s="80">
        <v>44202</v>
      </c>
      <c r="B24" s="5">
        <v>57795</v>
      </c>
      <c r="C24" s="5" t="s">
        <v>42</v>
      </c>
      <c r="D24" s="6"/>
      <c r="E24" s="42">
        <v>2556.67</v>
      </c>
      <c r="F24" s="111">
        <f t="shared" si="0"/>
        <v>181628767.67000002</v>
      </c>
    </row>
    <row r="25" spans="1:8" s="67" customFormat="1" ht="36" customHeight="1" thickBot="1" x14ac:dyDescent="0.3">
      <c r="A25" s="80">
        <v>44202</v>
      </c>
      <c r="B25" s="5">
        <v>57796</v>
      </c>
      <c r="C25" s="5" t="s">
        <v>41</v>
      </c>
      <c r="D25" s="6"/>
      <c r="E25" s="42">
        <v>0</v>
      </c>
      <c r="F25" s="111">
        <f t="shared" si="0"/>
        <v>181628767.67000002</v>
      </c>
    </row>
    <row r="26" spans="1:8" s="37" customFormat="1" ht="46.5" thickBot="1" x14ac:dyDescent="0.3">
      <c r="A26" s="80">
        <v>44202</v>
      </c>
      <c r="B26" s="5">
        <v>57797</v>
      </c>
      <c r="C26" s="5" t="s">
        <v>43</v>
      </c>
      <c r="D26" s="6"/>
      <c r="E26" s="42">
        <v>3885.84</v>
      </c>
      <c r="F26" s="111">
        <f t="shared" si="0"/>
        <v>181624881.83000001</v>
      </c>
    </row>
    <row r="27" spans="1:8" s="37" customFormat="1" ht="64.5" customHeight="1" thickBot="1" x14ac:dyDescent="0.3">
      <c r="A27" s="80">
        <v>44202</v>
      </c>
      <c r="B27" s="193" t="s">
        <v>251</v>
      </c>
      <c r="C27" s="5" t="s">
        <v>280</v>
      </c>
      <c r="D27" s="192"/>
      <c r="E27" s="42">
        <v>355725</v>
      </c>
      <c r="F27" s="111">
        <f t="shared" si="0"/>
        <v>181269156.83000001</v>
      </c>
    </row>
    <row r="28" spans="1:8" s="37" customFormat="1" ht="62.25" customHeight="1" thickBot="1" x14ac:dyDescent="0.3">
      <c r="A28" s="80">
        <v>44202</v>
      </c>
      <c r="B28" s="193" t="s">
        <v>252</v>
      </c>
      <c r="C28" s="5" t="s">
        <v>281</v>
      </c>
      <c r="D28" s="192"/>
      <c r="E28" s="42">
        <v>165600</v>
      </c>
      <c r="F28" s="111">
        <f t="shared" si="0"/>
        <v>181103556.83000001</v>
      </c>
    </row>
    <row r="29" spans="1:8" s="67" customFormat="1" ht="70.5" customHeight="1" thickBot="1" x14ac:dyDescent="0.3">
      <c r="A29" s="80">
        <v>44203</v>
      </c>
      <c r="B29" s="5" t="s">
        <v>44</v>
      </c>
      <c r="C29" s="5" t="s">
        <v>45</v>
      </c>
      <c r="D29" s="6"/>
      <c r="E29" s="42">
        <v>19619354.260000002</v>
      </c>
      <c r="F29" s="111">
        <f t="shared" si="0"/>
        <v>161484202.57000002</v>
      </c>
    </row>
    <row r="30" spans="1:8" s="67" customFormat="1" ht="52.5" customHeight="1" thickBot="1" x14ac:dyDescent="0.3">
      <c r="A30" s="80">
        <v>44204</v>
      </c>
      <c r="B30" s="5">
        <v>57798</v>
      </c>
      <c r="C30" s="5" t="s">
        <v>41</v>
      </c>
      <c r="D30" s="6"/>
      <c r="E30" s="42">
        <v>0</v>
      </c>
      <c r="F30" s="111">
        <f t="shared" si="0"/>
        <v>161484202.57000002</v>
      </c>
    </row>
    <row r="31" spans="1:8" s="67" customFormat="1" ht="54" customHeight="1" thickBot="1" x14ac:dyDescent="0.3">
      <c r="A31" s="80">
        <v>44204</v>
      </c>
      <c r="B31" s="5">
        <v>57799</v>
      </c>
      <c r="C31" s="5" t="s">
        <v>162</v>
      </c>
      <c r="D31" s="6"/>
      <c r="E31" s="42">
        <v>55376.1</v>
      </c>
      <c r="F31" s="111">
        <f t="shared" si="0"/>
        <v>161428826.47000003</v>
      </c>
    </row>
    <row r="32" spans="1:8" s="67" customFormat="1" ht="36" customHeight="1" thickBot="1" x14ac:dyDescent="0.3">
      <c r="A32" s="80">
        <v>44204</v>
      </c>
      <c r="B32" s="5">
        <v>57800</v>
      </c>
      <c r="C32" s="5" t="s">
        <v>100</v>
      </c>
      <c r="D32" s="6"/>
      <c r="E32" s="42">
        <v>30500</v>
      </c>
      <c r="F32" s="111">
        <f t="shared" si="0"/>
        <v>161398326.47000003</v>
      </c>
    </row>
    <row r="33" spans="1:6" s="67" customFormat="1" ht="52.5" customHeight="1" thickBot="1" x14ac:dyDescent="0.3">
      <c r="A33" s="80">
        <v>44204</v>
      </c>
      <c r="B33" s="5">
        <v>57801</v>
      </c>
      <c r="C33" s="5" t="s">
        <v>99</v>
      </c>
      <c r="D33" s="6"/>
      <c r="E33" s="42">
        <v>2489.8000000000002</v>
      </c>
      <c r="F33" s="111">
        <f t="shared" si="0"/>
        <v>161395836.67000002</v>
      </c>
    </row>
    <row r="34" spans="1:6" s="67" customFormat="1" ht="75" customHeight="1" thickBot="1" x14ac:dyDescent="0.3">
      <c r="A34" s="80">
        <v>44204</v>
      </c>
      <c r="B34" s="5">
        <v>57802</v>
      </c>
      <c r="C34" s="5" t="s">
        <v>98</v>
      </c>
      <c r="D34" s="88"/>
      <c r="E34" s="42">
        <v>131052.5</v>
      </c>
      <c r="F34" s="111">
        <f t="shared" si="0"/>
        <v>161264784.17000002</v>
      </c>
    </row>
    <row r="35" spans="1:6" s="67" customFormat="1" ht="61.5" customHeight="1" thickBot="1" x14ac:dyDescent="0.3">
      <c r="A35" s="80">
        <v>44204</v>
      </c>
      <c r="B35" s="5">
        <v>57803</v>
      </c>
      <c r="C35" s="5" t="s">
        <v>97</v>
      </c>
      <c r="D35" s="88"/>
      <c r="E35" s="42">
        <v>114142.5</v>
      </c>
      <c r="F35" s="111">
        <f t="shared" si="0"/>
        <v>161150641.67000002</v>
      </c>
    </row>
    <row r="36" spans="1:6" s="67" customFormat="1" ht="75.75" customHeight="1" thickBot="1" x14ac:dyDescent="0.3">
      <c r="A36" s="80">
        <v>44204</v>
      </c>
      <c r="B36" s="5">
        <v>57804</v>
      </c>
      <c r="C36" s="5" t="s">
        <v>163</v>
      </c>
      <c r="D36" s="88"/>
      <c r="E36" s="42">
        <v>118370</v>
      </c>
      <c r="F36" s="111">
        <f t="shared" si="0"/>
        <v>161032271.67000002</v>
      </c>
    </row>
    <row r="37" spans="1:6" s="67" customFormat="1" ht="63" customHeight="1" thickBot="1" x14ac:dyDescent="0.3">
      <c r="A37" s="80">
        <v>44204</v>
      </c>
      <c r="B37" s="5">
        <v>57805</v>
      </c>
      <c r="C37" s="5" t="s">
        <v>96</v>
      </c>
      <c r="D37" s="6"/>
      <c r="E37" s="42">
        <v>84550</v>
      </c>
      <c r="F37" s="111">
        <f t="shared" si="0"/>
        <v>160947721.67000002</v>
      </c>
    </row>
    <row r="38" spans="1:6" s="67" customFormat="1" ht="47.25" customHeight="1" thickBot="1" x14ac:dyDescent="0.3">
      <c r="A38" s="80">
        <v>44204</v>
      </c>
      <c r="B38" s="5">
        <v>57806</v>
      </c>
      <c r="C38" s="5" t="s">
        <v>164</v>
      </c>
      <c r="D38" s="6"/>
      <c r="E38" s="42">
        <v>30456.85</v>
      </c>
      <c r="F38" s="111">
        <f t="shared" si="0"/>
        <v>160917264.82000002</v>
      </c>
    </row>
    <row r="39" spans="1:6" s="67" customFormat="1" ht="56.25" customHeight="1" thickBot="1" x14ac:dyDescent="0.3">
      <c r="A39" s="80">
        <v>44204</v>
      </c>
      <c r="B39" s="5">
        <v>57807</v>
      </c>
      <c r="C39" s="5" t="s">
        <v>165</v>
      </c>
      <c r="D39" s="6"/>
      <c r="E39" s="42">
        <v>38578.68</v>
      </c>
      <c r="F39" s="111">
        <f t="shared" si="0"/>
        <v>160878686.14000002</v>
      </c>
    </row>
    <row r="40" spans="1:6" s="67" customFormat="1" ht="55.5" customHeight="1" thickBot="1" x14ac:dyDescent="0.3">
      <c r="A40" s="80">
        <v>44204</v>
      </c>
      <c r="B40" s="5">
        <v>57808</v>
      </c>
      <c r="C40" s="5" t="s">
        <v>166</v>
      </c>
      <c r="D40" s="6"/>
      <c r="E40" s="42">
        <v>24227.040000000001</v>
      </c>
      <c r="F40" s="111">
        <f t="shared" si="0"/>
        <v>160854459.10000002</v>
      </c>
    </row>
    <row r="41" spans="1:6" s="67" customFormat="1" ht="56.25" customHeight="1" thickBot="1" x14ac:dyDescent="0.3">
      <c r="A41" s="80">
        <v>44204</v>
      </c>
      <c r="B41" s="5">
        <v>57809</v>
      </c>
      <c r="C41" s="5" t="s">
        <v>167</v>
      </c>
      <c r="D41" s="6"/>
      <c r="E41" s="42">
        <v>48454.080000000002</v>
      </c>
      <c r="F41" s="111">
        <f t="shared" si="0"/>
        <v>160806005.02000001</v>
      </c>
    </row>
    <row r="42" spans="1:6" s="67" customFormat="1" ht="61.5" customHeight="1" thickBot="1" x14ac:dyDescent="0.3">
      <c r="A42" s="80">
        <v>44204</v>
      </c>
      <c r="B42" s="5">
        <v>57810</v>
      </c>
      <c r="C42" s="5" t="s">
        <v>95</v>
      </c>
      <c r="D42" s="6"/>
      <c r="E42" s="42">
        <v>165747.29999999999</v>
      </c>
      <c r="F42" s="111">
        <f t="shared" si="0"/>
        <v>160640257.72</v>
      </c>
    </row>
    <row r="43" spans="1:6" s="67" customFormat="1" ht="45.75" customHeight="1" thickBot="1" x14ac:dyDescent="0.3">
      <c r="A43" s="80">
        <v>44204</v>
      </c>
      <c r="B43" s="5">
        <v>57811</v>
      </c>
      <c r="C43" s="5" t="s">
        <v>94</v>
      </c>
      <c r="D43" s="6"/>
      <c r="E43" s="42">
        <v>180655.73</v>
      </c>
      <c r="F43" s="111">
        <f t="shared" si="0"/>
        <v>160459601.99000001</v>
      </c>
    </row>
    <row r="44" spans="1:6" s="67" customFormat="1" ht="49.5" customHeight="1" thickBot="1" x14ac:dyDescent="0.3">
      <c r="A44" s="80">
        <v>44204</v>
      </c>
      <c r="B44" s="5">
        <v>57812</v>
      </c>
      <c r="C44" s="5" t="s">
        <v>93</v>
      </c>
      <c r="D44" s="6"/>
      <c r="E44" s="42">
        <v>3000</v>
      </c>
      <c r="F44" s="111">
        <f t="shared" si="0"/>
        <v>160456601.99000001</v>
      </c>
    </row>
    <row r="45" spans="1:6" s="67" customFormat="1" ht="73.5" customHeight="1" thickBot="1" x14ac:dyDescent="0.3">
      <c r="A45" s="80">
        <v>44204</v>
      </c>
      <c r="B45" s="5">
        <v>57813</v>
      </c>
      <c r="C45" s="5" t="s">
        <v>92</v>
      </c>
      <c r="D45" s="88"/>
      <c r="E45" s="42">
        <v>118370</v>
      </c>
      <c r="F45" s="111">
        <f t="shared" si="0"/>
        <v>160338231.99000001</v>
      </c>
    </row>
    <row r="46" spans="1:6" s="67" customFormat="1" ht="63.75" customHeight="1" thickBot="1" x14ac:dyDescent="0.3">
      <c r="A46" s="80">
        <v>44204</v>
      </c>
      <c r="B46" s="5">
        <v>57814</v>
      </c>
      <c r="C46" s="5" t="s">
        <v>168</v>
      </c>
      <c r="D46" s="6"/>
      <c r="E46" s="42">
        <v>17074.3</v>
      </c>
      <c r="F46" s="111">
        <f t="shared" si="0"/>
        <v>160321157.69</v>
      </c>
    </row>
    <row r="47" spans="1:6" s="67" customFormat="1" ht="53.25" customHeight="1" thickBot="1" x14ac:dyDescent="0.3">
      <c r="A47" s="80">
        <v>44204</v>
      </c>
      <c r="B47" s="5">
        <v>57815</v>
      </c>
      <c r="C47" s="5" t="s">
        <v>91</v>
      </c>
      <c r="D47" s="88"/>
      <c r="E47" s="42">
        <v>36000</v>
      </c>
      <c r="F47" s="111">
        <f t="shared" si="0"/>
        <v>160285157.69</v>
      </c>
    </row>
    <row r="48" spans="1:6" s="67" customFormat="1" ht="45.75" customHeight="1" thickBot="1" x14ac:dyDescent="0.3">
      <c r="A48" s="80">
        <v>44204</v>
      </c>
      <c r="B48" s="5">
        <v>57816</v>
      </c>
      <c r="C48" s="5" t="s">
        <v>90</v>
      </c>
      <c r="D48" s="6"/>
      <c r="E48" s="42">
        <v>0</v>
      </c>
      <c r="F48" s="111">
        <f t="shared" si="0"/>
        <v>160285157.69</v>
      </c>
    </row>
    <row r="49" spans="1:6" s="67" customFormat="1" ht="44.25" customHeight="1" thickBot="1" x14ac:dyDescent="0.3">
      <c r="A49" s="80">
        <v>44204</v>
      </c>
      <c r="B49" s="5">
        <v>57817</v>
      </c>
      <c r="C49" s="5" t="s">
        <v>90</v>
      </c>
      <c r="D49" s="6"/>
      <c r="E49" s="42">
        <v>120586.25</v>
      </c>
      <c r="F49" s="111">
        <f t="shared" si="0"/>
        <v>160164571.44</v>
      </c>
    </row>
    <row r="50" spans="1:6" s="67" customFormat="1" ht="95.25" customHeight="1" thickBot="1" x14ac:dyDescent="0.3">
      <c r="A50" s="80">
        <v>44204</v>
      </c>
      <c r="B50" s="5">
        <v>57818</v>
      </c>
      <c r="C50" s="5" t="s">
        <v>131</v>
      </c>
      <c r="D50" s="6"/>
      <c r="E50" s="42">
        <v>135600</v>
      </c>
      <c r="F50" s="111">
        <f t="shared" si="0"/>
        <v>160028971.44</v>
      </c>
    </row>
    <row r="51" spans="1:6" s="67" customFormat="1" ht="51" customHeight="1" thickBot="1" x14ac:dyDescent="0.3">
      <c r="A51" s="80">
        <v>44204</v>
      </c>
      <c r="B51" s="5">
        <v>57819</v>
      </c>
      <c r="C51" s="5" t="s">
        <v>89</v>
      </c>
      <c r="D51" s="89"/>
      <c r="E51" s="42">
        <v>27000</v>
      </c>
      <c r="F51" s="111">
        <f t="shared" si="0"/>
        <v>160001971.44</v>
      </c>
    </row>
    <row r="52" spans="1:6" s="37" customFormat="1" ht="60.75" customHeight="1" thickBot="1" x14ac:dyDescent="0.3">
      <c r="A52" s="80">
        <v>44204</v>
      </c>
      <c r="B52" s="5">
        <v>57820</v>
      </c>
      <c r="C52" s="5" t="s">
        <v>88</v>
      </c>
      <c r="D52" s="6"/>
      <c r="E52" s="42">
        <v>29072.45</v>
      </c>
      <c r="F52" s="111">
        <f t="shared" si="0"/>
        <v>159972898.99000001</v>
      </c>
    </row>
    <row r="53" spans="1:6" s="67" customFormat="1" ht="52.5" customHeight="1" thickBot="1" x14ac:dyDescent="0.3">
      <c r="A53" s="80">
        <v>44204</v>
      </c>
      <c r="B53" s="5">
        <v>57821</v>
      </c>
      <c r="C53" s="5" t="s">
        <v>169</v>
      </c>
      <c r="D53" s="6"/>
      <c r="E53" s="42">
        <v>185740.66</v>
      </c>
      <c r="F53" s="111">
        <f t="shared" si="0"/>
        <v>159787158.33000001</v>
      </c>
    </row>
    <row r="54" spans="1:6" s="67" customFormat="1" ht="54" customHeight="1" thickBot="1" x14ac:dyDescent="0.3">
      <c r="A54" s="80">
        <v>44204</v>
      </c>
      <c r="B54" s="5">
        <v>57822</v>
      </c>
      <c r="C54" s="5" t="s">
        <v>48</v>
      </c>
      <c r="D54" s="6"/>
      <c r="E54" s="42">
        <v>27861.1</v>
      </c>
      <c r="F54" s="111">
        <f t="shared" si="0"/>
        <v>159759297.23000002</v>
      </c>
    </row>
    <row r="55" spans="1:6" s="67" customFormat="1" ht="44.25" customHeight="1" thickBot="1" x14ac:dyDescent="0.3">
      <c r="A55" s="80">
        <v>44204</v>
      </c>
      <c r="B55" s="5">
        <v>57823</v>
      </c>
      <c r="C55" s="5" t="s">
        <v>47</v>
      </c>
      <c r="D55" s="6"/>
      <c r="E55" s="42">
        <v>39593.910000000003</v>
      </c>
      <c r="F55" s="111">
        <f t="shared" si="0"/>
        <v>159719703.32000002</v>
      </c>
    </row>
    <row r="56" spans="1:6" s="67" customFormat="1" ht="63" customHeight="1" thickBot="1" x14ac:dyDescent="0.3">
      <c r="A56" s="80">
        <v>44204</v>
      </c>
      <c r="B56" s="5">
        <v>57824</v>
      </c>
      <c r="C56" s="5" t="s">
        <v>46</v>
      </c>
      <c r="D56" s="6"/>
      <c r="E56" s="42">
        <v>114142.5</v>
      </c>
      <c r="F56" s="111">
        <f t="shared" si="0"/>
        <v>159605560.82000002</v>
      </c>
    </row>
    <row r="57" spans="1:6" s="67" customFormat="1" ht="72.75" customHeight="1" thickBot="1" x14ac:dyDescent="0.3">
      <c r="A57" s="80">
        <v>44204</v>
      </c>
      <c r="B57" s="194" t="s">
        <v>258</v>
      </c>
      <c r="C57" s="194" t="s">
        <v>282</v>
      </c>
      <c r="D57" s="6"/>
      <c r="E57" s="196">
        <v>50765.25</v>
      </c>
      <c r="F57" s="111">
        <f t="shared" si="0"/>
        <v>159554795.57000002</v>
      </c>
    </row>
    <row r="58" spans="1:6" s="67" customFormat="1" ht="76.5" customHeight="1" thickBot="1" x14ac:dyDescent="0.3">
      <c r="A58" s="80">
        <v>44204</v>
      </c>
      <c r="B58" s="194" t="s">
        <v>253</v>
      </c>
      <c r="C58" s="194" t="s">
        <v>283</v>
      </c>
      <c r="D58" s="6"/>
      <c r="E58" s="196">
        <v>114142.5</v>
      </c>
      <c r="F58" s="111">
        <f t="shared" si="0"/>
        <v>159440653.07000002</v>
      </c>
    </row>
    <row r="59" spans="1:6" s="67" customFormat="1" ht="63.75" customHeight="1" thickBot="1" x14ac:dyDescent="0.3">
      <c r="A59" s="80">
        <v>44204</v>
      </c>
      <c r="B59" s="194" t="s">
        <v>255</v>
      </c>
      <c r="C59" s="194" t="s">
        <v>284</v>
      </c>
      <c r="D59" s="6"/>
      <c r="E59" s="196">
        <v>101460</v>
      </c>
      <c r="F59" s="111">
        <f t="shared" si="0"/>
        <v>159339193.07000002</v>
      </c>
    </row>
    <row r="60" spans="1:6" s="67" customFormat="1" ht="54.75" customHeight="1" thickBot="1" x14ac:dyDescent="0.3">
      <c r="A60" s="80">
        <v>44204</v>
      </c>
      <c r="B60" s="194" t="s">
        <v>256</v>
      </c>
      <c r="C60" s="194" t="s">
        <v>285</v>
      </c>
      <c r="D60" s="6"/>
      <c r="E60" s="196">
        <v>1650428.94</v>
      </c>
      <c r="F60" s="111">
        <f t="shared" si="0"/>
        <v>157688764.13000003</v>
      </c>
    </row>
    <row r="61" spans="1:6" s="67" customFormat="1" ht="58.5" customHeight="1" thickBot="1" x14ac:dyDescent="0.3">
      <c r="A61" s="80">
        <v>44204</v>
      </c>
      <c r="B61" s="194" t="s">
        <v>257</v>
      </c>
      <c r="C61" s="194" t="s">
        <v>286</v>
      </c>
      <c r="D61" s="6"/>
      <c r="E61" s="196">
        <v>10200</v>
      </c>
      <c r="F61" s="111">
        <f t="shared" si="0"/>
        <v>157678564.13000003</v>
      </c>
    </row>
    <row r="62" spans="1:6" s="67" customFormat="1" ht="58.5" customHeight="1" thickBot="1" x14ac:dyDescent="0.3">
      <c r="A62" s="80">
        <v>44204</v>
      </c>
      <c r="B62" s="194" t="s">
        <v>254</v>
      </c>
      <c r="C62" s="194" t="s">
        <v>287</v>
      </c>
      <c r="D62" s="6"/>
      <c r="E62" s="196">
        <v>105678.29</v>
      </c>
      <c r="F62" s="111">
        <f t="shared" si="0"/>
        <v>157572885.84000003</v>
      </c>
    </row>
    <row r="63" spans="1:6" s="67" customFormat="1" ht="63" customHeight="1" thickBot="1" x14ac:dyDescent="0.3">
      <c r="A63" s="80">
        <v>44207</v>
      </c>
      <c r="B63" s="5">
        <v>57825</v>
      </c>
      <c r="C63" s="5" t="s">
        <v>87</v>
      </c>
      <c r="D63" s="6"/>
      <c r="E63" s="42">
        <v>910144.33</v>
      </c>
      <c r="F63" s="111">
        <f t="shared" si="0"/>
        <v>156662741.51000002</v>
      </c>
    </row>
    <row r="64" spans="1:6" s="67" customFormat="1" ht="76.5" customHeight="1" thickBot="1" x14ac:dyDescent="0.3">
      <c r="A64" s="80">
        <v>44207</v>
      </c>
      <c r="B64" s="5">
        <v>57826</v>
      </c>
      <c r="C64" s="5" t="s">
        <v>86</v>
      </c>
      <c r="D64" s="6"/>
      <c r="E64" s="42">
        <v>131052.5</v>
      </c>
      <c r="F64" s="111">
        <f t="shared" si="0"/>
        <v>156531689.01000002</v>
      </c>
    </row>
    <row r="65" spans="1:6" s="67" customFormat="1" ht="63.75" customHeight="1" thickBot="1" x14ac:dyDescent="0.3">
      <c r="A65" s="80">
        <v>44207</v>
      </c>
      <c r="B65" s="5">
        <v>57827</v>
      </c>
      <c r="C65" s="5" t="s">
        <v>85</v>
      </c>
      <c r="D65" s="6"/>
      <c r="E65" s="42">
        <v>131052.5</v>
      </c>
      <c r="F65" s="111">
        <f t="shared" si="0"/>
        <v>156400636.51000002</v>
      </c>
    </row>
    <row r="66" spans="1:6" s="67" customFormat="1" ht="73.5" customHeight="1" thickBot="1" x14ac:dyDescent="0.3">
      <c r="A66" s="80">
        <v>44207</v>
      </c>
      <c r="B66" s="5">
        <v>57828</v>
      </c>
      <c r="C66" s="5" t="s">
        <v>84</v>
      </c>
      <c r="D66" s="6"/>
      <c r="E66" s="42">
        <v>71867.5</v>
      </c>
      <c r="F66" s="111">
        <f t="shared" si="0"/>
        <v>156328769.01000002</v>
      </c>
    </row>
    <row r="67" spans="1:6" s="67" customFormat="1" ht="65.25" customHeight="1" thickBot="1" x14ac:dyDescent="0.3">
      <c r="A67" s="80">
        <v>44207</v>
      </c>
      <c r="B67" s="5">
        <v>57829</v>
      </c>
      <c r="C67" s="5" t="s">
        <v>170</v>
      </c>
      <c r="D67" s="6"/>
      <c r="E67" s="42">
        <v>159695.79999999999</v>
      </c>
      <c r="F67" s="111">
        <f t="shared" si="0"/>
        <v>156169073.21000001</v>
      </c>
    </row>
    <row r="68" spans="1:6" s="67" customFormat="1" ht="53.25" customHeight="1" thickBot="1" x14ac:dyDescent="0.3">
      <c r="A68" s="80">
        <v>44207</v>
      </c>
      <c r="B68" s="5">
        <v>57830</v>
      </c>
      <c r="C68" s="5" t="s">
        <v>171</v>
      </c>
      <c r="D68" s="6"/>
      <c r="E68" s="42">
        <v>16612.830000000002</v>
      </c>
      <c r="F68" s="111">
        <f t="shared" si="0"/>
        <v>156152460.38</v>
      </c>
    </row>
    <row r="69" spans="1:6" s="67" customFormat="1" ht="51.75" customHeight="1" thickBot="1" x14ac:dyDescent="0.3">
      <c r="A69" s="80">
        <v>44207</v>
      </c>
      <c r="B69" s="5">
        <v>57831</v>
      </c>
      <c r="C69" s="5" t="s">
        <v>172</v>
      </c>
      <c r="D69" s="6"/>
      <c r="E69" s="42">
        <v>57683.43</v>
      </c>
      <c r="F69" s="111">
        <f t="shared" si="0"/>
        <v>156094776.94999999</v>
      </c>
    </row>
    <row r="70" spans="1:6" s="67" customFormat="1" ht="51.75" customHeight="1" thickBot="1" x14ac:dyDescent="0.3">
      <c r="A70" s="80">
        <v>44207</v>
      </c>
      <c r="B70" s="5">
        <v>57832</v>
      </c>
      <c r="C70" s="5" t="s">
        <v>173</v>
      </c>
      <c r="D70" s="6"/>
      <c r="E70" s="42">
        <v>70604.52</v>
      </c>
      <c r="F70" s="111">
        <f t="shared" si="0"/>
        <v>156024172.42999998</v>
      </c>
    </row>
    <row r="71" spans="1:6" s="67" customFormat="1" ht="59.25" customHeight="1" thickBot="1" x14ac:dyDescent="0.3">
      <c r="A71" s="80">
        <v>44207</v>
      </c>
      <c r="B71" s="5">
        <v>57833</v>
      </c>
      <c r="C71" s="5" t="s">
        <v>83</v>
      </c>
      <c r="D71" s="6"/>
      <c r="E71" s="42">
        <v>24536.92</v>
      </c>
      <c r="F71" s="111">
        <f t="shared" si="0"/>
        <v>155999635.50999999</v>
      </c>
    </row>
    <row r="72" spans="1:6" s="67" customFormat="1" ht="48.75" customHeight="1" thickBot="1" x14ac:dyDescent="0.3">
      <c r="A72" s="80">
        <v>44207</v>
      </c>
      <c r="B72" s="5">
        <v>57834</v>
      </c>
      <c r="C72" s="5" t="s">
        <v>82</v>
      </c>
      <c r="D72" s="6"/>
      <c r="E72" s="42">
        <v>40609.14</v>
      </c>
      <c r="F72" s="111">
        <f t="shared" si="0"/>
        <v>155959026.37</v>
      </c>
    </row>
    <row r="73" spans="1:6" s="67" customFormat="1" ht="66" customHeight="1" thickBot="1" x14ac:dyDescent="0.3">
      <c r="A73" s="80">
        <v>44207</v>
      </c>
      <c r="B73" s="5">
        <v>57835</v>
      </c>
      <c r="C73" s="5" t="s">
        <v>174</v>
      </c>
      <c r="D73" s="6"/>
      <c r="E73" s="42">
        <v>43608.68</v>
      </c>
      <c r="F73" s="111">
        <f t="shared" si="0"/>
        <v>155915417.69</v>
      </c>
    </row>
    <row r="74" spans="1:6" s="67" customFormat="1" ht="60.75" customHeight="1" thickBot="1" x14ac:dyDescent="0.3">
      <c r="A74" s="80">
        <v>44207</v>
      </c>
      <c r="B74" s="5">
        <v>57836</v>
      </c>
      <c r="C74" s="5" t="s">
        <v>175</v>
      </c>
      <c r="D74" s="90"/>
      <c r="E74" s="42">
        <v>37148.129999999997</v>
      </c>
      <c r="F74" s="111">
        <f t="shared" si="0"/>
        <v>155878269.56</v>
      </c>
    </row>
    <row r="75" spans="1:6" s="67" customFormat="1" ht="55.5" customHeight="1" thickBot="1" x14ac:dyDescent="0.3">
      <c r="A75" s="80">
        <v>44207</v>
      </c>
      <c r="B75" s="5">
        <v>57837</v>
      </c>
      <c r="C75" s="5" t="s">
        <v>176</v>
      </c>
      <c r="D75" s="90"/>
      <c r="E75" s="42">
        <v>19964.47</v>
      </c>
      <c r="F75" s="111">
        <f t="shared" si="0"/>
        <v>155858305.09</v>
      </c>
    </row>
    <row r="76" spans="1:6" s="67" customFormat="1" ht="52.5" customHeight="1" thickBot="1" x14ac:dyDescent="0.3">
      <c r="A76" s="80">
        <v>44207</v>
      </c>
      <c r="B76" s="5">
        <v>57838</v>
      </c>
      <c r="C76" s="5" t="s">
        <v>81</v>
      </c>
      <c r="D76" s="5"/>
      <c r="E76" s="42">
        <v>70200</v>
      </c>
      <c r="F76" s="111">
        <f t="shared" si="0"/>
        <v>155788105.09</v>
      </c>
    </row>
    <row r="77" spans="1:6" s="67" customFormat="1" ht="72.75" customHeight="1" thickBot="1" x14ac:dyDescent="0.3">
      <c r="A77" s="80">
        <v>44207</v>
      </c>
      <c r="B77" s="5">
        <v>57839</v>
      </c>
      <c r="C77" s="5" t="s">
        <v>80</v>
      </c>
      <c r="D77" s="88"/>
      <c r="E77" s="42">
        <v>0</v>
      </c>
      <c r="F77" s="111">
        <f t="shared" si="0"/>
        <v>155788105.09</v>
      </c>
    </row>
    <row r="78" spans="1:6" s="67" customFormat="1" ht="72" customHeight="1" thickBot="1" x14ac:dyDescent="0.3">
      <c r="A78" s="80">
        <v>44207</v>
      </c>
      <c r="B78" s="5">
        <v>57840</v>
      </c>
      <c r="C78" s="5" t="s">
        <v>80</v>
      </c>
      <c r="D78" s="88"/>
      <c r="E78" s="42">
        <v>68535.53</v>
      </c>
      <c r="F78" s="111">
        <f t="shared" si="0"/>
        <v>155719569.56</v>
      </c>
    </row>
    <row r="79" spans="1:6" s="67" customFormat="1" ht="54.75" customHeight="1" thickBot="1" x14ac:dyDescent="0.3">
      <c r="A79" s="80">
        <v>44207</v>
      </c>
      <c r="B79" s="5">
        <v>57841</v>
      </c>
      <c r="C79" s="5" t="s">
        <v>177</v>
      </c>
      <c r="D79" s="91"/>
      <c r="E79" s="42">
        <v>133437.56</v>
      </c>
      <c r="F79" s="111">
        <f t="shared" ref="F79:F142" si="1">F78+D79-E79</f>
        <v>155586132</v>
      </c>
    </row>
    <row r="80" spans="1:6" s="67" customFormat="1" ht="95.25" customHeight="1" thickBot="1" x14ac:dyDescent="0.3">
      <c r="A80" s="80">
        <v>44207</v>
      </c>
      <c r="B80" s="5">
        <v>57842</v>
      </c>
      <c r="C80" s="5" t="s">
        <v>570</v>
      </c>
      <c r="D80" s="92"/>
      <c r="E80" s="42">
        <v>20363440</v>
      </c>
      <c r="F80" s="111">
        <f t="shared" si="1"/>
        <v>135222692</v>
      </c>
    </row>
    <row r="81" spans="1:6" s="67" customFormat="1" ht="73.5" customHeight="1" thickBot="1" x14ac:dyDescent="0.3">
      <c r="A81" s="80">
        <v>44207</v>
      </c>
      <c r="B81" s="5">
        <v>57843</v>
      </c>
      <c r="C81" s="5" t="s">
        <v>178</v>
      </c>
      <c r="D81" s="90"/>
      <c r="E81" s="42">
        <v>131052.5</v>
      </c>
      <c r="F81" s="111">
        <f t="shared" si="1"/>
        <v>135091639.5</v>
      </c>
    </row>
    <row r="82" spans="1:6" s="67" customFormat="1" ht="63" customHeight="1" thickBot="1" x14ac:dyDescent="0.3">
      <c r="A82" s="80">
        <v>44207</v>
      </c>
      <c r="B82" s="5">
        <v>57844</v>
      </c>
      <c r="C82" s="5" t="s">
        <v>79</v>
      </c>
      <c r="D82" s="88"/>
      <c r="E82" s="42">
        <v>126825</v>
      </c>
      <c r="F82" s="111">
        <f t="shared" si="1"/>
        <v>134964814.5</v>
      </c>
    </row>
    <row r="83" spans="1:6" s="67" customFormat="1" ht="63" customHeight="1" thickBot="1" x14ac:dyDescent="0.3">
      <c r="A83" s="80">
        <v>44207</v>
      </c>
      <c r="B83" s="5">
        <v>57845</v>
      </c>
      <c r="C83" s="5" t="s">
        <v>77</v>
      </c>
      <c r="D83" s="6"/>
      <c r="E83" s="42">
        <v>97232.5</v>
      </c>
      <c r="F83" s="111">
        <f t="shared" si="1"/>
        <v>134867582</v>
      </c>
    </row>
    <row r="84" spans="1:6" s="67" customFormat="1" ht="75" customHeight="1" thickBot="1" x14ac:dyDescent="0.3">
      <c r="A84" s="80">
        <v>44207</v>
      </c>
      <c r="B84" s="5">
        <v>57846</v>
      </c>
      <c r="C84" s="5" t="s">
        <v>78</v>
      </c>
      <c r="D84" s="6"/>
      <c r="E84" s="42">
        <v>160645</v>
      </c>
      <c r="F84" s="111">
        <f t="shared" si="1"/>
        <v>134706937</v>
      </c>
    </row>
    <row r="85" spans="1:6" s="67" customFormat="1" ht="72" customHeight="1" thickBot="1" x14ac:dyDescent="0.3">
      <c r="A85" s="80">
        <v>44207</v>
      </c>
      <c r="B85" s="5">
        <v>57847</v>
      </c>
      <c r="C85" s="5" t="s">
        <v>76</v>
      </c>
      <c r="D85" s="90"/>
      <c r="E85" s="42">
        <v>84550</v>
      </c>
      <c r="F85" s="111">
        <f t="shared" si="1"/>
        <v>134622387</v>
      </c>
    </row>
    <row r="86" spans="1:6" s="67" customFormat="1" ht="71.25" customHeight="1" thickBot="1" x14ac:dyDescent="0.3">
      <c r="A86" s="80">
        <v>44207</v>
      </c>
      <c r="B86" s="5">
        <v>57848</v>
      </c>
      <c r="C86" s="5" t="s">
        <v>75</v>
      </c>
      <c r="D86" s="90"/>
      <c r="E86" s="42">
        <v>160645</v>
      </c>
      <c r="F86" s="111">
        <f t="shared" si="1"/>
        <v>134461742</v>
      </c>
    </row>
    <row r="87" spans="1:6" s="67" customFormat="1" ht="48.75" customHeight="1" thickBot="1" x14ac:dyDescent="0.3">
      <c r="A87" s="80">
        <v>44207</v>
      </c>
      <c r="B87" s="5">
        <v>57849</v>
      </c>
      <c r="C87" s="5" t="s">
        <v>74</v>
      </c>
      <c r="D87" s="6"/>
      <c r="E87" s="42">
        <v>69220.12</v>
      </c>
      <c r="F87" s="111">
        <f t="shared" si="1"/>
        <v>134392521.88</v>
      </c>
    </row>
    <row r="88" spans="1:6" s="67" customFormat="1" ht="54" customHeight="1" thickBot="1" x14ac:dyDescent="0.3">
      <c r="A88" s="80">
        <v>44207</v>
      </c>
      <c r="B88" s="5">
        <v>57850</v>
      </c>
      <c r="C88" s="5" t="s">
        <v>73</v>
      </c>
      <c r="D88" s="6"/>
      <c r="E88" s="42">
        <v>17305.03</v>
      </c>
      <c r="F88" s="111">
        <f t="shared" si="1"/>
        <v>134375216.84999999</v>
      </c>
    </row>
    <row r="89" spans="1:6" s="67" customFormat="1" ht="53.25" customHeight="1" thickBot="1" x14ac:dyDescent="0.3">
      <c r="A89" s="80">
        <v>44207</v>
      </c>
      <c r="B89" s="5">
        <v>57851</v>
      </c>
      <c r="C89" s="5" t="s">
        <v>72</v>
      </c>
      <c r="D89" s="6"/>
      <c r="E89" s="42">
        <v>3174.5</v>
      </c>
      <c r="F89" s="111">
        <f t="shared" si="1"/>
        <v>134372042.34999999</v>
      </c>
    </row>
    <row r="90" spans="1:6" s="67" customFormat="1" ht="60.75" customHeight="1" thickBot="1" x14ac:dyDescent="0.3">
      <c r="A90" s="80">
        <v>44207</v>
      </c>
      <c r="B90" s="5">
        <v>57852</v>
      </c>
      <c r="C90" s="5" t="s">
        <v>71</v>
      </c>
      <c r="D90" s="6"/>
      <c r="E90" s="42">
        <v>3158421.76</v>
      </c>
      <c r="F90" s="111">
        <f t="shared" si="1"/>
        <v>131213620.58999999</v>
      </c>
    </row>
    <row r="91" spans="1:6" s="67" customFormat="1" ht="72.75" customHeight="1" thickBot="1" x14ac:dyDescent="0.3">
      <c r="A91" s="80">
        <v>44207</v>
      </c>
      <c r="B91" s="5">
        <v>57853</v>
      </c>
      <c r="C91" s="5" t="s">
        <v>70</v>
      </c>
      <c r="D91" s="6"/>
      <c r="E91" s="42">
        <v>65842.179999999993</v>
      </c>
      <c r="F91" s="111">
        <f t="shared" si="1"/>
        <v>131147778.40999998</v>
      </c>
    </row>
    <row r="92" spans="1:6" s="67" customFormat="1" ht="52.5" customHeight="1" thickBot="1" x14ac:dyDescent="0.3">
      <c r="A92" s="80">
        <v>44207</v>
      </c>
      <c r="B92" s="5">
        <v>57854</v>
      </c>
      <c r="C92" s="5" t="s">
        <v>69</v>
      </c>
      <c r="D92" s="6"/>
      <c r="E92" s="42">
        <v>33844.019999999997</v>
      </c>
      <c r="F92" s="111">
        <f t="shared" si="1"/>
        <v>131113934.38999999</v>
      </c>
    </row>
    <row r="93" spans="1:6" s="67" customFormat="1" ht="72.75" customHeight="1" thickBot="1" x14ac:dyDescent="0.3">
      <c r="A93" s="80">
        <v>44207</v>
      </c>
      <c r="B93" s="5">
        <v>57855</v>
      </c>
      <c r="C93" s="5" t="s">
        <v>68</v>
      </c>
      <c r="D93" s="6"/>
      <c r="E93" s="42">
        <v>97997.23</v>
      </c>
      <c r="F93" s="111">
        <f t="shared" si="1"/>
        <v>131015937.15999998</v>
      </c>
    </row>
    <row r="94" spans="1:6" s="67" customFormat="1" ht="62.25" customHeight="1" thickBot="1" x14ac:dyDescent="0.3">
      <c r="A94" s="80">
        <v>44207</v>
      </c>
      <c r="B94" s="5">
        <v>57856</v>
      </c>
      <c r="C94" s="5" t="s">
        <v>571</v>
      </c>
      <c r="D94" s="5"/>
      <c r="E94" s="42">
        <v>25383.02</v>
      </c>
      <c r="F94" s="111">
        <f t="shared" si="1"/>
        <v>130990554.13999999</v>
      </c>
    </row>
    <row r="95" spans="1:6" s="67" customFormat="1" ht="55.5" customHeight="1" thickBot="1" x14ac:dyDescent="0.3">
      <c r="A95" s="80">
        <v>44207</v>
      </c>
      <c r="B95" s="5">
        <v>57857</v>
      </c>
      <c r="C95" s="5" t="s">
        <v>67</v>
      </c>
      <c r="D95" s="6"/>
      <c r="E95" s="42">
        <v>73077.460000000006</v>
      </c>
      <c r="F95" s="111">
        <f t="shared" si="1"/>
        <v>130917476.67999999</v>
      </c>
    </row>
    <row r="96" spans="1:6" s="67" customFormat="1" ht="58.5" customHeight="1" thickBot="1" x14ac:dyDescent="0.3">
      <c r="A96" s="80">
        <v>44207</v>
      </c>
      <c r="B96" s="5">
        <v>57858</v>
      </c>
      <c r="C96" s="5" t="s">
        <v>66</v>
      </c>
      <c r="D96" s="6"/>
      <c r="E96" s="42">
        <v>28445.38</v>
      </c>
      <c r="F96" s="111">
        <f t="shared" si="1"/>
        <v>130889031.3</v>
      </c>
    </row>
    <row r="97" spans="1:6" s="67" customFormat="1" ht="65.25" customHeight="1" thickBot="1" x14ac:dyDescent="0.3">
      <c r="A97" s="80">
        <v>44207</v>
      </c>
      <c r="B97" s="5">
        <v>57859</v>
      </c>
      <c r="C97" s="5" t="s">
        <v>65</v>
      </c>
      <c r="D97" s="6"/>
      <c r="E97" s="42">
        <v>24200</v>
      </c>
      <c r="F97" s="111">
        <f t="shared" si="1"/>
        <v>130864831.3</v>
      </c>
    </row>
    <row r="98" spans="1:6" s="67" customFormat="1" ht="73.5" customHeight="1" thickBot="1" x14ac:dyDescent="0.3">
      <c r="A98" s="80">
        <v>44207</v>
      </c>
      <c r="B98" s="5" t="s">
        <v>49</v>
      </c>
      <c r="C98" s="5" t="s">
        <v>64</v>
      </c>
      <c r="D98" s="6"/>
      <c r="E98" s="42">
        <v>71867.5</v>
      </c>
      <c r="F98" s="111">
        <f t="shared" si="1"/>
        <v>130792963.8</v>
      </c>
    </row>
    <row r="99" spans="1:6" s="67" customFormat="1" ht="78" customHeight="1" thickBot="1" x14ac:dyDescent="0.3">
      <c r="A99" s="80">
        <v>44207</v>
      </c>
      <c r="B99" s="5" t="s">
        <v>50</v>
      </c>
      <c r="C99" s="5" t="s">
        <v>63</v>
      </c>
      <c r="D99" s="6"/>
      <c r="E99" s="42">
        <v>253650</v>
      </c>
      <c r="F99" s="111">
        <f t="shared" si="1"/>
        <v>130539313.8</v>
      </c>
    </row>
    <row r="100" spans="1:6" s="67" customFormat="1" ht="43.5" customHeight="1" thickBot="1" x14ac:dyDescent="0.3">
      <c r="A100" s="80">
        <v>44207</v>
      </c>
      <c r="B100" s="5" t="s">
        <v>51</v>
      </c>
      <c r="C100" s="5" t="s">
        <v>62</v>
      </c>
      <c r="D100" s="90"/>
      <c r="E100" s="42">
        <v>434345.87</v>
      </c>
      <c r="F100" s="111">
        <f t="shared" si="1"/>
        <v>130104967.92999999</v>
      </c>
    </row>
    <row r="101" spans="1:6" s="67" customFormat="1" ht="49.5" customHeight="1" thickBot="1" x14ac:dyDescent="0.3">
      <c r="A101" s="80">
        <v>44207</v>
      </c>
      <c r="B101" s="5" t="s">
        <v>52</v>
      </c>
      <c r="C101" s="5" t="s">
        <v>61</v>
      </c>
      <c r="D101" s="6"/>
      <c r="E101" s="42">
        <v>226009.07</v>
      </c>
      <c r="F101" s="111">
        <f t="shared" si="1"/>
        <v>129878958.86</v>
      </c>
    </row>
    <row r="102" spans="1:6" s="67" customFormat="1" ht="49.5" customHeight="1" thickBot="1" x14ac:dyDescent="0.3">
      <c r="A102" s="80">
        <v>44207</v>
      </c>
      <c r="B102" s="5" t="s">
        <v>53</v>
      </c>
      <c r="C102" s="5" t="s">
        <v>60</v>
      </c>
      <c r="D102" s="6"/>
      <c r="E102" s="42">
        <v>56350</v>
      </c>
      <c r="F102" s="111">
        <f t="shared" si="1"/>
        <v>129822608.86</v>
      </c>
    </row>
    <row r="103" spans="1:6" s="67" customFormat="1" ht="49.5" customHeight="1" thickBot="1" x14ac:dyDescent="0.3">
      <c r="A103" s="80">
        <v>44207</v>
      </c>
      <c r="B103" s="5" t="s">
        <v>54</v>
      </c>
      <c r="C103" s="5" t="s">
        <v>59</v>
      </c>
      <c r="D103" s="6"/>
      <c r="E103" s="42">
        <v>49100</v>
      </c>
      <c r="F103" s="111">
        <f t="shared" si="1"/>
        <v>129773508.86</v>
      </c>
    </row>
    <row r="104" spans="1:6" s="67" customFormat="1" ht="62.25" customHeight="1" thickBot="1" x14ac:dyDescent="0.3">
      <c r="A104" s="80">
        <v>44207</v>
      </c>
      <c r="B104" s="5" t="s">
        <v>55</v>
      </c>
      <c r="C104" s="5" t="s">
        <v>58</v>
      </c>
      <c r="D104" s="6"/>
      <c r="E104" s="42">
        <v>169100</v>
      </c>
      <c r="F104" s="111">
        <f t="shared" si="1"/>
        <v>129604408.86</v>
      </c>
    </row>
    <row r="105" spans="1:6" s="67" customFormat="1" ht="62.25" customHeight="1" thickBot="1" x14ac:dyDescent="0.3">
      <c r="A105" s="80">
        <v>44207</v>
      </c>
      <c r="B105" s="5" t="s">
        <v>56</v>
      </c>
      <c r="C105" s="5" t="s">
        <v>57</v>
      </c>
      <c r="D105" s="6"/>
      <c r="E105" s="42">
        <v>704.82</v>
      </c>
      <c r="F105" s="111">
        <f t="shared" si="1"/>
        <v>129603704.04000001</v>
      </c>
    </row>
    <row r="106" spans="1:6" s="67" customFormat="1" ht="41.25" customHeight="1" thickBot="1" x14ac:dyDescent="0.3">
      <c r="A106" s="80">
        <v>44208</v>
      </c>
      <c r="B106" s="5">
        <v>57860</v>
      </c>
      <c r="C106" s="5" t="s">
        <v>41</v>
      </c>
      <c r="D106" s="6"/>
      <c r="E106" s="42">
        <v>0</v>
      </c>
      <c r="F106" s="111">
        <f t="shared" si="1"/>
        <v>129603704.04000001</v>
      </c>
    </row>
    <row r="107" spans="1:6" s="67" customFormat="1" ht="54" customHeight="1" thickBot="1" x14ac:dyDescent="0.3">
      <c r="A107" s="80">
        <v>44208</v>
      </c>
      <c r="B107" s="5">
        <v>57861</v>
      </c>
      <c r="C107" s="5" t="s">
        <v>179</v>
      </c>
      <c r="D107" s="6"/>
      <c r="E107" s="42">
        <v>469.7</v>
      </c>
      <c r="F107" s="111">
        <f t="shared" si="1"/>
        <v>129603234.34</v>
      </c>
    </row>
    <row r="108" spans="1:6" s="67" customFormat="1" ht="54" customHeight="1" thickBot="1" x14ac:dyDescent="0.3">
      <c r="A108" s="80">
        <v>44208</v>
      </c>
      <c r="B108" s="5">
        <v>57862</v>
      </c>
      <c r="C108" s="5" t="s">
        <v>41</v>
      </c>
      <c r="D108" s="6"/>
      <c r="E108" s="42">
        <v>0</v>
      </c>
      <c r="F108" s="111">
        <f t="shared" si="1"/>
        <v>129603234.34</v>
      </c>
    </row>
    <row r="109" spans="1:6" s="67" customFormat="1" ht="62.25" customHeight="1" thickBot="1" x14ac:dyDescent="0.3">
      <c r="A109" s="80">
        <v>44208</v>
      </c>
      <c r="B109" s="5">
        <v>57863</v>
      </c>
      <c r="C109" s="5" t="s">
        <v>180</v>
      </c>
      <c r="D109" s="6"/>
      <c r="E109" s="42">
        <v>46290.34</v>
      </c>
      <c r="F109" s="111">
        <f t="shared" si="1"/>
        <v>129556944</v>
      </c>
    </row>
    <row r="110" spans="1:6" s="67" customFormat="1" ht="74.25" customHeight="1" thickBot="1" x14ac:dyDescent="0.3">
      <c r="A110" s="80">
        <v>44208</v>
      </c>
      <c r="B110" s="5">
        <v>57864</v>
      </c>
      <c r="C110" s="5" t="s">
        <v>114</v>
      </c>
      <c r="D110" s="6"/>
      <c r="E110" s="42">
        <v>160645</v>
      </c>
      <c r="F110" s="111">
        <f t="shared" si="1"/>
        <v>129396299</v>
      </c>
    </row>
    <row r="111" spans="1:6" s="67" customFormat="1" ht="51.75" customHeight="1" thickBot="1" x14ac:dyDescent="0.3">
      <c r="A111" s="80">
        <v>44208</v>
      </c>
      <c r="B111" s="5">
        <v>57865</v>
      </c>
      <c r="C111" s="5" t="s">
        <v>115</v>
      </c>
      <c r="D111" s="6"/>
      <c r="E111" s="42">
        <v>341393.94</v>
      </c>
      <c r="F111" s="111">
        <f t="shared" si="1"/>
        <v>129054905.06</v>
      </c>
    </row>
    <row r="112" spans="1:6" s="67" customFormat="1" ht="84.75" customHeight="1" thickBot="1" x14ac:dyDescent="0.3">
      <c r="A112" s="80">
        <v>44208</v>
      </c>
      <c r="B112" s="5">
        <v>57866</v>
      </c>
      <c r="C112" s="5" t="s">
        <v>116</v>
      </c>
      <c r="D112" s="6"/>
      <c r="E112" s="42">
        <v>951046.81</v>
      </c>
      <c r="F112" s="111">
        <f t="shared" si="1"/>
        <v>128103858.25</v>
      </c>
    </row>
    <row r="113" spans="1:6" s="67" customFormat="1" ht="66.75" customHeight="1" thickBot="1" x14ac:dyDescent="0.3">
      <c r="A113" s="80">
        <v>44208</v>
      </c>
      <c r="B113" s="5">
        <v>57867</v>
      </c>
      <c r="C113" s="5" t="s">
        <v>181</v>
      </c>
      <c r="D113" s="6"/>
      <c r="E113" s="42">
        <v>25520.21</v>
      </c>
      <c r="F113" s="111">
        <f t="shared" si="1"/>
        <v>128078338.04000001</v>
      </c>
    </row>
    <row r="114" spans="1:6" s="67" customFormat="1" ht="66" customHeight="1" thickBot="1" x14ac:dyDescent="0.3">
      <c r="A114" s="80">
        <v>44208</v>
      </c>
      <c r="B114" s="5">
        <v>57868</v>
      </c>
      <c r="C114" s="5" t="s">
        <v>117</v>
      </c>
      <c r="D114" s="6"/>
      <c r="E114" s="42">
        <v>105214.58</v>
      </c>
      <c r="F114" s="111">
        <f t="shared" si="1"/>
        <v>127973123.46000001</v>
      </c>
    </row>
    <row r="115" spans="1:6" s="67" customFormat="1" ht="57" customHeight="1" thickBot="1" x14ac:dyDescent="0.3">
      <c r="A115" s="80">
        <v>44208</v>
      </c>
      <c r="B115" s="5">
        <v>57869</v>
      </c>
      <c r="C115" s="5" t="s">
        <v>182</v>
      </c>
      <c r="D115" s="6"/>
      <c r="E115" s="42">
        <v>42226.16</v>
      </c>
      <c r="F115" s="111">
        <f t="shared" si="1"/>
        <v>127930897.30000001</v>
      </c>
    </row>
    <row r="116" spans="1:6" s="67" customFormat="1" ht="53.25" customHeight="1" thickBot="1" x14ac:dyDescent="0.3">
      <c r="A116" s="80">
        <v>44208</v>
      </c>
      <c r="B116" s="5">
        <v>57870</v>
      </c>
      <c r="C116" s="5" t="s">
        <v>183</v>
      </c>
      <c r="D116" s="6"/>
      <c r="E116" s="42">
        <v>34610.06</v>
      </c>
      <c r="F116" s="111">
        <f t="shared" si="1"/>
        <v>127896287.24000001</v>
      </c>
    </row>
    <row r="117" spans="1:6" s="67" customFormat="1" ht="54.75" customHeight="1" thickBot="1" x14ac:dyDescent="0.3">
      <c r="A117" s="80">
        <v>44208</v>
      </c>
      <c r="B117" s="5">
        <v>57871</v>
      </c>
      <c r="C117" s="5" t="s">
        <v>288</v>
      </c>
      <c r="D117" s="6"/>
      <c r="E117" s="42">
        <v>3120.66</v>
      </c>
      <c r="F117" s="111">
        <f t="shared" si="1"/>
        <v>127893166.58000001</v>
      </c>
    </row>
    <row r="118" spans="1:6" s="67" customFormat="1" ht="44.25" customHeight="1" thickBot="1" x14ac:dyDescent="0.3">
      <c r="A118" s="80">
        <v>44208</v>
      </c>
      <c r="B118" s="5">
        <v>57872</v>
      </c>
      <c r="C118" s="5" t="s">
        <v>118</v>
      </c>
      <c r="D118" s="6"/>
      <c r="E118" s="42">
        <v>90611.21</v>
      </c>
      <c r="F118" s="111">
        <f t="shared" si="1"/>
        <v>127802555.37000002</v>
      </c>
    </row>
    <row r="119" spans="1:6" s="67" customFormat="1" ht="59.25" customHeight="1" thickBot="1" x14ac:dyDescent="0.3">
      <c r="A119" s="80">
        <v>44208</v>
      </c>
      <c r="B119" s="5">
        <v>57873</v>
      </c>
      <c r="C119" s="5" t="s">
        <v>119</v>
      </c>
      <c r="D119" s="6"/>
      <c r="E119" s="42">
        <v>131052.5</v>
      </c>
      <c r="F119" s="111">
        <f t="shared" si="1"/>
        <v>127671502.87000002</v>
      </c>
    </row>
    <row r="120" spans="1:6" s="67" customFormat="1" ht="51" customHeight="1" thickBot="1" x14ac:dyDescent="0.3">
      <c r="A120" s="80">
        <v>44208</v>
      </c>
      <c r="B120" s="5">
        <v>57874</v>
      </c>
      <c r="C120" s="5" t="s">
        <v>120</v>
      </c>
      <c r="D120" s="6"/>
      <c r="E120" s="42">
        <v>3067.5</v>
      </c>
      <c r="F120" s="111">
        <f t="shared" si="1"/>
        <v>127668435.37000002</v>
      </c>
    </row>
    <row r="121" spans="1:6" s="67" customFormat="1" ht="61.5" customHeight="1" thickBot="1" x14ac:dyDescent="0.3">
      <c r="A121" s="80">
        <v>44208</v>
      </c>
      <c r="B121" s="5">
        <v>57875</v>
      </c>
      <c r="C121" s="5" t="s">
        <v>121</v>
      </c>
      <c r="D121" s="6"/>
      <c r="E121" s="42">
        <v>536928.11</v>
      </c>
      <c r="F121" s="111">
        <f t="shared" si="1"/>
        <v>127131507.26000002</v>
      </c>
    </row>
    <row r="122" spans="1:6" s="67" customFormat="1" ht="51.75" customHeight="1" thickBot="1" x14ac:dyDescent="0.3">
      <c r="A122" s="80">
        <v>44208</v>
      </c>
      <c r="B122" s="5">
        <v>57876</v>
      </c>
      <c r="C122" s="5" t="s">
        <v>122</v>
      </c>
      <c r="D122" s="6"/>
      <c r="E122" s="42">
        <v>17397.189999999999</v>
      </c>
      <c r="F122" s="111">
        <f t="shared" si="1"/>
        <v>127114110.07000002</v>
      </c>
    </row>
    <row r="123" spans="1:6" s="67" customFormat="1" ht="41.25" customHeight="1" thickBot="1" x14ac:dyDescent="0.3">
      <c r="A123" s="80">
        <v>44208</v>
      </c>
      <c r="B123" s="5">
        <v>57877</v>
      </c>
      <c r="C123" s="5" t="s">
        <v>123</v>
      </c>
      <c r="D123" s="6"/>
      <c r="E123" s="42">
        <v>62193.62</v>
      </c>
      <c r="F123" s="111">
        <f t="shared" si="1"/>
        <v>127051916.45000002</v>
      </c>
    </row>
    <row r="124" spans="1:6" s="67" customFormat="1" ht="63" customHeight="1" thickBot="1" x14ac:dyDescent="0.3">
      <c r="A124" s="80">
        <v>44208</v>
      </c>
      <c r="B124" s="5">
        <v>57878</v>
      </c>
      <c r="C124" s="5" t="s">
        <v>356</v>
      </c>
      <c r="D124" s="6"/>
      <c r="E124" s="42">
        <v>126825</v>
      </c>
      <c r="F124" s="111">
        <f t="shared" si="1"/>
        <v>126925091.45000002</v>
      </c>
    </row>
    <row r="125" spans="1:6" s="67" customFormat="1" ht="62.25" customHeight="1" thickBot="1" x14ac:dyDescent="0.3">
      <c r="A125" s="80">
        <v>44208</v>
      </c>
      <c r="B125" s="5">
        <v>57879</v>
      </c>
      <c r="C125" s="5" t="s">
        <v>124</v>
      </c>
      <c r="D125" s="6"/>
      <c r="E125" s="42">
        <v>184919.24</v>
      </c>
      <c r="F125" s="111">
        <f t="shared" si="1"/>
        <v>126740172.21000002</v>
      </c>
    </row>
    <row r="126" spans="1:6" s="67" customFormat="1" ht="65.25" customHeight="1" thickBot="1" x14ac:dyDescent="0.3">
      <c r="A126" s="80">
        <v>44208</v>
      </c>
      <c r="B126" s="5">
        <v>57880</v>
      </c>
      <c r="C126" s="5" t="s">
        <v>184</v>
      </c>
      <c r="D126" s="6"/>
      <c r="E126" s="42">
        <v>79430.03</v>
      </c>
      <c r="F126" s="111">
        <f t="shared" si="1"/>
        <v>126660742.18000002</v>
      </c>
    </row>
    <row r="127" spans="1:6" s="67" customFormat="1" ht="64.5" customHeight="1" thickBot="1" x14ac:dyDescent="0.3">
      <c r="A127" s="80">
        <v>44208</v>
      </c>
      <c r="B127" s="5">
        <v>57881</v>
      </c>
      <c r="C127" s="5" t="s">
        <v>185</v>
      </c>
      <c r="D127" s="6"/>
      <c r="E127" s="42">
        <v>52143.57</v>
      </c>
      <c r="F127" s="111">
        <f t="shared" si="1"/>
        <v>126608598.61000003</v>
      </c>
    </row>
    <row r="128" spans="1:6" s="67" customFormat="1" ht="61.5" customHeight="1" thickBot="1" x14ac:dyDescent="0.3">
      <c r="A128" s="80">
        <v>44208</v>
      </c>
      <c r="B128" s="5">
        <v>57882</v>
      </c>
      <c r="C128" s="5" t="s">
        <v>125</v>
      </c>
      <c r="D128" s="6"/>
      <c r="E128" s="42">
        <v>49950</v>
      </c>
      <c r="F128" s="111">
        <f t="shared" si="1"/>
        <v>126558648.61000003</v>
      </c>
    </row>
    <row r="129" spans="1:6" s="67" customFormat="1" ht="44.25" customHeight="1" thickBot="1" x14ac:dyDescent="0.3">
      <c r="A129" s="80">
        <v>44208</v>
      </c>
      <c r="B129" s="5" t="s">
        <v>106</v>
      </c>
      <c r="C129" s="5" t="s">
        <v>126</v>
      </c>
      <c r="D129" s="6"/>
      <c r="E129" s="42">
        <v>188250</v>
      </c>
      <c r="F129" s="111">
        <f t="shared" si="1"/>
        <v>126370398.61000003</v>
      </c>
    </row>
    <row r="130" spans="1:6" s="67" customFormat="1" ht="61.5" customHeight="1" thickBot="1" x14ac:dyDescent="0.3">
      <c r="A130" s="80">
        <v>44208</v>
      </c>
      <c r="B130" s="5" t="s">
        <v>107</v>
      </c>
      <c r="C130" s="5" t="s">
        <v>186</v>
      </c>
      <c r="D130" s="6"/>
      <c r="E130" s="42">
        <v>1382.52</v>
      </c>
      <c r="F130" s="111">
        <f t="shared" si="1"/>
        <v>126369016.09000003</v>
      </c>
    </row>
    <row r="131" spans="1:6" s="67" customFormat="1" ht="60.75" customHeight="1" thickBot="1" x14ac:dyDescent="0.3">
      <c r="A131" s="80">
        <v>44208</v>
      </c>
      <c r="B131" s="5" t="s">
        <v>108</v>
      </c>
      <c r="C131" s="5" t="s">
        <v>127</v>
      </c>
      <c r="D131" s="5"/>
      <c r="E131" s="42">
        <v>105687.5</v>
      </c>
      <c r="F131" s="111">
        <f t="shared" si="1"/>
        <v>126263328.59000003</v>
      </c>
    </row>
    <row r="132" spans="1:6" s="67" customFormat="1" ht="74.25" customHeight="1" thickBot="1" x14ac:dyDescent="0.3">
      <c r="A132" s="80">
        <v>44208</v>
      </c>
      <c r="B132" s="5" t="s">
        <v>109</v>
      </c>
      <c r="C132" s="5" t="s">
        <v>128</v>
      </c>
      <c r="D132" s="90"/>
      <c r="E132" s="42">
        <v>38047.5</v>
      </c>
      <c r="F132" s="111">
        <f t="shared" si="1"/>
        <v>126225281.09000003</v>
      </c>
    </row>
    <row r="133" spans="1:6" s="67" customFormat="1" ht="75" customHeight="1" thickBot="1" x14ac:dyDescent="0.3">
      <c r="A133" s="80">
        <v>44208</v>
      </c>
      <c r="B133" s="5" t="s">
        <v>110</v>
      </c>
      <c r="C133" s="5" t="s">
        <v>357</v>
      </c>
      <c r="D133" s="90"/>
      <c r="E133" s="42">
        <v>257877.5</v>
      </c>
      <c r="F133" s="111">
        <f t="shared" si="1"/>
        <v>125967403.59000003</v>
      </c>
    </row>
    <row r="134" spans="1:6" s="67" customFormat="1" ht="59.25" customHeight="1" thickBot="1" x14ac:dyDescent="0.3">
      <c r="A134" s="80">
        <v>44208</v>
      </c>
      <c r="B134" s="5" t="s">
        <v>111</v>
      </c>
      <c r="C134" s="5" t="s">
        <v>129</v>
      </c>
      <c r="D134" s="90"/>
      <c r="E134" s="42">
        <v>6273.19</v>
      </c>
      <c r="F134" s="111">
        <f t="shared" si="1"/>
        <v>125961130.40000004</v>
      </c>
    </row>
    <row r="135" spans="1:6" s="67" customFormat="1" ht="52.5" customHeight="1" thickBot="1" x14ac:dyDescent="0.3">
      <c r="A135" s="80">
        <v>44208</v>
      </c>
      <c r="B135" s="5" t="s">
        <v>112</v>
      </c>
      <c r="C135" s="5" t="s">
        <v>130</v>
      </c>
      <c r="D135" s="90"/>
      <c r="E135" s="42">
        <v>32385.08</v>
      </c>
      <c r="F135" s="111">
        <f t="shared" si="1"/>
        <v>125928745.32000004</v>
      </c>
    </row>
    <row r="136" spans="1:6" s="67" customFormat="1" ht="84" customHeight="1" thickBot="1" x14ac:dyDescent="0.3">
      <c r="A136" s="80">
        <v>44208</v>
      </c>
      <c r="B136" s="5" t="s">
        <v>113</v>
      </c>
      <c r="C136" s="5" t="s">
        <v>142</v>
      </c>
      <c r="D136" s="90"/>
      <c r="E136" s="42">
        <v>53605.7</v>
      </c>
      <c r="F136" s="111">
        <f t="shared" si="1"/>
        <v>125875139.62000003</v>
      </c>
    </row>
    <row r="137" spans="1:6" s="67" customFormat="1" ht="61.5" customHeight="1" thickBot="1" x14ac:dyDescent="0.3">
      <c r="A137" s="80">
        <v>44209</v>
      </c>
      <c r="B137" s="5">
        <v>57883</v>
      </c>
      <c r="C137" s="5" t="s">
        <v>187</v>
      </c>
      <c r="D137" s="90"/>
      <c r="E137" s="42">
        <v>35874.19</v>
      </c>
      <c r="F137" s="111">
        <f t="shared" si="1"/>
        <v>125839265.43000004</v>
      </c>
    </row>
    <row r="138" spans="1:6" s="67" customFormat="1" ht="51" customHeight="1" thickBot="1" x14ac:dyDescent="0.3">
      <c r="A138" s="80">
        <v>44209</v>
      </c>
      <c r="B138" s="5">
        <v>57884</v>
      </c>
      <c r="C138" s="5" t="s">
        <v>188</v>
      </c>
      <c r="D138" s="90"/>
      <c r="E138" s="42">
        <v>39332.449999999997</v>
      </c>
      <c r="F138" s="111">
        <f t="shared" si="1"/>
        <v>125799932.98000003</v>
      </c>
    </row>
    <row r="139" spans="1:6" s="67" customFormat="1" ht="63" customHeight="1" thickBot="1" x14ac:dyDescent="0.3">
      <c r="A139" s="80">
        <v>44209</v>
      </c>
      <c r="B139" s="5">
        <v>57885</v>
      </c>
      <c r="C139" s="5" t="s">
        <v>143</v>
      </c>
      <c r="D139" s="90"/>
      <c r="E139" s="42">
        <v>25383.02</v>
      </c>
      <c r="F139" s="111">
        <f t="shared" si="1"/>
        <v>125774549.96000004</v>
      </c>
    </row>
    <row r="140" spans="1:6" s="67" customFormat="1" ht="51" customHeight="1" thickBot="1" x14ac:dyDescent="0.3">
      <c r="A140" s="80">
        <v>44209</v>
      </c>
      <c r="B140" s="5">
        <v>57886</v>
      </c>
      <c r="C140" s="5" t="s">
        <v>144</v>
      </c>
      <c r="D140" s="5"/>
      <c r="E140" s="42">
        <v>64605.45</v>
      </c>
      <c r="F140" s="111">
        <f t="shared" si="1"/>
        <v>125709944.51000004</v>
      </c>
    </row>
    <row r="141" spans="1:6" s="67" customFormat="1" ht="52.5" customHeight="1" thickBot="1" x14ac:dyDescent="0.3">
      <c r="A141" s="80">
        <v>44209</v>
      </c>
      <c r="B141" s="5">
        <v>57887</v>
      </c>
      <c r="C141" s="5" t="s">
        <v>145</v>
      </c>
      <c r="D141" s="90"/>
      <c r="E141" s="42">
        <v>183089.4</v>
      </c>
      <c r="F141" s="111">
        <f t="shared" si="1"/>
        <v>125526855.11000003</v>
      </c>
    </row>
    <row r="142" spans="1:6" s="67" customFormat="1" ht="64.5" customHeight="1" thickBot="1" x14ac:dyDescent="0.3">
      <c r="A142" s="80">
        <v>44209</v>
      </c>
      <c r="B142" s="5">
        <v>57888</v>
      </c>
      <c r="C142" s="5" t="s">
        <v>189</v>
      </c>
      <c r="D142" s="90"/>
      <c r="E142" s="42">
        <v>40382.32</v>
      </c>
      <c r="F142" s="111">
        <f t="shared" si="1"/>
        <v>125486472.79000004</v>
      </c>
    </row>
    <row r="143" spans="1:6" s="67" customFormat="1" ht="55.5" customHeight="1" thickBot="1" x14ac:dyDescent="0.3">
      <c r="A143" s="80">
        <v>44209</v>
      </c>
      <c r="B143" s="5">
        <v>57889</v>
      </c>
      <c r="C143" s="5" t="s">
        <v>146</v>
      </c>
      <c r="D143" s="90"/>
      <c r="E143" s="42">
        <v>37807</v>
      </c>
      <c r="F143" s="111">
        <f t="shared" ref="F143:F206" si="2">F142+D143-E143</f>
        <v>125448665.79000004</v>
      </c>
    </row>
    <row r="144" spans="1:6" s="67" customFormat="1" ht="44.25" customHeight="1" thickBot="1" x14ac:dyDescent="0.3">
      <c r="A144" s="80">
        <v>44209</v>
      </c>
      <c r="B144" s="5">
        <v>57890</v>
      </c>
      <c r="C144" s="5" t="s">
        <v>41</v>
      </c>
      <c r="D144" s="5"/>
      <c r="E144" s="42">
        <v>0</v>
      </c>
      <c r="F144" s="111">
        <f t="shared" si="2"/>
        <v>125448665.79000004</v>
      </c>
    </row>
    <row r="145" spans="1:6" s="67" customFormat="1" ht="62.25" customHeight="1" thickBot="1" x14ac:dyDescent="0.3">
      <c r="A145" s="80">
        <v>44209</v>
      </c>
      <c r="B145" s="5">
        <v>57891</v>
      </c>
      <c r="C145" s="5" t="s">
        <v>147</v>
      </c>
      <c r="D145" s="5"/>
      <c r="E145" s="42">
        <v>101460</v>
      </c>
      <c r="F145" s="111">
        <f t="shared" si="2"/>
        <v>125347205.79000004</v>
      </c>
    </row>
    <row r="146" spans="1:6" s="67" customFormat="1" ht="45.75" customHeight="1" thickBot="1" x14ac:dyDescent="0.3">
      <c r="A146" s="80">
        <v>44209</v>
      </c>
      <c r="B146" s="5">
        <v>57892</v>
      </c>
      <c r="C146" s="5" t="s">
        <v>148</v>
      </c>
      <c r="D146" s="5"/>
      <c r="E146" s="42">
        <v>7772439.5899999999</v>
      </c>
      <c r="F146" s="111">
        <f t="shared" si="2"/>
        <v>117574766.20000003</v>
      </c>
    </row>
    <row r="147" spans="1:6" s="67" customFormat="1" ht="62.25" customHeight="1" thickBot="1" x14ac:dyDescent="0.3">
      <c r="A147" s="80">
        <v>44209</v>
      </c>
      <c r="B147" s="5">
        <v>57893</v>
      </c>
      <c r="C147" s="5" t="s">
        <v>190</v>
      </c>
      <c r="D147" s="5"/>
      <c r="E147" s="42">
        <v>24379.94</v>
      </c>
      <c r="F147" s="111">
        <f t="shared" si="2"/>
        <v>117550386.26000004</v>
      </c>
    </row>
    <row r="148" spans="1:6" s="67" customFormat="1" ht="63" customHeight="1" thickBot="1" x14ac:dyDescent="0.3">
      <c r="A148" s="80">
        <v>44209</v>
      </c>
      <c r="B148" s="5">
        <v>57894</v>
      </c>
      <c r="C148" s="5" t="s">
        <v>149</v>
      </c>
      <c r="D148" s="5"/>
      <c r="E148" s="42">
        <v>180665.99</v>
      </c>
      <c r="F148" s="111">
        <f t="shared" si="2"/>
        <v>117369720.27000004</v>
      </c>
    </row>
    <row r="149" spans="1:6" s="67" customFormat="1" ht="75" customHeight="1" thickBot="1" x14ac:dyDescent="0.3">
      <c r="A149" s="80">
        <v>44209</v>
      </c>
      <c r="B149" s="5">
        <v>57895</v>
      </c>
      <c r="C149" s="5" t="s">
        <v>150</v>
      </c>
      <c r="D149" s="5"/>
      <c r="E149" s="42">
        <v>131052.5</v>
      </c>
      <c r="F149" s="111">
        <f t="shared" si="2"/>
        <v>117238667.77000004</v>
      </c>
    </row>
    <row r="150" spans="1:6" s="67" customFormat="1" ht="52.5" customHeight="1" thickBot="1" x14ac:dyDescent="0.3">
      <c r="A150" s="80">
        <v>44209</v>
      </c>
      <c r="B150" s="5">
        <v>57896</v>
      </c>
      <c r="C150" s="5" t="s">
        <v>151</v>
      </c>
      <c r="D150" s="5"/>
      <c r="E150" s="42">
        <v>12459.62</v>
      </c>
      <c r="F150" s="111">
        <f t="shared" si="2"/>
        <v>117226208.15000004</v>
      </c>
    </row>
    <row r="151" spans="1:6" s="67" customFormat="1" ht="53.25" customHeight="1" thickBot="1" x14ac:dyDescent="0.3">
      <c r="A151" s="80">
        <v>44209</v>
      </c>
      <c r="B151" s="5">
        <v>57897</v>
      </c>
      <c r="C151" s="5" t="s">
        <v>152</v>
      </c>
      <c r="D151" s="90"/>
      <c r="E151" s="42">
        <v>34886.94</v>
      </c>
      <c r="F151" s="111">
        <f t="shared" si="2"/>
        <v>117191321.21000004</v>
      </c>
    </row>
    <row r="152" spans="1:6" s="67" customFormat="1" ht="67.5" customHeight="1" thickBot="1" x14ac:dyDescent="0.3">
      <c r="A152" s="80">
        <v>44209</v>
      </c>
      <c r="B152" s="5">
        <v>57898</v>
      </c>
      <c r="C152" s="5" t="s">
        <v>153</v>
      </c>
      <c r="D152" s="5"/>
      <c r="E152" s="42">
        <v>131052.5</v>
      </c>
      <c r="F152" s="111">
        <f t="shared" si="2"/>
        <v>117060268.71000004</v>
      </c>
    </row>
    <row r="153" spans="1:6" s="67" customFormat="1" ht="66" customHeight="1" thickBot="1" x14ac:dyDescent="0.3">
      <c r="A153" s="80">
        <v>44209</v>
      </c>
      <c r="B153" s="5">
        <v>57899</v>
      </c>
      <c r="C153" s="5" t="s">
        <v>154</v>
      </c>
      <c r="D153" s="5"/>
      <c r="E153" s="42">
        <v>93005</v>
      </c>
      <c r="F153" s="111">
        <f t="shared" si="2"/>
        <v>116967263.71000004</v>
      </c>
    </row>
    <row r="154" spans="1:6" s="67" customFormat="1" ht="51" customHeight="1" thickBot="1" x14ac:dyDescent="0.3">
      <c r="A154" s="80">
        <v>44209</v>
      </c>
      <c r="B154" s="5" t="s">
        <v>132</v>
      </c>
      <c r="C154" s="5" t="s">
        <v>155</v>
      </c>
      <c r="D154" s="5"/>
      <c r="E154" s="42">
        <v>40500</v>
      </c>
      <c r="F154" s="111">
        <f t="shared" si="2"/>
        <v>116926763.71000004</v>
      </c>
    </row>
    <row r="155" spans="1:6" s="67" customFormat="1" ht="75.75" customHeight="1" thickBot="1" x14ac:dyDescent="0.3">
      <c r="A155" s="80">
        <v>44209</v>
      </c>
      <c r="B155" s="5" t="s">
        <v>133</v>
      </c>
      <c r="C155" s="5" t="s">
        <v>156</v>
      </c>
      <c r="D155" s="5"/>
      <c r="E155" s="42">
        <v>1920</v>
      </c>
      <c r="F155" s="111">
        <f t="shared" si="2"/>
        <v>116924843.71000004</v>
      </c>
    </row>
    <row r="156" spans="1:6" s="67" customFormat="1" ht="162" customHeight="1" thickBot="1" x14ac:dyDescent="0.3">
      <c r="A156" s="80">
        <v>44209</v>
      </c>
      <c r="B156" s="5" t="s">
        <v>134</v>
      </c>
      <c r="C156" s="5" t="s">
        <v>161</v>
      </c>
      <c r="D156" s="5"/>
      <c r="E156" s="42">
        <v>101901.62</v>
      </c>
      <c r="F156" s="111">
        <f t="shared" si="2"/>
        <v>116822942.09000003</v>
      </c>
    </row>
    <row r="157" spans="1:6" s="67" customFormat="1" ht="60.75" customHeight="1" thickBot="1" x14ac:dyDescent="0.3">
      <c r="A157" s="80">
        <v>44209</v>
      </c>
      <c r="B157" s="5" t="s">
        <v>135</v>
      </c>
      <c r="C157" s="5" t="s">
        <v>289</v>
      </c>
      <c r="D157" s="5"/>
      <c r="E157" s="42">
        <v>261.45999999999998</v>
      </c>
      <c r="F157" s="111">
        <f t="shared" si="2"/>
        <v>116822680.63000004</v>
      </c>
    </row>
    <row r="158" spans="1:6" s="67" customFormat="1" ht="56.25" customHeight="1" thickBot="1" x14ac:dyDescent="0.3">
      <c r="A158" s="80">
        <v>44209</v>
      </c>
      <c r="B158" s="5" t="s">
        <v>136</v>
      </c>
      <c r="C158" s="5" t="s">
        <v>191</v>
      </c>
      <c r="D158" s="5"/>
      <c r="E158" s="42">
        <v>126750</v>
      </c>
      <c r="F158" s="111">
        <f t="shared" si="2"/>
        <v>116695930.63000004</v>
      </c>
    </row>
    <row r="159" spans="1:6" s="67" customFormat="1" ht="78.75" customHeight="1" thickBot="1" x14ac:dyDescent="0.3">
      <c r="A159" s="80">
        <v>44209</v>
      </c>
      <c r="B159" s="5" t="s">
        <v>137</v>
      </c>
      <c r="C159" s="5" t="s">
        <v>160</v>
      </c>
      <c r="D159" s="5"/>
      <c r="E159" s="42">
        <v>10249.75</v>
      </c>
      <c r="F159" s="111">
        <f t="shared" si="2"/>
        <v>116685680.88000004</v>
      </c>
    </row>
    <row r="160" spans="1:6" s="67" customFormat="1" ht="76.5" customHeight="1" thickBot="1" x14ac:dyDescent="0.3">
      <c r="A160" s="80">
        <v>44209</v>
      </c>
      <c r="B160" s="5" t="s">
        <v>138</v>
      </c>
      <c r="C160" s="5" t="s">
        <v>157</v>
      </c>
      <c r="D160" s="5"/>
      <c r="E160" s="42">
        <v>160645</v>
      </c>
      <c r="F160" s="111">
        <f t="shared" si="2"/>
        <v>116525035.88000004</v>
      </c>
    </row>
    <row r="161" spans="1:6" s="67" customFormat="1" ht="162" customHeight="1" thickBot="1" x14ac:dyDescent="0.3">
      <c r="A161" s="80">
        <v>44209</v>
      </c>
      <c r="B161" s="5" t="s">
        <v>139</v>
      </c>
      <c r="C161" s="5" t="s">
        <v>158</v>
      </c>
      <c r="D161" s="5"/>
      <c r="E161" s="42">
        <v>1970938.86</v>
      </c>
      <c r="F161" s="111">
        <f t="shared" si="2"/>
        <v>114554097.02000004</v>
      </c>
    </row>
    <row r="162" spans="1:6" s="67" customFormat="1" ht="45.75" customHeight="1" thickBot="1" x14ac:dyDescent="0.3">
      <c r="A162" s="80">
        <v>44209</v>
      </c>
      <c r="B162" s="5" t="s">
        <v>140</v>
      </c>
      <c r="C162" s="5" t="s">
        <v>159</v>
      </c>
      <c r="D162" s="5"/>
      <c r="E162" s="42">
        <v>59028.54</v>
      </c>
      <c r="F162" s="111">
        <f t="shared" si="2"/>
        <v>114495068.48000003</v>
      </c>
    </row>
    <row r="163" spans="1:6" s="67" customFormat="1" ht="84.75" customHeight="1" thickBot="1" x14ac:dyDescent="0.3">
      <c r="A163" s="80">
        <v>44209</v>
      </c>
      <c r="B163" s="5" t="s">
        <v>141</v>
      </c>
      <c r="C163" s="5" t="s">
        <v>358</v>
      </c>
      <c r="D163" s="5"/>
      <c r="E163" s="42">
        <v>333972.5</v>
      </c>
      <c r="F163" s="111">
        <f t="shared" si="2"/>
        <v>114161095.98000003</v>
      </c>
    </row>
    <row r="164" spans="1:6" s="67" customFormat="1" ht="75.75" customHeight="1" thickBot="1" x14ac:dyDescent="0.3">
      <c r="A164" s="80">
        <v>44210</v>
      </c>
      <c r="B164" s="5">
        <v>57900</v>
      </c>
      <c r="C164" s="5" t="s">
        <v>359</v>
      </c>
      <c r="D164" s="5"/>
      <c r="E164" s="42">
        <v>38047.5</v>
      </c>
      <c r="F164" s="111">
        <f t="shared" si="2"/>
        <v>114123048.48000003</v>
      </c>
    </row>
    <row r="165" spans="1:6" s="67" customFormat="1" ht="66" customHeight="1" thickBot="1" x14ac:dyDescent="0.3">
      <c r="A165" s="80">
        <v>44210</v>
      </c>
      <c r="B165" s="5">
        <v>57901</v>
      </c>
      <c r="C165" s="5" t="s">
        <v>192</v>
      </c>
      <c r="D165" s="5"/>
      <c r="E165" s="42">
        <v>122597.5</v>
      </c>
      <c r="F165" s="111">
        <f t="shared" si="2"/>
        <v>114000450.98000003</v>
      </c>
    </row>
    <row r="166" spans="1:6" s="67" customFormat="1" ht="54" customHeight="1" thickBot="1" x14ac:dyDescent="0.3">
      <c r="A166" s="80">
        <v>44210</v>
      </c>
      <c r="B166" s="5">
        <v>57902</v>
      </c>
      <c r="C166" s="5" t="s">
        <v>193</v>
      </c>
      <c r="D166" s="5"/>
      <c r="E166" s="42">
        <v>702.05</v>
      </c>
      <c r="F166" s="111">
        <f t="shared" si="2"/>
        <v>113999748.93000004</v>
      </c>
    </row>
    <row r="167" spans="1:6" s="67" customFormat="1" ht="65.25" customHeight="1" thickBot="1" x14ac:dyDescent="0.3">
      <c r="A167" s="80">
        <v>44210</v>
      </c>
      <c r="B167" s="5">
        <v>57903</v>
      </c>
      <c r="C167" s="5" t="s">
        <v>194</v>
      </c>
      <c r="D167" s="5"/>
      <c r="E167" s="42">
        <v>190720.81</v>
      </c>
      <c r="F167" s="111">
        <f t="shared" si="2"/>
        <v>113809028.12000003</v>
      </c>
    </row>
    <row r="168" spans="1:6" s="67" customFormat="1" ht="51.75" customHeight="1" thickBot="1" x14ac:dyDescent="0.3">
      <c r="A168" s="80">
        <v>44210</v>
      </c>
      <c r="B168" s="5">
        <v>57904</v>
      </c>
      <c r="C168" s="5" t="s">
        <v>195</v>
      </c>
      <c r="D168" s="5"/>
      <c r="E168" s="42">
        <v>105342.64</v>
      </c>
      <c r="F168" s="111">
        <f t="shared" si="2"/>
        <v>113703685.48000003</v>
      </c>
    </row>
    <row r="169" spans="1:6" s="67" customFormat="1" ht="63.75" customHeight="1" thickBot="1" x14ac:dyDescent="0.3">
      <c r="A169" s="80">
        <v>44210</v>
      </c>
      <c r="B169" s="5">
        <v>57905</v>
      </c>
      <c r="C169" s="5" t="s">
        <v>196</v>
      </c>
      <c r="D169" s="5"/>
      <c r="E169" s="42">
        <v>226349.94</v>
      </c>
      <c r="F169" s="111">
        <f t="shared" si="2"/>
        <v>113477335.54000004</v>
      </c>
    </row>
    <row r="170" spans="1:6" s="67" customFormat="1" ht="63.75" customHeight="1" thickBot="1" x14ac:dyDescent="0.3">
      <c r="A170" s="80">
        <v>44210</v>
      </c>
      <c r="B170" s="5">
        <v>57906</v>
      </c>
      <c r="C170" s="5" t="s">
        <v>197</v>
      </c>
      <c r="D170" s="5"/>
      <c r="E170" s="42">
        <v>79528.23</v>
      </c>
      <c r="F170" s="111">
        <f t="shared" si="2"/>
        <v>113397807.31000003</v>
      </c>
    </row>
    <row r="171" spans="1:6" s="67" customFormat="1" ht="55.5" customHeight="1" thickBot="1" x14ac:dyDescent="0.3">
      <c r="A171" s="80">
        <v>44210</v>
      </c>
      <c r="B171" s="5">
        <v>57907</v>
      </c>
      <c r="C171" s="5" t="s">
        <v>198</v>
      </c>
      <c r="D171" s="5"/>
      <c r="E171" s="42">
        <v>15810.26</v>
      </c>
      <c r="F171" s="111">
        <f t="shared" si="2"/>
        <v>113381997.05000003</v>
      </c>
    </row>
    <row r="172" spans="1:6" s="67" customFormat="1" ht="64.5" customHeight="1" thickBot="1" x14ac:dyDescent="0.3">
      <c r="A172" s="80">
        <v>44210</v>
      </c>
      <c r="B172" s="5">
        <v>57908</v>
      </c>
      <c r="C172" s="5" t="s">
        <v>199</v>
      </c>
      <c r="D172" s="5"/>
      <c r="E172" s="42">
        <v>99606.8</v>
      </c>
      <c r="F172" s="111">
        <f t="shared" si="2"/>
        <v>113282390.25000003</v>
      </c>
    </row>
    <row r="173" spans="1:6" s="67" customFormat="1" ht="61.5" customHeight="1" thickBot="1" x14ac:dyDescent="0.3">
      <c r="A173" s="80">
        <v>44210</v>
      </c>
      <c r="B173" s="5">
        <v>57909</v>
      </c>
      <c r="C173" s="5" t="s">
        <v>200</v>
      </c>
      <c r="D173" s="5"/>
      <c r="E173" s="42">
        <v>152704.62</v>
      </c>
      <c r="F173" s="111">
        <f t="shared" si="2"/>
        <v>113129685.63000003</v>
      </c>
    </row>
    <row r="174" spans="1:6" s="67" customFormat="1" ht="66" customHeight="1" thickBot="1" x14ac:dyDescent="0.3">
      <c r="A174" s="80">
        <v>44210</v>
      </c>
      <c r="B174" s="5">
        <v>57910</v>
      </c>
      <c r="C174" s="5" t="s">
        <v>201</v>
      </c>
      <c r="D174" s="5"/>
      <c r="E174" s="42">
        <v>110331.84</v>
      </c>
      <c r="F174" s="111">
        <f t="shared" si="2"/>
        <v>113019353.79000002</v>
      </c>
    </row>
    <row r="175" spans="1:6" s="67" customFormat="1" ht="63.75" customHeight="1" thickBot="1" x14ac:dyDescent="0.3">
      <c r="A175" s="80">
        <v>44210</v>
      </c>
      <c r="B175" s="5">
        <v>57911</v>
      </c>
      <c r="C175" s="5" t="s">
        <v>208</v>
      </c>
      <c r="D175" s="5"/>
      <c r="E175" s="42">
        <v>100442.16</v>
      </c>
      <c r="F175" s="111">
        <f t="shared" si="2"/>
        <v>112918911.63000003</v>
      </c>
    </row>
    <row r="176" spans="1:6" s="67" customFormat="1" ht="60.75" customHeight="1" thickBot="1" x14ac:dyDescent="0.3">
      <c r="A176" s="80">
        <v>44210</v>
      </c>
      <c r="B176" s="5">
        <v>57912</v>
      </c>
      <c r="C176" s="5" t="s">
        <v>41</v>
      </c>
      <c r="D176" s="5"/>
      <c r="E176" s="42">
        <v>0</v>
      </c>
      <c r="F176" s="111">
        <f t="shared" si="2"/>
        <v>112918911.63000003</v>
      </c>
    </row>
    <row r="177" spans="1:6" s="67" customFormat="1" ht="64.5" customHeight="1" thickBot="1" x14ac:dyDescent="0.3">
      <c r="A177" s="80">
        <v>44210</v>
      </c>
      <c r="B177" s="5">
        <v>57913</v>
      </c>
      <c r="C177" s="5" t="s">
        <v>202</v>
      </c>
      <c r="D177" s="5"/>
      <c r="E177" s="42">
        <v>187718.04</v>
      </c>
      <c r="F177" s="111">
        <f t="shared" si="2"/>
        <v>112731193.59000002</v>
      </c>
    </row>
    <row r="178" spans="1:6" s="67" customFormat="1" ht="63.75" customHeight="1" thickBot="1" x14ac:dyDescent="0.3">
      <c r="A178" s="80">
        <v>44210</v>
      </c>
      <c r="B178" s="5">
        <v>57914</v>
      </c>
      <c r="C178" s="5" t="s">
        <v>203</v>
      </c>
      <c r="D178" s="5"/>
      <c r="E178" s="42">
        <v>69931.710000000006</v>
      </c>
      <c r="F178" s="111">
        <f t="shared" si="2"/>
        <v>112661261.88000003</v>
      </c>
    </row>
    <row r="179" spans="1:6" s="67" customFormat="1" ht="63" customHeight="1" thickBot="1" x14ac:dyDescent="0.3">
      <c r="A179" s="80">
        <v>44210</v>
      </c>
      <c r="B179" s="5">
        <v>57915</v>
      </c>
      <c r="C179" s="5" t="s">
        <v>204</v>
      </c>
      <c r="D179" s="5"/>
      <c r="E179" s="42">
        <v>66237.48</v>
      </c>
      <c r="F179" s="111">
        <f t="shared" si="2"/>
        <v>112595024.40000002</v>
      </c>
    </row>
    <row r="180" spans="1:6" s="67" customFormat="1" ht="63" customHeight="1" thickBot="1" x14ac:dyDescent="0.3">
      <c r="A180" s="80">
        <v>44210</v>
      </c>
      <c r="B180" s="5">
        <v>57916</v>
      </c>
      <c r="C180" s="5" t="s">
        <v>205</v>
      </c>
      <c r="D180" s="5"/>
      <c r="E180" s="42">
        <v>41312.93</v>
      </c>
      <c r="F180" s="111">
        <f t="shared" si="2"/>
        <v>112553711.47000001</v>
      </c>
    </row>
    <row r="181" spans="1:6" s="67" customFormat="1" ht="75" customHeight="1" thickBot="1" x14ac:dyDescent="0.3">
      <c r="A181" s="80">
        <v>44210</v>
      </c>
      <c r="B181" s="5">
        <v>57917</v>
      </c>
      <c r="C181" s="5" t="s">
        <v>206</v>
      </c>
      <c r="D181" s="5"/>
      <c r="E181" s="42">
        <v>115470.65</v>
      </c>
      <c r="F181" s="111">
        <f t="shared" si="2"/>
        <v>112438240.82000001</v>
      </c>
    </row>
    <row r="182" spans="1:6" s="67" customFormat="1" ht="72.75" customHeight="1" thickBot="1" x14ac:dyDescent="0.3">
      <c r="A182" s="80">
        <v>44210</v>
      </c>
      <c r="B182" s="5">
        <v>57918</v>
      </c>
      <c r="C182" s="5" t="s">
        <v>207</v>
      </c>
      <c r="D182" s="5"/>
      <c r="E182" s="42">
        <v>69448.59</v>
      </c>
      <c r="F182" s="111">
        <f t="shared" si="2"/>
        <v>112368792.23</v>
      </c>
    </row>
    <row r="183" spans="1:6" s="67" customFormat="1" ht="54" customHeight="1" thickBot="1" x14ac:dyDescent="0.3">
      <c r="A183" s="80">
        <v>44210</v>
      </c>
      <c r="B183" s="5" t="s">
        <v>259</v>
      </c>
      <c r="C183" s="5" t="s">
        <v>290</v>
      </c>
      <c r="D183" s="5"/>
      <c r="E183" s="42">
        <v>1000538.35</v>
      </c>
      <c r="F183" s="111">
        <f t="shared" si="2"/>
        <v>111368253.88000001</v>
      </c>
    </row>
    <row r="184" spans="1:6" s="67" customFormat="1" ht="61.5" customHeight="1" thickBot="1" x14ac:dyDescent="0.3">
      <c r="A184" s="80">
        <v>44210</v>
      </c>
      <c r="B184" s="5" t="s">
        <v>260</v>
      </c>
      <c r="C184" s="5" t="s">
        <v>291</v>
      </c>
      <c r="D184" s="5"/>
      <c r="E184" s="42">
        <v>6566.06</v>
      </c>
      <c r="F184" s="111">
        <f t="shared" si="2"/>
        <v>111361687.82000001</v>
      </c>
    </row>
    <row r="185" spans="1:6" s="67" customFormat="1" ht="51" customHeight="1" thickBot="1" x14ac:dyDescent="0.3">
      <c r="A185" s="80">
        <v>44210</v>
      </c>
      <c r="B185" s="5" t="s">
        <v>261</v>
      </c>
      <c r="C185" s="5" t="s">
        <v>292</v>
      </c>
      <c r="D185" s="5"/>
      <c r="E185" s="42">
        <v>1175645.21</v>
      </c>
      <c r="F185" s="111">
        <f t="shared" si="2"/>
        <v>110186042.61000001</v>
      </c>
    </row>
    <row r="186" spans="1:6" s="67" customFormat="1" ht="52.5" customHeight="1" thickBot="1" x14ac:dyDescent="0.3">
      <c r="A186" s="80">
        <v>44210</v>
      </c>
      <c r="B186" s="5" t="s">
        <v>262</v>
      </c>
      <c r="C186" s="5" t="s">
        <v>293</v>
      </c>
      <c r="D186" s="5"/>
      <c r="E186" s="42">
        <v>198604.54</v>
      </c>
      <c r="F186" s="111">
        <f t="shared" si="2"/>
        <v>109987438.07000001</v>
      </c>
    </row>
    <row r="187" spans="1:6" s="67" customFormat="1" ht="90.75" customHeight="1" thickBot="1" x14ac:dyDescent="0.3">
      <c r="A187" s="80">
        <v>44210</v>
      </c>
      <c r="B187" s="5" t="s">
        <v>263</v>
      </c>
      <c r="C187" s="5" t="s">
        <v>360</v>
      </c>
      <c r="D187" s="5"/>
      <c r="E187" s="42">
        <v>3327.76</v>
      </c>
      <c r="F187" s="111">
        <f t="shared" si="2"/>
        <v>109984110.31</v>
      </c>
    </row>
    <row r="188" spans="1:6" s="67" customFormat="1" ht="41.25" customHeight="1" thickBot="1" x14ac:dyDescent="0.3">
      <c r="A188" s="80">
        <v>44211</v>
      </c>
      <c r="B188" s="5">
        <v>57919</v>
      </c>
      <c r="C188" s="5" t="s">
        <v>221</v>
      </c>
      <c r="D188" s="5"/>
      <c r="E188" s="42">
        <v>30272.28</v>
      </c>
      <c r="F188" s="111">
        <f t="shared" si="2"/>
        <v>109953838.03</v>
      </c>
    </row>
    <row r="189" spans="1:6" s="67" customFormat="1" ht="57" customHeight="1" thickBot="1" x14ac:dyDescent="0.3">
      <c r="A189" s="80">
        <v>44211</v>
      </c>
      <c r="B189" s="5">
        <v>57920</v>
      </c>
      <c r="C189" s="5" t="s">
        <v>222</v>
      </c>
      <c r="D189" s="5"/>
      <c r="E189" s="42">
        <v>18641.099999999999</v>
      </c>
      <c r="F189" s="111">
        <f t="shared" si="2"/>
        <v>109935196.93000001</v>
      </c>
    </row>
    <row r="190" spans="1:6" s="67" customFormat="1" ht="56.25" customHeight="1" thickBot="1" x14ac:dyDescent="0.3">
      <c r="A190" s="80">
        <v>44211</v>
      </c>
      <c r="B190" s="5">
        <v>57921</v>
      </c>
      <c r="C190" s="5" t="s">
        <v>223</v>
      </c>
      <c r="D190" s="5"/>
      <c r="E190" s="42">
        <v>31616.75</v>
      </c>
      <c r="F190" s="111">
        <f t="shared" si="2"/>
        <v>109903580.18000001</v>
      </c>
    </row>
    <row r="191" spans="1:6" s="67" customFormat="1" ht="62.25" customHeight="1" thickBot="1" x14ac:dyDescent="0.3">
      <c r="A191" s="80">
        <v>44211</v>
      </c>
      <c r="B191" s="5">
        <v>57922</v>
      </c>
      <c r="C191" s="5" t="s">
        <v>224</v>
      </c>
      <c r="D191" s="5"/>
      <c r="E191" s="42">
        <v>35129.21</v>
      </c>
      <c r="F191" s="111">
        <f t="shared" si="2"/>
        <v>109868450.97000001</v>
      </c>
    </row>
    <row r="192" spans="1:6" s="67" customFormat="1" ht="62.25" customHeight="1" thickBot="1" x14ac:dyDescent="0.3">
      <c r="A192" s="80">
        <v>44211</v>
      </c>
      <c r="B192" s="5">
        <v>57923</v>
      </c>
      <c r="C192" s="5" t="s">
        <v>225</v>
      </c>
      <c r="D192" s="5"/>
      <c r="E192" s="42">
        <v>519220.12</v>
      </c>
      <c r="F192" s="111">
        <f t="shared" si="2"/>
        <v>109349230.85000001</v>
      </c>
    </row>
    <row r="193" spans="1:10" s="67" customFormat="1" ht="63.75" customHeight="1" thickBot="1" x14ac:dyDescent="0.3">
      <c r="A193" s="80">
        <v>44211</v>
      </c>
      <c r="B193" s="5">
        <v>57924</v>
      </c>
      <c r="C193" s="5" t="s">
        <v>226</v>
      </c>
      <c r="D193" s="5"/>
      <c r="E193" s="42">
        <v>1865.38</v>
      </c>
      <c r="F193" s="111">
        <f t="shared" si="2"/>
        <v>109347365.47000001</v>
      </c>
    </row>
    <row r="194" spans="1:10" s="67" customFormat="1" ht="63.75" customHeight="1" thickBot="1" x14ac:dyDescent="0.3">
      <c r="A194" s="80">
        <v>44211</v>
      </c>
      <c r="B194" s="5">
        <v>57925</v>
      </c>
      <c r="C194" s="5" t="s">
        <v>227</v>
      </c>
      <c r="D194" s="5"/>
      <c r="E194" s="42">
        <v>58702.22</v>
      </c>
      <c r="F194" s="111">
        <f t="shared" si="2"/>
        <v>109288663.25000001</v>
      </c>
    </row>
    <row r="195" spans="1:10" s="67" customFormat="1" ht="66" customHeight="1" thickBot="1" x14ac:dyDescent="0.3">
      <c r="A195" s="80">
        <v>44211</v>
      </c>
      <c r="B195" s="5">
        <v>57926</v>
      </c>
      <c r="C195" s="5" t="s">
        <v>228</v>
      </c>
      <c r="D195" s="5"/>
      <c r="E195" s="42">
        <v>29437.32</v>
      </c>
      <c r="F195" s="111">
        <f t="shared" si="2"/>
        <v>109259225.93000002</v>
      </c>
    </row>
    <row r="196" spans="1:10" s="67" customFormat="1" ht="69" thickBot="1" x14ac:dyDescent="0.3">
      <c r="A196" s="80">
        <v>44211</v>
      </c>
      <c r="B196" s="5">
        <v>57927</v>
      </c>
      <c r="C196" s="5" t="s">
        <v>229</v>
      </c>
      <c r="D196" s="5"/>
      <c r="E196" s="42">
        <v>55631.62</v>
      </c>
      <c r="F196" s="111">
        <f t="shared" si="2"/>
        <v>109203594.31000002</v>
      </c>
    </row>
    <row r="197" spans="1:10" s="67" customFormat="1" ht="73.5" customHeight="1" thickBot="1" x14ac:dyDescent="0.3">
      <c r="A197" s="80">
        <v>44211</v>
      </c>
      <c r="B197" s="5">
        <v>57928</v>
      </c>
      <c r="C197" s="5" t="s">
        <v>572</v>
      </c>
      <c r="D197" s="5"/>
      <c r="E197" s="42">
        <v>62827.08</v>
      </c>
      <c r="F197" s="111">
        <f t="shared" si="2"/>
        <v>109140767.23000002</v>
      </c>
    </row>
    <row r="198" spans="1:10" s="67" customFormat="1" ht="59.25" customHeight="1" thickBot="1" x14ac:dyDescent="0.3">
      <c r="A198" s="80">
        <v>44211</v>
      </c>
      <c r="B198" s="5">
        <v>57929</v>
      </c>
      <c r="C198" s="5" t="s">
        <v>230</v>
      </c>
      <c r="D198" s="5"/>
      <c r="E198" s="42">
        <v>591.29999999999995</v>
      </c>
      <c r="F198" s="111">
        <f t="shared" si="2"/>
        <v>109140175.93000002</v>
      </c>
    </row>
    <row r="199" spans="1:10" s="67" customFormat="1" ht="54.75" customHeight="1" thickBot="1" x14ac:dyDescent="0.3">
      <c r="A199" s="80">
        <v>44211</v>
      </c>
      <c r="B199" s="5">
        <v>57930</v>
      </c>
      <c r="C199" s="5" t="s">
        <v>231</v>
      </c>
      <c r="D199" s="5"/>
      <c r="E199" s="42">
        <v>90467.15</v>
      </c>
      <c r="F199" s="111">
        <f t="shared" si="2"/>
        <v>109049708.78000002</v>
      </c>
    </row>
    <row r="200" spans="1:10" s="67" customFormat="1" ht="54" customHeight="1" thickBot="1" x14ac:dyDescent="0.3">
      <c r="A200" s="80">
        <v>44211</v>
      </c>
      <c r="B200" s="5">
        <v>57931</v>
      </c>
      <c r="C200" s="5" t="s">
        <v>232</v>
      </c>
      <c r="D200" s="5"/>
      <c r="E200" s="42">
        <v>40914.480000000003</v>
      </c>
      <c r="F200" s="111">
        <f t="shared" si="2"/>
        <v>109008794.30000001</v>
      </c>
    </row>
    <row r="201" spans="1:10" s="67" customFormat="1" ht="69.75" customHeight="1" thickBot="1" x14ac:dyDescent="0.3">
      <c r="A201" s="80">
        <v>44211</v>
      </c>
      <c r="B201" s="5">
        <v>57932</v>
      </c>
      <c r="C201" s="5" t="s">
        <v>233</v>
      </c>
      <c r="D201" s="5"/>
      <c r="E201" s="42">
        <v>32719.56</v>
      </c>
      <c r="F201" s="111">
        <f t="shared" si="2"/>
        <v>108976074.74000001</v>
      </c>
    </row>
    <row r="202" spans="1:10" s="67" customFormat="1" ht="55.5" customHeight="1" thickBot="1" x14ac:dyDescent="0.3">
      <c r="A202" s="80">
        <v>44211</v>
      </c>
      <c r="B202" s="5">
        <v>57933</v>
      </c>
      <c r="C202" s="5" t="s">
        <v>41</v>
      </c>
      <c r="D202" s="5"/>
      <c r="E202" s="42">
        <v>0</v>
      </c>
      <c r="F202" s="111">
        <f t="shared" si="2"/>
        <v>108976074.74000001</v>
      </c>
    </row>
    <row r="203" spans="1:10" s="67" customFormat="1" ht="53.25" customHeight="1" thickBot="1" x14ac:dyDescent="0.3">
      <c r="A203" s="80">
        <v>44211</v>
      </c>
      <c r="B203" s="5">
        <v>57934</v>
      </c>
      <c r="C203" s="5" t="s">
        <v>234</v>
      </c>
      <c r="D203" s="5"/>
      <c r="E203" s="42">
        <v>67349.25</v>
      </c>
      <c r="F203" s="111">
        <f t="shared" si="2"/>
        <v>108908725.49000001</v>
      </c>
    </row>
    <row r="204" spans="1:10" s="67" customFormat="1" ht="52.5" customHeight="1" thickBot="1" x14ac:dyDescent="0.3">
      <c r="A204" s="80">
        <v>44211</v>
      </c>
      <c r="B204" s="5">
        <v>57935</v>
      </c>
      <c r="C204" s="5" t="s">
        <v>41</v>
      </c>
      <c r="D204" s="5"/>
      <c r="E204" s="42">
        <v>0</v>
      </c>
      <c r="F204" s="111">
        <f t="shared" si="2"/>
        <v>108908725.49000001</v>
      </c>
      <c r="I204" s="67" t="s">
        <v>386</v>
      </c>
    </row>
    <row r="205" spans="1:10" s="67" customFormat="1" ht="72.75" customHeight="1" thickBot="1" x14ac:dyDescent="0.3">
      <c r="A205" s="80">
        <v>44211</v>
      </c>
      <c r="B205" s="5">
        <v>57936</v>
      </c>
      <c r="C205" s="5" t="s">
        <v>235</v>
      </c>
      <c r="D205" s="5"/>
      <c r="E205" s="42">
        <v>131052.5</v>
      </c>
      <c r="F205" s="111">
        <f t="shared" si="2"/>
        <v>108777672.99000001</v>
      </c>
    </row>
    <row r="206" spans="1:10" s="67" customFormat="1" ht="75" customHeight="1" thickBot="1" x14ac:dyDescent="0.3">
      <c r="A206" s="80">
        <v>44211</v>
      </c>
      <c r="B206" s="5">
        <v>57937</v>
      </c>
      <c r="C206" s="5" t="s">
        <v>236</v>
      </c>
      <c r="D206" s="5"/>
      <c r="E206" s="42">
        <v>232512.5</v>
      </c>
      <c r="F206" s="111">
        <f t="shared" si="2"/>
        <v>108545160.49000001</v>
      </c>
    </row>
    <row r="207" spans="1:10" s="67" customFormat="1" ht="52.5" customHeight="1" thickBot="1" x14ac:dyDescent="0.3">
      <c r="A207" s="80">
        <v>44211</v>
      </c>
      <c r="B207" s="5">
        <v>57938</v>
      </c>
      <c r="C207" s="5" t="s">
        <v>237</v>
      </c>
      <c r="D207" s="5"/>
      <c r="E207" s="42">
        <v>0</v>
      </c>
      <c r="F207" s="111">
        <f t="shared" ref="F207:F270" si="3">F206+D207-E207</f>
        <v>108545160.49000001</v>
      </c>
      <c r="J207" s="67" t="s">
        <v>37</v>
      </c>
    </row>
    <row r="208" spans="1:10" s="67" customFormat="1" ht="62.25" customHeight="1" thickBot="1" x14ac:dyDescent="0.3">
      <c r="A208" s="80">
        <v>44211</v>
      </c>
      <c r="B208" s="5">
        <v>57939</v>
      </c>
      <c r="C208" s="5" t="s">
        <v>361</v>
      </c>
      <c r="D208" s="5"/>
      <c r="E208" s="42">
        <v>207660.36</v>
      </c>
      <c r="F208" s="111">
        <f t="shared" si="3"/>
        <v>108337500.13000001</v>
      </c>
    </row>
    <row r="209" spans="1:6" s="67" customFormat="1" ht="63.75" customHeight="1" thickBot="1" x14ac:dyDescent="0.3">
      <c r="A209" s="80">
        <v>44211</v>
      </c>
      <c r="B209" s="5">
        <v>57940</v>
      </c>
      <c r="C209" s="5" t="s">
        <v>220</v>
      </c>
      <c r="D209" s="5"/>
      <c r="E209" s="42">
        <v>146467.01</v>
      </c>
      <c r="F209" s="111">
        <f t="shared" si="3"/>
        <v>108191033.12</v>
      </c>
    </row>
    <row r="210" spans="1:6" s="67" customFormat="1" ht="50.25" customHeight="1" thickBot="1" x14ac:dyDescent="0.3">
      <c r="A210" s="80">
        <v>44211</v>
      </c>
      <c r="B210" s="5">
        <v>57941</v>
      </c>
      <c r="C210" s="5" t="s">
        <v>219</v>
      </c>
      <c r="D210" s="5"/>
      <c r="E210" s="42">
        <v>166586</v>
      </c>
      <c r="F210" s="111">
        <f t="shared" si="3"/>
        <v>108024447.12</v>
      </c>
    </row>
    <row r="211" spans="1:6" s="67" customFormat="1" ht="65.25" customHeight="1" thickBot="1" x14ac:dyDescent="0.3">
      <c r="A211" s="80">
        <v>44211</v>
      </c>
      <c r="B211" s="5">
        <v>57942</v>
      </c>
      <c r="C211" s="5" t="s">
        <v>218</v>
      </c>
      <c r="D211" s="5"/>
      <c r="E211" s="42">
        <v>128005.91</v>
      </c>
      <c r="F211" s="111">
        <f t="shared" si="3"/>
        <v>107896441.21000001</v>
      </c>
    </row>
    <row r="212" spans="1:6" s="67" customFormat="1" ht="54.75" customHeight="1" thickBot="1" x14ac:dyDescent="0.3">
      <c r="A212" s="80">
        <v>44211</v>
      </c>
      <c r="B212" s="5">
        <v>57943</v>
      </c>
      <c r="C212" s="5" t="s">
        <v>217</v>
      </c>
      <c r="D212" s="5"/>
      <c r="E212" s="42">
        <v>94187.56</v>
      </c>
      <c r="F212" s="111">
        <f t="shared" si="3"/>
        <v>107802253.65000001</v>
      </c>
    </row>
    <row r="213" spans="1:6" s="67" customFormat="1" ht="52.5" customHeight="1" thickBot="1" x14ac:dyDescent="0.3">
      <c r="A213" s="80">
        <v>44211</v>
      </c>
      <c r="B213" s="5" t="s">
        <v>209</v>
      </c>
      <c r="C213" s="5" t="s">
        <v>216</v>
      </c>
      <c r="D213" s="5"/>
      <c r="E213" s="42">
        <v>381368.75</v>
      </c>
      <c r="F213" s="111">
        <f t="shared" si="3"/>
        <v>107420884.90000001</v>
      </c>
    </row>
    <row r="214" spans="1:6" s="67" customFormat="1" ht="65.25" customHeight="1" thickBot="1" x14ac:dyDescent="0.3">
      <c r="A214" s="80">
        <v>44211</v>
      </c>
      <c r="B214" s="5" t="s">
        <v>210</v>
      </c>
      <c r="C214" s="5" t="s">
        <v>215</v>
      </c>
      <c r="D214" s="5"/>
      <c r="E214" s="42">
        <v>4734.3999999999996</v>
      </c>
      <c r="F214" s="111">
        <f t="shared" si="3"/>
        <v>107416150.5</v>
      </c>
    </row>
    <row r="215" spans="1:6" s="67" customFormat="1" ht="53.25" customHeight="1" thickBot="1" x14ac:dyDescent="0.3">
      <c r="A215" s="80">
        <v>44211</v>
      </c>
      <c r="B215" s="5" t="s">
        <v>211</v>
      </c>
      <c r="C215" s="5" t="s">
        <v>214</v>
      </c>
      <c r="D215" s="5"/>
      <c r="E215" s="42">
        <v>244370.63</v>
      </c>
      <c r="F215" s="111">
        <f t="shared" si="3"/>
        <v>107171779.87</v>
      </c>
    </row>
    <row r="216" spans="1:6" s="67" customFormat="1" ht="49.5" customHeight="1" thickBot="1" x14ac:dyDescent="0.3">
      <c r="A216" s="80">
        <v>44211</v>
      </c>
      <c r="B216" s="5" t="s">
        <v>212</v>
      </c>
      <c r="C216" s="5" t="s">
        <v>213</v>
      </c>
      <c r="D216" s="5"/>
      <c r="E216" s="42">
        <v>6532257.4299999997</v>
      </c>
      <c r="F216" s="111">
        <f t="shared" si="3"/>
        <v>100639522.44</v>
      </c>
    </row>
    <row r="217" spans="1:6" s="67" customFormat="1" ht="62.25" customHeight="1" thickBot="1" x14ac:dyDescent="0.3">
      <c r="A217" s="80">
        <v>44214</v>
      </c>
      <c r="B217" s="5">
        <v>57944</v>
      </c>
      <c r="C217" s="5" t="s">
        <v>279</v>
      </c>
      <c r="D217" s="176"/>
      <c r="E217" s="42">
        <v>126825</v>
      </c>
      <c r="F217" s="111">
        <f t="shared" si="3"/>
        <v>100512697.44</v>
      </c>
    </row>
    <row r="218" spans="1:6" s="67" customFormat="1" ht="66" customHeight="1" thickBot="1" x14ac:dyDescent="0.3">
      <c r="A218" s="80">
        <v>44214</v>
      </c>
      <c r="B218" s="5">
        <v>57945</v>
      </c>
      <c r="C218" s="5" t="s">
        <v>278</v>
      </c>
      <c r="D218" s="176"/>
      <c r="E218" s="42">
        <v>43655.69</v>
      </c>
      <c r="F218" s="111">
        <f t="shared" si="3"/>
        <v>100469041.75</v>
      </c>
    </row>
    <row r="219" spans="1:6" s="67" customFormat="1" ht="68.25" customHeight="1" thickBot="1" x14ac:dyDescent="0.3">
      <c r="A219" s="80">
        <v>44214</v>
      </c>
      <c r="B219" s="5">
        <v>57946</v>
      </c>
      <c r="C219" s="5" t="s">
        <v>277</v>
      </c>
      <c r="D219" s="176"/>
      <c r="E219" s="42">
        <v>37101.120000000003</v>
      </c>
      <c r="F219" s="111">
        <f t="shared" si="3"/>
        <v>100431940.63</v>
      </c>
    </row>
    <row r="220" spans="1:6" s="67" customFormat="1" ht="72" customHeight="1" thickBot="1" x14ac:dyDescent="0.3">
      <c r="A220" s="80">
        <v>44214</v>
      </c>
      <c r="B220" s="5">
        <v>57947</v>
      </c>
      <c r="C220" s="5" t="s">
        <v>276</v>
      </c>
      <c r="D220" s="176"/>
      <c r="E220" s="42">
        <v>428415.51</v>
      </c>
      <c r="F220" s="111">
        <f t="shared" si="3"/>
        <v>100003525.11999999</v>
      </c>
    </row>
    <row r="221" spans="1:6" s="67" customFormat="1" ht="75.75" customHeight="1" thickBot="1" x14ac:dyDescent="0.3">
      <c r="A221" s="80">
        <v>44214</v>
      </c>
      <c r="B221" s="5">
        <v>57948</v>
      </c>
      <c r="C221" s="5" t="s">
        <v>275</v>
      </c>
      <c r="D221" s="176"/>
      <c r="E221" s="42">
        <v>250000</v>
      </c>
      <c r="F221" s="111">
        <f t="shared" si="3"/>
        <v>99753525.11999999</v>
      </c>
    </row>
    <row r="222" spans="1:6" s="67" customFormat="1" ht="58.5" customHeight="1" thickBot="1" x14ac:dyDescent="0.3">
      <c r="A222" s="80">
        <v>44214</v>
      </c>
      <c r="B222" s="5">
        <v>57949</v>
      </c>
      <c r="C222" s="5" t="s">
        <v>274</v>
      </c>
      <c r="D222" s="176"/>
      <c r="E222" s="42">
        <v>360802.29</v>
      </c>
      <c r="F222" s="111">
        <f t="shared" si="3"/>
        <v>99392722.829999983</v>
      </c>
    </row>
    <row r="223" spans="1:6" s="67" customFormat="1" ht="85.5" customHeight="1" thickBot="1" x14ac:dyDescent="0.3">
      <c r="A223" s="80">
        <v>44214</v>
      </c>
      <c r="B223" s="5">
        <v>57950</v>
      </c>
      <c r="C223" s="5" t="s">
        <v>273</v>
      </c>
      <c r="D223" s="176"/>
      <c r="E223" s="42">
        <v>236740</v>
      </c>
      <c r="F223" s="111">
        <f t="shared" si="3"/>
        <v>99155982.829999983</v>
      </c>
    </row>
    <row r="224" spans="1:6" s="67" customFormat="1" ht="101.25" customHeight="1" thickBot="1" x14ac:dyDescent="0.3">
      <c r="A224" s="80">
        <v>44214</v>
      </c>
      <c r="B224" s="5">
        <v>57951</v>
      </c>
      <c r="C224" s="5" t="s">
        <v>272</v>
      </c>
      <c r="D224" s="176"/>
      <c r="E224" s="42">
        <v>418522.5</v>
      </c>
      <c r="F224" s="111">
        <f t="shared" si="3"/>
        <v>98737460.329999983</v>
      </c>
    </row>
    <row r="225" spans="1:6" s="67" customFormat="1" ht="66" customHeight="1" thickBot="1" x14ac:dyDescent="0.3">
      <c r="A225" s="80">
        <v>44214</v>
      </c>
      <c r="B225" s="5" t="s">
        <v>264</v>
      </c>
      <c r="C225" s="5" t="s">
        <v>271</v>
      </c>
      <c r="D225" s="176"/>
      <c r="E225" s="42">
        <v>122597.5</v>
      </c>
      <c r="F225" s="111">
        <f t="shared" si="3"/>
        <v>98614862.829999983</v>
      </c>
    </row>
    <row r="226" spans="1:6" s="67" customFormat="1" ht="73.5" customHeight="1" thickBot="1" x14ac:dyDescent="0.3">
      <c r="A226" s="80">
        <v>44214</v>
      </c>
      <c r="B226" s="5" t="s">
        <v>267</v>
      </c>
      <c r="C226" s="5" t="s">
        <v>270</v>
      </c>
      <c r="D226" s="176"/>
      <c r="E226" s="42">
        <v>194465</v>
      </c>
      <c r="F226" s="111">
        <f t="shared" si="3"/>
        <v>98420397.829999983</v>
      </c>
    </row>
    <row r="227" spans="1:6" s="67" customFormat="1" ht="78" customHeight="1" thickBot="1" x14ac:dyDescent="0.3">
      <c r="A227" s="80">
        <v>44214</v>
      </c>
      <c r="B227" s="5" t="s">
        <v>265</v>
      </c>
      <c r="C227" s="5" t="s">
        <v>269</v>
      </c>
      <c r="D227" s="176"/>
      <c r="E227" s="42">
        <v>59940</v>
      </c>
      <c r="F227" s="111">
        <f t="shared" si="3"/>
        <v>98360457.829999983</v>
      </c>
    </row>
    <row r="228" spans="1:6" s="67" customFormat="1" ht="54" customHeight="1" thickBot="1" x14ac:dyDescent="0.3">
      <c r="A228" s="80">
        <v>44214</v>
      </c>
      <c r="B228" s="5" t="s">
        <v>266</v>
      </c>
      <c r="C228" s="5" t="s">
        <v>268</v>
      </c>
      <c r="D228" s="176"/>
      <c r="E228" s="42">
        <v>2278978.7400000002</v>
      </c>
      <c r="F228" s="111">
        <f t="shared" si="3"/>
        <v>96081479.089999989</v>
      </c>
    </row>
    <row r="229" spans="1:6" s="67" customFormat="1" ht="63" customHeight="1" thickBot="1" x14ac:dyDescent="0.3">
      <c r="A229" s="80">
        <v>44215</v>
      </c>
      <c r="B229" s="5">
        <v>57952</v>
      </c>
      <c r="C229" s="5" t="s">
        <v>294</v>
      </c>
      <c r="D229" s="5"/>
      <c r="E229" s="42">
        <v>131052.5</v>
      </c>
      <c r="F229" s="111">
        <f t="shared" si="3"/>
        <v>95950426.589999989</v>
      </c>
    </row>
    <row r="230" spans="1:6" s="67" customFormat="1" ht="45.75" customHeight="1" thickBot="1" x14ac:dyDescent="0.3">
      <c r="A230" s="80">
        <v>44215</v>
      </c>
      <c r="B230" s="5">
        <v>57953</v>
      </c>
      <c r="C230" s="5" t="s">
        <v>295</v>
      </c>
      <c r="D230" s="5"/>
      <c r="E230" s="42">
        <v>4500</v>
      </c>
      <c r="F230" s="111">
        <f t="shared" si="3"/>
        <v>95945926.589999989</v>
      </c>
    </row>
    <row r="231" spans="1:6" s="67" customFormat="1" ht="63.75" customHeight="1" thickBot="1" x14ac:dyDescent="0.3">
      <c r="A231" s="80">
        <v>44215</v>
      </c>
      <c r="B231" s="5">
        <v>57954</v>
      </c>
      <c r="C231" s="5" t="s">
        <v>296</v>
      </c>
      <c r="D231" s="5"/>
      <c r="E231" s="42">
        <v>109915</v>
      </c>
      <c r="F231" s="111">
        <f t="shared" si="3"/>
        <v>95836011.589999989</v>
      </c>
    </row>
    <row r="232" spans="1:6" s="67" customFormat="1" ht="54" customHeight="1" thickBot="1" x14ac:dyDescent="0.3">
      <c r="A232" s="80">
        <v>44215</v>
      </c>
      <c r="B232" s="5">
        <v>57955</v>
      </c>
      <c r="C232" s="5" t="s">
        <v>297</v>
      </c>
      <c r="D232" s="5"/>
      <c r="E232" s="42">
        <v>22842.639999999999</v>
      </c>
      <c r="F232" s="111">
        <f t="shared" si="3"/>
        <v>95813168.949999988</v>
      </c>
    </row>
    <row r="233" spans="1:6" s="67" customFormat="1" ht="64.5" customHeight="1" thickBot="1" x14ac:dyDescent="0.3">
      <c r="A233" s="80">
        <v>44215</v>
      </c>
      <c r="B233" s="5">
        <v>57956</v>
      </c>
      <c r="C233" s="5" t="s">
        <v>362</v>
      </c>
      <c r="D233" s="5"/>
      <c r="E233" s="42">
        <v>17305.03</v>
      </c>
      <c r="F233" s="111">
        <f t="shared" si="3"/>
        <v>95795863.919999987</v>
      </c>
    </row>
    <row r="234" spans="1:6" s="67" customFormat="1" ht="51.75" customHeight="1" thickBot="1" x14ac:dyDescent="0.3">
      <c r="A234" s="80">
        <v>44215</v>
      </c>
      <c r="B234" s="5">
        <v>57957</v>
      </c>
      <c r="C234" s="5" t="s">
        <v>298</v>
      </c>
      <c r="D234" s="5"/>
      <c r="E234" s="42">
        <v>209279.38</v>
      </c>
      <c r="F234" s="111">
        <f t="shared" si="3"/>
        <v>95586584.539999992</v>
      </c>
    </row>
    <row r="235" spans="1:6" s="67" customFormat="1" ht="49.5" customHeight="1" thickBot="1" x14ac:dyDescent="0.3">
      <c r="A235" s="80">
        <v>44215</v>
      </c>
      <c r="B235" s="5">
        <v>57958</v>
      </c>
      <c r="C235" s="5" t="s">
        <v>298</v>
      </c>
      <c r="D235" s="5"/>
      <c r="E235" s="42">
        <v>91020.62</v>
      </c>
      <c r="F235" s="111">
        <f t="shared" si="3"/>
        <v>95495563.919999987</v>
      </c>
    </row>
    <row r="236" spans="1:6" s="67" customFormat="1" ht="66" customHeight="1" thickBot="1" x14ac:dyDescent="0.3">
      <c r="A236" s="80">
        <v>44216</v>
      </c>
      <c r="B236" s="5">
        <v>57959</v>
      </c>
      <c r="C236" s="5" t="s">
        <v>305</v>
      </c>
      <c r="D236" s="5"/>
      <c r="E236" s="42">
        <v>36340.559999999998</v>
      </c>
      <c r="F236" s="111">
        <f t="shared" si="3"/>
        <v>95459223.359999985</v>
      </c>
    </row>
    <row r="237" spans="1:6" s="67" customFormat="1" ht="40.5" customHeight="1" thickBot="1" x14ac:dyDescent="0.3">
      <c r="A237" s="80">
        <v>44216</v>
      </c>
      <c r="B237" s="5">
        <v>57960</v>
      </c>
      <c r="C237" s="5" t="s">
        <v>306</v>
      </c>
      <c r="D237" s="5"/>
      <c r="E237" s="42">
        <v>122225.83</v>
      </c>
      <c r="F237" s="111">
        <f t="shared" si="3"/>
        <v>95336997.529999986</v>
      </c>
    </row>
    <row r="238" spans="1:6" s="67" customFormat="1" ht="89.25" customHeight="1" thickBot="1" x14ac:dyDescent="0.3">
      <c r="A238" s="80">
        <v>44216</v>
      </c>
      <c r="B238" s="5">
        <v>57961</v>
      </c>
      <c r="C238" s="5" t="s">
        <v>307</v>
      </c>
      <c r="D238" s="5"/>
      <c r="E238" s="42">
        <v>380475</v>
      </c>
      <c r="F238" s="111">
        <f t="shared" si="3"/>
        <v>94956522.529999986</v>
      </c>
    </row>
    <row r="239" spans="1:6" s="67" customFormat="1" ht="63" customHeight="1" thickBot="1" x14ac:dyDescent="0.3">
      <c r="A239" s="80">
        <v>44216</v>
      </c>
      <c r="B239" s="5">
        <v>57962</v>
      </c>
      <c r="C239" s="5" t="s">
        <v>308</v>
      </c>
      <c r="D239" s="5"/>
      <c r="E239" s="42">
        <v>67640</v>
      </c>
      <c r="F239" s="111">
        <f t="shared" si="3"/>
        <v>94888882.529999986</v>
      </c>
    </row>
    <row r="240" spans="1:6" s="67" customFormat="1" ht="53.25" customHeight="1" thickBot="1" x14ac:dyDescent="0.3">
      <c r="A240" s="80">
        <v>44216</v>
      </c>
      <c r="B240" s="5">
        <v>57963</v>
      </c>
      <c r="C240" s="5" t="s">
        <v>309</v>
      </c>
      <c r="D240" s="5"/>
      <c r="E240" s="42">
        <v>1486058</v>
      </c>
      <c r="F240" s="111">
        <f t="shared" si="3"/>
        <v>93402824.529999986</v>
      </c>
    </row>
    <row r="241" spans="1:6" s="67" customFormat="1" ht="69" customHeight="1" thickBot="1" x14ac:dyDescent="0.3">
      <c r="A241" s="80">
        <v>44216</v>
      </c>
      <c r="B241" s="5">
        <v>57964</v>
      </c>
      <c r="C241" s="5" t="s">
        <v>310</v>
      </c>
      <c r="D241" s="5"/>
      <c r="E241" s="42">
        <v>16858.91</v>
      </c>
      <c r="F241" s="111">
        <f t="shared" si="3"/>
        <v>93385965.61999999</v>
      </c>
    </row>
    <row r="242" spans="1:6" s="67" customFormat="1" ht="63" customHeight="1" thickBot="1" x14ac:dyDescent="0.3">
      <c r="A242" s="80">
        <v>44216</v>
      </c>
      <c r="B242" s="5">
        <v>57965</v>
      </c>
      <c r="C242" s="5" t="s">
        <v>311</v>
      </c>
      <c r="D242" s="5"/>
      <c r="E242" s="42">
        <v>50564.47</v>
      </c>
      <c r="F242" s="111">
        <f t="shared" si="3"/>
        <v>93335401.149999991</v>
      </c>
    </row>
    <row r="243" spans="1:6" s="67" customFormat="1" ht="69" customHeight="1" thickBot="1" x14ac:dyDescent="0.3">
      <c r="A243" s="80">
        <v>44216</v>
      </c>
      <c r="B243" s="5">
        <v>57966</v>
      </c>
      <c r="C243" s="5" t="s">
        <v>312</v>
      </c>
      <c r="D243" s="5"/>
      <c r="E243" s="42">
        <v>26922.01</v>
      </c>
      <c r="F243" s="111">
        <f t="shared" si="3"/>
        <v>93308479.139999986</v>
      </c>
    </row>
    <row r="244" spans="1:6" s="67" customFormat="1" ht="67.5" customHeight="1" thickBot="1" x14ac:dyDescent="0.3">
      <c r="A244" s="80">
        <v>44216</v>
      </c>
      <c r="B244" s="5">
        <v>57967</v>
      </c>
      <c r="C244" s="5" t="s">
        <v>313</v>
      </c>
      <c r="D244" s="5"/>
      <c r="E244" s="42">
        <v>554249.82999999996</v>
      </c>
      <c r="F244" s="111">
        <f t="shared" si="3"/>
        <v>92754229.309999987</v>
      </c>
    </row>
    <row r="245" spans="1:6" s="67" customFormat="1" ht="55.5" customHeight="1" thickBot="1" x14ac:dyDescent="0.3">
      <c r="A245" s="80">
        <v>44216</v>
      </c>
      <c r="B245" s="5">
        <v>57968</v>
      </c>
      <c r="C245" s="5" t="s">
        <v>314</v>
      </c>
      <c r="D245" s="5"/>
      <c r="E245" s="42">
        <v>138440.24</v>
      </c>
      <c r="F245" s="111">
        <f t="shared" si="3"/>
        <v>92615789.069999993</v>
      </c>
    </row>
    <row r="246" spans="1:6" s="67" customFormat="1" ht="61.5" customHeight="1" thickBot="1" x14ac:dyDescent="0.3">
      <c r="A246" s="80">
        <v>44216</v>
      </c>
      <c r="B246" s="5">
        <v>57969</v>
      </c>
      <c r="C246" s="5" t="s">
        <v>315</v>
      </c>
      <c r="D246" s="5"/>
      <c r="E246" s="42">
        <v>5400</v>
      </c>
      <c r="F246" s="111">
        <f t="shared" si="3"/>
        <v>92610389.069999993</v>
      </c>
    </row>
    <row r="247" spans="1:6" s="67" customFormat="1" ht="68.25" customHeight="1" thickBot="1" x14ac:dyDescent="0.3">
      <c r="A247" s="80">
        <v>44216</v>
      </c>
      <c r="B247" s="5">
        <v>57970</v>
      </c>
      <c r="C247" s="5" t="s">
        <v>316</v>
      </c>
      <c r="D247" s="5"/>
      <c r="E247" s="42">
        <v>2700</v>
      </c>
      <c r="F247" s="111">
        <f t="shared" si="3"/>
        <v>92607689.069999993</v>
      </c>
    </row>
    <row r="248" spans="1:6" s="67" customFormat="1" ht="64.5" customHeight="1" thickBot="1" x14ac:dyDescent="0.3">
      <c r="A248" s="80">
        <v>44216</v>
      </c>
      <c r="B248" s="5">
        <v>57971</v>
      </c>
      <c r="C248" s="5" t="s">
        <v>317</v>
      </c>
      <c r="D248" s="5"/>
      <c r="E248" s="42">
        <v>68535.53</v>
      </c>
      <c r="F248" s="111">
        <f t="shared" si="3"/>
        <v>92539153.539999992</v>
      </c>
    </row>
    <row r="249" spans="1:6" s="67" customFormat="1" ht="62.25" customHeight="1" thickBot="1" x14ac:dyDescent="0.3">
      <c r="A249" s="80">
        <v>44216</v>
      </c>
      <c r="B249" s="5">
        <v>57972</v>
      </c>
      <c r="C249" s="5" t="s">
        <v>318</v>
      </c>
      <c r="D249" s="5"/>
      <c r="E249" s="42">
        <v>4227.5</v>
      </c>
      <c r="F249" s="111">
        <f t="shared" si="3"/>
        <v>92534926.039999992</v>
      </c>
    </row>
    <row r="250" spans="1:6" s="67" customFormat="1" ht="78.75" customHeight="1" thickBot="1" x14ac:dyDescent="0.3">
      <c r="A250" s="80">
        <v>44216</v>
      </c>
      <c r="B250" s="5" t="s">
        <v>299</v>
      </c>
      <c r="C250" s="5" t="s">
        <v>319</v>
      </c>
      <c r="D250" s="5"/>
      <c r="E250" s="42">
        <v>240967.5</v>
      </c>
      <c r="F250" s="111">
        <f t="shared" si="3"/>
        <v>92293958.539999992</v>
      </c>
    </row>
    <row r="251" spans="1:6" s="67" customFormat="1" ht="71.25" customHeight="1" thickBot="1" x14ac:dyDescent="0.3">
      <c r="A251" s="80">
        <v>44216</v>
      </c>
      <c r="B251" s="5" t="s">
        <v>300</v>
      </c>
      <c r="C251" s="5" t="s">
        <v>320</v>
      </c>
      <c r="D251" s="5"/>
      <c r="E251" s="42">
        <v>114142.5</v>
      </c>
      <c r="F251" s="111">
        <f t="shared" si="3"/>
        <v>92179816.039999992</v>
      </c>
    </row>
    <row r="252" spans="1:6" s="67" customFormat="1" ht="83.25" customHeight="1" thickBot="1" x14ac:dyDescent="0.3">
      <c r="A252" s="80">
        <v>44216</v>
      </c>
      <c r="B252" s="5" t="s">
        <v>301</v>
      </c>
      <c r="C252" s="5" t="s">
        <v>321</v>
      </c>
      <c r="D252" s="5"/>
      <c r="E252" s="42">
        <v>3296703.34</v>
      </c>
      <c r="F252" s="111">
        <f t="shared" si="3"/>
        <v>88883112.699999988</v>
      </c>
    </row>
    <row r="253" spans="1:6" s="67" customFormat="1" ht="75.75" customHeight="1" thickBot="1" x14ac:dyDescent="0.3">
      <c r="A253" s="80">
        <v>44216</v>
      </c>
      <c r="B253" s="5" t="s">
        <v>302</v>
      </c>
      <c r="C253" s="5" t="s">
        <v>322</v>
      </c>
      <c r="D253" s="5"/>
      <c r="E253" s="42">
        <v>48426.79</v>
      </c>
      <c r="F253" s="111">
        <f t="shared" si="3"/>
        <v>88834685.909999982</v>
      </c>
    </row>
    <row r="254" spans="1:6" s="67" customFormat="1" ht="54.75" customHeight="1" thickBot="1" x14ac:dyDescent="0.3">
      <c r="A254" s="80">
        <v>44216</v>
      </c>
      <c r="B254" s="5" t="s">
        <v>303</v>
      </c>
      <c r="C254" s="5" t="s">
        <v>323</v>
      </c>
      <c r="D254" s="5"/>
      <c r="E254" s="42">
        <v>1091166.2</v>
      </c>
      <c r="F254" s="111">
        <f t="shared" si="3"/>
        <v>87743519.709999979</v>
      </c>
    </row>
    <row r="255" spans="1:6" s="67" customFormat="1" ht="54.75" customHeight="1" thickBot="1" x14ac:dyDescent="0.3">
      <c r="A255" s="80">
        <v>44216</v>
      </c>
      <c r="B255" s="5" t="s">
        <v>304</v>
      </c>
      <c r="C255" s="5" t="s">
        <v>324</v>
      </c>
      <c r="D255" s="5"/>
      <c r="E255" s="42">
        <v>247809</v>
      </c>
      <c r="F255" s="111">
        <f t="shared" si="3"/>
        <v>87495710.709999979</v>
      </c>
    </row>
    <row r="256" spans="1:6" s="67" customFormat="1" ht="56.25" customHeight="1" thickBot="1" x14ac:dyDescent="0.3">
      <c r="A256" s="80">
        <v>44218</v>
      </c>
      <c r="B256" s="5">
        <v>57973</v>
      </c>
      <c r="C256" s="5" t="s">
        <v>363</v>
      </c>
      <c r="D256" s="5"/>
      <c r="E256" s="42">
        <v>33300</v>
      </c>
      <c r="F256" s="111">
        <f t="shared" si="3"/>
        <v>87462410.709999979</v>
      </c>
    </row>
    <row r="257" spans="1:6" s="67" customFormat="1" ht="51.75" customHeight="1" thickBot="1" x14ac:dyDescent="0.3">
      <c r="A257" s="80">
        <v>44218</v>
      </c>
      <c r="B257" s="5">
        <v>57974</v>
      </c>
      <c r="C257" s="5" t="s">
        <v>334</v>
      </c>
      <c r="D257" s="5"/>
      <c r="E257" s="42">
        <v>5400</v>
      </c>
      <c r="F257" s="111">
        <f t="shared" si="3"/>
        <v>87457010.709999979</v>
      </c>
    </row>
    <row r="258" spans="1:6" s="67" customFormat="1" ht="56.25" customHeight="1" thickBot="1" x14ac:dyDescent="0.3">
      <c r="A258" s="80">
        <v>44218</v>
      </c>
      <c r="B258" s="5">
        <v>57975</v>
      </c>
      <c r="C258" s="5" t="s">
        <v>335</v>
      </c>
      <c r="D258" s="5"/>
      <c r="E258" s="42">
        <v>9000</v>
      </c>
      <c r="F258" s="111">
        <f t="shared" si="3"/>
        <v>87448010.709999979</v>
      </c>
    </row>
    <row r="259" spans="1:6" s="67" customFormat="1" ht="51.75" customHeight="1" thickBot="1" x14ac:dyDescent="0.3">
      <c r="A259" s="80">
        <v>44218</v>
      </c>
      <c r="B259" s="5">
        <v>57976</v>
      </c>
      <c r="C259" s="5" t="s">
        <v>336</v>
      </c>
      <c r="D259" s="5"/>
      <c r="E259" s="42">
        <v>5400</v>
      </c>
      <c r="F259" s="111">
        <f t="shared" si="3"/>
        <v>87442610.709999979</v>
      </c>
    </row>
    <row r="260" spans="1:6" s="67" customFormat="1" ht="51" customHeight="1" thickBot="1" x14ac:dyDescent="0.3">
      <c r="A260" s="80">
        <v>44218</v>
      </c>
      <c r="B260" s="5">
        <v>57977</v>
      </c>
      <c r="C260" s="5" t="s">
        <v>337</v>
      </c>
      <c r="D260" s="5"/>
      <c r="E260" s="42">
        <v>3600</v>
      </c>
      <c r="F260" s="111">
        <f t="shared" si="3"/>
        <v>87439010.709999979</v>
      </c>
    </row>
    <row r="261" spans="1:6" s="67" customFormat="1" ht="51.75" customHeight="1" thickBot="1" x14ac:dyDescent="0.3">
      <c r="A261" s="80">
        <v>44218</v>
      </c>
      <c r="B261" s="5">
        <v>57978</v>
      </c>
      <c r="C261" s="5" t="s">
        <v>338</v>
      </c>
      <c r="D261" s="5"/>
      <c r="E261" s="42">
        <v>5400</v>
      </c>
      <c r="F261" s="111">
        <f t="shared" si="3"/>
        <v>87433610.709999979</v>
      </c>
    </row>
    <row r="262" spans="1:6" s="67" customFormat="1" ht="51.75" customHeight="1" thickBot="1" x14ac:dyDescent="0.3">
      <c r="A262" s="80">
        <v>44218</v>
      </c>
      <c r="B262" s="5">
        <v>57979</v>
      </c>
      <c r="C262" s="5" t="s">
        <v>339</v>
      </c>
      <c r="D262" s="5"/>
      <c r="E262" s="42">
        <v>4500</v>
      </c>
      <c r="F262" s="111">
        <f t="shared" si="3"/>
        <v>87429110.709999979</v>
      </c>
    </row>
    <row r="263" spans="1:6" s="67" customFormat="1" ht="52.5" customHeight="1" thickBot="1" x14ac:dyDescent="0.3">
      <c r="A263" s="80">
        <v>44218</v>
      </c>
      <c r="B263" s="5">
        <v>57980</v>
      </c>
      <c r="C263" s="5" t="s">
        <v>340</v>
      </c>
      <c r="D263" s="5"/>
      <c r="E263" s="42">
        <v>9000</v>
      </c>
      <c r="F263" s="111">
        <f t="shared" si="3"/>
        <v>87420110.709999979</v>
      </c>
    </row>
    <row r="264" spans="1:6" s="67" customFormat="1" ht="65.25" customHeight="1" thickBot="1" x14ac:dyDescent="0.3">
      <c r="A264" s="80">
        <v>44218</v>
      </c>
      <c r="B264" s="5">
        <v>57981</v>
      </c>
      <c r="C264" s="5" t="s">
        <v>341</v>
      </c>
      <c r="D264" s="5"/>
      <c r="E264" s="42">
        <v>13500</v>
      </c>
      <c r="F264" s="111">
        <f t="shared" si="3"/>
        <v>87406610.709999979</v>
      </c>
    </row>
    <row r="265" spans="1:6" s="67" customFormat="1" ht="53.25" customHeight="1" thickBot="1" x14ac:dyDescent="0.3">
      <c r="A265" s="80">
        <v>44218</v>
      </c>
      <c r="B265" s="5">
        <v>57982</v>
      </c>
      <c r="C265" s="5" t="s">
        <v>342</v>
      </c>
      <c r="D265" s="5"/>
      <c r="E265" s="42">
        <v>3150</v>
      </c>
      <c r="F265" s="111">
        <f t="shared" si="3"/>
        <v>87403460.709999979</v>
      </c>
    </row>
    <row r="266" spans="1:6" s="67" customFormat="1" ht="54" customHeight="1" thickBot="1" x14ac:dyDescent="0.3">
      <c r="A266" s="80">
        <v>44218</v>
      </c>
      <c r="B266" s="5">
        <v>57983</v>
      </c>
      <c r="C266" s="5" t="s">
        <v>343</v>
      </c>
      <c r="D266" s="5"/>
      <c r="E266" s="42">
        <v>83064.14</v>
      </c>
      <c r="F266" s="111">
        <f t="shared" si="3"/>
        <v>87320396.569999978</v>
      </c>
    </row>
    <row r="267" spans="1:6" s="67" customFormat="1" ht="63" customHeight="1" thickBot="1" x14ac:dyDescent="0.3">
      <c r="A267" s="80">
        <v>44218</v>
      </c>
      <c r="B267" s="5">
        <v>57984</v>
      </c>
      <c r="C267" s="5" t="s">
        <v>344</v>
      </c>
      <c r="D267" s="5"/>
      <c r="E267" s="42">
        <v>167532.99</v>
      </c>
      <c r="F267" s="111">
        <f t="shared" si="3"/>
        <v>87152863.579999983</v>
      </c>
    </row>
    <row r="268" spans="1:6" s="67" customFormat="1" ht="54" customHeight="1" thickBot="1" x14ac:dyDescent="0.3">
      <c r="A268" s="80">
        <v>44218</v>
      </c>
      <c r="B268" s="5">
        <v>57985</v>
      </c>
      <c r="C268" s="5" t="s">
        <v>345</v>
      </c>
      <c r="D268" s="5"/>
      <c r="E268" s="42">
        <v>142611.91</v>
      </c>
      <c r="F268" s="111">
        <f t="shared" si="3"/>
        <v>87010251.669999987</v>
      </c>
    </row>
    <row r="269" spans="1:6" s="67" customFormat="1" ht="77.25" customHeight="1" thickBot="1" x14ac:dyDescent="0.3">
      <c r="A269" s="80">
        <v>44218</v>
      </c>
      <c r="B269" s="5">
        <v>57986</v>
      </c>
      <c r="C269" s="5" t="s">
        <v>346</v>
      </c>
      <c r="D269" s="5"/>
      <c r="E269" s="42">
        <v>152177.67000000001</v>
      </c>
      <c r="F269" s="111">
        <f t="shared" si="3"/>
        <v>86858073.999999985</v>
      </c>
    </row>
    <row r="270" spans="1:6" s="67" customFormat="1" ht="49.5" customHeight="1" thickBot="1" x14ac:dyDescent="0.3">
      <c r="A270" s="80">
        <v>44218</v>
      </c>
      <c r="B270" s="5">
        <v>57987</v>
      </c>
      <c r="C270" s="5" t="s">
        <v>41</v>
      </c>
      <c r="D270" s="5"/>
      <c r="E270" s="42">
        <v>0</v>
      </c>
      <c r="F270" s="111">
        <f t="shared" si="3"/>
        <v>86858073.999999985</v>
      </c>
    </row>
    <row r="271" spans="1:6" s="67" customFormat="1" ht="49.5" customHeight="1" thickBot="1" x14ac:dyDescent="0.3">
      <c r="A271" s="80">
        <v>44218</v>
      </c>
      <c r="B271" s="5">
        <v>57988</v>
      </c>
      <c r="C271" s="5" t="s">
        <v>41</v>
      </c>
      <c r="D271" s="5"/>
      <c r="E271" s="42">
        <v>0</v>
      </c>
      <c r="F271" s="111">
        <f t="shared" ref="F271:F334" si="4">F270+D271-E271</f>
        <v>86858073.999999985</v>
      </c>
    </row>
    <row r="272" spans="1:6" s="67" customFormat="1" ht="70.5" customHeight="1" thickBot="1" x14ac:dyDescent="0.3">
      <c r="A272" s="80">
        <v>44218</v>
      </c>
      <c r="B272" s="5">
        <v>57989</v>
      </c>
      <c r="C272" s="5" t="s">
        <v>347</v>
      </c>
      <c r="D272" s="5"/>
      <c r="E272" s="42">
        <v>1883.68</v>
      </c>
      <c r="F272" s="111">
        <f t="shared" si="4"/>
        <v>86856190.319999978</v>
      </c>
    </row>
    <row r="273" spans="1:6" s="67" customFormat="1" ht="61.5" customHeight="1" thickBot="1" x14ac:dyDescent="0.3">
      <c r="A273" s="80">
        <v>44218</v>
      </c>
      <c r="B273" s="5">
        <v>57990</v>
      </c>
      <c r="C273" s="5" t="s">
        <v>348</v>
      </c>
      <c r="D273" s="5"/>
      <c r="E273" s="42">
        <v>2000</v>
      </c>
      <c r="F273" s="111">
        <f t="shared" si="4"/>
        <v>86854190.319999978</v>
      </c>
    </row>
    <row r="274" spans="1:6" s="67" customFormat="1" ht="58.5" customHeight="1" thickBot="1" x14ac:dyDescent="0.3">
      <c r="A274" s="80">
        <v>44218</v>
      </c>
      <c r="B274" s="5">
        <v>57991</v>
      </c>
      <c r="C274" s="5" t="s">
        <v>349</v>
      </c>
      <c r="D274" s="5"/>
      <c r="E274" s="42">
        <v>117789.35</v>
      </c>
      <c r="F274" s="111">
        <f t="shared" si="4"/>
        <v>86736400.969999984</v>
      </c>
    </row>
    <row r="275" spans="1:6" s="67" customFormat="1" ht="65.25" customHeight="1" thickBot="1" x14ac:dyDescent="0.3">
      <c r="A275" s="80">
        <v>44218</v>
      </c>
      <c r="B275" s="5">
        <v>57992</v>
      </c>
      <c r="C275" s="5" t="s">
        <v>350</v>
      </c>
      <c r="D275" s="5"/>
      <c r="E275" s="42">
        <v>184919.24</v>
      </c>
      <c r="F275" s="111">
        <f t="shared" si="4"/>
        <v>86551481.729999989</v>
      </c>
    </row>
    <row r="276" spans="1:6" s="67" customFormat="1" ht="71.25" customHeight="1" thickBot="1" x14ac:dyDescent="0.3">
      <c r="A276" s="80">
        <v>44218</v>
      </c>
      <c r="B276" s="5">
        <v>57993</v>
      </c>
      <c r="C276" s="5" t="s">
        <v>351</v>
      </c>
      <c r="D276" s="5"/>
      <c r="E276" s="42">
        <v>26922.01</v>
      </c>
      <c r="F276" s="111">
        <f t="shared" si="4"/>
        <v>86524559.719999984</v>
      </c>
    </row>
    <row r="277" spans="1:6" s="67" customFormat="1" ht="42" customHeight="1" thickBot="1" x14ac:dyDescent="0.3">
      <c r="A277" s="80">
        <v>44218</v>
      </c>
      <c r="B277" s="5">
        <v>57994</v>
      </c>
      <c r="C277" s="5" t="s">
        <v>41</v>
      </c>
      <c r="D277" s="5"/>
      <c r="E277" s="42">
        <v>0</v>
      </c>
      <c r="F277" s="111">
        <f t="shared" si="4"/>
        <v>86524559.719999984</v>
      </c>
    </row>
    <row r="278" spans="1:6" s="67" customFormat="1" ht="53.25" customHeight="1" thickBot="1" x14ac:dyDescent="0.3">
      <c r="A278" s="80">
        <v>44218</v>
      </c>
      <c r="B278" s="5">
        <v>57995</v>
      </c>
      <c r="C278" s="5" t="s">
        <v>352</v>
      </c>
      <c r="D278" s="5"/>
      <c r="E278" s="42">
        <v>102740.49</v>
      </c>
      <c r="F278" s="111">
        <f t="shared" si="4"/>
        <v>86421819.229999989</v>
      </c>
    </row>
    <row r="279" spans="1:6" s="67" customFormat="1" ht="41.25" customHeight="1" thickBot="1" x14ac:dyDescent="0.3">
      <c r="A279" s="80">
        <v>44218</v>
      </c>
      <c r="B279" s="5">
        <v>57996</v>
      </c>
      <c r="C279" s="5" t="s">
        <v>41</v>
      </c>
      <c r="D279" s="5"/>
      <c r="E279" s="42">
        <v>0</v>
      </c>
      <c r="F279" s="111">
        <f t="shared" si="4"/>
        <v>86421819.229999989</v>
      </c>
    </row>
    <row r="280" spans="1:6" s="67" customFormat="1" ht="65.25" customHeight="1" thickBot="1" x14ac:dyDescent="0.3">
      <c r="A280" s="80">
        <v>44218</v>
      </c>
      <c r="B280" s="5">
        <v>57997</v>
      </c>
      <c r="C280" s="5" t="s">
        <v>353</v>
      </c>
      <c r="D280" s="5"/>
      <c r="E280" s="42">
        <v>152939</v>
      </c>
      <c r="F280" s="111">
        <f t="shared" si="4"/>
        <v>86268880.229999989</v>
      </c>
    </row>
    <row r="281" spans="1:6" s="67" customFormat="1" ht="78" customHeight="1" thickBot="1" x14ac:dyDescent="0.3">
      <c r="A281" s="80">
        <v>44218</v>
      </c>
      <c r="B281" s="5">
        <v>57998</v>
      </c>
      <c r="C281" s="5" t="s">
        <v>354</v>
      </c>
      <c r="D281" s="5"/>
      <c r="E281" s="42">
        <v>145956.85</v>
      </c>
      <c r="F281" s="111">
        <f t="shared" si="4"/>
        <v>86122923.379999995</v>
      </c>
    </row>
    <row r="282" spans="1:6" s="67" customFormat="1" ht="65.25" customHeight="1" thickBot="1" x14ac:dyDescent="0.3">
      <c r="A282" s="80">
        <v>44218</v>
      </c>
      <c r="B282" s="5" t="s">
        <v>333</v>
      </c>
      <c r="C282" s="5" t="s">
        <v>355</v>
      </c>
      <c r="D282" s="5"/>
      <c r="E282" s="42">
        <v>667.5</v>
      </c>
      <c r="F282" s="111">
        <f t="shared" si="4"/>
        <v>86122255.879999995</v>
      </c>
    </row>
    <row r="283" spans="1:6" s="67" customFormat="1" ht="74.25" customHeight="1" thickBot="1" x14ac:dyDescent="0.3">
      <c r="A283" s="80">
        <v>44222</v>
      </c>
      <c r="B283" s="5">
        <v>57999</v>
      </c>
      <c r="C283" s="5" t="s">
        <v>364</v>
      </c>
      <c r="D283" s="5"/>
      <c r="E283" s="42">
        <v>181782.5</v>
      </c>
      <c r="F283" s="111">
        <f t="shared" si="4"/>
        <v>85940473.379999995</v>
      </c>
    </row>
    <row r="284" spans="1:6" s="67" customFormat="1" ht="62.25" customHeight="1" thickBot="1" x14ac:dyDescent="0.3">
      <c r="A284" s="80">
        <v>44222</v>
      </c>
      <c r="B284" s="5">
        <v>58000</v>
      </c>
      <c r="C284" s="5" t="s">
        <v>381</v>
      </c>
      <c r="D284" s="5"/>
      <c r="E284" s="42">
        <v>27000</v>
      </c>
      <c r="F284" s="111">
        <f t="shared" si="4"/>
        <v>85913473.379999995</v>
      </c>
    </row>
    <row r="285" spans="1:6" s="67" customFormat="1" ht="60.75" customHeight="1" thickBot="1" x14ac:dyDescent="0.3">
      <c r="A285" s="80">
        <v>44222</v>
      </c>
      <c r="B285" s="5">
        <v>58001</v>
      </c>
      <c r="C285" s="5" t="s">
        <v>365</v>
      </c>
      <c r="D285" s="5"/>
      <c r="E285" s="42">
        <v>4860</v>
      </c>
      <c r="F285" s="111">
        <f t="shared" si="4"/>
        <v>85908613.379999995</v>
      </c>
    </row>
    <row r="286" spans="1:6" s="67" customFormat="1" ht="44.25" customHeight="1" thickBot="1" x14ac:dyDescent="0.3">
      <c r="A286" s="80">
        <v>44222</v>
      </c>
      <c r="B286" s="5">
        <v>58002</v>
      </c>
      <c r="C286" s="5" t="s">
        <v>41</v>
      </c>
      <c r="D286" s="5"/>
      <c r="E286" s="42">
        <v>0</v>
      </c>
      <c r="F286" s="111">
        <f t="shared" si="4"/>
        <v>85908613.379999995</v>
      </c>
    </row>
    <row r="287" spans="1:6" s="67" customFormat="1" ht="74.25" customHeight="1" thickBot="1" x14ac:dyDescent="0.3">
      <c r="A287" s="80">
        <v>44222</v>
      </c>
      <c r="B287" s="5">
        <v>58003</v>
      </c>
      <c r="C287" s="5" t="s">
        <v>366</v>
      </c>
      <c r="D287" s="5"/>
      <c r="E287" s="42">
        <v>257877.5</v>
      </c>
      <c r="F287" s="111">
        <f t="shared" si="4"/>
        <v>85650735.879999995</v>
      </c>
    </row>
    <row r="288" spans="1:6" s="67" customFormat="1" ht="55.5" customHeight="1" thickBot="1" x14ac:dyDescent="0.3">
      <c r="A288" s="80">
        <v>44222</v>
      </c>
      <c r="B288" s="5">
        <v>58004</v>
      </c>
      <c r="C288" s="5" t="s">
        <v>367</v>
      </c>
      <c r="D288" s="5"/>
      <c r="E288" s="42">
        <v>69220.12</v>
      </c>
      <c r="F288" s="111">
        <f t="shared" si="4"/>
        <v>85581515.75999999</v>
      </c>
    </row>
    <row r="289" spans="1:6" s="67" customFormat="1" ht="57" customHeight="1" thickBot="1" x14ac:dyDescent="0.3">
      <c r="A289" s="80">
        <v>44222</v>
      </c>
      <c r="B289" s="5">
        <v>58005</v>
      </c>
      <c r="C289" s="5" t="s">
        <v>368</v>
      </c>
      <c r="D289" s="5"/>
      <c r="E289" s="42">
        <v>48454.080000000002</v>
      </c>
      <c r="F289" s="111">
        <f t="shared" si="4"/>
        <v>85533061.679999992</v>
      </c>
    </row>
    <row r="290" spans="1:6" s="67" customFormat="1" ht="66" customHeight="1" thickBot="1" x14ac:dyDescent="0.3">
      <c r="A290" s="80">
        <v>44222</v>
      </c>
      <c r="B290" s="5">
        <v>58006</v>
      </c>
      <c r="C290" s="5" t="s">
        <v>369</v>
      </c>
      <c r="D290" s="5"/>
      <c r="E290" s="42">
        <v>126495.94</v>
      </c>
      <c r="F290" s="111">
        <f t="shared" si="4"/>
        <v>85406565.739999995</v>
      </c>
    </row>
    <row r="291" spans="1:6" s="67" customFormat="1" ht="79.5" customHeight="1" thickBot="1" x14ac:dyDescent="0.3">
      <c r="A291" s="80">
        <v>44222</v>
      </c>
      <c r="B291" s="5">
        <v>58007</v>
      </c>
      <c r="C291" s="5" t="s">
        <v>370</v>
      </c>
      <c r="D291" s="5"/>
      <c r="E291" s="42">
        <v>98458.7</v>
      </c>
      <c r="F291" s="111">
        <f t="shared" si="4"/>
        <v>85308107.039999992</v>
      </c>
    </row>
    <row r="292" spans="1:6" s="67" customFormat="1" ht="50.25" customHeight="1" thickBot="1" x14ac:dyDescent="0.3">
      <c r="A292" s="80">
        <v>44222</v>
      </c>
      <c r="B292" s="5">
        <v>58008</v>
      </c>
      <c r="C292" s="5" t="s">
        <v>371</v>
      </c>
      <c r="D292" s="5"/>
      <c r="E292" s="42">
        <v>56691.28</v>
      </c>
      <c r="F292" s="111">
        <f t="shared" si="4"/>
        <v>85251415.75999999</v>
      </c>
    </row>
    <row r="293" spans="1:6" s="67" customFormat="1" ht="69.75" customHeight="1" thickBot="1" x14ac:dyDescent="0.3">
      <c r="A293" s="80">
        <v>44222</v>
      </c>
      <c r="B293" s="5">
        <v>58009</v>
      </c>
      <c r="C293" s="5" t="s">
        <v>372</v>
      </c>
      <c r="D293" s="5"/>
      <c r="E293" s="42">
        <v>171075.22</v>
      </c>
      <c r="F293" s="111">
        <f t="shared" si="4"/>
        <v>85080340.539999992</v>
      </c>
    </row>
    <row r="294" spans="1:6" s="67" customFormat="1" ht="61.5" customHeight="1" thickBot="1" x14ac:dyDescent="0.3">
      <c r="A294" s="80">
        <v>44222</v>
      </c>
      <c r="B294" s="5">
        <v>58010</v>
      </c>
      <c r="C294" s="5" t="s">
        <v>373</v>
      </c>
      <c r="D294" s="5"/>
      <c r="E294" s="42">
        <v>52607.29</v>
      </c>
      <c r="F294" s="111">
        <f t="shared" si="4"/>
        <v>85027733.249999985</v>
      </c>
    </row>
    <row r="295" spans="1:6" s="67" customFormat="1" ht="68.25" customHeight="1" thickBot="1" x14ac:dyDescent="0.3">
      <c r="A295" s="80">
        <v>44222</v>
      </c>
      <c r="B295" s="5">
        <v>58011</v>
      </c>
      <c r="C295" s="5" t="s">
        <v>374</v>
      </c>
      <c r="D295" s="5"/>
      <c r="E295" s="42">
        <v>136836.54999999999</v>
      </c>
      <c r="F295" s="111">
        <f t="shared" si="4"/>
        <v>84890896.699999988</v>
      </c>
    </row>
    <row r="296" spans="1:6" s="67" customFormat="1" ht="64.5" customHeight="1" thickBot="1" x14ac:dyDescent="0.3">
      <c r="A296" s="80">
        <v>44222</v>
      </c>
      <c r="B296" s="5">
        <v>58012</v>
      </c>
      <c r="C296" s="5" t="s">
        <v>375</v>
      </c>
      <c r="D296" s="5"/>
      <c r="E296" s="42">
        <v>140304.57</v>
      </c>
      <c r="F296" s="111">
        <f t="shared" si="4"/>
        <v>84750592.129999995</v>
      </c>
    </row>
    <row r="297" spans="1:6" s="67" customFormat="1" ht="58.5" customHeight="1" thickBot="1" x14ac:dyDescent="0.3">
      <c r="A297" s="80">
        <v>44222</v>
      </c>
      <c r="B297" s="5">
        <v>58013</v>
      </c>
      <c r="C297" s="5" t="s">
        <v>376</v>
      </c>
      <c r="D297" s="5"/>
      <c r="E297" s="42">
        <v>97074.3</v>
      </c>
      <c r="F297" s="111">
        <f t="shared" si="4"/>
        <v>84653517.829999998</v>
      </c>
    </row>
    <row r="298" spans="1:6" s="67" customFormat="1" ht="64.5" customHeight="1" thickBot="1" x14ac:dyDescent="0.3">
      <c r="A298" s="80">
        <v>44222</v>
      </c>
      <c r="B298" s="5">
        <v>58014</v>
      </c>
      <c r="C298" s="5" t="s">
        <v>377</v>
      </c>
      <c r="D298" s="5"/>
      <c r="E298" s="42">
        <v>184919.24</v>
      </c>
      <c r="F298" s="111">
        <f t="shared" si="4"/>
        <v>84468598.590000004</v>
      </c>
    </row>
    <row r="299" spans="1:6" s="67" customFormat="1" ht="65.25" customHeight="1" thickBot="1" x14ac:dyDescent="0.3">
      <c r="A299" s="80">
        <v>44222</v>
      </c>
      <c r="B299" s="5">
        <v>58015</v>
      </c>
      <c r="C299" s="5" t="s">
        <v>378</v>
      </c>
      <c r="D299" s="5"/>
      <c r="E299" s="42">
        <v>119388.82</v>
      </c>
      <c r="F299" s="111">
        <f t="shared" si="4"/>
        <v>84349209.770000011</v>
      </c>
    </row>
    <row r="300" spans="1:6" s="67" customFormat="1" ht="63.75" customHeight="1" thickBot="1" x14ac:dyDescent="0.3">
      <c r="A300" s="80">
        <v>44222</v>
      </c>
      <c r="B300" s="5">
        <v>58016</v>
      </c>
      <c r="C300" s="5" t="s">
        <v>379</v>
      </c>
      <c r="D300" s="5"/>
      <c r="E300" s="42">
        <v>242270.42</v>
      </c>
      <c r="F300" s="111">
        <f t="shared" si="4"/>
        <v>84106939.350000009</v>
      </c>
    </row>
    <row r="301" spans="1:6" s="67" customFormat="1" ht="62.25" customHeight="1" thickBot="1" x14ac:dyDescent="0.3">
      <c r="A301" s="80">
        <v>44222</v>
      </c>
      <c r="B301" s="5">
        <v>58017</v>
      </c>
      <c r="C301" s="5" t="s">
        <v>380</v>
      </c>
      <c r="D301" s="5"/>
      <c r="E301" s="42">
        <v>199897.32</v>
      </c>
      <c r="F301" s="111">
        <f t="shared" si="4"/>
        <v>83907042.030000016</v>
      </c>
    </row>
    <row r="302" spans="1:6" s="67" customFormat="1" ht="51" customHeight="1" thickBot="1" x14ac:dyDescent="0.3">
      <c r="A302" s="80">
        <v>44222</v>
      </c>
      <c r="B302" s="5" t="s">
        <v>382</v>
      </c>
      <c r="C302" s="5" t="s">
        <v>384</v>
      </c>
      <c r="D302" s="5"/>
      <c r="E302" s="42">
        <v>15500</v>
      </c>
      <c r="F302" s="111">
        <f t="shared" si="4"/>
        <v>83891542.030000016</v>
      </c>
    </row>
    <row r="303" spans="1:6" s="67" customFormat="1" ht="54.75" customHeight="1" thickBot="1" x14ac:dyDescent="0.3">
      <c r="A303" s="211">
        <v>44222</v>
      </c>
      <c r="B303" s="212" t="s">
        <v>383</v>
      </c>
      <c r="C303" s="212" t="s">
        <v>385</v>
      </c>
      <c r="D303" s="212"/>
      <c r="E303" s="213">
        <v>56619.49</v>
      </c>
      <c r="F303" s="111">
        <f t="shared" si="4"/>
        <v>83834922.540000021</v>
      </c>
    </row>
    <row r="304" spans="1:6" s="104" customFormat="1" ht="68.25" thickBot="1" x14ac:dyDescent="0.3">
      <c r="A304" s="217">
        <v>44223</v>
      </c>
      <c r="B304" s="218">
        <v>58018</v>
      </c>
      <c r="C304" s="214" t="s">
        <v>414</v>
      </c>
      <c r="D304" s="215"/>
      <c r="E304" s="216">
        <v>142611.91</v>
      </c>
      <c r="F304" s="111">
        <f t="shared" si="4"/>
        <v>83692310.630000025</v>
      </c>
    </row>
    <row r="305" spans="1:6" s="104" customFormat="1" ht="68.25" thickBot="1" x14ac:dyDescent="0.3">
      <c r="A305" s="217">
        <v>44223</v>
      </c>
      <c r="B305" s="218">
        <v>58019</v>
      </c>
      <c r="C305" s="214" t="s">
        <v>415</v>
      </c>
      <c r="D305" s="215"/>
      <c r="E305" s="216">
        <v>192578.68</v>
      </c>
      <c r="F305" s="111">
        <f t="shared" si="4"/>
        <v>83499731.950000018</v>
      </c>
    </row>
    <row r="306" spans="1:6" s="104" customFormat="1" ht="68.25" thickBot="1" x14ac:dyDescent="0.3">
      <c r="A306" s="217">
        <v>44223</v>
      </c>
      <c r="B306" s="218">
        <v>58020</v>
      </c>
      <c r="C306" s="214" t="s">
        <v>416</v>
      </c>
      <c r="D306" s="215"/>
      <c r="E306" s="216">
        <v>117997.23</v>
      </c>
      <c r="F306" s="111">
        <f t="shared" si="4"/>
        <v>83381734.720000014</v>
      </c>
    </row>
    <row r="307" spans="1:6" s="104" customFormat="1" ht="68.25" thickBot="1" x14ac:dyDescent="0.3">
      <c r="A307" s="217">
        <v>44223</v>
      </c>
      <c r="B307" s="218">
        <v>58021</v>
      </c>
      <c r="C307" s="214" t="s">
        <v>417</v>
      </c>
      <c r="D307" s="215"/>
      <c r="E307" s="216">
        <v>140304.57</v>
      </c>
      <c r="F307" s="111">
        <f t="shared" si="4"/>
        <v>83241430.150000021</v>
      </c>
    </row>
    <row r="308" spans="1:6" s="104" customFormat="1" ht="57" thickBot="1" x14ac:dyDescent="0.3">
      <c r="A308" s="217">
        <v>44223</v>
      </c>
      <c r="B308" s="218">
        <v>58022</v>
      </c>
      <c r="C308" s="214" t="s">
        <v>418</v>
      </c>
      <c r="D308" s="215"/>
      <c r="E308" s="216">
        <v>115689.89</v>
      </c>
      <c r="F308" s="111">
        <f t="shared" si="4"/>
        <v>83125740.26000002</v>
      </c>
    </row>
    <row r="309" spans="1:6" s="104" customFormat="1" ht="45.75" thickBot="1" x14ac:dyDescent="0.3">
      <c r="A309" s="217">
        <v>44223</v>
      </c>
      <c r="B309" s="218">
        <v>58023</v>
      </c>
      <c r="C309" s="214" t="s">
        <v>419</v>
      </c>
      <c r="D309" s="215"/>
      <c r="E309" s="216">
        <v>203045.69</v>
      </c>
      <c r="F309" s="111">
        <f t="shared" si="4"/>
        <v>82922694.570000023</v>
      </c>
    </row>
    <row r="310" spans="1:6" s="104" customFormat="1" ht="57" thickBot="1" x14ac:dyDescent="0.3">
      <c r="A310" s="217">
        <v>44223</v>
      </c>
      <c r="B310" s="218">
        <v>58024</v>
      </c>
      <c r="C310" s="214" t="s">
        <v>420</v>
      </c>
      <c r="D310" s="215"/>
      <c r="E310" s="216">
        <v>137581.22</v>
      </c>
      <c r="F310" s="111">
        <f t="shared" si="4"/>
        <v>82785113.350000024</v>
      </c>
    </row>
    <row r="311" spans="1:6" s="104" customFormat="1" ht="45.75" thickBot="1" x14ac:dyDescent="0.3">
      <c r="A311" s="217">
        <v>44223</v>
      </c>
      <c r="B311" s="218">
        <v>58025</v>
      </c>
      <c r="C311" s="214" t="s">
        <v>421</v>
      </c>
      <c r="D311" s="215"/>
      <c r="E311" s="216">
        <v>229235.53</v>
      </c>
      <c r="F311" s="111">
        <f t="shared" si="4"/>
        <v>82555877.820000023</v>
      </c>
    </row>
    <row r="312" spans="1:6" s="104" customFormat="1" ht="45.75" thickBot="1" x14ac:dyDescent="0.3">
      <c r="A312" s="217">
        <v>44223</v>
      </c>
      <c r="B312" s="218">
        <v>58026</v>
      </c>
      <c r="C312" s="214" t="s">
        <v>422</v>
      </c>
      <c r="D312" s="215"/>
      <c r="E312" s="216">
        <v>26400</v>
      </c>
      <c r="F312" s="111">
        <f t="shared" si="4"/>
        <v>82529477.820000023</v>
      </c>
    </row>
    <row r="313" spans="1:6" s="104" customFormat="1" ht="57" thickBot="1" x14ac:dyDescent="0.3">
      <c r="A313" s="217">
        <v>44223</v>
      </c>
      <c r="B313" s="218">
        <v>58027</v>
      </c>
      <c r="C313" s="214" t="s">
        <v>423</v>
      </c>
      <c r="D313" s="215"/>
      <c r="E313" s="216">
        <v>46146.75</v>
      </c>
      <c r="F313" s="111">
        <f t="shared" si="4"/>
        <v>82483331.070000023</v>
      </c>
    </row>
    <row r="314" spans="1:6" s="104" customFormat="1" ht="57" thickBot="1" x14ac:dyDescent="0.3">
      <c r="A314" s="217">
        <v>44223</v>
      </c>
      <c r="B314" s="218">
        <v>58028</v>
      </c>
      <c r="C314" s="214" t="s">
        <v>424</v>
      </c>
      <c r="D314" s="215"/>
      <c r="E314" s="216">
        <v>55842.64</v>
      </c>
      <c r="F314" s="111">
        <f t="shared" si="4"/>
        <v>82427488.430000022</v>
      </c>
    </row>
    <row r="315" spans="1:6" s="104" customFormat="1" ht="57" thickBot="1" x14ac:dyDescent="0.3">
      <c r="A315" s="217">
        <v>44223</v>
      </c>
      <c r="B315" s="218">
        <v>58029</v>
      </c>
      <c r="C315" s="214" t="s">
        <v>425</v>
      </c>
      <c r="D315" s="215"/>
      <c r="E315" s="216">
        <v>54828.43</v>
      </c>
      <c r="F315" s="111">
        <f t="shared" si="4"/>
        <v>82372660.000000015</v>
      </c>
    </row>
    <row r="316" spans="1:6" s="104" customFormat="1" ht="57" thickBot="1" x14ac:dyDescent="0.3">
      <c r="A316" s="217">
        <v>44223</v>
      </c>
      <c r="B316" s="218">
        <v>58030</v>
      </c>
      <c r="C316" s="214" t="s">
        <v>426</v>
      </c>
      <c r="D316" s="215"/>
      <c r="E316" s="216">
        <v>25383.02</v>
      </c>
      <c r="F316" s="111">
        <f t="shared" si="4"/>
        <v>82347276.980000019</v>
      </c>
    </row>
    <row r="317" spans="1:6" s="104" customFormat="1" ht="57" thickBot="1" x14ac:dyDescent="0.3">
      <c r="A317" s="217">
        <v>44223</v>
      </c>
      <c r="B317" s="218">
        <v>58031</v>
      </c>
      <c r="C317" s="214" t="s">
        <v>427</v>
      </c>
      <c r="D317" s="215"/>
      <c r="E317" s="216">
        <v>18827.87</v>
      </c>
      <c r="F317" s="111">
        <f t="shared" si="4"/>
        <v>82328449.110000014</v>
      </c>
    </row>
    <row r="318" spans="1:6" s="104" customFormat="1" ht="45.75" thickBot="1" x14ac:dyDescent="0.3">
      <c r="A318" s="217">
        <v>44223</v>
      </c>
      <c r="B318" s="218">
        <v>58032</v>
      </c>
      <c r="C318" s="214" t="s">
        <v>428</v>
      </c>
      <c r="D318" s="215"/>
      <c r="E318" s="216">
        <v>78306.41</v>
      </c>
      <c r="F318" s="111">
        <f t="shared" si="4"/>
        <v>82250142.700000018</v>
      </c>
    </row>
    <row r="319" spans="1:6" s="104" customFormat="1" ht="68.25" thickBot="1" x14ac:dyDescent="0.3">
      <c r="A319" s="217">
        <v>44223</v>
      </c>
      <c r="B319" s="218">
        <v>58033</v>
      </c>
      <c r="C319" s="214" t="s">
        <v>429</v>
      </c>
      <c r="D319" s="215"/>
      <c r="E319" s="216">
        <v>184919.24</v>
      </c>
      <c r="F319" s="111">
        <f t="shared" si="4"/>
        <v>82065223.460000023</v>
      </c>
    </row>
    <row r="320" spans="1:6" s="104" customFormat="1" ht="57" thickBot="1" x14ac:dyDescent="0.3">
      <c r="A320" s="217">
        <v>44223</v>
      </c>
      <c r="B320" s="218">
        <v>58034</v>
      </c>
      <c r="C320" s="214" t="s">
        <v>430</v>
      </c>
      <c r="D320" s="215"/>
      <c r="E320" s="216">
        <v>218071.47</v>
      </c>
      <c r="F320" s="111">
        <f t="shared" si="4"/>
        <v>81847151.990000024</v>
      </c>
    </row>
    <row r="321" spans="1:6" s="104" customFormat="1" ht="57" thickBot="1" x14ac:dyDescent="0.3">
      <c r="A321" s="217">
        <v>44223</v>
      </c>
      <c r="B321" s="218">
        <v>58035</v>
      </c>
      <c r="C321" s="214" t="s">
        <v>431</v>
      </c>
      <c r="D321" s="215"/>
      <c r="E321" s="216">
        <v>21928.93</v>
      </c>
      <c r="F321" s="111">
        <f t="shared" si="4"/>
        <v>81825223.060000017</v>
      </c>
    </row>
    <row r="322" spans="1:6" s="104" customFormat="1" ht="45.75" thickBot="1" x14ac:dyDescent="0.3">
      <c r="A322" s="217">
        <v>44223</v>
      </c>
      <c r="B322" s="218">
        <v>58036</v>
      </c>
      <c r="C322" s="214" t="s">
        <v>432</v>
      </c>
      <c r="D322" s="215"/>
      <c r="E322" s="216">
        <v>22150.44</v>
      </c>
      <c r="F322" s="111">
        <f t="shared" si="4"/>
        <v>81803072.62000002</v>
      </c>
    </row>
    <row r="323" spans="1:6" s="104" customFormat="1" ht="45.75" thickBot="1" x14ac:dyDescent="0.3">
      <c r="A323" s="217">
        <v>44223</v>
      </c>
      <c r="B323" s="218">
        <v>58037</v>
      </c>
      <c r="C323" s="214" t="s">
        <v>433</v>
      </c>
      <c r="D323" s="215"/>
      <c r="E323" s="216">
        <v>74757.73</v>
      </c>
      <c r="F323" s="111">
        <f t="shared" si="4"/>
        <v>81728314.890000015</v>
      </c>
    </row>
    <row r="324" spans="1:6" s="104" customFormat="1" ht="45.75" thickBot="1" x14ac:dyDescent="0.3">
      <c r="A324" s="217">
        <v>44223</v>
      </c>
      <c r="B324" s="218">
        <v>58038</v>
      </c>
      <c r="C324" s="214" t="s">
        <v>434</v>
      </c>
      <c r="D324" s="215"/>
      <c r="E324" s="216">
        <v>29695.43</v>
      </c>
      <c r="F324" s="111">
        <f t="shared" si="4"/>
        <v>81698619.460000008</v>
      </c>
    </row>
    <row r="325" spans="1:6" s="104" customFormat="1" ht="57" thickBot="1" x14ac:dyDescent="0.3">
      <c r="A325" s="217">
        <v>44223</v>
      </c>
      <c r="B325" s="218">
        <v>58039</v>
      </c>
      <c r="C325" s="214" t="s">
        <v>435</v>
      </c>
      <c r="D325" s="215"/>
      <c r="E325" s="216">
        <v>52911.86</v>
      </c>
      <c r="F325" s="111">
        <f t="shared" si="4"/>
        <v>81645707.600000009</v>
      </c>
    </row>
    <row r="326" spans="1:6" s="104" customFormat="1" ht="45.75" thickBot="1" x14ac:dyDescent="0.3">
      <c r="A326" s="217">
        <v>44223</v>
      </c>
      <c r="B326" s="218">
        <v>58040</v>
      </c>
      <c r="C326" s="214" t="s">
        <v>436</v>
      </c>
      <c r="D326" s="215"/>
      <c r="E326" s="216">
        <v>24227.040000000001</v>
      </c>
      <c r="F326" s="111">
        <f t="shared" si="4"/>
        <v>81621480.560000002</v>
      </c>
    </row>
    <row r="327" spans="1:6" s="104" customFormat="1" ht="45.75" thickBot="1" x14ac:dyDescent="0.3">
      <c r="A327" s="217">
        <v>44223</v>
      </c>
      <c r="B327" s="218">
        <v>58041</v>
      </c>
      <c r="C327" s="214" t="s">
        <v>437</v>
      </c>
      <c r="D327" s="215"/>
      <c r="E327" s="216">
        <v>58144.9</v>
      </c>
      <c r="F327" s="111">
        <f t="shared" si="4"/>
        <v>81563335.659999996</v>
      </c>
    </row>
    <row r="328" spans="1:6" s="104" customFormat="1" ht="57" thickBot="1" x14ac:dyDescent="0.3">
      <c r="A328" s="217">
        <v>44223</v>
      </c>
      <c r="B328" s="218">
        <v>58042</v>
      </c>
      <c r="C328" s="214" t="s">
        <v>438</v>
      </c>
      <c r="D328" s="215"/>
      <c r="E328" s="216">
        <v>87074.3</v>
      </c>
      <c r="F328" s="111">
        <f t="shared" si="4"/>
        <v>81476261.359999999</v>
      </c>
    </row>
    <row r="329" spans="1:6" s="104" customFormat="1" ht="57" thickBot="1" x14ac:dyDescent="0.3">
      <c r="A329" s="217">
        <v>44223</v>
      </c>
      <c r="B329" s="218">
        <v>58043</v>
      </c>
      <c r="C329" s="214" t="s">
        <v>573</v>
      </c>
      <c r="D329" s="215"/>
      <c r="E329" s="216">
        <v>9229.35</v>
      </c>
      <c r="F329" s="111">
        <f t="shared" si="4"/>
        <v>81467032.010000005</v>
      </c>
    </row>
    <row r="330" spans="1:6" s="104" customFormat="1" ht="57" thickBot="1" x14ac:dyDescent="0.3">
      <c r="A330" s="217">
        <v>44223</v>
      </c>
      <c r="B330" s="218">
        <v>58044</v>
      </c>
      <c r="C330" s="214" t="s">
        <v>439</v>
      </c>
      <c r="D330" s="215"/>
      <c r="E330" s="216">
        <v>60576.59</v>
      </c>
      <c r="F330" s="111">
        <f t="shared" si="4"/>
        <v>81406455.420000002</v>
      </c>
    </row>
    <row r="331" spans="1:6" s="104" customFormat="1" ht="57" thickBot="1" x14ac:dyDescent="0.3">
      <c r="A331" s="217">
        <v>44223</v>
      </c>
      <c r="B331" s="218">
        <v>58045</v>
      </c>
      <c r="C331" s="214" t="s">
        <v>574</v>
      </c>
      <c r="D331" s="215"/>
      <c r="E331" s="216">
        <v>20306.41</v>
      </c>
      <c r="F331" s="111">
        <f t="shared" si="4"/>
        <v>81386149.010000005</v>
      </c>
    </row>
    <row r="332" spans="1:6" s="104" customFormat="1" ht="57" thickBot="1" x14ac:dyDescent="0.3">
      <c r="A332" s="217">
        <v>44223</v>
      </c>
      <c r="B332" s="218">
        <v>58046</v>
      </c>
      <c r="C332" s="214" t="s">
        <v>440</v>
      </c>
      <c r="D332" s="215"/>
      <c r="E332" s="216">
        <v>42305.03</v>
      </c>
      <c r="F332" s="111">
        <f t="shared" si="4"/>
        <v>81343843.980000004</v>
      </c>
    </row>
    <row r="333" spans="1:6" s="104" customFormat="1" ht="57" thickBot="1" x14ac:dyDescent="0.3">
      <c r="A333" s="217">
        <v>44223</v>
      </c>
      <c r="B333" s="218">
        <v>58047</v>
      </c>
      <c r="C333" s="214" t="s">
        <v>441</v>
      </c>
      <c r="D333" s="215"/>
      <c r="E333" s="216">
        <v>50215.87</v>
      </c>
      <c r="F333" s="111">
        <f t="shared" si="4"/>
        <v>81293628.109999999</v>
      </c>
    </row>
    <row r="334" spans="1:6" s="104" customFormat="1" ht="57" thickBot="1" x14ac:dyDescent="0.3">
      <c r="A334" s="217">
        <v>44223</v>
      </c>
      <c r="B334" s="218">
        <v>58048</v>
      </c>
      <c r="C334" s="214" t="s">
        <v>442</v>
      </c>
      <c r="D334" s="215"/>
      <c r="E334" s="216">
        <v>32302.720000000001</v>
      </c>
      <c r="F334" s="111">
        <f t="shared" si="4"/>
        <v>81261325.390000001</v>
      </c>
    </row>
    <row r="335" spans="1:6" s="104" customFormat="1" ht="57" thickBot="1" x14ac:dyDescent="0.3">
      <c r="A335" s="217">
        <v>44223</v>
      </c>
      <c r="B335" s="218">
        <v>58049</v>
      </c>
      <c r="C335" s="214" t="s">
        <v>443</v>
      </c>
      <c r="D335" s="215"/>
      <c r="E335" s="216">
        <v>47937.48</v>
      </c>
      <c r="F335" s="111">
        <f t="shared" ref="F335:F398" si="5">F334+D335-E335</f>
        <v>81213387.909999996</v>
      </c>
    </row>
    <row r="336" spans="1:6" s="104" customFormat="1" ht="57" thickBot="1" x14ac:dyDescent="0.3">
      <c r="A336" s="217">
        <v>44223</v>
      </c>
      <c r="B336" s="218">
        <v>58050</v>
      </c>
      <c r="C336" s="214" t="s">
        <v>444</v>
      </c>
      <c r="D336" s="215"/>
      <c r="E336" s="216">
        <v>10800</v>
      </c>
      <c r="F336" s="111">
        <f t="shared" si="5"/>
        <v>81202587.909999996</v>
      </c>
    </row>
    <row r="337" spans="1:6" s="104" customFormat="1" ht="57" thickBot="1" x14ac:dyDescent="0.3">
      <c r="A337" s="217">
        <v>44223</v>
      </c>
      <c r="B337" s="218">
        <v>58051</v>
      </c>
      <c r="C337" s="214" t="s">
        <v>445</v>
      </c>
      <c r="D337" s="215"/>
      <c r="E337" s="216">
        <v>6300</v>
      </c>
      <c r="F337" s="111">
        <f t="shared" si="5"/>
        <v>81196287.909999996</v>
      </c>
    </row>
    <row r="338" spans="1:6" s="104" customFormat="1" ht="45.75" thickBot="1" x14ac:dyDescent="0.3">
      <c r="A338" s="217">
        <v>44223</v>
      </c>
      <c r="B338" s="218">
        <v>58052</v>
      </c>
      <c r="C338" s="214" t="s">
        <v>446</v>
      </c>
      <c r="D338" s="215"/>
      <c r="E338" s="216">
        <v>7200</v>
      </c>
      <c r="F338" s="111">
        <f t="shared" si="5"/>
        <v>81189087.909999996</v>
      </c>
    </row>
    <row r="339" spans="1:6" s="104" customFormat="1" ht="45.75" thickBot="1" x14ac:dyDescent="0.3">
      <c r="A339" s="217">
        <v>44223</v>
      </c>
      <c r="B339" s="218">
        <v>58053</v>
      </c>
      <c r="C339" s="214" t="s">
        <v>447</v>
      </c>
      <c r="D339" s="215"/>
      <c r="E339" s="216">
        <v>3600</v>
      </c>
      <c r="F339" s="111">
        <f t="shared" si="5"/>
        <v>81185487.909999996</v>
      </c>
    </row>
    <row r="340" spans="1:6" s="104" customFormat="1" ht="57" thickBot="1" x14ac:dyDescent="0.3">
      <c r="A340" s="217">
        <v>44223</v>
      </c>
      <c r="B340" s="218">
        <v>58054</v>
      </c>
      <c r="C340" s="214" t="s">
        <v>448</v>
      </c>
      <c r="D340" s="215"/>
      <c r="E340" s="216">
        <v>10800</v>
      </c>
      <c r="F340" s="111">
        <f t="shared" si="5"/>
        <v>81174687.909999996</v>
      </c>
    </row>
    <row r="341" spans="1:6" s="104" customFormat="1" ht="54" customHeight="1" thickBot="1" x14ac:dyDescent="0.3">
      <c r="A341" s="217">
        <v>44223</v>
      </c>
      <c r="B341" s="218">
        <v>58055</v>
      </c>
      <c r="C341" s="214" t="s">
        <v>449</v>
      </c>
      <c r="D341" s="215"/>
      <c r="E341" s="216">
        <v>3600</v>
      </c>
      <c r="F341" s="111">
        <f t="shared" si="5"/>
        <v>81171087.909999996</v>
      </c>
    </row>
    <row r="342" spans="1:6" s="104" customFormat="1" ht="57" thickBot="1" x14ac:dyDescent="0.3">
      <c r="A342" s="217">
        <v>44223</v>
      </c>
      <c r="B342" s="218">
        <v>58056</v>
      </c>
      <c r="C342" s="214" t="s">
        <v>450</v>
      </c>
      <c r="D342" s="215"/>
      <c r="E342" s="216">
        <v>10800</v>
      </c>
      <c r="F342" s="111">
        <f t="shared" si="5"/>
        <v>81160287.909999996</v>
      </c>
    </row>
    <row r="343" spans="1:6" s="104" customFormat="1" ht="52.5" customHeight="1" thickBot="1" x14ac:dyDescent="0.3">
      <c r="A343" s="217">
        <v>44223</v>
      </c>
      <c r="B343" s="218">
        <v>58057</v>
      </c>
      <c r="C343" s="214" t="s">
        <v>451</v>
      </c>
      <c r="D343" s="215"/>
      <c r="E343" s="216">
        <v>4500</v>
      </c>
      <c r="F343" s="111">
        <f t="shared" si="5"/>
        <v>81155787.909999996</v>
      </c>
    </row>
    <row r="344" spans="1:6" s="104" customFormat="1" ht="31.5" customHeight="1" thickBot="1" x14ac:dyDescent="0.3">
      <c r="A344" s="217">
        <v>44223</v>
      </c>
      <c r="B344" s="218">
        <v>58058</v>
      </c>
      <c r="C344" s="214" t="s">
        <v>41</v>
      </c>
      <c r="D344" s="215"/>
      <c r="E344" s="216">
        <v>0</v>
      </c>
      <c r="F344" s="111">
        <f t="shared" si="5"/>
        <v>81155787.909999996</v>
      </c>
    </row>
    <row r="345" spans="1:6" s="104" customFormat="1" ht="48.75" customHeight="1" thickBot="1" x14ac:dyDescent="0.3">
      <c r="A345" s="217">
        <v>44223</v>
      </c>
      <c r="B345" s="218">
        <v>58059</v>
      </c>
      <c r="C345" s="214" t="s">
        <v>41</v>
      </c>
      <c r="D345" s="215"/>
      <c r="E345" s="216">
        <v>0</v>
      </c>
      <c r="F345" s="111">
        <f t="shared" si="5"/>
        <v>81155787.909999996</v>
      </c>
    </row>
    <row r="346" spans="1:6" s="104" customFormat="1" ht="45.75" thickBot="1" x14ac:dyDescent="0.3">
      <c r="A346" s="217">
        <v>44223</v>
      </c>
      <c r="B346" s="218">
        <v>58060</v>
      </c>
      <c r="C346" s="214" t="s">
        <v>452</v>
      </c>
      <c r="D346" s="215"/>
      <c r="E346" s="216">
        <v>4050</v>
      </c>
      <c r="F346" s="111">
        <f t="shared" si="5"/>
        <v>81151737.909999996</v>
      </c>
    </row>
    <row r="347" spans="1:6" s="104" customFormat="1" ht="57" thickBot="1" x14ac:dyDescent="0.3">
      <c r="A347" s="217">
        <v>44223</v>
      </c>
      <c r="B347" s="218">
        <v>58061</v>
      </c>
      <c r="C347" s="214" t="s">
        <v>453</v>
      </c>
      <c r="D347" s="215"/>
      <c r="E347" s="216">
        <v>40500</v>
      </c>
      <c r="F347" s="111">
        <f t="shared" si="5"/>
        <v>81111237.909999996</v>
      </c>
    </row>
    <row r="348" spans="1:6" s="104" customFormat="1" ht="68.25" thickBot="1" x14ac:dyDescent="0.3">
      <c r="A348" s="217">
        <v>44223</v>
      </c>
      <c r="B348" s="218">
        <v>58062</v>
      </c>
      <c r="C348" s="214" t="s">
        <v>454</v>
      </c>
      <c r="D348" s="215"/>
      <c r="E348" s="216">
        <v>82800</v>
      </c>
      <c r="F348" s="111">
        <f t="shared" si="5"/>
        <v>81028437.909999996</v>
      </c>
    </row>
    <row r="349" spans="1:6" s="104" customFormat="1" ht="45.75" thickBot="1" x14ac:dyDescent="0.3">
      <c r="A349" s="217">
        <v>44223</v>
      </c>
      <c r="B349" s="218">
        <v>58063</v>
      </c>
      <c r="C349" s="214" t="s">
        <v>455</v>
      </c>
      <c r="D349" s="215"/>
      <c r="E349" s="216">
        <v>5400</v>
      </c>
      <c r="F349" s="111">
        <f t="shared" si="5"/>
        <v>81023037.909999996</v>
      </c>
    </row>
    <row r="350" spans="1:6" s="104" customFormat="1" ht="40.5" customHeight="1" thickBot="1" x14ac:dyDescent="0.3">
      <c r="A350" s="217">
        <v>44223</v>
      </c>
      <c r="B350" s="218">
        <v>58064</v>
      </c>
      <c r="C350" s="214" t="s">
        <v>456</v>
      </c>
      <c r="D350" s="215"/>
      <c r="E350" s="216">
        <v>72324.160000000003</v>
      </c>
      <c r="F350" s="111">
        <f t="shared" si="5"/>
        <v>80950713.75</v>
      </c>
    </row>
    <row r="351" spans="1:6" s="104" customFormat="1" ht="68.25" thickBot="1" x14ac:dyDescent="0.3">
      <c r="A351" s="217">
        <v>44223</v>
      </c>
      <c r="B351" s="218">
        <v>58065</v>
      </c>
      <c r="C351" s="214" t="s">
        <v>457</v>
      </c>
      <c r="D351" s="215"/>
      <c r="E351" s="216">
        <v>257877.5</v>
      </c>
      <c r="F351" s="111">
        <f t="shared" si="5"/>
        <v>80692836.25</v>
      </c>
    </row>
    <row r="352" spans="1:6" s="104" customFormat="1" ht="77.25" customHeight="1" thickBot="1" x14ac:dyDescent="0.3">
      <c r="A352" s="217">
        <v>44223</v>
      </c>
      <c r="B352" s="218">
        <v>58066</v>
      </c>
      <c r="C352" s="30" t="s">
        <v>458</v>
      </c>
      <c r="D352" s="219"/>
      <c r="E352" s="216">
        <v>118370</v>
      </c>
      <c r="F352" s="111">
        <f t="shared" si="5"/>
        <v>80574466.25</v>
      </c>
    </row>
    <row r="353" spans="1:6" s="67" customFormat="1" ht="64.5" customHeight="1" thickBot="1" x14ac:dyDescent="0.3">
      <c r="A353" s="217">
        <v>44223</v>
      </c>
      <c r="B353" s="5" t="s">
        <v>409</v>
      </c>
      <c r="C353" s="5" t="s">
        <v>459</v>
      </c>
      <c r="D353" s="210"/>
      <c r="E353" s="42">
        <v>1128600</v>
      </c>
      <c r="F353" s="111">
        <f t="shared" si="5"/>
        <v>79445866.25</v>
      </c>
    </row>
    <row r="354" spans="1:6" s="67" customFormat="1" ht="74.25" customHeight="1" thickBot="1" x14ac:dyDescent="0.3">
      <c r="A354" s="217">
        <v>44223</v>
      </c>
      <c r="B354" s="5" t="s">
        <v>410</v>
      </c>
      <c r="C354" s="5" t="s">
        <v>460</v>
      </c>
      <c r="D354" s="30"/>
      <c r="E354" s="42">
        <v>7339.7</v>
      </c>
      <c r="F354" s="111">
        <f t="shared" si="5"/>
        <v>79438526.549999997</v>
      </c>
    </row>
    <row r="355" spans="1:6" s="67" customFormat="1" ht="61.5" customHeight="1" thickBot="1" x14ac:dyDescent="0.3">
      <c r="A355" s="217">
        <v>44223</v>
      </c>
      <c r="B355" s="5" t="s">
        <v>411</v>
      </c>
      <c r="C355" s="5" t="s">
        <v>461</v>
      </c>
      <c r="D355" s="30"/>
      <c r="E355" s="42">
        <v>1850.34</v>
      </c>
      <c r="F355" s="111">
        <f t="shared" si="5"/>
        <v>79436676.209999993</v>
      </c>
    </row>
    <row r="356" spans="1:6" s="67" customFormat="1" ht="84" customHeight="1" thickBot="1" x14ac:dyDescent="0.3">
      <c r="A356" s="217">
        <v>44223</v>
      </c>
      <c r="B356" s="5" t="s">
        <v>412</v>
      </c>
      <c r="C356" s="5" t="s">
        <v>462</v>
      </c>
      <c r="D356" s="30"/>
      <c r="E356" s="42">
        <v>8804.1200000000008</v>
      </c>
      <c r="F356" s="111">
        <f t="shared" si="5"/>
        <v>79427872.089999989</v>
      </c>
    </row>
    <row r="357" spans="1:6" s="67" customFormat="1" ht="66" customHeight="1" thickBot="1" x14ac:dyDescent="0.3">
      <c r="A357" s="217">
        <v>44223</v>
      </c>
      <c r="B357" s="5" t="s">
        <v>413</v>
      </c>
      <c r="C357" s="5" t="s">
        <v>463</v>
      </c>
      <c r="D357" s="30"/>
      <c r="E357" s="42">
        <v>516.6</v>
      </c>
      <c r="F357" s="111">
        <f t="shared" si="5"/>
        <v>79427355.489999995</v>
      </c>
    </row>
    <row r="358" spans="1:6" s="67" customFormat="1" ht="84" customHeight="1" thickBot="1" x14ac:dyDescent="0.3">
      <c r="A358" s="217">
        <v>43858</v>
      </c>
      <c r="B358" s="5">
        <v>58067</v>
      </c>
      <c r="C358" s="5" t="s">
        <v>472</v>
      </c>
      <c r="D358" s="30"/>
      <c r="E358" s="42">
        <v>291697.5</v>
      </c>
      <c r="F358" s="111">
        <f t="shared" si="5"/>
        <v>79135657.989999995</v>
      </c>
    </row>
    <row r="359" spans="1:6" s="67" customFormat="1" ht="49.5" customHeight="1" thickBot="1" x14ac:dyDescent="0.3">
      <c r="A359" s="217">
        <v>43858</v>
      </c>
      <c r="B359" s="5">
        <v>58068</v>
      </c>
      <c r="C359" s="5" t="s">
        <v>473</v>
      </c>
      <c r="D359" s="30"/>
      <c r="E359" s="42">
        <v>22645</v>
      </c>
      <c r="F359" s="111">
        <f t="shared" si="5"/>
        <v>79113012.989999995</v>
      </c>
    </row>
    <row r="360" spans="1:6" s="67" customFormat="1" ht="86.25" customHeight="1" thickBot="1" x14ac:dyDescent="0.3">
      <c r="A360" s="217">
        <v>43858</v>
      </c>
      <c r="B360" s="5">
        <v>58069</v>
      </c>
      <c r="C360" s="5" t="s">
        <v>474</v>
      </c>
      <c r="D360" s="30"/>
      <c r="E360" s="42">
        <v>448115</v>
      </c>
      <c r="F360" s="111">
        <f t="shared" si="5"/>
        <v>78664897.989999995</v>
      </c>
    </row>
    <row r="361" spans="1:6" s="67" customFormat="1" ht="59.25" customHeight="1" thickBot="1" x14ac:dyDescent="0.3">
      <c r="A361" s="217">
        <v>43858</v>
      </c>
      <c r="B361" s="5">
        <v>58070</v>
      </c>
      <c r="C361" s="5" t="s">
        <v>475</v>
      </c>
      <c r="D361" s="210"/>
      <c r="E361" s="42">
        <v>4082</v>
      </c>
      <c r="F361" s="111">
        <f t="shared" si="5"/>
        <v>78660815.989999995</v>
      </c>
    </row>
    <row r="362" spans="1:6" s="67" customFormat="1" ht="54" customHeight="1" thickBot="1" x14ac:dyDescent="0.3">
      <c r="A362" s="217">
        <v>43858</v>
      </c>
      <c r="B362" s="5">
        <v>58071</v>
      </c>
      <c r="C362" s="5" t="s">
        <v>476</v>
      </c>
      <c r="D362" s="30"/>
      <c r="E362" s="42">
        <v>70745.320000000007</v>
      </c>
      <c r="F362" s="111">
        <f t="shared" si="5"/>
        <v>78590070.670000002</v>
      </c>
    </row>
    <row r="363" spans="1:6" s="67" customFormat="1" ht="58.5" customHeight="1" thickBot="1" x14ac:dyDescent="0.3">
      <c r="A363" s="217">
        <v>43858</v>
      </c>
      <c r="B363" s="5">
        <v>58072</v>
      </c>
      <c r="C363" s="5" t="s">
        <v>477</v>
      </c>
      <c r="D363" s="30"/>
      <c r="E363" s="42">
        <v>54409.93</v>
      </c>
      <c r="F363" s="111">
        <f t="shared" si="5"/>
        <v>78535660.739999995</v>
      </c>
    </row>
    <row r="364" spans="1:6" s="67" customFormat="1" ht="77.25" customHeight="1" thickBot="1" x14ac:dyDescent="0.3">
      <c r="A364" s="217">
        <v>43858</v>
      </c>
      <c r="B364" s="5">
        <v>58073</v>
      </c>
      <c r="C364" s="5" t="s">
        <v>478</v>
      </c>
      <c r="D364" s="30"/>
      <c r="E364" s="42">
        <v>114142.5</v>
      </c>
      <c r="F364" s="111">
        <f t="shared" si="5"/>
        <v>78421518.239999995</v>
      </c>
    </row>
    <row r="365" spans="1:6" s="67" customFormat="1" ht="62.25" customHeight="1" thickBot="1" x14ac:dyDescent="0.3">
      <c r="A365" s="217">
        <v>43858</v>
      </c>
      <c r="B365" s="5">
        <v>58074</v>
      </c>
      <c r="C365" s="5" t="s">
        <v>479</v>
      </c>
      <c r="D365" s="30"/>
      <c r="E365" s="42">
        <v>60553.49</v>
      </c>
      <c r="F365" s="111">
        <f t="shared" si="5"/>
        <v>78360964.75</v>
      </c>
    </row>
    <row r="366" spans="1:6" s="67" customFormat="1" ht="78.75" customHeight="1" thickBot="1" x14ac:dyDescent="0.3">
      <c r="A366" s="217">
        <v>43858</v>
      </c>
      <c r="B366" s="5">
        <v>58075</v>
      </c>
      <c r="C366" s="5" t="s">
        <v>480</v>
      </c>
      <c r="D366" s="30"/>
      <c r="E366" s="42">
        <v>240967.5</v>
      </c>
      <c r="F366" s="111">
        <f t="shared" si="5"/>
        <v>78119997.25</v>
      </c>
    </row>
    <row r="367" spans="1:6" s="67" customFormat="1" ht="77.25" customHeight="1" thickBot="1" x14ac:dyDescent="0.3">
      <c r="A367" s="217">
        <v>43858</v>
      </c>
      <c r="B367" s="5">
        <v>58076</v>
      </c>
      <c r="C367" s="5" t="s">
        <v>481</v>
      </c>
      <c r="D367" s="30"/>
      <c r="E367" s="42">
        <v>80257.490000000005</v>
      </c>
      <c r="F367" s="111">
        <f t="shared" si="5"/>
        <v>78039739.760000005</v>
      </c>
    </row>
    <row r="368" spans="1:6" s="67" customFormat="1" ht="75.75" customHeight="1" thickBot="1" x14ac:dyDescent="0.3">
      <c r="A368" s="217">
        <v>43858</v>
      </c>
      <c r="B368" s="5">
        <v>58077</v>
      </c>
      <c r="C368" s="5" t="s">
        <v>482</v>
      </c>
      <c r="D368" s="30"/>
      <c r="E368" s="42">
        <v>6816.81</v>
      </c>
      <c r="F368" s="111">
        <f t="shared" si="5"/>
        <v>78032922.950000003</v>
      </c>
    </row>
    <row r="369" spans="1:6" s="67" customFormat="1" ht="51.75" customHeight="1" thickBot="1" x14ac:dyDescent="0.3">
      <c r="A369" s="217">
        <v>43858</v>
      </c>
      <c r="B369" s="5">
        <v>58078</v>
      </c>
      <c r="C369" s="5" t="s">
        <v>483</v>
      </c>
      <c r="D369" s="30"/>
      <c r="E369" s="42">
        <v>1408.54</v>
      </c>
      <c r="F369" s="111">
        <f t="shared" si="5"/>
        <v>78031514.409999996</v>
      </c>
    </row>
    <row r="370" spans="1:6" s="67" customFormat="1" ht="58.5" customHeight="1" thickBot="1" x14ac:dyDescent="0.3">
      <c r="A370" s="217">
        <v>43858</v>
      </c>
      <c r="B370" s="5">
        <v>58079</v>
      </c>
      <c r="C370" s="5" t="s">
        <v>484</v>
      </c>
      <c r="D370" s="30"/>
      <c r="E370" s="42">
        <v>41231.050000000003</v>
      </c>
      <c r="F370" s="111">
        <f t="shared" si="5"/>
        <v>77990283.359999999</v>
      </c>
    </row>
    <row r="371" spans="1:6" s="67" customFormat="1" ht="57" customHeight="1" thickBot="1" x14ac:dyDescent="0.3">
      <c r="A371" s="217">
        <v>43858</v>
      </c>
      <c r="B371" s="5">
        <v>58080</v>
      </c>
      <c r="C371" s="5" t="s">
        <v>485</v>
      </c>
      <c r="D371" s="30"/>
      <c r="E371" s="42">
        <v>243871.54</v>
      </c>
      <c r="F371" s="111">
        <f t="shared" si="5"/>
        <v>77746411.819999993</v>
      </c>
    </row>
    <row r="372" spans="1:6" s="67" customFormat="1" ht="63" customHeight="1" thickBot="1" x14ac:dyDescent="0.3">
      <c r="A372" s="217">
        <v>43858</v>
      </c>
      <c r="B372" s="5">
        <v>58081</v>
      </c>
      <c r="C372" s="5" t="s">
        <v>486</v>
      </c>
      <c r="D372" s="30"/>
      <c r="E372" s="42">
        <v>125800.66</v>
      </c>
      <c r="F372" s="111">
        <f t="shared" si="5"/>
        <v>77620611.159999996</v>
      </c>
    </row>
    <row r="373" spans="1:6" s="67" customFormat="1" ht="78" customHeight="1" thickBot="1" x14ac:dyDescent="0.3">
      <c r="A373" s="217">
        <v>43858</v>
      </c>
      <c r="B373" s="5">
        <v>58082</v>
      </c>
      <c r="C373" s="5" t="s">
        <v>487</v>
      </c>
      <c r="D373" s="30"/>
      <c r="E373" s="42">
        <v>173382.56</v>
      </c>
      <c r="F373" s="111">
        <f t="shared" si="5"/>
        <v>77447228.599999994</v>
      </c>
    </row>
    <row r="374" spans="1:6" s="67" customFormat="1" ht="65.25" customHeight="1" thickBot="1" x14ac:dyDescent="0.3">
      <c r="A374" s="217">
        <v>43858</v>
      </c>
      <c r="B374" s="5">
        <v>58083</v>
      </c>
      <c r="C374" s="5" t="s">
        <v>488</v>
      </c>
      <c r="D374" s="30"/>
      <c r="E374" s="42">
        <v>170787.35</v>
      </c>
      <c r="F374" s="111">
        <f t="shared" si="5"/>
        <v>77276441.25</v>
      </c>
    </row>
    <row r="375" spans="1:6" s="67" customFormat="1" ht="65.25" customHeight="1" thickBot="1" x14ac:dyDescent="0.3">
      <c r="A375" s="217">
        <v>43858</v>
      </c>
      <c r="B375" s="5">
        <v>58084</v>
      </c>
      <c r="C375" s="5" t="s">
        <v>488</v>
      </c>
      <c r="D375" s="30"/>
      <c r="E375" s="42">
        <v>152239.88</v>
      </c>
      <c r="F375" s="111">
        <f t="shared" si="5"/>
        <v>77124201.370000005</v>
      </c>
    </row>
    <row r="376" spans="1:6" s="67" customFormat="1" ht="53.25" customHeight="1" thickBot="1" x14ac:dyDescent="0.3">
      <c r="A376" s="217">
        <v>43858</v>
      </c>
      <c r="B376" s="5">
        <v>58085</v>
      </c>
      <c r="C376" s="5" t="s">
        <v>489</v>
      </c>
      <c r="D376" s="30"/>
      <c r="E376" s="42">
        <v>34411.33</v>
      </c>
      <c r="F376" s="111">
        <f t="shared" si="5"/>
        <v>77089790.040000007</v>
      </c>
    </row>
    <row r="377" spans="1:6" s="67" customFormat="1" ht="53.25" customHeight="1" thickBot="1" x14ac:dyDescent="0.3">
      <c r="A377" s="217">
        <v>43858</v>
      </c>
      <c r="B377" s="5">
        <v>58086</v>
      </c>
      <c r="C377" s="5" t="s">
        <v>490</v>
      </c>
      <c r="D377" s="30"/>
      <c r="E377" s="42">
        <v>660.2</v>
      </c>
      <c r="F377" s="111">
        <f t="shared" si="5"/>
        <v>77089129.840000004</v>
      </c>
    </row>
    <row r="378" spans="1:6" s="67" customFormat="1" ht="51" customHeight="1" thickBot="1" x14ac:dyDescent="0.3">
      <c r="A378" s="217">
        <v>43858</v>
      </c>
      <c r="B378" s="5">
        <v>58087</v>
      </c>
      <c r="C378" s="5" t="s">
        <v>491</v>
      </c>
      <c r="D378" s="30"/>
      <c r="E378" s="42">
        <v>9690.82</v>
      </c>
      <c r="F378" s="111">
        <f t="shared" si="5"/>
        <v>77079439.020000011</v>
      </c>
    </row>
    <row r="379" spans="1:6" s="67" customFormat="1" ht="51.75" customHeight="1" thickBot="1" x14ac:dyDescent="0.3">
      <c r="A379" s="217">
        <v>43858</v>
      </c>
      <c r="B379" s="5">
        <v>58088</v>
      </c>
      <c r="C379" s="5" t="s">
        <v>492</v>
      </c>
      <c r="D379" s="30"/>
      <c r="E379" s="42">
        <v>10890</v>
      </c>
      <c r="F379" s="111">
        <f t="shared" si="5"/>
        <v>77068549.020000011</v>
      </c>
    </row>
    <row r="380" spans="1:6" s="67" customFormat="1" ht="50.25" customHeight="1" thickBot="1" x14ac:dyDescent="0.3">
      <c r="A380" s="217">
        <v>43858</v>
      </c>
      <c r="B380" s="5">
        <v>58089</v>
      </c>
      <c r="C380" s="5" t="s">
        <v>493</v>
      </c>
      <c r="D380" s="30"/>
      <c r="E380" s="42">
        <v>23400</v>
      </c>
      <c r="F380" s="111">
        <f t="shared" si="5"/>
        <v>77045149.020000011</v>
      </c>
    </row>
    <row r="381" spans="1:6" s="67" customFormat="1" ht="50.25" customHeight="1" thickBot="1" x14ac:dyDescent="0.3">
      <c r="A381" s="217">
        <v>43858</v>
      </c>
      <c r="B381" s="5">
        <v>58090</v>
      </c>
      <c r="C381" s="5" t="s">
        <v>494</v>
      </c>
      <c r="D381" s="30"/>
      <c r="E381" s="42">
        <v>18000</v>
      </c>
      <c r="F381" s="111">
        <f t="shared" si="5"/>
        <v>77027149.020000011</v>
      </c>
    </row>
    <row r="382" spans="1:6" s="67" customFormat="1" ht="69" customHeight="1" thickBot="1" x14ac:dyDescent="0.3">
      <c r="A382" s="217">
        <v>43858</v>
      </c>
      <c r="B382" s="5">
        <v>58091</v>
      </c>
      <c r="C382" s="5" t="s">
        <v>509</v>
      </c>
      <c r="D382" s="30"/>
      <c r="E382" s="42">
        <v>10800</v>
      </c>
      <c r="F382" s="111">
        <f t="shared" si="5"/>
        <v>77016349.020000011</v>
      </c>
    </row>
    <row r="383" spans="1:6" s="67" customFormat="1" ht="63.75" customHeight="1" thickBot="1" x14ac:dyDescent="0.3">
      <c r="A383" s="217">
        <v>43858</v>
      </c>
      <c r="B383" s="5">
        <v>58092</v>
      </c>
      <c r="C383" s="5" t="s">
        <v>510</v>
      </c>
      <c r="D383" s="30"/>
      <c r="E383" s="42">
        <v>13500</v>
      </c>
      <c r="F383" s="111">
        <f t="shared" si="5"/>
        <v>77002849.020000011</v>
      </c>
    </row>
    <row r="384" spans="1:6" s="67" customFormat="1" ht="49.5" customHeight="1" thickBot="1" x14ac:dyDescent="0.3">
      <c r="A384" s="217">
        <v>43858</v>
      </c>
      <c r="B384" s="5">
        <v>58093</v>
      </c>
      <c r="C384" s="5" t="s">
        <v>41</v>
      </c>
      <c r="D384" s="30"/>
      <c r="E384" s="42">
        <v>0</v>
      </c>
      <c r="F384" s="111">
        <f t="shared" si="5"/>
        <v>77002849.020000011</v>
      </c>
    </row>
    <row r="385" spans="1:6" s="67" customFormat="1" ht="62.25" customHeight="1" thickBot="1" x14ac:dyDescent="0.3">
      <c r="A385" s="217">
        <v>43858</v>
      </c>
      <c r="B385" s="5">
        <v>58094</v>
      </c>
      <c r="C385" s="5" t="s">
        <v>511</v>
      </c>
      <c r="D385" s="30"/>
      <c r="E385" s="42">
        <v>5288.69</v>
      </c>
      <c r="F385" s="111">
        <f t="shared" si="5"/>
        <v>76997560.330000013</v>
      </c>
    </row>
    <row r="386" spans="1:6" s="67" customFormat="1" ht="69.75" customHeight="1" thickBot="1" x14ac:dyDescent="0.3">
      <c r="A386" s="217">
        <v>43858</v>
      </c>
      <c r="B386" s="5">
        <v>58095</v>
      </c>
      <c r="C386" s="5" t="s">
        <v>512</v>
      </c>
      <c r="D386" s="30"/>
      <c r="E386" s="42">
        <v>200000</v>
      </c>
      <c r="F386" s="111">
        <f t="shared" si="5"/>
        <v>76797560.330000013</v>
      </c>
    </row>
    <row r="387" spans="1:6" s="67" customFormat="1" ht="60.75" customHeight="1" thickBot="1" x14ac:dyDescent="0.3">
      <c r="A387" s="217">
        <v>43858</v>
      </c>
      <c r="B387" s="5">
        <v>58096</v>
      </c>
      <c r="C387" s="5" t="s">
        <v>513</v>
      </c>
      <c r="D387" s="30"/>
      <c r="E387" s="42">
        <v>225000</v>
      </c>
      <c r="F387" s="111">
        <f t="shared" si="5"/>
        <v>76572560.330000013</v>
      </c>
    </row>
    <row r="388" spans="1:6" s="67" customFormat="1" ht="61.5" customHeight="1" thickBot="1" x14ac:dyDescent="0.3">
      <c r="A388" s="217">
        <v>43858</v>
      </c>
      <c r="B388" s="5">
        <v>58097</v>
      </c>
      <c r="C388" s="5" t="s">
        <v>514</v>
      </c>
      <c r="D388" s="30"/>
      <c r="E388" s="42">
        <v>225000</v>
      </c>
      <c r="F388" s="111">
        <f t="shared" si="5"/>
        <v>76347560.330000013</v>
      </c>
    </row>
    <row r="389" spans="1:6" s="67" customFormat="1" ht="42.75" customHeight="1" thickBot="1" x14ac:dyDescent="0.3">
      <c r="A389" s="217">
        <v>43858</v>
      </c>
      <c r="B389" s="5" t="s">
        <v>466</v>
      </c>
      <c r="C389" s="5" t="s">
        <v>600</v>
      </c>
      <c r="D389" s="30"/>
      <c r="E389" s="42">
        <v>313041.49</v>
      </c>
      <c r="F389" s="111">
        <f t="shared" si="5"/>
        <v>76034518.840000018</v>
      </c>
    </row>
    <row r="390" spans="1:6" s="67" customFormat="1" ht="63.75" customHeight="1" thickBot="1" x14ac:dyDescent="0.3">
      <c r="A390" s="217">
        <v>43858</v>
      </c>
      <c r="B390" s="5" t="s">
        <v>467</v>
      </c>
      <c r="C390" s="5" t="s">
        <v>599</v>
      </c>
      <c r="D390" s="30"/>
      <c r="E390" s="42">
        <v>21341026.620000001</v>
      </c>
      <c r="F390" s="111">
        <f t="shared" si="5"/>
        <v>54693492.220000014</v>
      </c>
    </row>
    <row r="391" spans="1:6" s="67" customFormat="1" ht="53.25" customHeight="1" thickBot="1" x14ac:dyDescent="0.3">
      <c r="A391" s="217">
        <v>43858</v>
      </c>
      <c r="B391" s="5" t="s">
        <v>468</v>
      </c>
      <c r="C391" s="5" t="s">
        <v>598</v>
      </c>
      <c r="D391" s="30"/>
      <c r="E391" s="42">
        <v>9900</v>
      </c>
      <c r="F391" s="111">
        <f t="shared" si="5"/>
        <v>54683592.220000014</v>
      </c>
    </row>
    <row r="392" spans="1:6" s="67" customFormat="1" ht="57.75" customHeight="1" thickBot="1" x14ac:dyDescent="0.3">
      <c r="A392" s="217">
        <v>43858</v>
      </c>
      <c r="B392" s="5" t="s">
        <v>469</v>
      </c>
      <c r="C392" s="5" t="s">
        <v>597</v>
      </c>
      <c r="D392" s="30"/>
      <c r="E392" s="42">
        <v>12150</v>
      </c>
      <c r="F392" s="111">
        <f t="shared" si="5"/>
        <v>54671442.220000014</v>
      </c>
    </row>
    <row r="393" spans="1:6" s="67" customFormat="1" ht="70.5" customHeight="1" thickBot="1" x14ac:dyDescent="0.3">
      <c r="A393" s="217">
        <v>43858</v>
      </c>
      <c r="B393" s="5" t="s">
        <v>470</v>
      </c>
      <c r="C393" s="5" t="s">
        <v>596</v>
      </c>
      <c r="D393" s="30"/>
      <c r="E393" s="42">
        <v>40914.9</v>
      </c>
      <c r="F393" s="111">
        <f t="shared" si="5"/>
        <v>54630527.320000015</v>
      </c>
    </row>
    <row r="394" spans="1:6" s="67" customFormat="1" ht="59.25" customHeight="1" thickBot="1" x14ac:dyDescent="0.3">
      <c r="A394" s="217">
        <v>43858</v>
      </c>
      <c r="B394" s="5" t="s">
        <v>471</v>
      </c>
      <c r="C394" s="5" t="s">
        <v>595</v>
      </c>
      <c r="D394" s="30"/>
      <c r="E394" s="42">
        <v>18000</v>
      </c>
      <c r="F394" s="111">
        <f t="shared" si="5"/>
        <v>54612527.320000015</v>
      </c>
    </row>
    <row r="395" spans="1:6" s="67" customFormat="1" ht="84.75" customHeight="1" thickBot="1" x14ac:dyDescent="0.3">
      <c r="A395" s="134">
        <v>43859</v>
      </c>
      <c r="B395" s="5">
        <v>58098</v>
      </c>
      <c r="C395" s="5" t="s">
        <v>594</v>
      </c>
      <c r="D395" s="30"/>
      <c r="E395" s="42">
        <v>245195</v>
      </c>
      <c r="F395" s="111">
        <f t="shared" si="5"/>
        <v>54367332.320000015</v>
      </c>
    </row>
    <row r="396" spans="1:6" s="67" customFormat="1" ht="55.5" customHeight="1" thickBot="1" x14ac:dyDescent="0.3">
      <c r="A396" s="134">
        <v>43859</v>
      </c>
      <c r="B396" s="5">
        <v>58099</v>
      </c>
      <c r="C396" s="5" t="s">
        <v>593</v>
      </c>
      <c r="D396" s="30"/>
      <c r="E396" s="42">
        <v>87141.02</v>
      </c>
      <c r="F396" s="111">
        <f t="shared" si="5"/>
        <v>54280191.300000012</v>
      </c>
    </row>
    <row r="397" spans="1:6" s="67" customFormat="1" ht="49.5" customHeight="1" thickBot="1" x14ac:dyDescent="0.3">
      <c r="A397" s="134">
        <v>43859</v>
      </c>
      <c r="B397" s="5">
        <v>58100</v>
      </c>
      <c r="C397" s="5" t="s">
        <v>592</v>
      </c>
      <c r="D397" s="30"/>
      <c r="E397" s="42">
        <v>519220.12</v>
      </c>
      <c r="F397" s="111">
        <f t="shared" si="5"/>
        <v>53760971.180000015</v>
      </c>
    </row>
    <row r="398" spans="1:6" s="67" customFormat="1" ht="60" customHeight="1" thickBot="1" x14ac:dyDescent="0.3">
      <c r="A398" s="134">
        <v>43859</v>
      </c>
      <c r="B398" s="5">
        <v>58101</v>
      </c>
      <c r="C398" s="5" t="s">
        <v>591</v>
      </c>
      <c r="D398" s="30"/>
      <c r="E398" s="42">
        <v>150685.42000000001</v>
      </c>
      <c r="F398" s="111">
        <f t="shared" si="5"/>
        <v>53610285.760000013</v>
      </c>
    </row>
    <row r="399" spans="1:6" s="67" customFormat="1" ht="62.25" customHeight="1" thickBot="1" x14ac:dyDescent="0.3">
      <c r="A399" s="134">
        <v>43859</v>
      </c>
      <c r="B399" s="5">
        <v>58102</v>
      </c>
      <c r="C399" s="5" t="s">
        <v>590</v>
      </c>
      <c r="D399" s="30"/>
      <c r="E399" s="42">
        <v>110786.81</v>
      </c>
      <c r="F399" s="111">
        <f t="shared" ref="F399:F414" si="6">F398+D399-E399</f>
        <v>53499498.95000001</v>
      </c>
    </row>
    <row r="400" spans="1:6" s="67" customFormat="1" ht="65.25" customHeight="1" thickBot="1" x14ac:dyDescent="0.3">
      <c r="A400" s="134">
        <v>43859</v>
      </c>
      <c r="B400" s="5">
        <v>58103</v>
      </c>
      <c r="C400" s="5" t="s">
        <v>589</v>
      </c>
      <c r="D400" s="30"/>
      <c r="E400" s="42">
        <v>91359.15</v>
      </c>
      <c r="F400" s="111">
        <f t="shared" si="6"/>
        <v>53408139.800000012</v>
      </c>
    </row>
    <row r="401" spans="1:6" s="67" customFormat="1" ht="60.75" customHeight="1" thickBot="1" x14ac:dyDescent="0.3">
      <c r="A401" s="134">
        <v>43859</v>
      </c>
      <c r="B401" s="5">
        <v>58104</v>
      </c>
      <c r="C401" s="5" t="s">
        <v>588</v>
      </c>
      <c r="D401" s="30"/>
      <c r="E401" s="42">
        <v>240000</v>
      </c>
      <c r="F401" s="111">
        <f t="shared" si="6"/>
        <v>53168139.800000012</v>
      </c>
    </row>
    <row r="402" spans="1:6" s="67" customFormat="1" ht="64.5" customHeight="1" thickBot="1" x14ac:dyDescent="0.3">
      <c r="A402" s="134">
        <v>43859</v>
      </c>
      <c r="B402" s="5">
        <v>58105</v>
      </c>
      <c r="C402" s="5" t="s">
        <v>587</v>
      </c>
      <c r="D402" s="30"/>
      <c r="E402" s="42">
        <v>225000</v>
      </c>
      <c r="F402" s="111">
        <f t="shared" si="6"/>
        <v>52943139.800000012</v>
      </c>
    </row>
    <row r="403" spans="1:6" s="67" customFormat="1" ht="60" customHeight="1" thickBot="1" x14ac:dyDescent="0.3">
      <c r="A403" s="134">
        <v>43859</v>
      </c>
      <c r="B403" s="5">
        <v>58106</v>
      </c>
      <c r="C403" s="5" t="s">
        <v>586</v>
      </c>
      <c r="D403" s="30"/>
      <c r="E403" s="42">
        <v>275000</v>
      </c>
      <c r="F403" s="111">
        <f t="shared" si="6"/>
        <v>52668139.800000012</v>
      </c>
    </row>
    <row r="404" spans="1:6" s="67" customFormat="1" ht="61.5" customHeight="1" thickBot="1" x14ac:dyDescent="0.3">
      <c r="A404" s="134">
        <v>43859</v>
      </c>
      <c r="B404" s="5">
        <v>58107</v>
      </c>
      <c r="C404" s="5" t="s">
        <v>585</v>
      </c>
      <c r="D404" s="30"/>
      <c r="E404" s="42">
        <v>225000</v>
      </c>
      <c r="F404" s="111">
        <f t="shared" si="6"/>
        <v>52443139.800000012</v>
      </c>
    </row>
    <row r="405" spans="1:6" s="67" customFormat="1" ht="63" customHeight="1" thickBot="1" x14ac:dyDescent="0.3">
      <c r="A405" s="134">
        <v>43859</v>
      </c>
      <c r="B405" s="5" t="s">
        <v>498</v>
      </c>
      <c r="C405" s="5" t="s">
        <v>584</v>
      </c>
      <c r="D405" s="30"/>
      <c r="E405" s="42">
        <v>757.59</v>
      </c>
      <c r="F405" s="111">
        <f t="shared" si="6"/>
        <v>52442382.210000008</v>
      </c>
    </row>
    <row r="406" spans="1:6" s="67" customFormat="1" ht="64.5" customHeight="1" thickBot="1" x14ac:dyDescent="0.3">
      <c r="A406" s="134">
        <v>43859</v>
      </c>
      <c r="B406" s="5" t="s">
        <v>499</v>
      </c>
      <c r="C406" s="5" t="s">
        <v>583</v>
      </c>
      <c r="D406" s="30"/>
      <c r="E406" s="42">
        <v>89100</v>
      </c>
      <c r="F406" s="111">
        <f t="shared" si="6"/>
        <v>52353282.210000008</v>
      </c>
    </row>
    <row r="407" spans="1:6" s="67" customFormat="1" ht="133.5" customHeight="1" thickBot="1" x14ac:dyDescent="0.3">
      <c r="A407" s="134">
        <v>43859</v>
      </c>
      <c r="B407" s="5" t="s">
        <v>500</v>
      </c>
      <c r="C407" s="5" t="s">
        <v>582</v>
      </c>
      <c r="D407" s="30"/>
      <c r="E407" s="42">
        <v>2949207.11</v>
      </c>
      <c r="F407" s="111">
        <f t="shared" si="6"/>
        <v>49404075.100000009</v>
      </c>
    </row>
    <row r="408" spans="1:6" s="67" customFormat="1" ht="52.5" customHeight="1" thickBot="1" x14ac:dyDescent="0.3">
      <c r="A408" s="134">
        <v>43859</v>
      </c>
      <c r="B408" s="5" t="s">
        <v>501</v>
      </c>
      <c r="C408" s="5" t="s">
        <v>581</v>
      </c>
      <c r="D408" s="30"/>
      <c r="E408" s="42">
        <v>39600</v>
      </c>
      <c r="F408" s="111">
        <f t="shared" si="6"/>
        <v>49364475.100000009</v>
      </c>
    </row>
    <row r="409" spans="1:6" s="67" customFormat="1" ht="57" customHeight="1" thickBot="1" x14ac:dyDescent="0.3">
      <c r="A409" s="134">
        <v>43859</v>
      </c>
      <c r="B409" s="5" t="s">
        <v>502</v>
      </c>
      <c r="C409" s="5" t="s">
        <v>580</v>
      </c>
      <c r="D409" s="30"/>
      <c r="E409" s="42">
        <v>9000</v>
      </c>
      <c r="F409" s="111">
        <f t="shared" si="6"/>
        <v>49355475.100000009</v>
      </c>
    </row>
    <row r="410" spans="1:6" s="67" customFormat="1" ht="58.5" customHeight="1" thickBot="1" x14ac:dyDescent="0.3">
      <c r="A410" s="134">
        <v>43859</v>
      </c>
      <c r="B410" s="5" t="s">
        <v>503</v>
      </c>
      <c r="C410" s="5" t="s">
        <v>579</v>
      </c>
      <c r="D410" s="30"/>
      <c r="E410" s="42">
        <v>13500</v>
      </c>
      <c r="F410" s="111">
        <f t="shared" si="6"/>
        <v>49341975.100000009</v>
      </c>
    </row>
    <row r="411" spans="1:6" s="67" customFormat="1" ht="57" customHeight="1" thickBot="1" x14ac:dyDescent="0.3">
      <c r="A411" s="134">
        <v>43859</v>
      </c>
      <c r="B411" s="5" t="s">
        <v>504</v>
      </c>
      <c r="C411" s="5" t="s">
        <v>578</v>
      </c>
      <c r="D411" s="30"/>
      <c r="E411" s="42">
        <v>13500</v>
      </c>
      <c r="F411" s="111">
        <f t="shared" si="6"/>
        <v>49328475.100000009</v>
      </c>
    </row>
    <row r="412" spans="1:6" s="67" customFormat="1" ht="59.25" customHeight="1" thickBot="1" x14ac:dyDescent="0.3">
      <c r="A412" s="134">
        <v>43859</v>
      </c>
      <c r="B412" s="5" t="s">
        <v>505</v>
      </c>
      <c r="C412" s="5" t="s">
        <v>577</v>
      </c>
      <c r="D412" s="30"/>
      <c r="E412" s="42">
        <v>5850</v>
      </c>
      <c r="F412" s="111">
        <f t="shared" si="6"/>
        <v>49322625.100000009</v>
      </c>
    </row>
    <row r="413" spans="1:6" s="67" customFormat="1" ht="46.5" customHeight="1" thickBot="1" x14ac:dyDescent="0.3">
      <c r="A413" s="134">
        <v>43859</v>
      </c>
      <c r="B413" s="5" t="s">
        <v>506</v>
      </c>
      <c r="C413" s="5" t="s">
        <v>576</v>
      </c>
      <c r="D413" s="30"/>
      <c r="E413" s="42">
        <v>86400</v>
      </c>
      <c r="F413" s="111">
        <f t="shared" si="6"/>
        <v>49236225.100000009</v>
      </c>
    </row>
    <row r="414" spans="1:6" s="67" customFormat="1" ht="138.75" customHeight="1" x14ac:dyDescent="0.25">
      <c r="A414" s="134">
        <v>43859</v>
      </c>
      <c r="B414" s="5" t="s">
        <v>507</v>
      </c>
      <c r="C414" s="5" t="s">
        <v>575</v>
      </c>
      <c r="D414" s="30"/>
      <c r="E414" s="42">
        <v>8132635.5199999996</v>
      </c>
      <c r="F414" s="111">
        <f t="shared" si="6"/>
        <v>41103589.580000013</v>
      </c>
    </row>
    <row r="415" spans="1:6" s="67" customFormat="1" ht="49.5" customHeight="1" x14ac:dyDescent="0.25">
      <c r="A415" s="10"/>
      <c r="B415" s="28"/>
      <c r="C415" s="28"/>
      <c r="D415" s="28"/>
      <c r="E415" s="220"/>
      <c r="F415" s="112"/>
    </row>
    <row r="416" spans="1:6" s="37" customFormat="1" x14ac:dyDescent="0.25">
      <c r="A416" s="75"/>
      <c r="B416" s="132"/>
      <c r="C416" s="77"/>
      <c r="D416" s="76"/>
      <c r="E416" s="78"/>
      <c r="F416" s="112"/>
    </row>
    <row r="417" spans="1:6" s="37" customFormat="1" x14ac:dyDescent="0.25">
      <c r="A417" s="75"/>
      <c r="B417" s="132"/>
      <c r="C417" s="77"/>
      <c r="D417" s="76"/>
      <c r="E417" s="78"/>
      <c r="F417" s="112"/>
    </row>
    <row r="418" spans="1:6" s="37" customFormat="1" x14ac:dyDescent="0.25">
      <c r="A418" s="75"/>
      <c r="B418" s="132"/>
      <c r="C418" s="77"/>
      <c r="D418" s="76"/>
      <c r="E418" s="78"/>
      <c r="F418" s="112"/>
    </row>
    <row r="419" spans="1:6" x14ac:dyDescent="0.25">
      <c r="A419" s="887" t="s">
        <v>0</v>
      </c>
      <c r="B419" s="887"/>
      <c r="C419" s="887"/>
      <c r="D419" s="887"/>
      <c r="E419" s="887"/>
      <c r="F419" s="887"/>
    </row>
    <row r="420" spans="1:6" x14ac:dyDescent="0.25">
      <c r="A420" s="888" t="s">
        <v>33</v>
      </c>
      <c r="B420" s="888"/>
      <c r="C420" s="888"/>
      <c r="D420" s="888"/>
      <c r="E420" s="888"/>
      <c r="F420" s="888"/>
    </row>
    <row r="421" spans="1:6" x14ac:dyDescent="0.25">
      <c r="A421" s="39"/>
      <c r="B421" s="130"/>
      <c r="C421" s="168"/>
      <c r="D421" s="168"/>
      <c r="E421" s="105"/>
      <c r="F421" s="100"/>
    </row>
    <row r="422" spans="1:6" x14ac:dyDescent="0.25">
      <c r="A422" s="887" t="s">
        <v>1</v>
      </c>
      <c r="B422" s="887"/>
      <c r="C422" s="887"/>
      <c r="D422" s="887"/>
      <c r="E422" s="887"/>
      <c r="F422" s="887"/>
    </row>
    <row r="423" spans="1:6" ht="15" customHeight="1" x14ac:dyDescent="0.25">
      <c r="A423" s="889" t="s">
        <v>535</v>
      </c>
      <c r="B423" s="889"/>
      <c r="C423" s="889"/>
      <c r="D423" s="889"/>
      <c r="E423" s="889"/>
      <c r="F423" s="889"/>
    </row>
    <row r="424" spans="1:6" ht="15" customHeight="1" x14ac:dyDescent="0.25">
      <c r="A424" s="889" t="s">
        <v>2</v>
      </c>
      <c r="B424" s="889"/>
      <c r="C424" s="889"/>
      <c r="D424" s="889"/>
      <c r="E424" s="889"/>
      <c r="F424" s="889"/>
    </row>
    <row r="425" spans="1:6" x14ac:dyDescent="0.25">
      <c r="A425" s="169"/>
      <c r="B425" s="125"/>
      <c r="C425" s="169"/>
      <c r="D425" s="169"/>
      <c r="E425" s="107"/>
      <c r="F425" s="102"/>
    </row>
    <row r="426" spans="1:6" x14ac:dyDescent="0.25">
      <c r="A426" s="169"/>
      <c r="B426" s="125"/>
      <c r="C426" s="169"/>
      <c r="D426" s="169"/>
      <c r="E426" s="107"/>
      <c r="F426" s="102"/>
    </row>
    <row r="427" spans="1:6" ht="15.75" thickBot="1" x14ac:dyDescent="0.3">
      <c r="A427" s="169"/>
      <c r="B427" s="125"/>
      <c r="C427" s="169"/>
      <c r="D427" s="169"/>
      <c r="E427" s="107"/>
      <c r="F427" s="102"/>
    </row>
    <row r="428" spans="1:6" x14ac:dyDescent="0.25">
      <c r="A428" s="890" t="s">
        <v>15</v>
      </c>
      <c r="B428" s="891"/>
      <c r="C428" s="891"/>
      <c r="D428" s="891"/>
      <c r="E428" s="891"/>
      <c r="F428" s="47"/>
    </row>
    <row r="429" spans="1:6" ht="15.75" thickBot="1" x14ac:dyDescent="0.3">
      <c r="A429" s="892"/>
      <c r="B429" s="893"/>
      <c r="C429" s="893"/>
      <c r="D429" s="893"/>
      <c r="E429" s="893"/>
      <c r="F429" s="48"/>
    </row>
    <row r="430" spans="1:6" ht="15" customHeight="1" x14ac:dyDescent="0.25">
      <c r="A430" s="890" t="s">
        <v>4</v>
      </c>
      <c r="B430" s="891"/>
      <c r="C430" s="891"/>
      <c r="D430" s="891"/>
      <c r="E430" s="894"/>
      <c r="F430" s="896">
        <v>2392722099.6700001</v>
      </c>
    </row>
    <row r="431" spans="1:6" ht="15" customHeight="1" thickBot="1" x14ac:dyDescent="0.3">
      <c r="A431" s="892"/>
      <c r="B431" s="893"/>
      <c r="C431" s="893"/>
      <c r="D431" s="893"/>
      <c r="E431" s="895"/>
      <c r="F431" s="897"/>
    </row>
    <row r="432" spans="1:6" ht="15" customHeight="1" x14ac:dyDescent="0.25">
      <c r="A432" s="898" t="s">
        <v>5</v>
      </c>
      <c r="B432" s="900" t="s">
        <v>6</v>
      </c>
      <c r="C432" s="898" t="s">
        <v>22</v>
      </c>
      <c r="D432" s="898" t="s">
        <v>8</v>
      </c>
      <c r="E432" s="903" t="s">
        <v>9</v>
      </c>
      <c r="F432" s="905" t="s">
        <v>10</v>
      </c>
    </row>
    <row r="433" spans="1:7" ht="15.75" thickBot="1" x14ac:dyDescent="0.3">
      <c r="A433" s="899"/>
      <c r="B433" s="901"/>
      <c r="C433" s="902"/>
      <c r="D433" s="902"/>
      <c r="E433" s="904"/>
      <c r="F433" s="906"/>
    </row>
    <row r="434" spans="1:7" ht="22.5" customHeight="1" thickBot="1" x14ac:dyDescent="0.3">
      <c r="A434" s="152"/>
      <c r="B434" s="8"/>
      <c r="C434" s="4" t="s">
        <v>16</v>
      </c>
      <c r="D434" s="49"/>
      <c r="E434" s="49"/>
      <c r="F434" s="147">
        <f>F430+D434</f>
        <v>2392722099.6700001</v>
      </c>
      <c r="G434" s="25"/>
    </row>
    <row r="435" spans="1:7" ht="22.5" customHeight="1" thickBot="1" x14ac:dyDescent="0.3">
      <c r="A435" s="152"/>
      <c r="B435" s="8"/>
      <c r="C435" s="4" t="s">
        <v>16</v>
      </c>
      <c r="D435" s="151"/>
      <c r="E435" s="138">
        <v>4909906.62</v>
      </c>
      <c r="F435" s="147">
        <f>F434-E435</f>
        <v>2387812193.0500002</v>
      </c>
      <c r="G435" s="25"/>
    </row>
    <row r="436" spans="1:7" s="38" customFormat="1" ht="16.5" customHeight="1" thickBot="1" x14ac:dyDescent="0.3">
      <c r="A436" s="61"/>
      <c r="B436" s="27"/>
      <c r="C436" s="4" t="s">
        <v>34</v>
      </c>
      <c r="D436" s="150"/>
      <c r="E436" s="144"/>
      <c r="F436" s="147">
        <f>F435+D436</f>
        <v>2387812193.0500002</v>
      </c>
      <c r="G436" s="141"/>
    </row>
    <row r="437" spans="1:7" s="38" customFormat="1" ht="25.5" customHeight="1" thickBot="1" x14ac:dyDescent="0.3">
      <c r="A437" s="185"/>
      <c r="B437" s="27"/>
      <c r="C437" s="4" t="s">
        <v>14</v>
      </c>
      <c r="D437" s="128"/>
      <c r="E437" s="163">
        <v>174184.23</v>
      </c>
      <c r="F437" s="182">
        <f>F436-E437</f>
        <v>2387638008.8200002</v>
      </c>
      <c r="G437" s="141"/>
    </row>
    <row r="438" spans="1:7" s="38" customFormat="1" ht="94.5" customHeight="1" thickBot="1" x14ac:dyDescent="0.3">
      <c r="A438" s="186">
        <v>44204</v>
      </c>
      <c r="B438" s="139">
        <v>33881</v>
      </c>
      <c r="C438" s="173" t="s">
        <v>388</v>
      </c>
      <c r="D438" s="128"/>
      <c r="E438" s="145">
        <v>7903935.1399999997</v>
      </c>
      <c r="F438" s="182">
        <f t="shared" ref="F438:F467" si="7">F437-E438</f>
        <v>2379734073.6800003</v>
      </c>
      <c r="G438" s="141"/>
    </row>
    <row r="439" spans="1:7" s="38" customFormat="1" ht="58.5" customHeight="1" thickBot="1" x14ac:dyDescent="0.3">
      <c r="A439" s="186">
        <v>44204</v>
      </c>
      <c r="B439" s="139">
        <v>33882</v>
      </c>
      <c r="C439" s="173" t="s">
        <v>389</v>
      </c>
      <c r="D439" s="153"/>
      <c r="E439" s="146">
        <v>4445630.8899999997</v>
      </c>
      <c r="F439" s="182">
        <f t="shared" si="7"/>
        <v>2375288442.7900004</v>
      </c>
      <c r="G439" s="141"/>
    </row>
    <row r="440" spans="1:7" s="38" customFormat="1" ht="72.75" customHeight="1" thickBot="1" x14ac:dyDescent="0.3">
      <c r="A440" s="134">
        <v>44204</v>
      </c>
      <c r="B440" s="187" t="s">
        <v>249</v>
      </c>
      <c r="C440" s="173" t="s">
        <v>390</v>
      </c>
      <c r="D440" s="145"/>
      <c r="E440" s="146">
        <v>2547552.1</v>
      </c>
      <c r="F440" s="182">
        <f t="shared" si="7"/>
        <v>2372740890.6900005</v>
      </c>
      <c r="G440" s="141"/>
    </row>
    <row r="441" spans="1:7" s="38" customFormat="1" ht="65.25" customHeight="1" thickBot="1" x14ac:dyDescent="0.3">
      <c r="A441" s="134">
        <v>44204</v>
      </c>
      <c r="B441" s="187" t="s">
        <v>250</v>
      </c>
      <c r="C441" s="170" t="s">
        <v>391</v>
      </c>
      <c r="D441" s="145"/>
      <c r="E441" s="145">
        <v>1031891.54</v>
      </c>
      <c r="F441" s="182">
        <f t="shared" si="7"/>
        <v>2371708999.1500006</v>
      </c>
      <c r="G441" s="141"/>
    </row>
    <row r="442" spans="1:7" s="38" customFormat="1" ht="59.25" customHeight="1" thickBot="1" x14ac:dyDescent="0.3">
      <c r="A442" s="142">
        <v>44207</v>
      </c>
      <c r="B442" s="139" t="s">
        <v>101</v>
      </c>
      <c r="C442" s="173" t="s">
        <v>104</v>
      </c>
      <c r="D442" s="143"/>
      <c r="E442" s="172">
        <v>2803626.24</v>
      </c>
      <c r="F442" s="182">
        <f t="shared" si="7"/>
        <v>2368905372.9100008</v>
      </c>
      <c r="G442" s="141"/>
    </row>
    <row r="443" spans="1:7" s="38" customFormat="1" ht="50.25" customHeight="1" thickBot="1" x14ac:dyDescent="0.3">
      <c r="A443" s="142">
        <v>44207</v>
      </c>
      <c r="B443" s="139" t="s">
        <v>102</v>
      </c>
      <c r="C443" s="173" t="s">
        <v>392</v>
      </c>
      <c r="D443" s="143"/>
      <c r="E443" s="145">
        <v>1754136.86</v>
      </c>
      <c r="F443" s="182">
        <f t="shared" si="7"/>
        <v>2367151236.0500007</v>
      </c>
      <c r="G443" s="141"/>
    </row>
    <row r="444" spans="1:7" s="38" customFormat="1" ht="63.75" customHeight="1" thickBot="1" x14ac:dyDescent="0.3">
      <c r="A444" s="142">
        <v>44208</v>
      </c>
      <c r="B444" s="139" t="s">
        <v>103</v>
      </c>
      <c r="C444" s="173" t="s">
        <v>105</v>
      </c>
      <c r="D444" s="143"/>
      <c r="E444" s="145">
        <v>5754704.1500000004</v>
      </c>
      <c r="F444" s="182">
        <f t="shared" si="7"/>
        <v>2361396531.9000006</v>
      </c>
      <c r="G444" s="141"/>
    </row>
    <row r="445" spans="1:7" s="38" customFormat="1" ht="36.75" customHeight="1" thickBot="1" x14ac:dyDescent="0.3">
      <c r="A445" s="142">
        <v>44209</v>
      </c>
      <c r="B445" s="137">
        <v>33883</v>
      </c>
      <c r="C445" s="154" t="s">
        <v>41</v>
      </c>
      <c r="D445" s="94"/>
      <c r="E445" s="145">
        <v>0</v>
      </c>
      <c r="F445" s="182">
        <f t="shared" si="7"/>
        <v>2361396531.9000006</v>
      </c>
    </row>
    <row r="446" spans="1:7" s="38" customFormat="1" ht="80.25" thickBot="1" x14ac:dyDescent="0.3">
      <c r="A446" s="142">
        <v>44209</v>
      </c>
      <c r="B446" s="137">
        <v>33884</v>
      </c>
      <c r="C446" s="173" t="s">
        <v>238</v>
      </c>
      <c r="D446" s="94"/>
      <c r="E446" s="145">
        <v>211650</v>
      </c>
      <c r="F446" s="182">
        <f t="shared" si="7"/>
        <v>2361184881.9000006</v>
      </c>
    </row>
    <row r="447" spans="1:7" s="38" customFormat="1" ht="64.5" customHeight="1" thickBot="1" x14ac:dyDescent="0.3">
      <c r="A447" s="142">
        <v>44209</v>
      </c>
      <c r="B447" s="174" t="s">
        <v>239</v>
      </c>
      <c r="C447" s="173" t="s">
        <v>393</v>
      </c>
      <c r="D447" s="94"/>
      <c r="E447" s="145">
        <v>1556526.31</v>
      </c>
      <c r="F447" s="182">
        <f t="shared" si="7"/>
        <v>2359628355.5900006</v>
      </c>
    </row>
    <row r="448" spans="1:7" s="38" customFormat="1" ht="51.75" customHeight="1" thickBot="1" x14ac:dyDescent="0.3">
      <c r="A448" s="142">
        <v>44210</v>
      </c>
      <c r="B448" s="139">
        <v>33885</v>
      </c>
      <c r="C448" s="173" t="s">
        <v>240</v>
      </c>
      <c r="D448" s="94"/>
      <c r="E448" s="145">
        <v>12607746.630000001</v>
      </c>
      <c r="F448" s="182">
        <f t="shared" si="7"/>
        <v>2347020608.9600005</v>
      </c>
    </row>
    <row r="449" spans="1:7" s="38" customFormat="1" ht="80.25" thickBot="1" x14ac:dyDescent="0.3">
      <c r="A449" s="142">
        <v>44210</v>
      </c>
      <c r="B449" s="139" t="s">
        <v>241</v>
      </c>
      <c r="C449" s="173" t="s">
        <v>394</v>
      </c>
      <c r="D449" s="94"/>
      <c r="E449" s="145">
        <v>4992722.47</v>
      </c>
      <c r="F449" s="182">
        <f t="shared" si="7"/>
        <v>2342027886.4900007</v>
      </c>
    </row>
    <row r="450" spans="1:7" s="38" customFormat="1" ht="63" customHeight="1" thickBot="1" x14ac:dyDescent="0.3">
      <c r="A450" s="171">
        <v>44211</v>
      </c>
      <c r="B450" s="175">
        <v>33886</v>
      </c>
      <c r="C450" s="183" t="s">
        <v>242</v>
      </c>
      <c r="D450" s="184"/>
      <c r="E450" s="172">
        <v>19865200.460000001</v>
      </c>
      <c r="F450" s="182">
        <f t="shared" si="7"/>
        <v>2322162686.0300007</v>
      </c>
    </row>
    <row r="451" spans="1:7" s="38" customFormat="1" ht="57.75" customHeight="1" thickBot="1" x14ac:dyDescent="0.3">
      <c r="A451" s="142">
        <v>44211</v>
      </c>
      <c r="B451" s="139">
        <v>33887</v>
      </c>
      <c r="C451" s="173" t="s">
        <v>243</v>
      </c>
      <c r="D451" s="95"/>
      <c r="E451" s="145">
        <v>4152224.96</v>
      </c>
      <c r="F451" s="182">
        <f t="shared" si="7"/>
        <v>2318010461.0700006</v>
      </c>
      <c r="G451" s="141"/>
    </row>
    <row r="452" spans="1:7" s="38" customFormat="1" ht="65.25" customHeight="1" thickBot="1" x14ac:dyDescent="0.3">
      <c r="A452" s="142">
        <v>44211</v>
      </c>
      <c r="B452" s="139">
        <v>33888</v>
      </c>
      <c r="C452" s="173" t="s">
        <v>395</v>
      </c>
      <c r="D452" s="95"/>
      <c r="E452" s="145">
        <v>13653426.449999999</v>
      </c>
      <c r="F452" s="182">
        <f t="shared" si="7"/>
        <v>2304357034.6200008</v>
      </c>
      <c r="G452" s="141"/>
    </row>
    <row r="453" spans="1:7" s="38" customFormat="1" ht="80.25" thickBot="1" x14ac:dyDescent="0.3">
      <c r="A453" s="142">
        <v>44211</v>
      </c>
      <c r="B453" s="139" t="s">
        <v>244</v>
      </c>
      <c r="C453" s="173" t="s">
        <v>396</v>
      </c>
      <c r="D453" s="95"/>
      <c r="E453" s="145">
        <v>12480337.369999999</v>
      </c>
      <c r="F453" s="182">
        <f t="shared" si="7"/>
        <v>2291876697.250001</v>
      </c>
      <c r="G453" s="141"/>
    </row>
    <row r="454" spans="1:7" s="38" customFormat="1" ht="106.5" customHeight="1" thickBot="1" x14ac:dyDescent="0.3">
      <c r="A454" s="142">
        <v>44211</v>
      </c>
      <c r="B454" s="139" t="s">
        <v>245</v>
      </c>
      <c r="C454" s="173" t="s">
        <v>397</v>
      </c>
      <c r="D454" s="95"/>
      <c r="E454" s="145">
        <v>3281334.94</v>
      </c>
      <c r="F454" s="182">
        <f t="shared" si="7"/>
        <v>2288595362.3100009</v>
      </c>
      <c r="G454" s="141"/>
    </row>
    <row r="455" spans="1:7" s="38" customFormat="1" ht="69" thickBot="1" x14ac:dyDescent="0.3">
      <c r="A455" s="142">
        <v>44211</v>
      </c>
      <c r="B455" s="139" t="s">
        <v>246</v>
      </c>
      <c r="C455" s="173" t="s">
        <v>247</v>
      </c>
      <c r="D455" s="95"/>
      <c r="E455" s="145">
        <v>2588563.23</v>
      </c>
      <c r="F455" s="182">
        <f t="shared" si="7"/>
        <v>2286006799.0800009</v>
      </c>
    </row>
    <row r="456" spans="1:7" s="38" customFormat="1" ht="57.75" customHeight="1" thickBot="1" x14ac:dyDescent="0.3">
      <c r="A456" s="142">
        <v>44211</v>
      </c>
      <c r="B456" s="139" t="s">
        <v>248</v>
      </c>
      <c r="C456" s="173" t="s">
        <v>398</v>
      </c>
      <c r="D456" s="95"/>
      <c r="E456" s="153">
        <v>3557480.72</v>
      </c>
      <c r="F456" s="197">
        <f t="shared" si="7"/>
        <v>2282449318.3600011</v>
      </c>
    </row>
    <row r="457" spans="1:7" s="38" customFormat="1" ht="63" customHeight="1" thickBot="1" x14ac:dyDescent="0.3">
      <c r="A457" s="142">
        <v>44214</v>
      </c>
      <c r="B457" s="139" t="s">
        <v>325</v>
      </c>
      <c r="C457" s="173" t="s">
        <v>399</v>
      </c>
      <c r="D457" s="95"/>
      <c r="E457" s="153">
        <v>2678398.9900000002</v>
      </c>
      <c r="F457" s="197">
        <f t="shared" si="7"/>
        <v>2279770919.3700013</v>
      </c>
    </row>
    <row r="458" spans="1:7" s="38" customFormat="1" ht="81.75" customHeight="1" thickBot="1" x14ac:dyDescent="0.3">
      <c r="A458" s="142">
        <v>44214</v>
      </c>
      <c r="B458" s="139" t="s">
        <v>326</v>
      </c>
      <c r="C458" s="199" t="s">
        <v>400</v>
      </c>
      <c r="D458" s="198"/>
      <c r="E458" s="153">
        <v>5976265.2400000002</v>
      </c>
      <c r="F458" s="197">
        <f t="shared" si="7"/>
        <v>2273794654.1300015</v>
      </c>
    </row>
    <row r="459" spans="1:7" s="38" customFormat="1" ht="54" customHeight="1" thickBot="1" x14ac:dyDescent="0.3">
      <c r="A459" s="201">
        <v>44215</v>
      </c>
      <c r="B459" s="200" t="s">
        <v>327</v>
      </c>
      <c r="C459" s="202" t="s">
        <v>401</v>
      </c>
      <c r="D459" s="203"/>
      <c r="E459" s="204">
        <v>70885.119999999995</v>
      </c>
      <c r="F459" s="197">
        <f t="shared" si="7"/>
        <v>2273723769.0100017</v>
      </c>
    </row>
    <row r="460" spans="1:7" s="38" customFormat="1" ht="57.75" thickBot="1" x14ac:dyDescent="0.3">
      <c r="A460" s="142">
        <v>44215</v>
      </c>
      <c r="B460" s="139" t="s">
        <v>328</v>
      </c>
      <c r="C460" s="173" t="s">
        <v>402</v>
      </c>
      <c r="D460" s="198"/>
      <c r="E460" s="153">
        <v>1016120.46</v>
      </c>
      <c r="F460" s="197">
        <f t="shared" si="7"/>
        <v>2272707648.5500016</v>
      </c>
    </row>
    <row r="461" spans="1:7" s="38" customFormat="1" ht="46.5" thickBot="1" x14ac:dyDescent="0.3">
      <c r="A461" s="142">
        <v>44216</v>
      </c>
      <c r="B461" s="139">
        <v>33889</v>
      </c>
      <c r="C461" s="173" t="s">
        <v>403</v>
      </c>
      <c r="D461" s="198"/>
      <c r="E461" s="153">
        <v>3064525.6</v>
      </c>
      <c r="F461" s="197">
        <f t="shared" si="7"/>
        <v>2269643122.9500017</v>
      </c>
    </row>
    <row r="462" spans="1:7" s="38" customFormat="1" ht="50.25" customHeight="1" thickBot="1" x14ac:dyDescent="0.3">
      <c r="A462" s="142">
        <v>44216</v>
      </c>
      <c r="B462" s="139">
        <v>33890</v>
      </c>
      <c r="C462" s="208" t="s">
        <v>404</v>
      </c>
      <c r="D462" s="203"/>
      <c r="E462" s="204">
        <v>630624.9</v>
      </c>
      <c r="F462" s="197">
        <f t="shared" si="7"/>
        <v>2269012498.0500016</v>
      </c>
    </row>
    <row r="463" spans="1:7" s="38" customFormat="1" ht="80.25" thickBot="1" x14ac:dyDescent="0.3">
      <c r="A463" s="142">
        <v>44216</v>
      </c>
      <c r="B463" s="187" t="s">
        <v>329</v>
      </c>
      <c r="C463" s="173" t="s">
        <v>405</v>
      </c>
      <c r="D463" s="95"/>
      <c r="E463" s="153">
        <v>16078507.949999999</v>
      </c>
      <c r="F463" s="197">
        <f t="shared" si="7"/>
        <v>2252933990.1000018</v>
      </c>
    </row>
    <row r="464" spans="1:7" s="38" customFormat="1" ht="81.75" customHeight="1" thickBot="1" x14ac:dyDescent="0.3">
      <c r="A464" s="142">
        <v>44216</v>
      </c>
      <c r="B464" s="209" t="s">
        <v>330</v>
      </c>
      <c r="C464" s="173" t="s">
        <v>406</v>
      </c>
      <c r="D464" s="95"/>
      <c r="E464" s="153">
        <v>307237.94</v>
      </c>
      <c r="F464" s="197">
        <f t="shared" si="7"/>
        <v>2252626752.1600018</v>
      </c>
    </row>
    <row r="465" spans="1:6" s="38" customFormat="1" ht="63.75" customHeight="1" thickBot="1" x14ac:dyDescent="0.3">
      <c r="A465" s="142">
        <v>44218</v>
      </c>
      <c r="B465" s="209" t="s">
        <v>331</v>
      </c>
      <c r="C465" s="173" t="s">
        <v>407</v>
      </c>
      <c r="D465" s="95"/>
      <c r="E465" s="153">
        <v>20768417.719999999</v>
      </c>
      <c r="F465" s="197">
        <f t="shared" si="7"/>
        <v>2231858334.440002</v>
      </c>
    </row>
    <row r="466" spans="1:6" s="38" customFormat="1" ht="57.75" thickBot="1" x14ac:dyDescent="0.3">
      <c r="A466" s="142">
        <v>43852</v>
      </c>
      <c r="B466" s="174" t="s">
        <v>332</v>
      </c>
      <c r="C466" s="221" t="s">
        <v>408</v>
      </c>
      <c r="D466" s="95"/>
      <c r="E466" s="153">
        <v>1460373.32</v>
      </c>
      <c r="F466" s="197">
        <f t="shared" si="7"/>
        <v>2230397961.1200018</v>
      </c>
    </row>
    <row r="467" spans="1:6" s="38" customFormat="1" ht="45.75" x14ac:dyDescent="0.25">
      <c r="A467" s="142">
        <v>44222</v>
      </c>
      <c r="B467" s="139" t="s">
        <v>495</v>
      </c>
      <c r="C467" s="221" t="s">
        <v>496</v>
      </c>
      <c r="D467" s="95"/>
      <c r="E467" s="153">
        <v>1035293.56</v>
      </c>
      <c r="F467" s="236">
        <f t="shared" si="7"/>
        <v>2229362667.5600019</v>
      </c>
    </row>
    <row r="468" spans="1:6" s="38" customFormat="1" x14ac:dyDescent="0.25">
      <c r="A468" s="205"/>
      <c r="B468" s="28"/>
      <c r="C468" s="206"/>
      <c r="D468" s="121"/>
      <c r="E468" s="207"/>
      <c r="F468" s="113"/>
    </row>
    <row r="469" spans="1:6" s="38" customFormat="1" x14ac:dyDescent="0.25">
      <c r="A469" s="205"/>
      <c r="B469" s="28"/>
      <c r="C469" s="206"/>
      <c r="D469" s="121"/>
      <c r="E469" s="207"/>
      <c r="F469" s="113"/>
    </row>
    <row r="470" spans="1:6" s="38" customFormat="1" x14ac:dyDescent="0.25">
      <c r="A470" s="205"/>
      <c r="B470" s="28"/>
      <c r="C470" s="206"/>
      <c r="D470" s="121"/>
      <c r="E470" s="207"/>
      <c r="F470" s="113"/>
    </row>
    <row r="471" spans="1:6" s="38" customFormat="1" x14ac:dyDescent="0.25">
      <c r="A471" s="205"/>
      <c r="B471" s="28"/>
      <c r="C471" s="206"/>
      <c r="D471" s="121"/>
      <c r="E471" s="207"/>
      <c r="F471" s="113"/>
    </row>
    <row r="472" spans="1:6" x14ac:dyDescent="0.25">
      <c r="A472" s="10"/>
      <c r="B472" s="133"/>
      <c r="C472" s="35"/>
      <c r="D472" s="71"/>
      <c r="E472" s="36"/>
      <c r="F472" s="113"/>
    </row>
    <row r="473" spans="1:6" x14ac:dyDescent="0.25">
      <c r="A473" s="10"/>
      <c r="B473" s="133"/>
      <c r="C473" s="35"/>
      <c r="D473" s="71"/>
      <c r="E473" s="36"/>
      <c r="F473" s="113"/>
    </row>
    <row r="474" spans="1:6" x14ac:dyDescent="0.25">
      <c r="A474" s="10"/>
      <c r="B474" s="133"/>
      <c r="C474" s="35"/>
      <c r="D474" s="71"/>
      <c r="E474" s="36"/>
      <c r="F474" s="113"/>
    </row>
    <row r="475" spans="1:6" x14ac:dyDescent="0.25">
      <c r="A475" s="887" t="s">
        <v>0</v>
      </c>
      <c r="B475" s="887"/>
      <c r="C475" s="887"/>
      <c r="D475" s="887"/>
      <c r="E475" s="887"/>
      <c r="F475" s="887"/>
    </row>
    <row r="476" spans="1:6" x14ac:dyDescent="0.25">
      <c r="A476" s="888" t="s">
        <v>33</v>
      </c>
      <c r="B476" s="888"/>
      <c r="C476" s="888"/>
      <c r="D476" s="888"/>
      <c r="E476" s="888"/>
      <c r="F476" s="888"/>
    </row>
    <row r="477" spans="1:6" x14ac:dyDescent="0.25">
      <c r="A477" s="39"/>
      <c r="B477" s="130"/>
      <c r="C477" s="168"/>
      <c r="D477" s="168"/>
      <c r="E477" s="105"/>
      <c r="F477" s="100"/>
    </row>
    <row r="478" spans="1:6" x14ac:dyDescent="0.25">
      <c r="A478" s="887" t="s">
        <v>1</v>
      </c>
      <c r="B478" s="887"/>
      <c r="C478" s="887"/>
      <c r="D478" s="887"/>
      <c r="E478" s="887"/>
      <c r="F478" s="887"/>
    </row>
    <row r="479" spans="1:6" x14ac:dyDescent="0.25">
      <c r="A479" s="889" t="s">
        <v>536</v>
      </c>
      <c r="B479" s="889"/>
      <c r="C479" s="889"/>
      <c r="D479" s="889"/>
      <c r="E479" s="889"/>
      <c r="F479" s="889"/>
    </row>
    <row r="480" spans="1:6" x14ac:dyDescent="0.25">
      <c r="A480" s="889" t="s">
        <v>2</v>
      </c>
      <c r="B480" s="889"/>
      <c r="C480" s="889"/>
      <c r="D480" s="889"/>
      <c r="E480" s="889"/>
      <c r="F480" s="889"/>
    </row>
    <row r="481" spans="1:8" x14ac:dyDescent="0.25">
      <c r="A481" s="24"/>
      <c r="B481" s="131"/>
      <c r="C481" s="25"/>
      <c r="D481" s="68"/>
      <c r="E481" s="106"/>
      <c r="F481" s="101"/>
    </row>
    <row r="482" spans="1:8" x14ac:dyDescent="0.25">
      <c r="A482" s="10"/>
      <c r="B482" s="133"/>
      <c r="C482" s="35"/>
      <c r="D482" s="71"/>
      <c r="E482" s="36"/>
      <c r="F482" s="113"/>
    </row>
    <row r="483" spans="1:8" x14ac:dyDescent="0.25">
      <c r="A483" s="10"/>
      <c r="B483" s="133"/>
      <c r="C483" s="35"/>
      <c r="D483" s="71"/>
      <c r="E483" s="36"/>
      <c r="F483" s="113"/>
    </row>
    <row r="484" spans="1:8" ht="15.75" thickBot="1" x14ac:dyDescent="0.3">
      <c r="A484" s="11"/>
      <c r="B484" s="12"/>
      <c r="C484" s="13"/>
      <c r="D484" s="69"/>
      <c r="E484" s="108"/>
      <c r="F484" s="101"/>
    </row>
    <row r="485" spans="1:8" x14ac:dyDescent="0.25">
      <c r="A485" s="890" t="s">
        <v>17</v>
      </c>
      <c r="B485" s="891"/>
      <c r="C485" s="891"/>
      <c r="D485" s="891"/>
      <c r="E485" s="891"/>
      <c r="F485" s="47"/>
    </row>
    <row r="486" spans="1:8" ht="15.75" thickBot="1" x14ac:dyDescent="0.3">
      <c r="A486" s="892"/>
      <c r="B486" s="893"/>
      <c r="C486" s="893"/>
      <c r="D486" s="893"/>
      <c r="E486" s="893"/>
      <c r="F486" s="48"/>
    </row>
    <row r="487" spans="1:8" x14ac:dyDescent="0.25">
      <c r="A487" s="890" t="s">
        <v>4</v>
      </c>
      <c r="B487" s="891"/>
      <c r="C487" s="891"/>
      <c r="D487" s="891"/>
      <c r="E487" s="894"/>
      <c r="F487" s="896">
        <v>45233318.68</v>
      </c>
      <c r="H487" s="104"/>
    </row>
    <row r="488" spans="1:8" ht="15.75" thickBot="1" x14ac:dyDescent="0.3">
      <c r="A488" s="892"/>
      <c r="B488" s="893"/>
      <c r="C488" s="893"/>
      <c r="D488" s="893"/>
      <c r="E488" s="895"/>
      <c r="F488" s="897"/>
    </row>
    <row r="489" spans="1:8" x14ac:dyDescent="0.25">
      <c r="A489" s="898" t="s">
        <v>5</v>
      </c>
      <c r="B489" s="925" t="s">
        <v>6</v>
      </c>
      <c r="C489" s="905" t="s">
        <v>18</v>
      </c>
      <c r="D489" s="898" t="s">
        <v>8</v>
      </c>
      <c r="E489" s="903" t="s">
        <v>9</v>
      </c>
      <c r="F489" s="905" t="s">
        <v>10</v>
      </c>
    </row>
    <row r="490" spans="1:8" ht="15.75" thickBot="1" x14ac:dyDescent="0.3">
      <c r="A490" s="902"/>
      <c r="B490" s="926"/>
      <c r="C490" s="906"/>
      <c r="D490" s="902"/>
      <c r="E490" s="904"/>
      <c r="F490" s="906"/>
    </row>
    <row r="491" spans="1:8" ht="24.75" customHeight="1" thickBot="1" x14ac:dyDescent="0.3">
      <c r="A491" s="43"/>
      <c r="B491" s="44"/>
      <c r="C491" s="181" t="s">
        <v>19</v>
      </c>
      <c r="D491" s="195">
        <f>62844046+4909906.62+100000000+62841546</f>
        <v>230595498.62</v>
      </c>
      <c r="E491" s="178"/>
      <c r="F491" s="129">
        <f>F487+D491</f>
        <v>275828817.30000001</v>
      </c>
    </row>
    <row r="492" spans="1:8" ht="21.75" customHeight="1" thickBot="1" x14ac:dyDescent="0.3">
      <c r="A492" s="140"/>
      <c r="B492" s="85"/>
      <c r="C492" s="2" t="s">
        <v>19</v>
      </c>
      <c r="D492" s="148"/>
      <c r="E492" s="180">
        <f>62844046+8016511.4+62841546+8132635.52</f>
        <v>141834738.92000002</v>
      </c>
      <c r="F492" s="177">
        <f>F491-E492</f>
        <v>133994078.38</v>
      </c>
    </row>
    <row r="493" spans="1:8" ht="21.75" customHeight="1" thickBot="1" x14ac:dyDescent="0.3">
      <c r="A493" s="15"/>
      <c r="B493" s="1"/>
      <c r="C493" s="2" t="s">
        <v>20</v>
      </c>
      <c r="D493" s="165">
        <v>10000</v>
      </c>
      <c r="E493" s="179"/>
      <c r="F493" s="129">
        <f>F492+D493</f>
        <v>134004078.38</v>
      </c>
    </row>
    <row r="494" spans="1:8" s="25" customFormat="1" ht="12" thickBot="1" x14ac:dyDescent="0.25">
      <c r="A494" s="87"/>
      <c r="B494" s="1"/>
      <c r="C494" s="2" t="s">
        <v>14</v>
      </c>
      <c r="D494" s="149"/>
      <c r="E494" s="163">
        <v>182948.5</v>
      </c>
      <c r="F494" s="129">
        <f>F493-E494</f>
        <v>133821129.88</v>
      </c>
    </row>
    <row r="495" spans="1:8" s="25" customFormat="1" ht="12" thickBot="1" x14ac:dyDescent="0.25">
      <c r="A495" s="134">
        <v>44211</v>
      </c>
      <c r="B495" s="137">
        <v>102662</v>
      </c>
      <c r="C495" s="30" t="s">
        <v>41</v>
      </c>
      <c r="D495" s="136"/>
      <c r="E495" s="145">
        <v>0</v>
      </c>
      <c r="F495" s="129">
        <f t="shared" ref="F495:F507" si="8">F494-E495</f>
        <v>133821129.88</v>
      </c>
    </row>
    <row r="496" spans="1:8" s="25" customFormat="1" ht="12" thickBot="1" x14ac:dyDescent="0.25">
      <c r="A496" s="134">
        <v>44222</v>
      </c>
      <c r="B496" s="137" t="s">
        <v>497</v>
      </c>
      <c r="C496" s="5" t="s">
        <v>526</v>
      </c>
      <c r="D496" s="136"/>
      <c r="E496" s="42">
        <v>52590810.770000003</v>
      </c>
      <c r="F496" s="129">
        <f t="shared" si="8"/>
        <v>81230319.109999985</v>
      </c>
    </row>
    <row r="497" spans="1:6" s="25" customFormat="1" ht="12" thickBot="1" x14ac:dyDescent="0.25">
      <c r="A497" s="134">
        <v>44222</v>
      </c>
      <c r="B497" s="229" t="s">
        <v>525</v>
      </c>
      <c r="C497" s="5" t="s">
        <v>524</v>
      </c>
      <c r="D497" s="136"/>
      <c r="E497" s="42">
        <v>17574546.82</v>
      </c>
      <c r="F497" s="129">
        <f t="shared" si="8"/>
        <v>63655772.289999984</v>
      </c>
    </row>
    <row r="498" spans="1:6" s="235" customFormat="1" ht="12" thickBot="1" x14ac:dyDescent="0.25">
      <c r="A498" s="230">
        <v>44223</v>
      </c>
      <c r="B498" s="231" t="s">
        <v>530</v>
      </c>
      <c r="C498" s="232" t="s">
        <v>517</v>
      </c>
      <c r="D498" s="233"/>
      <c r="E498" s="234">
        <v>211530.26</v>
      </c>
      <c r="F498" s="129">
        <f t="shared" si="8"/>
        <v>63444242.029999986</v>
      </c>
    </row>
    <row r="499" spans="1:6" s="235" customFormat="1" ht="12" thickBot="1" x14ac:dyDescent="0.25">
      <c r="A499" s="230">
        <v>44223</v>
      </c>
      <c r="B499" s="231" t="s">
        <v>531</v>
      </c>
      <c r="C499" s="232" t="s">
        <v>528</v>
      </c>
      <c r="D499" s="233"/>
      <c r="E499" s="234">
        <v>224118.86</v>
      </c>
      <c r="F499" s="129">
        <f t="shared" si="8"/>
        <v>63220123.169999987</v>
      </c>
    </row>
    <row r="500" spans="1:6" s="235" customFormat="1" ht="12" thickBot="1" x14ac:dyDescent="0.25">
      <c r="A500" s="230">
        <v>44223</v>
      </c>
      <c r="B500" s="231" t="s">
        <v>532</v>
      </c>
      <c r="C500" s="232" t="s">
        <v>527</v>
      </c>
      <c r="D500" s="233"/>
      <c r="E500" s="234">
        <v>105130.8</v>
      </c>
      <c r="F500" s="129">
        <f t="shared" si="8"/>
        <v>63114992.36999999</v>
      </c>
    </row>
    <row r="501" spans="1:6" s="235" customFormat="1" ht="12" thickBot="1" x14ac:dyDescent="0.25">
      <c r="A501" s="230">
        <v>44223</v>
      </c>
      <c r="B501" s="231" t="s">
        <v>533</v>
      </c>
      <c r="C501" s="232" t="s">
        <v>529</v>
      </c>
      <c r="D501" s="233"/>
      <c r="E501" s="234">
        <v>1321861.1499999999</v>
      </c>
      <c r="F501" s="129">
        <f t="shared" si="8"/>
        <v>61793131.219999991</v>
      </c>
    </row>
    <row r="502" spans="1:6" s="25" customFormat="1" ht="11.25" customHeight="1" thickBot="1" x14ac:dyDescent="0.25">
      <c r="A502" s="134">
        <v>44223</v>
      </c>
      <c r="B502" s="229" t="s">
        <v>519</v>
      </c>
      <c r="C502" s="5" t="s">
        <v>517</v>
      </c>
      <c r="D502" s="95"/>
      <c r="E502" s="42">
        <v>911706.87</v>
      </c>
      <c r="F502" s="129">
        <f t="shared" si="8"/>
        <v>60881424.349999994</v>
      </c>
    </row>
    <row r="503" spans="1:6" s="25" customFormat="1" ht="12" customHeight="1" thickBot="1" x14ac:dyDescent="0.25">
      <c r="A503" s="134">
        <v>44223</v>
      </c>
      <c r="B503" s="229" t="s">
        <v>521</v>
      </c>
      <c r="C503" s="5" t="s">
        <v>522</v>
      </c>
      <c r="D503" s="95"/>
      <c r="E503" s="42">
        <v>45759522.229999997</v>
      </c>
      <c r="F503" s="129">
        <f t="shared" si="8"/>
        <v>15121902.119999997</v>
      </c>
    </row>
    <row r="504" spans="1:6" s="25" customFormat="1" ht="11.25" customHeight="1" thickBot="1" x14ac:dyDescent="0.25">
      <c r="A504" s="134">
        <v>44225</v>
      </c>
      <c r="B504" s="229" t="s">
        <v>516</v>
      </c>
      <c r="C504" s="5" t="s">
        <v>515</v>
      </c>
      <c r="D504" s="95"/>
      <c r="E504" s="145">
        <v>5563743.5700000003</v>
      </c>
      <c r="F504" s="129">
        <f t="shared" si="8"/>
        <v>9558158.549999997</v>
      </c>
    </row>
    <row r="505" spans="1:6" s="25" customFormat="1" ht="11.25" customHeight="1" thickBot="1" x14ac:dyDescent="0.25">
      <c r="A505" s="134">
        <v>44225</v>
      </c>
      <c r="B505" s="229" t="s">
        <v>523</v>
      </c>
      <c r="C505" s="5" t="s">
        <v>517</v>
      </c>
      <c r="D505" s="95"/>
      <c r="E505" s="42">
        <v>61999.4</v>
      </c>
      <c r="F505" s="129">
        <f t="shared" si="8"/>
        <v>9496159.1499999966</v>
      </c>
    </row>
    <row r="506" spans="1:6" s="25" customFormat="1" ht="11.25" customHeight="1" thickBot="1" x14ac:dyDescent="0.25">
      <c r="A506" s="134">
        <v>44225</v>
      </c>
      <c r="B506" s="229" t="s">
        <v>518</v>
      </c>
      <c r="C506" s="5" t="s">
        <v>515</v>
      </c>
      <c r="D506" s="95"/>
      <c r="E506" s="145">
        <v>459802.34</v>
      </c>
      <c r="F506" s="129">
        <f t="shared" si="8"/>
        <v>9036356.8099999968</v>
      </c>
    </row>
    <row r="507" spans="1:6" s="25" customFormat="1" ht="11.25" customHeight="1" thickBot="1" x14ac:dyDescent="0.25">
      <c r="A507" s="134">
        <v>44225</v>
      </c>
      <c r="B507" s="229" t="s">
        <v>520</v>
      </c>
      <c r="C507" s="5" t="s">
        <v>517</v>
      </c>
      <c r="D507" s="95"/>
      <c r="E507" s="145">
        <v>3564832.13</v>
      </c>
      <c r="F507" s="129">
        <f t="shared" si="8"/>
        <v>5471524.6799999969</v>
      </c>
    </row>
    <row r="508" spans="1:6" s="25" customFormat="1" ht="12.75" customHeight="1" x14ac:dyDescent="0.2">
      <c r="A508" s="134"/>
      <c r="B508" s="226"/>
      <c r="C508" s="226"/>
      <c r="D508" s="95"/>
      <c r="E508" s="145"/>
      <c r="F508" s="129"/>
    </row>
    <row r="509" spans="1:6" s="25" customFormat="1" ht="11.25" customHeight="1" x14ac:dyDescent="0.2">
      <c r="A509" s="10"/>
      <c r="B509" s="227"/>
      <c r="C509" s="28"/>
      <c r="D509" s="121"/>
      <c r="E509" s="228"/>
      <c r="F509" s="112"/>
    </row>
    <row r="510" spans="1:6" s="25" customFormat="1" ht="11.25" x14ac:dyDescent="0.2">
      <c r="A510" s="17"/>
      <c r="B510" s="133"/>
      <c r="C510" s="19"/>
      <c r="D510" s="69"/>
      <c r="E510" s="29"/>
      <c r="F510" s="112"/>
    </row>
    <row r="511" spans="1:6" x14ac:dyDescent="0.25">
      <c r="A511" s="887" t="s">
        <v>0</v>
      </c>
      <c r="B511" s="887"/>
      <c r="C511" s="887"/>
      <c r="D511" s="887"/>
      <c r="E511" s="887"/>
      <c r="F511" s="887"/>
    </row>
    <row r="512" spans="1:6" x14ac:dyDescent="0.25">
      <c r="A512" s="888" t="s">
        <v>33</v>
      </c>
      <c r="B512" s="888"/>
      <c r="C512" s="888"/>
      <c r="D512" s="888"/>
      <c r="E512" s="888"/>
      <c r="F512" s="888"/>
    </row>
    <row r="513" spans="1:6" x14ac:dyDescent="0.25">
      <c r="A513" s="124"/>
      <c r="B513" s="130"/>
      <c r="C513" s="225"/>
      <c r="D513" s="225"/>
      <c r="E513" s="105"/>
      <c r="F513" s="100"/>
    </row>
    <row r="514" spans="1:6" x14ac:dyDescent="0.25">
      <c r="A514" s="887" t="s">
        <v>1</v>
      </c>
      <c r="B514" s="887"/>
      <c r="C514" s="887"/>
      <c r="D514" s="887"/>
      <c r="E514" s="887"/>
      <c r="F514" s="887"/>
    </row>
    <row r="515" spans="1:6" ht="15" customHeight="1" x14ac:dyDescent="0.25">
      <c r="A515" s="889" t="s">
        <v>537</v>
      </c>
      <c r="B515" s="889"/>
      <c r="C515" s="889"/>
      <c r="D515" s="889"/>
      <c r="E515" s="889"/>
      <c r="F515" s="889"/>
    </row>
    <row r="516" spans="1:6" ht="15" customHeight="1" x14ac:dyDescent="0.25">
      <c r="A516" s="889" t="s">
        <v>2</v>
      </c>
      <c r="B516" s="889"/>
      <c r="C516" s="889"/>
      <c r="D516" s="889"/>
      <c r="E516" s="889"/>
      <c r="F516" s="889"/>
    </row>
    <row r="517" spans="1:6" x14ac:dyDescent="0.25">
      <c r="A517" s="123"/>
      <c r="B517" s="131"/>
      <c r="C517" s="25"/>
      <c r="D517" s="68"/>
      <c r="E517" s="106"/>
      <c r="F517" s="101"/>
    </row>
    <row r="518" spans="1:6" x14ac:dyDescent="0.25">
      <c r="A518" s="17"/>
      <c r="B518" s="18"/>
      <c r="C518" s="19"/>
      <c r="D518" s="69"/>
      <c r="E518" s="29"/>
      <c r="F518" s="112"/>
    </row>
    <row r="519" spans="1:6" ht="15.75" thickBot="1" x14ac:dyDescent="0.3">
      <c r="A519" s="126"/>
      <c r="B519" s="18"/>
      <c r="C519" s="22"/>
      <c r="D519" s="69"/>
      <c r="E519" s="23"/>
      <c r="F519" s="112"/>
    </row>
    <row r="520" spans="1:6" x14ac:dyDescent="0.25">
      <c r="A520" s="890" t="s">
        <v>21</v>
      </c>
      <c r="B520" s="891"/>
      <c r="C520" s="891"/>
      <c r="D520" s="891"/>
      <c r="E520" s="894"/>
      <c r="F520" s="47"/>
    </row>
    <row r="521" spans="1:6" ht="15.75" thickBot="1" x14ac:dyDescent="0.3">
      <c r="A521" s="892"/>
      <c r="B521" s="893"/>
      <c r="C521" s="893"/>
      <c r="D521" s="893"/>
      <c r="E521" s="895"/>
      <c r="F521" s="122"/>
    </row>
    <row r="522" spans="1:6" x14ac:dyDescent="0.25">
      <c r="A522" s="890" t="s">
        <v>4</v>
      </c>
      <c r="B522" s="891"/>
      <c r="C522" s="891"/>
      <c r="D522" s="891"/>
      <c r="E522" s="894"/>
      <c r="F522" s="896">
        <v>678938626.5</v>
      </c>
    </row>
    <row r="523" spans="1:6" ht="15.75" thickBot="1" x14ac:dyDescent="0.3">
      <c r="A523" s="892"/>
      <c r="B523" s="893"/>
      <c r="C523" s="893"/>
      <c r="D523" s="893"/>
      <c r="E523" s="895"/>
      <c r="F523" s="897"/>
    </row>
    <row r="524" spans="1:6" x14ac:dyDescent="0.25">
      <c r="A524" s="927" t="s">
        <v>5</v>
      </c>
      <c r="B524" s="909" t="s">
        <v>6</v>
      </c>
      <c r="C524" s="929" t="s">
        <v>22</v>
      </c>
      <c r="D524" s="929" t="s">
        <v>8</v>
      </c>
      <c r="E524" s="931" t="s">
        <v>9</v>
      </c>
      <c r="F524" s="933" t="s">
        <v>10</v>
      </c>
    </row>
    <row r="525" spans="1:6" ht="15.75" thickBot="1" x14ac:dyDescent="0.3">
      <c r="A525" s="928"/>
      <c r="B525" s="910"/>
      <c r="C525" s="930"/>
      <c r="D525" s="930"/>
      <c r="E525" s="932"/>
      <c r="F525" s="934"/>
    </row>
    <row r="526" spans="1:6" x14ac:dyDescent="0.25">
      <c r="A526" s="156"/>
      <c r="B526" s="98"/>
      <c r="C526" s="33" t="s">
        <v>32</v>
      </c>
      <c r="D526" s="135">
        <v>125685592</v>
      </c>
      <c r="E526" s="157"/>
      <c r="F526" s="158">
        <f>F522+D526-E526</f>
        <v>804624218.5</v>
      </c>
    </row>
    <row r="527" spans="1:6" x14ac:dyDescent="0.25">
      <c r="A527" s="159"/>
      <c r="B527" s="16"/>
      <c r="C527" s="2" t="s">
        <v>32</v>
      </c>
      <c r="D527" s="128"/>
      <c r="E527" s="128">
        <v>119974704.04000001</v>
      </c>
      <c r="F527" s="158">
        <f>F526+D527-E527</f>
        <v>684649514.46000004</v>
      </c>
    </row>
    <row r="528" spans="1:6" x14ac:dyDescent="0.25">
      <c r="A528" s="222"/>
      <c r="B528" s="16"/>
      <c r="C528" s="2" t="s">
        <v>508</v>
      </c>
      <c r="D528" s="223"/>
      <c r="E528" s="224">
        <v>175</v>
      </c>
      <c r="F528" s="160">
        <f>F527+D528-E528</f>
        <v>684649339.46000004</v>
      </c>
    </row>
    <row r="529" spans="1:6" x14ac:dyDescent="0.25">
      <c r="A529" s="59"/>
      <c r="B529" s="20"/>
      <c r="C529" s="64"/>
      <c r="D529" s="72"/>
      <c r="E529" s="65"/>
      <c r="F529" s="114"/>
    </row>
    <row r="530" spans="1:6" x14ac:dyDescent="0.25">
      <c r="A530" s="59"/>
      <c r="B530" s="20"/>
      <c r="C530" s="64"/>
      <c r="D530" s="72"/>
      <c r="E530" s="65"/>
      <c r="F530" s="114"/>
    </row>
    <row r="531" spans="1:6" x14ac:dyDescent="0.25">
      <c r="A531" s="59"/>
      <c r="B531" s="20"/>
      <c r="C531" s="64"/>
      <c r="D531" s="72"/>
      <c r="E531" s="65"/>
      <c r="F531" s="114"/>
    </row>
    <row r="532" spans="1:6" x14ac:dyDescent="0.25">
      <c r="A532" s="59"/>
      <c r="B532" s="20"/>
      <c r="C532" s="64"/>
      <c r="D532" s="72"/>
      <c r="E532" s="65"/>
      <c r="F532" s="114"/>
    </row>
    <row r="533" spans="1:6" x14ac:dyDescent="0.25">
      <c r="A533" s="887" t="s">
        <v>0</v>
      </c>
      <c r="B533" s="887"/>
      <c r="C533" s="887"/>
      <c r="D533" s="887"/>
      <c r="E533" s="887"/>
      <c r="F533" s="887"/>
    </row>
    <row r="534" spans="1:6" x14ac:dyDescent="0.25">
      <c r="A534" s="888" t="s">
        <v>33</v>
      </c>
      <c r="B534" s="888"/>
      <c r="C534" s="888"/>
      <c r="D534" s="888"/>
      <c r="E534" s="888"/>
      <c r="F534" s="888"/>
    </row>
    <row r="535" spans="1:6" x14ac:dyDescent="0.25">
      <c r="A535" s="124"/>
      <c r="B535" s="130"/>
      <c r="C535" s="225"/>
      <c r="D535" s="225"/>
      <c r="E535" s="105"/>
      <c r="F535" s="100"/>
    </row>
    <row r="536" spans="1:6" x14ac:dyDescent="0.25">
      <c r="A536" s="887" t="s">
        <v>1</v>
      </c>
      <c r="B536" s="887"/>
      <c r="C536" s="887"/>
      <c r="D536" s="887"/>
      <c r="E536" s="887"/>
      <c r="F536" s="887"/>
    </row>
    <row r="537" spans="1:6" ht="15" customHeight="1" x14ac:dyDescent="0.25">
      <c r="A537" s="889" t="s">
        <v>538</v>
      </c>
      <c r="B537" s="889"/>
      <c r="C537" s="889"/>
      <c r="D537" s="889"/>
      <c r="E537" s="889"/>
      <c r="F537" s="889"/>
    </row>
    <row r="538" spans="1:6" ht="15" customHeight="1" x14ac:dyDescent="0.25">
      <c r="A538" s="889" t="s">
        <v>2</v>
      </c>
      <c r="B538" s="889"/>
      <c r="C538" s="889"/>
      <c r="D538" s="889"/>
      <c r="E538" s="889"/>
      <c r="F538" s="889"/>
    </row>
    <row r="539" spans="1:6" x14ac:dyDescent="0.25">
      <c r="A539" s="123"/>
      <c r="B539" s="131"/>
      <c r="C539" s="25"/>
      <c r="D539" s="68"/>
      <c r="E539" s="106"/>
      <c r="F539" s="101"/>
    </row>
    <row r="540" spans="1:6" x14ac:dyDescent="0.25">
      <c r="A540" s="17"/>
      <c r="B540" s="18"/>
      <c r="C540" s="19"/>
      <c r="D540" s="69"/>
      <c r="E540" s="29"/>
      <c r="F540" s="112"/>
    </row>
    <row r="541" spans="1:6" ht="15.75" thickBot="1" x14ac:dyDescent="0.3">
      <c r="A541" s="126"/>
      <c r="B541" s="18"/>
      <c r="C541" s="22"/>
      <c r="D541" s="69"/>
      <c r="E541" s="23"/>
      <c r="F541" s="112"/>
    </row>
    <row r="542" spans="1:6" x14ac:dyDescent="0.25">
      <c r="A542" s="890" t="s">
        <v>38</v>
      </c>
      <c r="B542" s="891"/>
      <c r="C542" s="891"/>
      <c r="D542" s="891"/>
      <c r="E542" s="894"/>
      <c r="F542" s="47"/>
    </row>
    <row r="543" spans="1:6" ht="15.75" thickBot="1" x14ac:dyDescent="0.3">
      <c r="A543" s="892"/>
      <c r="B543" s="893"/>
      <c r="C543" s="893"/>
      <c r="D543" s="893"/>
      <c r="E543" s="895"/>
      <c r="F543" s="122">
        <v>9613155.8300000001</v>
      </c>
    </row>
    <row r="544" spans="1:6" x14ac:dyDescent="0.25">
      <c r="A544" s="890" t="s">
        <v>4</v>
      </c>
      <c r="B544" s="891"/>
      <c r="C544" s="891"/>
      <c r="D544" s="891"/>
      <c r="E544" s="894"/>
      <c r="F544" s="896"/>
    </row>
    <row r="545" spans="1:7" ht="15.75" thickBot="1" x14ac:dyDescent="0.3">
      <c r="A545" s="892"/>
      <c r="B545" s="893"/>
      <c r="C545" s="893"/>
      <c r="D545" s="893"/>
      <c r="E545" s="895"/>
      <c r="F545" s="897"/>
    </row>
    <row r="546" spans="1:7" x14ac:dyDescent="0.25">
      <c r="A546" s="927" t="s">
        <v>5</v>
      </c>
      <c r="B546" s="909" t="s">
        <v>6</v>
      </c>
      <c r="C546" s="929" t="s">
        <v>22</v>
      </c>
      <c r="D546" s="929" t="s">
        <v>8</v>
      </c>
      <c r="E546" s="931" t="s">
        <v>9</v>
      </c>
      <c r="F546" s="933" t="s">
        <v>10</v>
      </c>
    </row>
    <row r="547" spans="1:7" ht="15.75" thickBot="1" x14ac:dyDescent="0.3">
      <c r="A547" s="928"/>
      <c r="B547" s="910"/>
      <c r="C547" s="930"/>
      <c r="D547" s="930"/>
      <c r="E547" s="932"/>
      <c r="F547" s="934"/>
    </row>
    <row r="548" spans="1:7" x14ac:dyDescent="0.25">
      <c r="A548" s="156"/>
      <c r="B548" s="98"/>
      <c r="C548" s="33" t="s">
        <v>387</v>
      </c>
      <c r="D548" s="135">
        <v>16415002.779999999</v>
      </c>
      <c r="E548" s="157"/>
      <c r="F548" s="158">
        <f>F543+D548</f>
        <v>26028158.609999999</v>
      </c>
    </row>
    <row r="549" spans="1:7" x14ac:dyDescent="0.25">
      <c r="A549" s="159"/>
      <c r="B549" s="16"/>
      <c r="C549" s="2" t="s">
        <v>32</v>
      </c>
      <c r="D549" s="128"/>
      <c r="E549" s="128"/>
      <c r="F549" s="160">
        <f>F548-E549</f>
        <v>26028158.609999999</v>
      </c>
    </row>
    <row r="550" spans="1:7" ht="15.75" thickBot="1" x14ac:dyDescent="0.3">
      <c r="A550" s="53"/>
      <c r="B550" s="52"/>
      <c r="C550" s="55" t="s">
        <v>24</v>
      </c>
      <c r="D550" s="161"/>
      <c r="E550" s="54">
        <v>505172.04</v>
      </c>
      <c r="F550" s="162">
        <f>F549+D550-E550</f>
        <v>25522986.57</v>
      </c>
    </row>
    <row r="551" spans="1:7" x14ac:dyDescent="0.25">
      <c r="A551" s="59"/>
      <c r="B551" s="20"/>
      <c r="C551" s="86"/>
      <c r="D551" s="72"/>
      <c r="E551" s="65"/>
      <c r="F551" s="164"/>
    </row>
    <row r="552" spans="1:7" x14ac:dyDescent="0.25">
      <c r="A552" s="59"/>
      <c r="B552" s="20"/>
      <c r="C552" s="86"/>
      <c r="D552" s="72"/>
      <c r="E552" s="65"/>
      <c r="F552" s="164"/>
    </row>
    <row r="553" spans="1:7" x14ac:dyDescent="0.25">
      <c r="A553" s="59"/>
      <c r="B553" s="20"/>
      <c r="C553" s="86"/>
      <c r="D553" s="72"/>
      <c r="E553" s="65"/>
      <c r="F553" s="164"/>
      <c r="G553" t="s">
        <v>37</v>
      </c>
    </row>
    <row r="554" spans="1:7" x14ac:dyDescent="0.25">
      <c r="A554" s="59"/>
      <c r="B554" s="20"/>
      <c r="C554" s="86"/>
      <c r="D554" s="72"/>
      <c r="E554" s="65"/>
      <c r="F554" s="164"/>
    </row>
    <row r="555" spans="1:7" x14ac:dyDescent="0.25">
      <c r="A555" s="59"/>
      <c r="B555" s="20"/>
      <c r="C555" s="86"/>
      <c r="D555" s="72"/>
      <c r="E555" s="65"/>
      <c r="F555" s="164"/>
    </row>
    <row r="556" spans="1:7" x14ac:dyDescent="0.25">
      <c r="A556" s="59"/>
      <c r="B556" s="20"/>
      <c r="C556" s="86"/>
      <c r="D556" s="72"/>
      <c r="E556" s="65"/>
      <c r="F556" s="164"/>
    </row>
    <row r="557" spans="1:7" x14ac:dyDescent="0.25">
      <c r="A557" s="887" t="s">
        <v>0</v>
      </c>
      <c r="B557" s="887"/>
      <c r="C557" s="887"/>
      <c r="D557" s="887"/>
      <c r="E557" s="887"/>
      <c r="F557" s="887"/>
    </row>
    <row r="558" spans="1:7" x14ac:dyDescent="0.25">
      <c r="A558" s="888" t="s">
        <v>33</v>
      </c>
      <c r="B558" s="888"/>
      <c r="C558" s="888"/>
      <c r="D558" s="888"/>
      <c r="E558" s="888"/>
      <c r="F558" s="888"/>
    </row>
    <row r="559" spans="1:7" x14ac:dyDescent="0.25">
      <c r="A559" s="124"/>
      <c r="B559" s="130"/>
      <c r="C559" s="168"/>
      <c r="D559" s="168"/>
      <c r="E559" s="105"/>
      <c r="F559" s="100"/>
    </row>
    <row r="560" spans="1:7" x14ac:dyDescent="0.25">
      <c r="A560" s="887" t="s">
        <v>1</v>
      </c>
      <c r="B560" s="887"/>
      <c r="C560" s="887"/>
      <c r="D560" s="887"/>
      <c r="E560" s="887"/>
      <c r="F560" s="887"/>
    </row>
    <row r="561" spans="1:7" ht="15" customHeight="1" x14ac:dyDescent="0.25">
      <c r="A561" s="889" t="s">
        <v>534</v>
      </c>
      <c r="B561" s="889"/>
      <c r="C561" s="889"/>
      <c r="D561" s="889"/>
      <c r="E561" s="889"/>
      <c r="F561" s="889"/>
    </row>
    <row r="562" spans="1:7" ht="15" customHeight="1" x14ac:dyDescent="0.25">
      <c r="A562" s="889" t="s">
        <v>2</v>
      </c>
      <c r="B562" s="889"/>
      <c r="C562" s="889"/>
      <c r="D562" s="889"/>
      <c r="E562" s="889"/>
      <c r="F562" s="889"/>
    </row>
    <row r="563" spans="1:7" x14ac:dyDescent="0.25">
      <c r="A563" s="123"/>
      <c r="B563" s="131"/>
      <c r="C563" s="25"/>
      <c r="D563" s="68"/>
      <c r="E563" s="106"/>
      <c r="F563" s="101"/>
    </row>
    <row r="564" spans="1:7" x14ac:dyDescent="0.25">
      <c r="A564" s="59"/>
      <c r="B564" s="20"/>
      <c r="C564" s="86"/>
      <c r="D564" s="72"/>
      <c r="E564" s="65"/>
      <c r="F564" s="164"/>
    </row>
    <row r="565" spans="1:7" x14ac:dyDescent="0.25">
      <c r="A565" s="59"/>
      <c r="B565" s="20"/>
      <c r="C565" s="86"/>
      <c r="D565" s="72"/>
      <c r="E565" s="65"/>
      <c r="F565" s="164"/>
    </row>
    <row r="566" spans="1:7" ht="15.75" thickBot="1" x14ac:dyDescent="0.3">
      <c r="A566" s="26"/>
      <c r="B566" s="20"/>
      <c r="C566" s="14"/>
      <c r="D566" s="69"/>
      <c r="E566" s="108"/>
      <c r="F566" s="115"/>
    </row>
    <row r="567" spans="1:7" x14ac:dyDescent="0.25">
      <c r="A567" s="935" t="s">
        <v>25</v>
      </c>
      <c r="B567" s="936"/>
      <c r="C567" s="936"/>
      <c r="D567" s="936"/>
      <c r="E567" s="936"/>
      <c r="F567" s="50"/>
    </row>
    <row r="568" spans="1:7" ht="15.75" thickBot="1" x14ac:dyDescent="0.3">
      <c r="A568" s="937"/>
      <c r="B568" s="938"/>
      <c r="C568" s="938"/>
      <c r="D568" s="938"/>
      <c r="E568" s="938"/>
      <c r="F568" s="51"/>
    </row>
    <row r="569" spans="1:7" x14ac:dyDescent="0.25">
      <c r="A569" s="935" t="s">
        <v>4</v>
      </c>
      <c r="B569" s="936"/>
      <c r="C569" s="936"/>
      <c r="D569" s="936"/>
      <c r="E569" s="939"/>
      <c r="F569" s="941">
        <v>190565.24</v>
      </c>
    </row>
    <row r="570" spans="1:7" ht="15.75" thickBot="1" x14ac:dyDescent="0.3">
      <c r="A570" s="937"/>
      <c r="B570" s="938"/>
      <c r="C570" s="938"/>
      <c r="D570" s="938"/>
      <c r="E570" s="940"/>
      <c r="F570" s="942"/>
    </row>
    <row r="571" spans="1:7" x14ac:dyDescent="0.25">
      <c r="A571" s="943" t="s">
        <v>5</v>
      </c>
      <c r="B571" s="945" t="s">
        <v>23</v>
      </c>
      <c r="C571" s="943" t="s">
        <v>22</v>
      </c>
      <c r="D571" s="943" t="s">
        <v>8</v>
      </c>
      <c r="E571" s="947" t="s">
        <v>9</v>
      </c>
      <c r="F571" s="949" t="s">
        <v>10</v>
      </c>
      <c r="G571" t="s">
        <v>35</v>
      </c>
    </row>
    <row r="572" spans="1:7" ht="15.75" thickBot="1" x14ac:dyDescent="0.3">
      <c r="A572" s="944"/>
      <c r="B572" s="946"/>
      <c r="C572" s="944"/>
      <c r="D572" s="944"/>
      <c r="E572" s="948"/>
      <c r="F572" s="950"/>
    </row>
    <row r="573" spans="1:7" x14ac:dyDescent="0.25">
      <c r="A573" s="43"/>
      <c r="B573" s="56"/>
      <c r="C573" s="1" t="s">
        <v>24</v>
      </c>
      <c r="D573" s="82"/>
      <c r="E573" s="42">
        <v>175</v>
      </c>
      <c r="F573" s="97">
        <f>+F569+D573-E573</f>
        <v>190390.24</v>
      </c>
    </row>
    <row r="574" spans="1:7" s="37" customFormat="1" ht="28.5" customHeight="1" x14ac:dyDescent="0.25">
      <c r="A574" s="83"/>
      <c r="B574" s="34"/>
      <c r="C574" s="4" t="s">
        <v>16</v>
      </c>
      <c r="D574" s="81"/>
      <c r="E574" s="109"/>
      <c r="F574" s="96">
        <f t="shared" ref="F574" si="9">+F573+D574-E574</f>
        <v>190390.24</v>
      </c>
    </row>
    <row r="575" spans="1:7" s="37" customFormat="1" x14ac:dyDescent="0.25">
      <c r="A575" s="17"/>
      <c r="B575" s="155"/>
      <c r="C575" s="7"/>
      <c r="D575" s="73"/>
      <c r="E575" s="93"/>
      <c r="F575" s="116"/>
    </row>
    <row r="576" spans="1:7" s="37" customFormat="1" x14ac:dyDescent="0.25">
      <c r="A576" s="17"/>
      <c r="B576" s="155"/>
      <c r="C576" s="7"/>
      <c r="D576" s="73"/>
      <c r="E576" s="93"/>
      <c r="F576" s="116"/>
    </row>
    <row r="577" spans="1:6" s="37" customFormat="1" x14ac:dyDescent="0.25">
      <c r="A577" s="17"/>
      <c r="B577" s="155"/>
      <c r="C577" s="7"/>
      <c r="D577" s="73"/>
      <c r="E577" s="93"/>
      <c r="F577" s="116"/>
    </row>
    <row r="578" spans="1:6" s="37" customFormat="1" x14ac:dyDescent="0.25">
      <c r="A578" s="17"/>
      <c r="B578" s="155"/>
      <c r="C578" s="7"/>
      <c r="D578" s="73"/>
      <c r="E578" s="93"/>
      <c r="F578" s="116"/>
    </row>
    <row r="579" spans="1:6" s="37" customFormat="1" x14ac:dyDescent="0.25">
      <c r="A579" s="17"/>
      <c r="B579" s="155"/>
      <c r="C579" s="7"/>
      <c r="D579" s="73"/>
      <c r="E579" s="93"/>
      <c r="F579" s="116"/>
    </row>
    <row r="580" spans="1:6" s="37" customFormat="1" x14ac:dyDescent="0.25">
      <c r="A580" s="17"/>
      <c r="B580" s="155"/>
      <c r="C580" s="7"/>
      <c r="D580" s="73"/>
      <c r="E580" s="93"/>
      <c r="F580" s="116"/>
    </row>
    <row r="581" spans="1:6" s="37" customFormat="1" x14ac:dyDescent="0.25">
      <c r="A581" s="17"/>
      <c r="B581" s="155"/>
      <c r="C581" s="7"/>
      <c r="D581" s="73"/>
      <c r="E581" s="93"/>
      <c r="F581" s="116"/>
    </row>
    <row r="582" spans="1:6" s="37" customFormat="1" x14ac:dyDescent="0.25">
      <c r="A582" s="887" t="s">
        <v>0</v>
      </c>
      <c r="B582" s="887"/>
      <c r="C582" s="887"/>
      <c r="D582" s="887"/>
      <c r="E582" s="887"/>
      <c r="F582" s="887"/>
    </row>
    <row r="583" spans="1:6" s="37" customFormat="1" x14ac:dyDescent="0.25">
      <c r="A583" s="888" t="s">
        <v>33</v>
      </c>
      <c r="B583" s="888"/>
      <c r="C583" s="888"/>
      <c r="D583" s="888"/>
      <c r="E583" s="888"/>
      <c r="F583" s="888"/>
    </row>
    <row r="584" spans="1:6" s="37" customFormat="1" x14ac:dyDescent="0.25">
      <c r="A584" s="39"/>
      <c r="B584" s="130"/>
      <c r="C584" s="168"/>
      <c r="D584" s="168"/>
      <c r="E584" s="105"/>
      <c r="F584" s="100"/>
    </row>
    <row r="585" spans="1:6" s="37" customFormat="1" x14ac:dyDescent="0.25">
      <c r="A585" s="887" t="s">
        <v>1</v>
      </c>
      <c r="B585" s="887"/>
      <c r="C585" s="887"/>
      <c r="D585" s="887"/>
      <c r="E585" s="887"/>
      <c r="F585" s="887"/>
    </row>
    <row r="586" spans="1:6" s="37" customFormat="1" ht="15" customHeight="1" x14ac:dyDescent="0.25">
      <c r="A586" s="889" t="s">
        <v>534</v>
      </c>
      <c r="B586" s="889"/>
      <c r="C586" s="889"/>
      <c r="D586" s="889"/>
      <c r="E586" s="889"/>
      <c r="F586" s="889"/>
    </row>
    <row r="587" spans="1:6" x14ac:dyDescent="0.25">
      <c r="A587" s="889" t="s">
        <v>2</v>
      </c>
      <c r="B587" s="889"/>
      <c r="C587" s="889"/>
      <c r="D587" s="889"/>
      <c r="E587" s="889"/>
      <c r="F587" s="889"/>
    </row>
    <row r="588" spans="1:6" x14ac:dyDescent="0.25">
      <c r="A588" s="17"/>
      <c r="B588" s="7"/>
      <c r="C588" s="14"/>
      <c r="D588" s="69"/>
      <c r="E588" s="108"/>
      <c r="F588" s="103"/>
    </row>
    <row r="589" spans="1:6" ht="15.75" thickBot="1" x14ac:dyDescent="0.3">
      <c r="A589" s="17"/>
      <c r="B589" s="7"/>
      <c r="C589" s="14"/>
      <c r="D589" s="69"/>
      <c r="E589" s="108"/>
      <c r="F589" s="103"/>
    </row>
    <row r="590" spans="1:6" x14ac:dyDescent="0.25">
      <c r="A590" s="890" t="s">
        <v>26</v>
      </c>
      <c r="B590" s="891"/>
      <c r="C590" s="891"/>
      <c r="D590" s="891"/>
      <c r="E590" s="891"/>
      <c r="F590" s="47"/>
    </row>
    <row r="591" spans="1:6" ht="15.75" thickBot="1" x14ac:dyDescent="0.3">
      <c r="A591" s="892"/>
      <c r="B591" s="893"/>
      <c r="C591" s="893"/>
      <c r="D591" s="893"/>
      <c r="E591" s="893"/>
      <c r="F591" s="48"/>
    </row>
    <row r="592" spans="1:6" x14ac:dyDescent="0.25">
      <c r="A592" s="890" t="s">
        <v>4</v>
      </c>
      <c r="B592" s="891"/>
      <c r="C592" s="891"/>
      <c r="D592" s="891"/>
      <c r="E592" s="894"/>
      <c r="F592" s="896">
        <v>133408.06</v>
      </c>
    </row>
    <row r="593" spans="1:7" ht="15.75" thickBot="1" x14ac:dyDescent="0.3">
      <c r="A593" s="892"/>
      <c r="B593" s="893"/>
      <c r="C593" s="893"/>
      <c r="D593" s="893"/>
      <c r="E593" s="895"/>
      <c r="F593" s="897"/>
    </row>
    <row r="594" spans="1:7" x14ac:dyDescent="0.25">
      <c r="A594" s="898" t="s">
        <v>5</v>
      </c>
      <c r="B594" s="925" t="s">
        <v>23</v>
      </c>
      <c r="C594" s="898" t="s">
        <v>22</v>
      </c>
      <c r="D594" s="898" t="s">
        <v>8</v>
      </c>
      <c r="E594" s="903" t="s">
        <v>9</v>
      </c>
      <c r="F594" s="905" t="s">
        <v>10</v>
      </c>
    </row>
    <row r="595" spans="1:7" ht="15.75" thickBot="1" x14ac:dyDescent="0.3">
      <c r="A595" s="902"/>
      <c r="B595" s="926"/>
      <c r="C595" s="902"/>
      <c r="D595" s="902"/>
      <c r="E595" s="904"/>
      <c r="F595" s="906"/>
      <c r="G595" s="37" t="s">
        <v>36</v>
      </c>
    </row>
    <row r="596" spans="1:7" ht="26.25" customHeight="1" x14ac:dyDescent="0.25">
      <c r="A596" s="43"/>
      <c r="B596" s="44"/>
      <c r="C596" s="2" t="s">
        <v>27</v>
      </c>
      <c r="D596" s="79"/>
      <c r="E596" s="57">
        <v>175</v>
      </c>
      <c r="F596" s="111">
        <f>+F592+D596-E596</f>
        <v>133233.06</v>
      </c>
    </row>
    <row r="597" spans="1:7" s="37" customFormat="1" ht="22.5" customHeight="1" x14ac:dyDescent="0.25">
      <c r="A597" s="84"/>
      <c r="B597" s="9"/>
      <c r="C597" s="2" t="s">
        <v>28</v>
      </c>
      <c r="D597" s="63"/>
      <c r="E597" s="42"/>
      <c r="F597" s="117">
        <f>+F596+D597-E597</f>
        <v>133233.06</v>
      </c>
    </row>
    <row r="598" spans="1:7" s="37" customFormat="1" x14ac:dyDescent="0.25">
      <c r="A598" s="59"/>
      <c r="B598" s="7"/>
      <c r="C598" s="31"/>
      <c r="D598" s="74"/>
      <c r="E598" s="32"/>
      <c r="F598" s="116"/>
    </row>
    <row r="599" spans="1:7" s="37" customFormat="1" x14ac:dyDescent="0.25">
      <c r="A599" s="59"/>
      <c r="B599" s="7"/>
      <c r="C599" s="31"/>
      <c r="D599" s="74"/>
      <c r="E599" s="32"/>
      <c r="F599" s="116"/>
    </row>
    <row r="600" spans="1:7" s="37" customFormat="1" x14ac:dyDescent="0.25">
      <c r="A600" s="887" t="s">
        <v>0</v>
      </c>
      <c r="B600" s="887"/>
      <c r="C600" s="887"/>
      <c r="D600" s="887"/>
      <c r="E600" s="887"/>
      <c r="F600" s="887"/>
    </row>
    <row r="601" spans="1:7" s="37" customFormat="1" x14ac:dyDescent="0.25">
      <c r="A601" s="888" t="s">
        <v>33</v>
      </c>
      <c r="B601" s="888"/>
      <c r="C601" s="888"/>
      <c r="D601" s="888"/>
      <c r="E601" s="888"/>
      <c r="F601" s="888"/>
    </row>
    <row r="602" spans="1:7" s="37" customFormat="1" x14ac:dyDescent="0.25">
      <c r="A602" s="39"/>
      <c r="B602" s="130"/>
      <c r="C602" s="168"/>
      <c r="D602" s="168"/>
      <c r="E602" s="105"/>
      <c r="F602" s="100"/>
    </row>
    <row r="603" spans="1:7" s="37" customFormat="1" x14ac:dyDescent="0.25">
      <c r="A603" s="887" t="s">
        <v>1</v>
      </c>
      <c r="B603" s="887"/>
      <c r="C603" s="887"/>
      <c r="D603" s="887"/>
      <c r="E603" s="887"/>
      <c r="F603" s="887"/>
    </row>
    <row r="604" spans="1:7" s="37" customFormat="1" ht="15" customHeight="1" x14ac:dyDescent="0.25">
      <c r="A604" s="889" t="s">
        <v>534</v>
      </c>
      <c r="B604" s="889"/>
      <c r="C604" s="889"/>
      <c r="D604" s="889"/>
      <c r="E604" s="889"/>
      <c r="F604" s="889"/>
    </row>
    <row r="605" spans="1:7" s="37" customFormat="1" x14ac:dyDescent="0.25">
      <c r="A605" s="889" t="s">
        <v>2</v>
      </c>
      <c r="B605" s="889"/>
      <c r="C605" s="889"/>
      <c r="D605" s="889"/>
      <c r="E605" s="889"/>
      <c r="F605" s="889"/>
    </row>
    <row r="606" spans="1:7" x14ac:dyDescent="0.25">
      <c r="A606" s="59"/>
      <c r="B606" s="7"/>
      <c r="C606" s="31"/>
      <c r="D606" s="74"/>
      <c r="E606" s="32"/>
      <c r="F606" s="116"/>
    </row>
    <row r="607" spans="1:7" ht="15.75" thickBot="1" x14ac:dyDescent="0.3">
      <c r="A607" s="21"/>
      <c r="B607" s="133"/>
      <c r="C607" s="31"/>
      <c r="D607" s="71"/>
      <c r="E607" s="32"/>
      <c r="F607" s="118"/>
    </row>
    <row r="608" spans="1:7" x14ac:dyDescent="0.25">
      <c r="A608" s="935" t="s">
        <v>30</v>
      </c>
      <c r="B608" s="936"/>
      <c r="C608" s="936"/>
      <c r="D608" s="936"/>
      <c r="E608" s="936"/>
      <c r="F608" s="50"/>
    </row>
    <row r="609" spans="1:7" ht="15.75" thickBot="1" x14ac:dyDescent="0.3">
      <c r="A609" s="937"/>
      <c r="B609" s="938"/>
      <c r="C609" s="938"/>
      <c r="D609" s="938"/>
      <c r="E609" s="938"/>
      <c r="F609" s="51"/>
    </row>
    <row r="610" spans="1:7" x14ac:dyDescent="0.25">
      <c r="A610" s="935" t="s">
        <v>4</v>
      </c>
      <c r="B610" s="936"/>
      <c r="C610" s="936"/>
      <c r="D610" s="936"/>
      <c r="E610" s="939"/>
      <c r="F610" s="941">
        <v>763436.24</v>
      </c>
    </row>
    <row r="611" spans="1:7" ht="15.75" thickBot="1" x14ac:dyDescent="0.3">
      <c r="A611" s="937"/>
      <c r="B611" s="938"/>
      <c r="C611" s="938"/>
      <c r="D611" s="938"/>
      <c r="E611" s="940"/>
      <c r="F611" s="942"/>
    </row>
    <row r="612" spans="1:7" x14ac:dyDescent="0.25">
      <c r="A612" s="943" t="s">
        <v>5</v>
      </c>
      <c r="B612" s="945" t="s">
        <v>23</v>
      </c>
      <c r="C612" s="943" t="s">
        <v>22</v>
      </c>
      <c r="D612" s="943" t="s">
        <v>8</v>
      </c>
      <c r="E612" s="947" t="s">
        <v>9</v>
      </c>
      <c r="F612" s="949" t="s">
        <v>10</v>
      </c>
    </row>
    <row r="613" spans="1:7" ht="15.75" thickBot="1" x14ac:dyDescent="0.3">
      <c r="A613" s="944"/>
      <c r="B613" s="946"/>
      <c r="C613" s="944"/>
      <c r="D613" s="944"/>
      <c r="E613" s="951"/>
      <c r="F613" s="950"/>
    </row>
    <row r="614" spans="1:7" s="37" customFormat="1" ht="21" customHeight="1" x14ac:dyDescent="0.25">
      <c r="A614" s="58"/>
      <c r="B614" s="86"/>
      <c r="C614" s="241" t="s">
        <v>14</v>
      </c>
      <c r="D614" s="66"/>
      <c r="E614" s="240">
        <v>886.61</v>
      </c>
      <c r="F614" s="120">
        <f>F610+D614-E614</f>
        <v>762549.63</v>
      </c>
    </row>
    <row r="615" spans="1:7" s="37" customFormat="1" ht="27" customHeight="1" x14ac:dyDescent="0.25">
      <c r="A615" s="80">
        <v>44204</v>
      </c>
      <c r="B615" s="5">
        <v>2221</v>
      </c>
      <c r="C615" s="242" t="s">
        <v>564</v>
      </c>
      <c r="D615" s="62"/>
      <c r="E615" s="42">
        <v>26042.98</v>
      </c>
      <c r="F615" s="119">
        <f>F614+D615-E615</f>
        <v>736506.65</v>
      </c>
    </row>
    <row r="616" spans="1:7" s="37" customFormat="1" ht="27" customHeight="1" x14ac:dyDescent="0.25">
      <c r="A616" s="80">
        <v>44204</v>
      </c>
      <c r="B616" s="5">
        <v>2222</v>
      </c>
      <c r="C616" s="242" t="s">
        <v>565</v>
      </c>
      <c r="D616" s="62"/>
      <c r="E616" s="42">
        <v>15300</v>
      </c>
      <c r="F616" s="119">
        <f t="shared" ref="F616:F627" si="10">F615+D616-E616</f>
        <v>721206.65</v>
      </c>
    </row>
    <row r="617" spans="1:7" s="37" customFormat="1" ht="25.5" customHeight="1" x14ac:dyDescent="0.25">
      <c r="A617" s="80">
        <v>44204</v>
      </c>
      <c r="B617" s="5">
        <v>2223</v>
      </c>
      <c r="C617" s="242" t="s">
        <v>557</v>
      </c>
      <c r="D617" s="62"/>
      <c r="E617" s="42">
        <v>20070</v>
      </c>
      <c r="F617" s="119">
        <f t="shared" si="10"/>
        <v>701136.65</v>
      </c>
    </row>
    <row r="618" spans="1:7" s="37" customFormat="1" ht="24" customHeight="1" x14ac:dyDescent="0.25">
      <c r="A618" s="80">
        <v>44204</v>
      </c>
      <c r="B618" s="5">
        <v>2224</v>
      </c>
      <c r="C618" s="242" t="s">
        <v>556</v>
      </c>
      <c r="D618" s="62"/>
      <c r="E618" s="42">
        <v>9900</v>
      </c>
      <c r="F618" s="119">
        <f t="shared" si="10"/>
        <v>691236.65</v>
      </c>
      <c r="G618" s="37" t="s">
        <v>464</v>
      </c>
    </row>
    <row r="619" spans="1:7" s="37" customFormat="1" ht="27.75" customHeight="1" x14ac:dyDescent="0.25">
      <c r="A619" s="80">
        <v>44204</v>
      </c>
      <c r="B619" s="5">
        <v>2224</v>
      </c>
      <c r="C619" s="243" t="s">
        <v>41</v>
      </c>
      <c r="D619" s="62"/>
      <c r="E619" s="42">
        <v>0</v>
      </c>
      <c r="F619" s="119">
        <f t="shared" si="10"/>
        <v>691236.65</v>
      </c>
    </row>
    <row r="620" spans="1:7" s="37" customFormat="1" ht="23.25" customHeight="1" x14ac:dyDescent="0.25">
      <c r="A620" s="80">
        <v>44204</v>
      </c>
      <c r="B620" s="5">
        <v>2225</v>
      </c>
      <c r="C620" s="242" t="s">
        <v>558</v>
      </c>
      <c r="D620" s="62"/>
      <c r="E620" s="42">
        <v>7110</v>
      </c>
      <c r="F620" s="119">
        <f t="shared" si="10"/>
        <v>684126.65</v>
      </c>
    </row>
    <row r="621" spans="1:7" s="37" customFormat="1" ht="29.25" customHeight="1" x14ac:dyDescent="0.25">
      <c r="A621" s="80">
        <v>44204</v>
      </c>
      <c r="B621" s="5">
        <v>2226</v>
      </c>
      <c r="C621" s="242" t="s">
        <v>559</v>
      </c>
      <c r="D621" s="62"/>
      <c r="E621" s="42">
        <v>4500</v>
      </c>
      <c r="F621" s="119">
        <f t="shared" si="10"/>
        <v>679626.65</v>
      </c>
    </row>
    <row r="622" spans="1:7" s="37" customFormat="1" ht="37.5" customHeight="1" x14ac:dyDescent="0.25">
      <c r="A622" s="80">
        <v>44204</v>
      </c>
      <c r="B622" s="5">
        <v>2227</v>
      </c>
      <c r="C622" s="242" t="s">
        <v>560</v>
      </c>
      <c r="D622" s="62"/>
      <c r="E622" s="42">
        <v>9000</v>
      </c>
      <c r="F622" s="119">
        <f t="shared" si="10"/>
        <v>670626.65</v>
      </c>
    </row>
    <row r="623" spans="1:7" s="37" customFormat="1" ht="34.5" customHeight="1" x14ac:dyDescent="0.25">
      <c r="A623" s="80">
        <v>44204</v>
      </c>
      <c r="B623" s="5">
        <v>2228</v>
      </c>
      <c r="C623" s="242" t="s">
        <v>561</v>
      </c>
      <c r="D623" s="62"/>
      <c r="E623" s="42">
        <v>9000</v>
      </c>
      <c r="F623" s="119">
        <f t="shared" si="10"/>
        <v>661626.65</v>
      </c>
    </row>
    <row r="624" spans="1:7" s="37" customFormat="1" ht="29.25" customHeight="1" x14ac:dyDescent="0.25">
      <c r="A624" s="80">
        <v>44204</v>
      </c>
      <c r="B624" s="5">
        <v>2229</v>
      </c>
      <c r="C624" s="242" t="s">
        <v>562</v>
      </c>
      <c r="D624" s="62"/>
      <c r="E624" s="42">
        <v>3600</v>
      </c>
      <c r="F624" s="119">
        <f t="shared" si="10"/>
        <v>658026.65</v>
      </c>
    </row>
    <row r="625" spans="1:7" s="37" customFormat="1" ht="34.5" customHeight="1" x14ac:dyDescent="0.25">
      <c r="A625" s="80">
        <v>44204</v>
      </c>
      <c r="B625" s="5">
        <v>2230</v>
      </c>
      <c r="C625" s="242" t="s">
        <v>563</v>
      </c>
      <c r="D625" s="62"/>
      <c r="E625" s="42">
        <v>3510</v>
      </c>
      <c r="F625" s="119">
        <f t="shared" si="10"/>
        <v>654516.65</v>
      </c>
    </row>
    <row r="626" spans="1:7" s="37" customFormat="1" ht="34.5" customHeight="1" x14ac:dyDescent="0.25">
      <c r="A626" s="80">
        <v>44204</v>
      </c>
      <c r="B626" s="5">
        <v>2231</v>
      </c>
      <c r="C626" s="242" t="s">
        <v>554</v>
      </c>
      <c r="D626" s="62"/>
      <c r="E626" s="42">
        <v>21600</v>
      </c>
      <c r="F626" s="119">
        <f t="shared" si="10"/>
        <v>632916.65</v>
      </c>
    </row>
    <row r="627" spans="1:7" s="37" customFormat="1" ht="34.5" customHeight="1" x14ac:dyDescent="0.25">
      <c r="A627" s="80">
        <v>44204</v>
      </c>
      <c r="B627" s="5">
        <v>2232</v>
      </c>
      <c r="C627" s="242" t="s">
        <v>555</v>
      </c>
      <c r="D627" s="62"/>
      <c r="E627" s="42">
        <v>26730</v>
      </c>
      <c r="F627" s="188">
        <f t="shared" si="10"/>
        <v>606186.65</v>
      </c>
    </row>
    <row r="628" spans="1:7" x14ac:dyDescent="0.25">
      <c r="C628" s="99"/>
    </row>
    <row r="629" spans="1:7" x14ac:dyDescent="0.25">
      <c r="C629" s="99"/>
    </row>
    <row r="630" spans="1:7" x14ac:dyDescent="0.25">
      <c r="A630" s="887" t="s">
        <v>0</v>
      </c>
      <c r="B630" s="887"/>
      <c r="C630" s="887"/>
      <c r="D630" s="887"/>
      <c r="E630" s="887"/>
      <c r="F630" s="887"/>
      <c r="G630" s="37"/>
    </row>
    <row r="631" spans="1:7" x14ac:dyDescent="0.25">
      <c r="A631" s="888" t="s">
        <v>33</v>
      </c>
      <c r="B631" s="888"/>
      <c r="C631" s="888"/>
      <c r="D631" s="888"/>
      <c r="E631" s="888"/>
      <c r="F631" s="888"/>
      <c r="G631" s="37"/>
    </row>
    <row r="632" spans="1:7" x14ac:dyDescent="0.25">
      <c r="A632" s="39"/>
      <c r="B632" s="130"/>
      <c r="C632" s="168"/>
      <c r="D632" s="168"/>
      <c r="E632" s="105"/>
      <c r="F632" s="100"/>
      <c r="G632" s="37"/>
    </row>
    <row r="633" spans="1:7" x14ac:dyDescent="0.25">
      <c r="A633" s="887" t="s">
        <v>1</v>
      </c>
      <c r="B633" s="887"/>
      <c r="C633" s="887"/>
      <c r="D633" s="887"/>
      <c r="E633" s="887"/>
      <c r="F633" s="887"/>
      <c r="G633" s="37"/>
    </row>
    <row r="634" spans="1:7" ht="15" customHeight="1" x14ac:dyDescent="0.25">
      <c r="A634" s="889" t="s">
        <v>534</v>
      </c>
      <c r="B634" s="889"/>
      <c r="C634" s="889"/>
      <c r="D634" s="889"/>
      <c r="E634" s="889"/>
      <c r="F634" s="889"/>
      <c r="G634" s="37"/>
    </row>
    <row r="635" spans="1:7" x14ac:dyDescent="0.25">
      <c r="A635" s="889" t="s">
        <v>2</v>
      </c>
      <c r="B635" s="889"/>
      <c r="C635" s="889"/>
      <c r="D635" s="889"/>
      <c r="E635" s="889"/>
      <c r="F635" s="889"/>
      <c r="G635" s="37"/>
    </row>
    <row r="636" spans="1:7" x14ac:dyDescent="0.25">
      <c r="A636" s="59"/>
      <c r="B636" s="7"/>
      <c r="C636" s="31"/>
      <c r="D636" s="74"/>
      <c r="E636" s="32"/>
      <c r="F636" s="116"/>
    </row>
    <row r="637" spans="1:7" ht="15.75" thickBot="1" x14ac:dyDescent="0.3">
      <c r="A637" s="21"/>
      <c r="B637" s="133"/>
      <c r="C637" s="31"/>
      <c r="D637" s="71"/>
      <c r="E637" s="32"/>
      <c r="F637" s="118"/>
    </row>
    <row r="638" spans="1:7" x14ac:dyDescent="0.25">
      <c r="A638" s="935" t="s">
        <v>29</v>
      </c>
      <c r="B638" s="936"/>
      <c r="C638" s="936"/>
      <c r="D638" s="936"/>
      <c r="E638" s="936"/>
      <c r="F638" s="50"/>
    </row>
    <row r="639" spans="1:7" ht="15.75" thickBot="1" x14ac:dyDescent="0.3">
      <c r="A639" s="937"/>
      <c r="B639" s="938"/>
      <c r="C639" s="938"/>
      <c r="D639" s="938"/>
      <c r="E639" s="938"/>
      <c r="F639" s="51"/>
    </row>
    <row r="640" spans="1:7" x14ac:dyDescent="0.25">
      <c r="A640" s="935" t="s">
        <v>4</v>
      </c>
      <c r="B640" s="936"/>
      <c r="C640" s="936"/>
      <c r="D640" s="936"/>
      <c r="E640" s="939"/>
      <c r="F640" s="941">
        <v>3007967.13</v>
      </c>
    </row>
    <row r="641" spans="1:7" ht="15.75" thickBot="1" x14ac:dyDescent="0.3">
      <c r="A641" s="937"/>
      <c r="B641" s="938"/>
      <c r="C641" s="938"/>
      <c r="D641" s="938"/>
      <c r="E641" s="940"/>
      <c r="F641" s="942"/>
    </row>
    <row r="642" spans="1:7" x14ac:dyDescent="0.25">
      <c r="A642" s="943" t="s">
        <v>5</v>
      </c>
      <c r="B642" s="945" t="s">
        <v>23</v>
      </c>
      <c r="C642" s="943" t="s">
        <v>22</v>
      </c>
      <c r="D642" s="943" t="s">
        <v>8</v>
      </c>
      <c r="E642" s="947" t="s">
        <v>9</v>
      </c>
      <c r="F642" s="949" t="s">
        <v>10</v>
      </c>
    </row>
    <row r="643" spans="1:7" ht="15.75" thickBot="1" x14ac:dyDescent="0.3">
      <c r="A643" s="944"/>
      <c r="B643" s="946"/>
      <c r="C643" s="944"/>
      <c r="D643" s="944"/>
      <c r="E643" s="951"/>
      <c r="F643" s="950"/>
    </row>
    <row r="644" spans="1:7" ht="21" customHeight="1" x14ac:dyDescent="0.25">
      <c r="A644" s="58"/>
      <c r="B644" s="85"/>
      <c r="C644" s="33" t="s">
        <v>27</v>
      </c>
      <c r="D644" s="40">
        <v>2522761.4300000002</v>
      </c>
      <c r="E644" s="40"/>
      <c r="F644" s="119">
        <f>+F640+D644-E644</f>
        <v>5530728.5600000005</v>
      </c>
      <c r="G644" s="37"/>
    </row>
    <row r="645" spans="1:7" ht="21.75" customHeight="1" x14ac:dyDescent="0.25">
      <c r="A645" s="191"/>
      <c r="B645" s="1"/>
      <c r="C645" s="2" t="s">
        <v>14</v>
      </c>
      <c r="D645" s="190"/>
      <c r="E645" s="189">
        <v>6624.22</v>
      </c>
      <c r="F645" s="188">
        <f>F644-E645</f>
        <v>5524104.3400000008</v>
      </c>
      <c r="G645" s="37"/>
    </row>
    <row r="646" spans="1:7" ht="37.5" customHeight="1" x14ac:dyDescent="0.25">
      <c r="A646" s="244">
        <v>44201</v>
      </c>
      <c r="B646" s="5">
        <v>3706</v>
      </c>
      <c r="C646" s="237" t="s">
        <v>539</v>
      </c>
      <c r="D646" s="190"/>
      <c r="E646" s="42">
        <v>950000.42</v>
      </c>
      <c r="F646" s="188">
        <f t="shared" ref="F646:F684" si="11">F645-E646</f>
        <v>4574103.9200000009</v>
      </c>
      <c r="G646" s="37"/>
    </row>
    <row r="647" spans="1:7" ht="27.75" customHeight="1" x14ac:dyDescent="0.25">
      <c r="A647" s="244">
        <v>44201</v>
      </c>
      <c r="B647" s="5">
        <v>3707</v>
      </c>
      <c r="C647" s="238" t="s">
        <v>540</v>
      </c>
      <c r="D647" s="190"/>
      <c r="E647" s="42">
        <v>45114</v>
      </c>
      <c r="F647" s="188">
        <f t="shared" si="11"/>
        <v>4528989.9200000009</v>
      </c>
      <c r="G647" s="37" t="s">
        <v>465</v>
      </c>
    </row>
    <row r="648" spans="1:7" ht="36.75" customHeight="1" x14ac:dyDescent="0.25">
      <c r="A648" s="244">
        <v>44201</v>
      </c>
      <c r="B648" s="5">
        <v>3708</v>
      </c>
      <c r="C648" s="238" t="s">
        <v>541</v>
      </c>
      <c r="D648" s="190"/>
      <c r="E648" s="42">
        <v>91652.56</v>
      </c>
      <c r="F648" s="188">
        <f t="shared" si="11"/>
        <v>4437337.3600000013</v>
      </c>
      <c r="G648" s="37"/>
    </row>
    <row r="649" spans="1:7" ht="27.75" customHeight="1" x14ac:dyDescent="0.25">
      <c r="A649" s="244">
        <v>44201</v>
      </c>
      <c r="B649" s="5">
        <v>3709</v>
      </c>
      <c r="C649" s="238" t="s">
        <v>542</v>
      </c>
      <c r="D649" s="190"/>
      <c r="E649" s="42">
        <v>62267.47</v>
      </c>
      <c r="F649" s="188">
        <f t="shared" si="11"/>
        <v>4375069.8900000015</v>
      </c>
      <c r="G649" s="37"/>
    </row>
    <row r="650" spans="1:7" ht="50.25" customHeight="1" x14ac:dyDescent="0.25">
      <c r="A650" s="244">
        <v>44201</v>
      </c>
      <c r="B650" s="5">
        <v>3710</v>
      </c>
      <c r="C650" s="238" t="s">
        <v>543</v>
      </c>
      <c r="D650" s="190"/>
      <c r="E650" s="42">
        <v>23771.13</v>
      </c>
      <c r="F650" s="188">
        <f t="shared" si="11"/>
        <v>4351298.7600000016</v>
      </c>
      <c r="G650" s="37"/>
    </row>
    <row r="651" spans="1:7" ht="39" customHeight="1" x14ac:dyDescent="0.25">
      <c r="A651" s="244">
        <v>44201</v>
      </c>
      <c r="B651" s="5">
        <v>3711</v>
      </c>
      <c r="C651" s="238" t="s">
        <v>544</v>
      </c>
      <c r="D651" s="190"/>
      <c r="E651" s="42">
        <v>678000</v>
      </c>
      <c r="F651" s="188">
        <f t="shared" si="11"/>
        <v>3673298.7600000016</v>
      </c>
      <c r="G651" s="37"/>
    </row>
    <row r="652" spans="1:7" ht="48" customHeight="1" x14ac:dyDescent="0.25">
      <c r="A652" s="244">
        <v>44201</v>
      </c>
      <c r="B652" s="5">
        <v>3712</v>
      </c>
      <c r="C652" s="238" t="s">
        <v>545</v>
      </c>
      <c r="D652" s="190"/>
      <c r="E652" s="42">
        <v>134187.5</v>
      </c>
      <c r="F652" s="188">
        <f t="shared" si="11"/>
        <v>3539111.2600000016</v>
      </c>
      <c r="G652" s="37"/>
    </row>
    <row r="653" spans="1:7" ht="37.5" customHeight="1" x14ac:dyDescent="0.25">
      <c r="A653" s="244">
        <v>44201</v>
      </c>
      <c r="B653" s="5">
        <v>3713</v>
      </c>
      <c r="C653" s="238" t="s">
        <v>546</v>
      </c>
      <c r="D653" s="190"/>
      <c r="E653" s="42">
        <v>7020</v>
      </c>
      <c r="F653" s="188">
        <f t="shared" si="11"/>
        <v>3532091.2600000016</v>
      </c>
      <c r="G653" s="37"/>
    </row>
    <row r="654" spans="1:7" ht="45.75" customHeight="1" x14ac:dyDescent="0.25">
      <c r="A654" s="244">
        <v>44201</v>
      </c>
      <c r="B654" s="5">
        <v>3714</v>
      </c>
      <c r="C654" s="238" t="s">
        <v>547</v>
      </c>
      <c r="D654" s="190"/>
      <c r="E654" s="42">
        <v>34200</v>
      </c>
      <c r="F654" s="188">
        <f t="shared" si="11"/>
        <v>3497891.2600000016</v>
      </c>
      <c r="G654" s="37"/>
    </row>
    <row r="655" spans="1:7" ht="45" customHeight="1" x14ac:dyDescent="0.25">
      <c r="A655" s="244">
        <v>44201</v>
      </c>
      <c r="B655" s="5">
        <v>3715</v>
      </c>
      <c r="C655" s="238" t="s">
        <v>548</v>
      </c>
      <c r="D655" s="190"/>
      <c r="E655" s="42">
        <v>96840</v>
      </c>
      <c r="F655" s="188">
        <f t="shared" si="11"/>
        <v>3401051.2600000016</v>
      </c>
      <c r="G655" s="37"/>
    </row>
    <row r="656" spans="1:7" ht="36" customHeight="1" x14ac:dyDescent="0.25">
      <c r="A656" s="244">
        <v>44202</v>
      </c>
      <c r="B656" s="5">
        <v>3716</v>
      </c>
      <c r="C656" s="238" t="s">
        <v>549</v>
      </c>
      <c r="D656" s="190"/>
      <c r="E656" s="42">
        <v>86400</v>
      </c>
      <c r="F656" s="188">
        <f t="shared" si="11"/>
        <v>3314651.2600000016</v>
      </c>
      <c r="G656" s="37"/>
    </row>
    <row r="657" spans="1:7" ht="47.25" customHeight="1" x14ac:dyDescent="0.25">
      <c r="A657" s="244">
        <v>44204</v>
      </c>
      <c r="B657" s="5">
        <v>3717</v>
      </c>
      <c r="C657" s="238" t="s">
        <v>550</v>
      </c>
      <c r="D657" s="190"/>
      <c r="E657" s="42">
        <v>112980</v>
      </c>
      <c r="F657" s="188">
        <f t="shared" si="11"/>
        <v>3201671.2600000016</v>
      </c>
      <c r="G657" s="37"/>
    </row>
    <row r="658" spans="1:7" ht="36" customHeight="1" x14ac:dyDescent="0.25">
      <c r="A658" s="244">
        <v>44204</v>
      </c>
      <c r="B658" s="5">
        <v>3718</v>
      </c>
      <c r="C658" s="238" t="s">
        <v>551</v>
      </c>
      <c r="D658" s="190"/>
      <c r="E658" s="42">
        <v>7119</v>
      </c>
      <c r="F658" s="188">
        <f t="shared" si="11"/>
        <v>3194552.2600000016</v>
      </c>
      <c r="G658" s="37"/>
    </row>
    <row r="659" spans="1:7" ht="36.75" customHeight="1" x14ac:dyDescent="0.25">
      <c r="A659" s="244">
        <v>44204</v>
      </c>
      <c r="B659" s="5">
        <v>3719</v>
      </c>
      <c r="C659" s="238" t="s">
        <v>552</v>
      </c>
      <c r="D659" s="190"/>
      <c r="E659" s="42">
        <v>140685</v>
      </c>
      <c r="F659" s="188">
        <f t="shared" si="11"/>
        <v>3053867.2600000016</v>
      </c>
      <c r="G659" s="37"/>
    </row>
    <row r="660" spans="1:7" ht="36" customHeight="1" x14ac:dyDescent="0.25">
      <c r="A660" s="244">
        <v>44204</v>
      </c>
      <c r="B660" s="5">
        <v>3720</v>
      </c>
      <c r="C660" s="238" t="s">
        <v>566</v>
      </c>
      <c r="D660" s="190"/>
      <c r="E660" s="42">
        <v>14850</v>
      </c>
      <c r="F660" s="188">
        <f t="shared" si="11"/>
        <v>3039017.2600000016</v>
      </c>
      <c r="G660" s="37"/>
    </row>
    <row r="661" spans="1:7" ht="33.75" customHeight="1" x14ac:dyDescent="0.25">
      <c r="A661" s="244">
        <v>44204</v>
      </c>
      <c r="B661" s="5">
        <v>3721</v>
      </c>
      <c r="C661" s="238" t="s">
        <v>567</v>
      </c>
      <c r="D661" s="190"/>
      <c r="E661" s="42">
        <v>7236</v>
      </c>
      <c r="F661" s="188">
        <f t="shared" si="11"/>
        <v>3031781.2600000016</v>
      </c>
      <c r="G661" s="37"/>
    </row>
    <row r="662" spans="1:7" ht="35.25" customHeight="1" x14ac:dyDescent="0.25">
      <c r="A662" s="244">
        <v>44204</v>
      </c>
      <c r="B662" s="5">
        <v>3722</v>
      </c>
      <c r="C662" s="238" t="s">
        <v>568</v>
      </c>
      <c r="D662" s="190"/>
      <c r="E662" s="42">
        <v>165527.97</v>
      </c>
      <c r="F662" s="188">
        <f t="shared" si="11"/>
        <v>2866253.2900000014</v>
      </c>
      <c r="G662" s="37"/>
    </row>
    <row r="663" spans="1:7" ht="38.25" customHeight="1" x14ac:dyDescent="0.25">
      <c r="A663" s="244">
        <v>44204</v>
      </c>
      <c r="B663" s="5">
        <v>3723</v>
      </c>
      <c r="C663" s="238" t="s">
        <v>553</v>
      </c>
      <c r="D663" s="190"/>
      <c r="E663" s="42">
        <v>100800</v>
      </c>
      <c r="F663" s="188">
        <f t="shared" si="11"/>
        <v>2765453.2900000014</v>
      </c>
      <c r="G663" s="37"/>
    </row>
    <row r="664" spans="1:7" ht="33.75" customHeight="1" x14ac:dyDescent="0.25">
      <c r="A664" s="244">
        <v>44207</v>
      </c>
      <c r="B664" s="5">
        <v>3724</v>
      </c>
      <c r="C664" s="239" t="s">
        <v>569</v>
      </c>
      <c r="D664" s="190"/>
      <c r="E664" s="42">
        <v>181374.89</v>
      </c>
      <c r="F664" s="188">
        <f t="shared" si="11"/>
        <v>2584078.4000000013</v>
      </c>
      <c r="G664" s="37"/>
    </row>
    <row r="665" spans="1:7" s="25" customFormat="1" ht="36" customHeight="1" x14ac:dyDescent="0.2">
      <c r="A665" s="248">
        <v>44216</v>
      </c>
      <c r="B665" s="9">
        <v>3725</v>
      </c>
      <c r="C665" s="238" t="s">
        <v>713</v>
      </c>
      <c r="D665" s="190"/>
      <c r="E665" s="42">
        <v>4766.7299999999996</v>
      </c>
      <c r="F665" s="188">
        <f t="shared" si="11"/>
        <v>2579311.6700000013</v>
      </c>
      <c r="G665" s="258"/>
    </row>
    <row r="666" spans="1:7" s="25" customFormat="1" ht="36.75" customHeight="1" x14ac:dyDescent="0.2">
      <c r="A666" s="248">
        <v>44222</v>
      </c>
      <c r="B666" s="9">
        <v>3726</v>
      </c>
      <c r="C666" s="238" t="s">
        <v>712</v>
      </c>
      <c r="D666" s="190"/>
      <c r="E666" s="42">
        <v>50572</v>
      </c>
      <c r="F666" s="188">
        <f t="shared" si="11"/>
        <v>2528739.6700000013</v>
      </c>
      <c r="G666" s="258"/>
    </row>
    <row r="667" spans="1:7" s="25" customFormat="1" ht="27.75" customHeight="1" x14ac:dyDescent="0.2">
      <c r="A667" s="248">
        <v>44222</v>
      </c>
      <c r="B667" s="9">
        <v>3727</v>
      </c>
      <c r="C667" s="238" t="s">
        <v>711</v>
      </c>
      <c r="D667" s="190"/>
      <c r="E667" s="42">
        <v>221414.5</v>
      </c>
      <c r="F667" s="188">
        <f t="shared" si="11"/>
        <v>2307325.1700000013</v>
      </c>
      <c r="G667" s="258"/>
    </row>
    <row r="668" spans="1:7" s="25" customFormat="1" ht="32.25" customHeight="1" x14ac:dyDescent="0.2">
      <c r="A668" s="248">
        <v>44222</v>
      </c>
      <c r="B668" s="9">
        <v>3728</v>
      </c>
      <c r="C668" s="238" t="s">
        <v>714</v>
      </c>
      <c r="D668" s="190"/>
      <c r="E668" s="42">
        <v>194853.08</v>
      </c>
      <c r="F668" s="188">
        <f t="shared" si="11"/>
        <v>2112472.0900000012</v>
      </c>
      <c r="G668" s="258"/>
    </row>
    <row r="669" spans="1:7" s="25" customFormat="1" ht="39" customHeight="1" x14ac:dyDescent="0.2">
      <c r="A669" s="248">
        <v>44222</v>
      </c>
      <c r="B669" s="9">
        <v>3729</v>
      </c>
      <c r="C669" s="238" t="s">
        <v>715</v>
      </c>
      <c r="D669" s="190"/>
      <c r="E669" s="42">
        <v>9000</v>
      </c>
      <c r="F669" s="188">
        <f t="shared" si="11"/>
        <v>2103472.0900000012</v>
      </c>
      <c r="G669" s="258"/>
    </row>
    <row r="670" spans="1:7" s="25" customFormat="1" ht="32.25" customHeight="1" x14ac:dyDescent="0.2">
      <c r="A670" s="248">
        <v>44222</v>
      </c>
      <c r="B670" s="9">
        <v>3730</v>
      </c>
      <c r="C670" s="238" t="s">
        <v>716</v>
      </c>
      <c r="D670" s="190"/>
      <c r="E670" s="42">
        <v>74258.09</v>
      </c>
      <c r="F670" s="188">
        <f t="shared" si="11"/>
        <v>2029214.0000000012</v>
      </c>
      <c r="G670" s="258"/>
    </row>
    <row r="671" spans="1:7" s="25" customFormat="1" ht="37.5" customHeight="1" x14ac:dyDescent="0.2">
      <c r="A671" s="248">
        <v>44222</v>
      </c>
      <c r="B671" s="9">
        <v>3731</v>
      </c>
      <c r="C671" s="238" t="s">
        <v>717</v>
      </c>
      <c r="D671" s="190"/>
      <c r="E671" s="42">
        <v>129612</v>
      </c>
      <c r="F671" s="188">
        <f t="shared" si="11"/>
        <v>1899602.0000000012</v>
      </c>
      <c r="G671" s="258"/>
    </row>
    <row r="672" spans="1:7" s="25" customFormat="1" ht="45.75" customHeight="1" x14ac:dyDescent="0.2">
      <c r="A672" s="248">
        <v>44222</v>
      </c>
      <c r="B672" s="9">
        <v>3732</v>
      </c>
      <c r="C672" s="238" t="s">
        <v>718</v>
      </c>
      <c r="D672" s="190"/>
      <c r="E672" s="42">
        <v>89022.86</v>
      </c>
      <c r="F672" s="188">
        <f t="shared" si="11"/>
        <v>1810579.1400000011</v>
      </c>
      <c r="G672" s="258"/>
    </row>
    <row r="673" spans="1:7" s="25" customFormat="1" ht="30.75" customHeight="1" x14ac:dyDescent="0.2">
      <c r="A673" s="248">
        <v>44222</v>
      </c>
      <c r="B673" s="9">
        <v>3733</v>
      </c>
      <c r="C673" s="238" t="s">
        <v>719</v>
      </c>
      <c r="D673" s="190"/>
      <c r="E673" s="42">
        <v>125892</v>
      </c>
      <c r="F673" s="188">
        <f t="shared" si="11"/>
        <v>1684687.1400000011</v>
      </c>
      <c r="G673" s="258"/>
    </row>
    <row r="674" spans="1:7" s="25" customFormat="1" ht="36" customHeight="1" x14ac:dyDescent="0.2">
      <c r="A674" s="248">
        <v>44222</v>
      </c>
      <c r="B674" s="9">
        <v>3734</v>
      </c>
      <c r="C674" s="238" t="s">
        <v>720</v>
      </c>
      <c r="D674" s="190"/>
      <c r="E674" s="42">
        <v>117466</v>
      </c>
      <c r="F674" s="188">
        <f t="shared" si="11"/>
        <v>1567221.1400000011</v>
      </c>
      <c r="G674" s="258"/>
    </row>
    <row r="675" spans="1:7" s="25" customFormat="1" ht="28.5" customHeight="1" x14ac:dyDescent="0.2">
      <c r="A675" s="248">
        <v>44222</v>
      </c>
      <c r="B675" s="9">
        <v>3735</v>
      </c>
      <c r="C675" s="238" t="s">
        <v>721</v>
      </c>
      <c r="D675" s="190"/>
      <c r="E675" s="42">
        <v>67989.11</v>
      </c>
      <c r="F675" s="188">
        <f t="shared" si="11"/>
        <v>1499232.030000001</v>
      </c>
      <c r="G675" s="258"/>
    </row>
    <row r="676" spans="1:7" s="25" customFormat="1" ht="36" customHeight="1" x14ac:dyDescent="0.2">
      <c r="A676" s="248">
        <v>44222</v>
      </c>
      <c r="B676" s="9">
        <v>3736</v>
      </c>
      <c r="C676" s="238" t="s">
        <v>722</v>
      </c>
      <c r="D676" s="190"/>
      <c r="E676" s="42">
        <v>31500</v>
      </c>
      <c r="F676" s="188">
        <f t="shared" si="11"/>
        <v>1467732.030000001</v>
      </c>
      <c r="G676" s="258"/>
    </row>
    <row r="677" spans="1:7" s="25" customFormat="1" ht="22.5" customHeight="1" x14ac:dyDescent="0.2">
      <c r="A677" s="248">
        <v>44222</v>
      </c>
      <c r="B677" s="9">
        <v>3737</v>
      </c>
      <c r="C677" s="238" t="s">
        <v>723</v>
      </c>
      <c r="D677" s="190"/>
      <c r="E677" s="42">
        <v>40617.85</v>
      </c>
      <c r="F677" s="188">
        <f t="shared" si="11"/>
        <v>1427114.1800000009</v>
      </c>
      <c r="G677" s="258"/>
    </row>
    <row r="678" spans="1:7" s="25" customFormat="1" ht="27" customHeight="1" x14ac:dyDescent="0.2">
      <c r="A678" s="248">
        <v>44222</v>
      </c>
      <c r="B678" s="9">
        <v>3738</v>
      </c>
      <c r="C678" s="238" t="s">
        <v>723</v>
      </c>
      <c r="D678" s="190"/>
      <c r="E678" s="42">
        <v>124752</v>
      </c>
      <c r="F678" s="188">
        <f t="shared" si="11"/>
        <v>1302362.1800000009</v>
      </c>
      <c r="G678" s="258"/>
    </row>
    <row r="679" spans="1:7" s="25" customFormat="1" ht="33.75" customHeight="1" x14ac:dyDescent="0.2">
      <c r="A679" s="248">
        <v>44222</v>
      </c>
      <c r="B679" s="9">
        <v>3739</v>
      </c>
      <c r="C679" s="238" t="s">
        <v>723</v>
      </c>
      <c r="D679" s="190"/>
      <c r="E679" s="42">
        <v>91404.57</v>
      </c>
      <c r="F679" s="188">
        <f t="shared" si="11"/>
        <v>1210957.6100000008</v>
      </c>
      <c r="G679" s="258"/>
    </row>
    <row r="680" spans="1:7" s="25" customFormat="1" ht="23.25" customHeight="1" x14ac:dyDescent="0.2">
      <c r="A680" s="248">
        <v>44222</v>
      </c>
      <c r="B680" s="9">
        <v>3740</v>
      </c>
      <c r="C680" s="238" t="s">
        <v>723</v>
      </c>
      <c r="D680" s="190"/>
      <c r="E680" s="42">
        <v>226200.87</v>
      </c>
      <c r="F680" s="188">
        <f t="shared" si="11"/>
        <v>984756.74000000081</v>
      </c>
      <c r="G680" s="258"/>
    </row>
    <row r="681" spans="1:7" s="25" customFormat="1" ht="26.25" customHeight="1" x14ac:dyDescent="0.2">
      <c r="A681" s="248">
        <v>44222</v>
      </c>
      <c r="B681" s="9">
        <v>3741</v>
      </c>
      <c r="C681" s="238" t="s">
        <v>724</v>
      </c>
      <c r="D681" s="190"/>
      <c r="E681" s="42">
        <v>190958.7</v>
      </c>
      <c r="F681" s="188">
        <f t="shared" si="11"/>
        <v>793798.04000000074</v>
      </c>
      <c r="G681" s="258"/>
    </row>
    <row r="682" spans="1:7" s="25" customFormat="1" ht="25.5" customHeight="1" x14ac:dyDescent="0.2">
      <c r="A682" s="248">
        <v>44222</v>
      </c>
      <c r="B682" s="9">
        <v>3742</v>
      </c>
      <c r="C682" s="239" t="s">
        <v>725</v>
      </c>
      <c r="D682" s="190"/>
      <c r="E682" s="42">
        <v>70060</v>
      </c>
      <c r="F682" s="188">
        <f t="shared" si="11"/>
        <v>723738.04000000074</v>
      </c>
      <c r="G682" s="258"/>
    </row>
    <row r="683" spans="1:7" s="25" customFormat="1" ht="21.75" customHeight="1" x14ac:dyDescent="0.2">
      <c r="A683" s="247">
        <v>43857</v>
      </c>
      <c r="B683" s="9">
        <v>3743</v>
      </c>
      <c r="C683" s="242" t="s">
        <v>726</v>
      </c>
      <c r="D683" s="190"/>
      <c r="E683" s="42">
        <v>24750</v>
      </c>
      <c r="F683" s="188">
        <f t="shared" si="11"/>
        <v>698988.04000000074</v>
      </c>
      <c r="G683" s="258"/>
    </row>
    <row r="684" spans="1:7" s="25" customFormat="1" ht="21.75" customHeight="1" x14ac:dyDescent="0.2">
      <c r="A684" s="247">
        <v>44223</v>
      </c>
      <c r="B684" s="9">
        <v>3744</v>
      </c>
      <c r="C684" s="242" t="s">
        <v>752</v>
      </c>
      <c r="D684" s="190"/>
      <c r="E684" s="42">
        <v>16200</v>
      </c>
      <c r="F684" s="188">
        <f t="shared" si="11"/>
        <v>682788.04000000074</v>
      </c>
      <c r="G684" s="258"/>
    </row>
  </sheetData>
  <mergeCells count="127">
    <mergeCell ref="A557:F557"/>
    <mergeCell ref="A558:F558"/>
    <mergeCell ref="A560:F560"/>
    <mergeCell ref="A561:F561"/>
    <mergeCell ref="A562:F562"/>
    <mergeCell ref="A630:F630"/>
    <mergeCell ref="A631:F631"/>
    <mergeCell ref="A633:F633"/>
    <mergeCell ref="A634:F634"/>
    <mergeCell ref="A600:F600"/>
    <mergeCell ref="A601:F601"/>
    <mergeCell ref="A603:F603"/>
    <mergeCell ref="A604:F604"/>
    <mergeCell ref="A605:F605"/>
    <mergeCell ref="A608:E609"/>
    <mergeCell ref="A610:E611"/>
    <mergeCell ref="F610:F611"/>
    <mergeCell ref="A612:A613"/>
    <mergeCell ref="B612:B613"/>
    <mergeCell ref="C612:C613"/>
    <mergeCell ref="D612:D613"/>
    <mergeCell ref="E612:E613"/>
    <mergeCell ref="F612:F613"/>
    <mergeCell ref="A582:F582"/>
    <mergeCell ref="A635:F635"/>
    <mergeCell ref="A638:E639"/>
    <mergeCell ref="A640:E641"/>
    <mergeCell ref="F640:F641"/>
    <mergeCell ref="A642:A643"/>
    <mergeCell ref="B642:B643"/>
    <mergeCell ref="C642:C643"/>
    <mergeCell ref="D642:D643"/>
    <mergeCell ref="E642:E643"/>
    <mergeCell ref="F642:F643"/>
    <mergeCell ref="A583:F583"/>
    <mergeCell ref="A585:F585"/>
    <mergeCell ref="A586:F586"/>
    <mergeCell ref="A587:F587"/>
    <mergeCell ref="A590:E591"/>
    <mergeCell ref="A592:E593"/>
    <mergeCell ref="F592:F593"/>
    <mergeCell ref="A594:A595"/>
    <mergeCell ref="B594:B595"/>
    <mergeCell ref="C594:C595"/>
    <mergeCell ref="D594:D595"/>
    <mergeCell ref="E594:E595"/>
    <mergeCell ref="F594:F595"/>
    <mergeCell ref="A567:E568"/>
    <mergeCell ref="A569:E570"/>
    <mergeCell ref="F569:F570"/>
    <mergeCell ref="A571:A572"/>
    <mergeCell ref="B571:B572"/>
    <mergeCell ref="C571:C572"/>
    <mergeCell ref="D571:D572"/>
    <mergeCell ref="E571:E572"/>
    <mergeCell ref="F571:F572"/>
    <mergeCell ref="A534:F534"/>
    <mergeCell ref="A536:F536"/>
    <mergeCell ref="A537:F537"/>
    <mergeCell ref="A538:F538"/>
    <mergeCell ref="A542:E543"/>
    <mergeCell ref="A544:E545"/>
    <mergeCell ref="F544:F545"/>
    <mergeCell ref="A546:A547"/>
    <mergeCell ref="B546:B547"/>
    <mergeCell ref="C546:C547"/>
    <mergeCell ref="D546:D547"/>
    <mergeCell ref="E546:E547"/>
    <mergeCell ref="F546:F547"/>
    <mergeCell ref="A516:F516"/>
    <mergeCell ref="A522:E523"/>
    <mergeCell ref="A524:A525"/>
    <mergeCell ref="B524:B525"/>
    <mergeCell ref="C524:C525"/>
    <mergeCell ref="D524:D525"/>
    <mergeCell ref="E524:E525"/>
    <mergeCell ref="F524:F525"/>
    <mergeCell ref="A533:F533"/>
    <mergeCell ref="A520:E521"/>
    <mergeCell ref="F522:F523"/>
    <mergeCell ref="A511:F511"/>
    <mergeCell ref="A514:F514"/>
    <mergeCell ref="A515:F515"/>
    <mergeCell ref="A512:F512"/>
    <mergeCell ref="A478:F478"/>
    <mergeCell ref="A476:F476"/>
    <mergeCell ref="A475:F475"/>
    <mergeCell ref="A479:F479"/>
    <mergeCell ref="A480:F480"/>
    <mergeCell ref="A485:E486"/>
    <mergeCell ref="A487:E488"/>
    <mergeCell ref="F487:F488"/>
    <mergeCell ref="A489:A490"/>
    <mergeCell ref="B489:B490"/>
    <mergeCell ref="C489:C490"/>
    <mergeCell ref="D489:D490"/>
    <mergeCell ref="E489:E490"/>
    <mergeCell ref="F489:F490"/>
    <mergeCell ref="A12:A13"/>
    <mergeCell ref="B12:B13"/>
    <mergeCell ref="C12:C13"/>
    <mergeCell ref="D12:D13"/>
    <mergeCell ref="E12:E13"/>
    <mergeCell ref="F12:F13"/>
    <mergeCell ref="A8:E9"/>
    <mergeCell ref="F8:F9"/>
    <mergeCell ref="A1:F1"/>
    <mergeCell ref="A2:F2"/>
    <mergeCell ref="A4:F4"/>
    <mergeCell ref="A5:F5"/>
    <mergeCell ref="A6:F6"/>
    <mergeCell ref="A10:E11"/>
    <mergeCell ref="F10:F11"/>
    <mergeCell ref="A419:F419"/>
    <mergeCell ref="A420:F420"/>
    <mergeCell ref="A422:F422"/>
    <mergeCell ref="A423:F423"/>
    <mergeCell ref="A424:F424"/>
    <mergeCell ref="A428:E429"/>
    <mergeCell ref="A430:E431"/>
    <mergeCell ref="F430:F431"/>
    <mergeCell ref="A432:A433"/>
    <mergeCell ref="B432:B433"/>
    <mergeCell ref="C432:C433"/>
    <mergeCell ref="D432:D433"/>
    <mergeCell ref="E432:E433"/>
    <mergeCell ref="F432:F433"/>
  </mergeCells>
  <pageMargins left="0.7" right="0.7" top="0.75" bottom="0.75" header="0.3" footer="0.3"/>
  <pageSetup paperSize="9" orientation="portrait" r:id="rId1"/>
  <ignoredErrors>
    <ignoredError sqref="F436 F493"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758"/>
  <sheetViews>
    <sheetView topLeftCell="A547" zoomScaleNormal="100" workbookViewId="0">
      <selection activeCell="I557" sqref="I557"/>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7" width="11.42578125" style="271" customWidth="1"/>
    <col min="8" max="143" width="11.42578125" style="271"/>
  </cols>
  <sheetData>
    <row r="1" spans="1:6" x14ac:dyDescent="0.25">
      <c r="A1" s="887" t="s">
        <v>0</v>
      </c>
      <c r="B1" s="887"/>
      <c r="C1" s="887"/>
      <c r="D1" s="887"/>
      <c r="E1" s="887"/>
      <c r="F1" s="887"/>
    </row>
    <row r="2" spans="1:6" x14ac:dyDescent="0.25">
      <c r="A2" s="888" t="s">
        <v>33</v>
      </c>
      <c r="B2" s="888"/>
      <c r="C2" s="888"/>
      <c r="D2" s="888"/>
      <c r="E2" s="888"/>
      <c r="F2" s="888"/>
    </row>
    <row r="3" spans="1:6" x14ac:dyDescent="0.25">
      <c r="A3" s="39"/>
      <c r="B3" s="249"/>
      <c r="C3" s="245"/>
      <c r="D3" s="245"/>
      <c r="E3" s="105"/>
      <c r="F3" s="100"/>
    </row>
    <row r="4" spans="1:6" x14ac:dyDescent="0.25">
      <c r="A4" s="887" t="s">
        <v>1</v>
      </c>
      <c r="B4" s="887"/>
      <c r="C4" s="887"/>
      <c r="D4" s="887"/>
      <c r="E4" s="887"/>
      <c r="F4" s="887"/>
    </row>
    <row r="5" spans="1:6" x14ac:dyDescent="0.25">
      <c r="A5" s="889" t="s">
        <v>601</v>
      </c>
      <c r="B5" s="889"/>
      <c r="C5" s="889"/>
      <c r="D5" s="889"/>
      <c r="E5" s="889"/>
      <c r="F5" s="889"/>
    </row>
    <row r="6" spans="1:6" x14ac:dyDescent="0.25">
      <c r="A6" s="889" t="s">
        <v>2</v>
      </c>
      <c r="B6" s="889"/>
      <c r="C6" s="889"/>
      <c r="D6" s="889"/>
      <c r="E6" s="889"/>
      <c r="F6" s="889"/>
    </row>
    <row r="7" spans="1:6" ht="15.75" thickBot="1" x14ac:dyDescent="0.3">
      <c r="A7" s="24"/>
      <c r="C7" s="25"/>
      <c r="D7" s="68"/>
      <c r="E7" s="106"/>
      <c r="F7" s="101"/>
    </row>
    <row r="8" spans="1:6" x14ac:dyDescent="0.25">
      <c r="A8" s="917" t="s">
        <v>3</v>
      </c>
      <c r="B8" s="918"/>
      <c r="C8" s="918"/>
      <c r="D8" s="918"/>
      <c r="E8" s="918"/>
      <c r="F8" s="983"/>
    </row>
    <row r="9" spans="1:6" ht="15.75" thickBot="1" x14ac:dyDescent="0.3">
      <c r="A9" s="920"/>
      <c r="B9" s="921"/>
      <c r="C9" s="921"/>
      <c r="D9" s="921"/>
      <c r="E9" s="921"/>
      <c r="F9" s="984"/>
    </row>
    <row r="10" spans="1:6" x14ac:dyDescent="0.25">
      <c r="A10" s="978" t="s">
        <v>4</v>
      </c>
      <c r="B10" s="979"/>
      <c r="C10" s="979"/>
      <c r="D10" s="979"/>
      <c r="E10" s="979"/>
      <c r="F10" s="980">
        <v>33051644.449999999</v>
      </c>
    </row>
    <row r="11" spans="1:6" ht="15.75" thickBot="1" x14ac:dyDescent="0.3">
      <c r="A11" s="920"/>
      <c r="B11" s="921"/>
      <c r="C11" s="921"/>
      <c r="D11" s="921"/>
      <c r="E11" s="921"/>
      <c r="F11" s="897"/>
    </row>
    <row r="12" spans="1:6" x14ac:dyDescent="0.25">
      <c r="A12" s="907" t="s">
        <v>5</v>
      </c>
      <c r="B12" s="968" t="s">
        <v>6</v>
      </c>
      <c r="C12" s="911" t="s">
        <v>7</v>
      </c>
      <c r="D12" s="913" t="s">
        <v>8</v>
      </c>
      <c r="E12" s="981" t="s">
        <v>9</v>
      </c>
      <c r="F12" s="905" t="s">
        <v>10</v>
      </c>
    </row>
    <row r="13" spans="1:6" ht="15.75" thickBot="1" x14ac:dyDescent="0.3">
      <c r="A13" s="908"/>
      <c r="B13" s="969"/>
      <c r="C13" s="912"/>
      <c r="D13" s="914"/>
      <c r="E13" s="982"/>
      <c r="F13" s="973"/>
    </row>
    <row r="14" spans="1:6" x14ac:dyDescent="0.25">
      <c r="A14" s="43"/>
      <c r="B14" s="44"/>
      <c r="C14" s="45" t="s">
        <v>11</v>
      </c>
      <c r="D14" s="295">
        <v>49654317.869999997</v>
      </c>
      <c r="E14" s="296"/>
      <c r="F14" s="288">
        <f>F10+D14</f>
        <v>82705962.319999993</v>
      </c>
    </row>
    <row r="15" spans="1:6" x14ac:dyDescent="0.25">
      <c r="A15" s="15"/>
      <c r="B15" s="1"/>
      <c r="C15" s="3" t="s">
        <v>12</v>
      </c>
      <c r="D15" s="297">
        <v>65000000</v>
      </c>
      <c r="E15" s="298"/>
      <c r="F15" s="288">
        <f>F14+D15</f>
        <v>147705962.31999999</v>
      </c>
    </row>
    <row r="16" spans="1:6" x14ac:dyDescent="0.25">
      <c r="A16" s="15"/>
      <c r="B16" s="1"/>
      <c r="C16" s="2" t="s">
        <v>13</v>
      </c>
      <c r="D16" s="297">
        <f>8166666.67+62841546+8166666.67</f>
        <v>79174879.340000004</v>
      </c>
      <c r="E16" s="298"/>
      <c r="F16" s="288">
        <f>F15+D16</f>
        <v>226880841.66</v>
      </c>
    </row>
    <row r="17" spans="1:143" x14ac:dyDescent="0.25">
      <c r="A17" s="15"/>
      <c r="B17" s="1"/>
      <c r="C17" s="4" t="s">
        <v>31</v>
      </c>
      <c r="D17" s="299">
        <v>1496191.65</v>
      </c>
      <c r="E17" s="299"/>
      <c r="F17" s="288">
        <f>F16+D17</f>
        <v>228377033.31</v>
      </c>
      <c r="G17" s="272"/>
    </row>
    <row r="18" spans="1:143" x14ac:dyDescent="0.25">
      <c r="A18" s="15"/>
      <c r="B18" s="1"/>
      <c r="C18" s="3" t="s">
        <v>12</v>
      </c>
      <c r="D18" s="300"/>
      <c r="E18" s="301">
        <f>2934025.09+62841546</f>
        <v>65775571.090000004</v>
      </c>
      <c r="F18" s="289">
        <f>F17-E18</f>
        <v>162601462.22</v>
      </c>
    </row>
    <row r="19" spans="1:143" ht="24" customHeight="1" x14ac:dyDescent="0.25">
      <c r="A19" s="87"/>
      <c r="B19" s="1"/>
      <c r="C19" s="260" t="s">
        <v>1088</v>
      </c>
      <c r="D19" s="300"/>
      <c r="E19" s="436">
        <v>98345.55</v>
      </c>
      <c r="F19" s="289">
        <f>F18-E19</f>
        <v>162503116.66999999</v>
      </c>
      <c r="G19" s="272"/>
      <c r="H19" s="273"/>
    </row>
    <row r="20" spans="1:143" ht="24" customHeight="1" x14ac:dyDescent="0.25">
      <c r="A20" s="87"/>
      <c r="B20" s="1"/>
      <c r="C20" s="260" t="s">
        <v>1089</v>
      </c>
      <c r="D20" s="302"/>
      <c r="E20" s="437">
        <v>240</v>
      </c>
      <c r="F20" s="289">
        <f t="shared" ref="F20:F84" si="0">F19-E20</f>
        <v>162502876.66999999</v>
      </c>
      <c r="G20" s="272"/>
      <c r="H20" s="273"/>
    </row>
    <row r="21" spans="1:143" ht="24" customHeight="1" x14ac:dyDescent="0.25">
      <c r="A21" s="303"/>
      <c r="B21" s="304"/>
      <c r="C21" s="305" t="s">
        <v>1084</v>
      </c>
      <c r="D21" s="306"/>
      <c r="E21" s="438">
        <v>92208.06</v>
      </c>
      <c r="F21" s="289">
        <f t="shared" si="0"/>
        <v>162410668.60999998</v>
      </c>
      <c r="G21" s="272"/>
      <c r="H21" s="273"/>
    </row>
    <row r="22" spans="1:143" ht="24" customHeight="1" x14ac:dyDescent="0.25">
      <c r="A22" s="87"/>
      <c r="B22" s="1"/>
      <c r="C22" s="2" t="s">
        <v>1083</v>
      </c>
      <c r="D22" s="302"/>
      <c r="E22" s="435">
        <f>2500+1500</f>
        <v>4000</v>
      </c>
      <c r="F22" s="289">
        <f t="shared" si="0"/>
        <v>162406668.60999998</v>
      </c>
      <c r="G22" s="272"/>
      <c r="H22" s="273"/>
    </row>
    <row r="23" spans="1:143" ht="24" customHeight="1" x14ac:dyDescent="0.25">
      <c r="A23" s="87"/>
      <c r="B23" s="1"/>
      <c r="C23" s="2" t="s">
        <v>1085</v>
      </c>
      <c r="D23" s="302"/>
      <c r="E23" s="435">
        <v>1000</v>
      </c>
      <c r="F23" s="289">
        <f t="shared" si="0"/>
        <v>162405668.60999998</v>
      </c>
      <c r="G23" s="272"/>
      <c r="H23" s="273"/>
    </row>
    <row r="24" spans="1:143" ht="24" customHeight="1" x14ac:dyDescent="0.25">
      <c r="A24" s="87"/>
      <c r="B24" s="1"/>
      <c r="C24" s="2" t="s">
        <v>1086</v>
      </c>
      <c r="D24" s="302"/>
      <c r="E24" s="435">
        <v>129</v>
      </c>
      <c r="F24" s="289">
        <f t="shared" si="0"/>
        <v>162405539.60999998</v>
      </c>
      <c r="G24" s="272"/>
      <c r="H24" s="273"/>
    </row>
    <row r="25" spans="1:143" ht="24" customHeight="1" x14ac:dyDescent="0.25">
      <c r="A25" s="87"/>
      <c r="B25" s="1"/>
      <c r="C25" s="2" t="s">
        <v>1087</v>
      </c>
      <c r="D25" s="302"/>
      <c r="E25" s="435">
        <v>350</v>
      </c>
      <c r="F25" s="289">
        <f t="shared" si="0"/>
        <v>162405189.60999998</v>
      </c>
      <c r="G25" s="272"/>
      <c r="H25" s="273"/>
    </row>
    <row r="26" spans="1:143" ht="24" customHeight="1" x14ac:dyDescent="0.25">
      <c r="A26" s="87"/>
      <c r="B26" s="1"/>
      <c r="C26" s="2" t="s">
        <v>1358</v>
      </c>
      <c r="D26" s="302"/>
      <c r="E26" s="436">
        <v>175</v>
      </c>
      <c r="F26" s="289">
        <f t="shared" si="0"/>
        <v>162405014.60999998</v>
      </c>
      <c r="G26" s="272"/>
      <c r="H26" s="273"/>
    </row>
    <row r="27" spans="1:143" ht="24" customHeight="1" x14ac:dyDescent="0.25">
      <c r="A27" s="87"/>
      <c r="B27" s="1"/>
      <c r="C27" s="2" t="s">
        <v>14</v>
      </c>
      <c r="D27" s="302"/>
      <c r="E27" s="435">
        <f>16.69+48454.08+90+1200101.93</f>
        <v>1248662.7</v>
      </c>
      <c r="F27" s="289">
        <f t="shared" si="0"/>
        <v>161156351.91</v>
      </c>
      <c r="G27" s="272"/>
      <c r="H27" s="273"/>
    </row>
    <row r="28" spans="1:143" s="374" customFormat="1" ht="48" customHeight="1" x14ac:dyDescent="0.25">
      <c r="A28" s="368">
        <v>44228</v>
      </c>
      <c r="B28" s="369">
        <v>58108</v>
      </c>
      <c r="C28" s="370" t="s">
        <v>613</v>
      </c>
      <c r="D28" s="371"/>
      <c r="E28" s="372">
        <v>480199.57</v>
      </c>
      <c r="F28" s="289">
        <f t="shared" si="0"/>
        <v>160676152.34</v>
      </c>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c r="BZ28" s="373"/>
      <c r="CA28" s="373"/>
      <c r="CB28" s="373"/>
      <c r="CC28" s="373"/>
      <c r="CD28" s="373"/>
      <c r="CE28" s="373"/>
      <c r="CF28" s="373"/>
      <c r="CG28" s="373"/>
      <c r="CH28" s="373"/>
      <c r="CI28" s="373"/>
      <c r="CJ28" s="373"/>
      <c r="CK28" s="373"/>
      <c r="CL28" s="373"/>
      <c r="CM28" s="373"/>
      <c r="CN28" s="373"/>
      <c r="CO28" s="373"/>
      <c r="CP28" s="373"/>
      <c r="CQ28" s="373"/>
      <c r="CR28" s="373"/>
      <c r="CS28" s="373"/>
      <c r="CT28" s="373"/>
      <c r="CU28" s="373"/>
      <c r="CV28" s="373"/>
      <c r="CW28" s="373"/>
      <c r="CX28" s="373"/>
      <c r="CY28" s="373"/>
      <c r="CZ28" s="373"/>
      <c r="DA28" s="373"/>
      <c r="DB28" s="373"/>
      <c r="DC28" s="373"/>
      <c r="DD28" s="373"/>
      <c r="DE28" s="373"/>
      <c r="DF28" s="373"/>
      <c r="DG28" s="373"/>
      <c r="DH28" s="373"/>
      <c r="DI28" s="373"/>
      <c r="DJ28" s="373"/>
      <c r="DK28" s="373"/>
      <c r="DL28" s="373"/>
      <c r="DM28" s="373"/>
      <c r="DN28" s="373"/>
      <c r="DO28" s="373"/>
      <c r="DP28" s="373"/>
      <c r="DQ28" s="373"/>
      <c r="DR28" s="373"/>
      <c r="DS28" s="373"/>
      <c r="DT28" s="373"/>
      <c r="DU28" s="373"/>
      <c r="DV28" s="373"/>
      <c r="DW28" s="373"/>
      <c r="DX28" s="373"/>
      <c r="DY28" s="373"/>
      <c r="DZ28" s="373"/>
      <c r="EA28" s="373"/>
      <c r="EB28" s="373"/>
      <c r="EC28" s="373"/>
      <c r="ED28" s="373"/>
      <c r="EE28" s="373"/>
      <c r="EF28" s="373"/>
      <c r="EG28" s="373"/>
      <c r="EH28" s="373"/>
      <c r="EI28" s="373"/>
      <c r="EJ28" s="373"/>
      <c r="EK28" s="373"/>
      <c r="EL28" s="373"/>
      <c r="EM28" s="373"/>
    </row>
    <row r="29" spans="1:143" s="374" customFormat="1" ht="39" customHeight="1" x14ac:dyDescent="0.25">
      <c r="A29" s="375">
        <v>44228</v>
      </c>
      <c r="B29" s="376">
        <v>58109</v>
      </c>
      <c r="C29" s="377" t="s">
        <v>614</v>
      </c>
      <c r="D29" s="378"/>
      <c r="E29" s="379">
        <v>744.72</v>
      </c>
      <c r="F29" s="289">
        <f t="shared" si="0"/>
        <v>160675407.62</v>
      </c>
      <c r="G29" s="373" t="s">
        <v>37</v>
      </c>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c r="CC29" s="373"/>
      <c r="CD29" s="373"/>
      <c r="CE29" s="373"/>
      <c r="CF29" s="373"/>
      <c r="CG29" s="373"/>
      <c r="CH29" s="373"/>
      <c r="CI29" s="373"/>
      <c r="CJ29" s="373"/>
      <c r="CK29" s="373"/>
      <c r="CL29" s="373"/>
      <c r="CM29" s="373"/>
      <c r="CN29" s="373"/>
      <c r="CO29" s="373"/>
      <c r="CP29" s="373"/>
      <c r="CQ29" s="373"/>
      <c r="CR29" s="373"/>
      <c r="CS29" s="373"/>
      <c r="CT29" s="373"/>
      <c r="CU29" s="373"/>
      <c r="CV29" s="373"/>
      <c r="CW29" s="373"/>
      <c r="CX29" s="373"/>
      <c r="CY29" s="373"/>
      <c r="CZ29" s="373"/>
      <c r="DA29" s="373"/>
      <c r="DB29" s="373"/>
      <c r="DC29" s="373"/>
      <c r="DD29" s="373"/>
      <c r="DE29" s="373"/>
      <c r="DF29" s="373"/>
      <c r="DG29" s="373"/>
      <c r="DH29" s="373"/>
      <c r="DI29" s="373"/>
      <c r="DJ29" s="373"/>
      <c r="DK29" s="373"/>
      <c r="DL29" s="373"/>
      <c r="DM29" s="373"/>
      <c r="DN29" s="373"/>
      <c r="DO29" s="373"/>
      <c r="DP29" s="373"/>
      <c r="DQ29" s="373"/>
      <c r="DR29" s="373"/>
      <c r="DS29" s="373"/>
      <c r="DT29" s="373"/>
      <c r="DU29" s="373"/>
      <c r="DV29" s="373"/>
      <c r="DW29" s="373"/>
      <c r="DX29" s="373"/>
      <c r="DY29" s="373"/>
      <c r="DZ29" s="373"/>
      <c r="EA29" s="373"/>
      <c r="EB29" s="373"/>
      <c r="EC29" s="373"/>
      <c r="ED29" s="373"/>
      <c r="EE29" s="373"/>
      <c r="EF29" s="373"/>
      <c r="EG29" s="373"/>
      <c r="EH29" s="373"/>
      <c r="EI29" s="373"/>
      <c r="EJ29" s="373"/>
      <c r="EK29" s="373"/>
      <c r="EL29" s="373"/>
      <c r="EM29" s="373"/>
    </row>
    <row r="30" spans="1:143" s="374" customFormat="1" ht="19.5" customHeight="1" x14ac:dyDescent="0.25">
      <c r="A30" s="375">
        <v>44228</v>
      </c>
      <c r="B30" s="376">
        <v>58110</v>
      </c>
      <c r="C30" s="377" t="s">
        <v>41</v>
      </c>
      <c r="D30" s="378"/>
      <c r="E30" s="380">
        <v>0</v>
      </c>
      <c r="F30" s="289">
        <f t="shared" si="0"/>
        <v>160675407.62</v>
      </c>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c r="BW30" s="373"/>
      <c r="BX30" s="373"/>
      <c r="BY30" s="373"/>
      <c r="BZ30" s="373"/>
      <c r="CA30" s="373"/>
      <c r="CB30" s="373"/>
      <c r="CC30" s="373"/>
      <c r="CD30" s="373"/>
      <c r="CE30" s="373"/>
      <c r="CF30" s="373"/>
      <c r="CG30" s="373"/>
      <c r="CH30" s="373"/>
      <c r="CI30" s="373"/>
      <c r="CJ30" s="373"/>
      <c r="CK30" s="373"/>
      <c r="CL30" s="373"/>
      <c r="CM30" s="373"/>
      <c r="CN30" s="373"/>
      <c r="CO30" s="373"/>
      <c r="CP30" s="373"/>
      <c r="CQ30" s="373"/>
      <c r="CR30" s="373"/>
      <c r="CS30" s="373"/>
      <c r="CT30" s="373"/>
      <c r="CU30" s="373"/>
      <c r="CV30" s="373"/>
      <c r="CW30" s="373"/>
      <c r="CX30" s="373"/>
      <c r="CY30" s="373"/>
      <c r="CZ30" s="373"/>
      <c r="DA30" s="373"/>
      <c r="DB30" s="373"/>
      <c r="DC30" s="373"/>
      <c r="DD30" s="373"/>
      <c r="DE30" s="373"/>
      <c r="DF30" s="373"/>
      <c r="DG30" s="373"/>
      <c r="DH30" s="373"/>
      <c r="DI30" s="373"/>
      <c r="DJ30" s="373"/>
      <c r="DK30" s="373"/>
      <c r="DL30" s="373"/>
      <c r="DM30" s="373"/>
      <c r="DN30" s="373"/>
      <c r="DO30" s="373"/>
      <c r="DP30" s="373"/>
      <c r="DQ30" s="373"/>
      <c r="DR30" s="373"/>
      <c r="DS30" s="373"/>
      <c r="DT30" s="373"/>
      <c r="DU30" s="373"/>
      <c r="DV30" s="373"/>
      <c r="DW30" s="373"/>
      <c r="DX30" s="373"/>
      <c r="DY30" s="373"/>
      <c r="DZ30" s="373"/>
      <c r="EA30" s="373"/>
      <c r="EB30" s="373"/>
      <c r="EC30" s="373"/>
      <c r="ED30" s="373"/>
      <c r="EE30" s="373"/>
      <c r="EF30" s="373"/>
      <c r="EG30" s="373"/>
      <c r="EH30" s="373"/>
      <c r="EI30" s="373"/>
      <c r="EJ30" s="373"/>
      <c r="EK30" s="373"/>
      <c r="EL30" s="373"/>
      <c r="EM30" s="373"/>
    </row>
    <row r="31" spans="1:143" s="374" customFormat="1" ht="33" customHeight="1" x14ac:dyDescent="0.25">
      <c r="A31" s="375">
        <v>44228</v>
      </c>
      <c r="B31" s="376">
        <v>58111</v>
      </c>
      <c r="C31" s="377" t="s">
        <v>615</v>
      </c>
      <c r="D31" s="378"/>
      <c r="E31" s="380">
        <v>116107.99</v>
      </c>
      <c r="F31" s="289">
        <f t="shared" si="0"/>
        <v>160559299.63</v>
      </c>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c r="CQ31" s="373"/>
      <c r="CR31" s="373"/>
      <c r="CS31" s="373"/>
      <c r="CT31" s="373"/>
      <c r="CU31" s="373"/>
      <c r="CV31" s="373"/>
      <c r="CW31" s="373"/>
      <c r="CX31" s="373"/>
      <c r="CY31" s="373"/>
      <c r="CZ31" s="373"/>
      <c r="DA31" s="373"/>
      <c r="DB31" s="373"/>
      <c r="DC31" s="373"/>
      <c r="DD31" s="373"/>
      <c r="DE31" s="373"/>
      <c r="DF31" s="373"/>
      <c r="DG31" s="373"/>
      <c r="DH31" s="373"/>
      <c r="DI31" s="373"/>
      <c r="DJ31" s="373"/>
      <c r="DK31" s="373"/>
      <c r="DL31" s="373"/>
      <c r="DM31" s="373"/>
      <c r="DN31" s="373"/>
      <c r="DO31" s="373"/>
      <c r="DP31" s="373"/>
      <c r="DQ31" s="373"/>
      <c r="DR31" s="373"/>
      <c r="DS31" s="373"/>
      <c r="DT31" s="373"/>
      <c r="DU31" s="373"/>
      <c r="DV31" s="373"/>
      <c r="DW31" s="373"/>
      <c r="DX31" s="373"/>
      <c r="DY31" s="373"/>
      <c r="DZ31" s="373"/>
      <c r="EA31" s="373"/>
      <c r="EB31" s="373"/>
      <c r="EC31" s="373"/>
      <c r="ED31" s="373"/>
      <c r="EE31" s="373"/>
      <c r="EF31" s="373"/>
      <c r="EG31" s="373"/>
      <c r="EH31" s="373"/>
      <c r="EI31" s="373"/>
      <c r="EJ31" s="373"/>
      <c r="EK31" s="373"/>
      <c r="EL31" s="373"/>
      <c r="EM31" s="373"/>
    </row>
    <row r="32" spans="1:143" s="374" customFormat="1" ht="39" customHeight="1" x14ac:dyDescent="0.25">
      <c r="A32" s="375">
        <v>44228</v>
      </c>
      <c r="B32" s="376">
        <v>58112</v>
      </c>
      <c r="C32" s="377" t="s">
        <v>616</v>
      </c>
      <c r="D32" s="378"/>
      <c r="E32" s="380">
        <v>80268.649999999994</v>
      </c>
      <c r="F32" s="289">
        <f t="shared" si="0"/>
        <v>160479030.97999999</v>
      </c>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c r="BP32" s="373"/>
      <c r="BQ32" s="373"/>
      <c r="BR32" s="373"/>
      <c r="BS32" s="373"/>
      <c r="BT32" s="373"/>
      <c r="BU32" s="373"/>
      <c r="BV32" s="373"/>
      <c r="BW32" s="373"/>
      <c r="BX32" s="373"/>
      <c r="BY32" s="373"/>
      <c r="BZ32" s="373"/>
      <c r="CA32" s="373"/>
      <c r="CB32" s="373"/>
      <c r="CC32" s="373"/>
      <c r="CD32" s="373"/>
      <c r="CE32" s="373"/>
      <c r="CF32" s="373"/>
      <c r="CG32" s="373"/>
      <c r="CH32" s="373"/>
      <c r="CI32" s="373"/>
      <c r="CJ32" s="373"/>
      <c r="CK32" s="373"/>
      <c r="CL32" s="373"/>
      <c r="CM32" s="373"/>
      <c r="CN32" s="373"/>
      <c r="CO32" s="373"/>
      <c r="CP32" s="373"/>
      <c r="CQ32" s="373"/>
      <c r="CR32" s="373"/>
      <c r="CS32" s="373"/>
      <c r="CT32" s="373"/>
      <c r="CU32" s="373"/>
      <c r="CV32" s="373"/>
      <c r="CW32" s="373"/>
      <c r="CX32" s="373"/>
      <c r="CY32" s="373"/>
      <c r="CZ32" s="373"/>
      <c r="DA32" s="373"/>
      <c r="DB32" s="373"/>
      <c r="DC32" s="373"/>
      <c r="DD32" s="373"/>
      <c r="DE32" s="373"/>
      <c r="DF32" s="373"/>
      <c r="DG32" s="373"/>
      <c r="DH32" s="373"/>
      <c r="DI32" s="373"/>
      <c r="DJ32" s="373"/>
      <c r="DK32" s="373"/>
      <c r="DL32" s="373"/>
      <c r="DM32" s="373"/>
      <c r="DN32" s="373"/>
      <c r="DO32" s="373"/>
      <c r="DP32" s="373"/>
      <c r="DQ32" s="373"/>
      <c r="DR32" s="373"/>
      <c r="DS32" s="373"/>
      <c r="DT32" s="373"/>
      <c r="DU32" s="373"/>
      <c r="DV32" s="373"/>
      <c r="DW32" s="373"/>
      <c r="DX32" s="373"/>
      <c r="DY32" s="373"/>
      <c r="DZ32" s="373"/>
      <c r="EA32" s="373"/>
      <c r="EB32" s="373"/>
      <c r="EC32" s="373"/>
      <c r="ED32" s="373"/>
      <c r="EE32" s="373"/>
      <c r="EF32" s="373"/>
      <c r="EG32" s="373"/>
      <c r="EH32" s="373"/>
      <c r="EI32" s="373"/>
      <c r="EJ32" s="373"/>
      <c r="EK32" s="373"/>
      <c r="EL32" s="373"/>
      <c r="EM32" s="373"/>
    </row>
    <row r="33" spans="1:143" s="382" customFormat="1" ht="45.75" customHeight="1" x14ac:dyDescent="0.25">
      <c r="A33" s="375">
        <v>44228</v>
      </c>
      <c r="B33" s="376">
        <v>58113</v>
      </c>
      <c r="C33" s="377" t="s">
        <v>617</v>
      </c>
      <c r="D33" s="378"/>
      <c r="E33" s="380">
        <v>46142.52</v>
      </c>
      <c r="F33" s="289">
        <f t="shared" si="0"/>
        <v>160432888.45999998</v>
      </c>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c r="CQ33" s="381"/>
      <c r="CR33" s="381"/>
      <c r="CS33" s="381"/>
      <c r="CT33" s="381"/>
      <c r="CU33" s="381"/>
      <c r="CV33" s="381"/>
      <c r="CW33" s="381"/>
      <c r="CX33" s="381"/>
      <c r="CY33" s="381"/>
      <c r="CZ33" s="381"/>
      <c r="DA33" s="381"/>
      <c r="DB33" s="381"/>
      <c r="DC33" s="381"/>
      <c r="DD33" s="381"/>
      <c r="DE33" s="381"/>
      <c r="DF33" s="381"/>
      <c r="DG33" s="381"/>
      <c r="DH33" s="381"/>
      <c r="DI33" s="381"/>
      <c r="DJ33" s="381"/>
      <c r="DK33" s="381"/>
      <c r="DL33" s="381"/>
      <c r="DM33" s="381"/>
      <c r="DN33" s="381"/>
      <c r="DO33" s="381"/>
      <c r="DP33" s="381"/>
      <c r="DQ33" s="381"/>
      <c r="DR33" s="381"/>
      <c r="DS33" s="381"/>
      <c r="DT33" s="381"/>
      <c r="DU33" s="381"/>
      <c r="DV33" s="381"/>
      <c r="DW33" s="381"/>
      <c r="DX33" s="381"/>
      <c r="DY33" s="381"/>
      <c r="DZ33" s="381"/>
      <c r="EA33" s="381"/>
      <c r="EB33" s="381"/>
      <c r="EC33" s="381"/>
      <c r="ED33" s="381"/>
      <c r="EE33" s="381"/>
      <c r="EF33" s="381"/>
      <c r="EG33" s="381"/>
      <c r="EH33" s="381"/>
      <c r="EI33" s="381"/>
      <c r="EJ33" s="381"/>
      <c r="EK33" s="381"/>
      <c r="EL33" s="381"/>
      <c r="EM33" s="381"/>
    </row>
    <row r="34" spans="1:143" s="374" customFormat="1" ht="45.75" customHeight="1" x14ac:dyDescent="0.25">
      <c r="A34" s="375">
        <v>44228</v>
      </c>
      <c r="B34" s="376">
        <v>58114</v>
      </c>
      <c r="C34" s="377" t="s">
        <v>618</v>
      </c>
      <c r="D34" s="378"/>
      <c r="E34" s="380">
        <v>276020.81</v>
      </c>
      <c r="F34" s="289">
        <f t="shared" si="0"/>
        <v>160156867.64999998</v>
      </c>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3"/>
      <c r="CS34" s="373"/>
      <c r="CT34" s="373"/>
      <c r="CU34" s="373"/>
      <c r="CV34" s="373"/>
      <c r="CW34" s="373"/>
      <c r="CX34" s="373"/>
      <c r="CY34" s="373"/>
      <c r="CZ34" s="373"/>
      <c r="DA34" s="373"/>
      <c r="DB34" s="373"/>
      <c r="DC34" s="373"/>
      <c r="DD34" s="373"/>
      <c r="DE34" s="373"/>
      <c r="DF34" s="373"/>
      <c r="DG34" s="373"/>
      <c r="DH34" s="373"/>
      <c r="DI34" s="373"/>
      <c r="DJ34" s="373"/>
      <c r="DK34" s="373"/>
      <c r="DL34" s="373"/>
      <c r="DM34" s="373"/>
      <c r="DN34" s="373"/>
      <c r="DO34" s="373"/>
      <c r="DP34" s="373"/>
      <c r="DQ34" s="373"/>
      <c r="DR34" s="373"/>
      <c r="DS34" s="373"/>
      <c r="DT34" s="373"/>
      <c r="DU34" s="373"/>
      <c r="DV34" s="373"/>
      <c r="DW34" s="373"/>
      <c r="DX34" s="373"/>
      <c r="DY34" s="373"/>
      <c r="DZ34" s="373"/>
      <c r="EA34" s="373"/>
      <c r="EB34" s="373"/>
      <c r="EC34" s="373"/>
      <c r="ED34" s="373"/>
      <c r="EE34" s="373"/>
      <c r="EF34" s="373"/>
      <c r="EG34" s="373"/>
      <c r="EH34" s="373"/>
      <c r="EI34" s="373"/>
      <c r="EJ34" s="373"/>
      <c r="EK34" s="373"/>
      <c r="EL34" s="373"/>
      <c r="EM34" s="373"/>
    </row>
    <row r="35" spans="1:143" s="374" customFormat="1" ht="42" customHeight="1" x14ac:dyDescent="0.25">
      <c r="A35" s="375">
        <v>44228</v>
      </c>
      <c r="B35" s="376">
        <v>58115</v>
      </c>
      <c r="C35" s="377" t="s">
        <v>619</v>
      </c>
      <c r="D35" s="383"/>
      <c r="E35" s="380">
        <v>131816.75</v>
      </c>
      <c r="F35" s="289">
        <f t="shared" si="0"/>
        <v>160025050.89999998</v>
      </c>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373"/>
      <c r="CS35" s="373"/>
      <c r="CT35" s="373"/>
      <c r="CU35" s="373"/>
      <c r="CV35" s="373"/>
      <c r="CW35" s="373"/>
      <c r="CX35" s="373"/>
      <c r="CY35" s="373"/>
      <c r="CZ35" s="373"/>
      <c r="DA35" s="373"/>
      <c r="DB35" s="373"/>
      <c r="DC35" s="373"/>
      <c r="DD35" s="373"/>
      <c r="DE35" s="373"/>
      <c r="DF35" s="373"/>
      <c r="DG35" s="373"/>
      <c r="DH35" s="373"/>
      <c r="DI35" s="373"/>
      <c r="DJ35" s="373"/>
      <c r="DK35" s="373"/>
      <c r="DL35" s="373"/>
      <c r="DM35" s="373"/>
      <c r="DN35" s="373"/>
      <c r="DO35" s="373"/>
      <c r="DP35" s="373"/>
      <c r="DQ35" s="373"/>
      <c r="DR35" s="373"/>
      <c r="DS35" s="373"/>
      <c r="DT35" s="373"/>
      <c r="DU35" s="373"/>
      <c r="DV35" s="373"/>
      <c r="DW35" s="373"/>
      <c r="DX35" s="373"/>
      <c r="DY35" s="373"/>
      <c r="DZ35" s="373"/>
      <c r="EA35" s="373"/>
      <c r="EB35" s="373"/>
      <c r="EC35" s="373"/>
      <c r="ED35" s="373"/>
      <c r="EE35" s="373"/>
      <c r="EF35" s="373"/>
      <c r="EG35" s="373"/>
      <c r="EH35" s="373"/>
      <c r="EI35" s="373"/>
      <c r="EJ35" s="373"/>
      <c r="EK35" s="373"/>
      <c r="EL35" s="373"/>
      <c r="EM35" s="373"/>
    </row>
    <row r="36" spans="1:143" s="374" customFormat="1" ht="38.25" customHeight="1" x14ac:dyDescent="0.25">
      <c r="A36" s="375">
        <v>44228</v>
      </c>
      <c r="B36" s="376">
        <v>58116</v>
      </c>
      <c r="C36" s="377" t="s">
        <v>620</v>
      </c>
      <c r="D36" s="383"/>
      <c r="E36" s="380">
        <v>183155.55</v>
      </c>
      <c r="F36" s="289">
        <f t="shared" si="0"/>
        <v>159841895.34999996</v>
      </c>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3"/>
      <c r="CS36" s="373"/>
      <c r="CT36" s="373"/>
      <c r="CU36" s="373"/>
      <c r="CV36" s="373"/>
      <c r="CW36" s="373"/>
      <c r="CX36" s="373"/>
      <c r="CY36" s="373"/>
      <c r="CZ36" s="373"/>
      <c r="DA36" s="373"/>
      <c r="DB36" s="373"/>
      <c r="DC36" s="373"/>
      <c r="DD36" s="373"/>
      <c r="DE36" s="373"/>
      <c r="DF36" s="373"/>
      <c r="DG36" s="373"/>
      <c r="DH36" s="373"/>
      <c r="DI36" s="373"/>
      <c r="DJ36" s="373"/>
      <c r="DK36" s="373"/>
      <c r="DL36" s="373"/>
      <c r="DM36" s="373"/>
      <c r="DN36" s="373"/>
      <c r="DO36" s="373"/>
      <c r="DP36" s="373"/>
      <c r="DQ36" s="373"/>
      <c r="DR36" s="373"/>
      <c r="DS36" s="373"/>
      <c r="DT36" s="373"/>
      <c r="DU36" s="373"/>
      <c r="DV36" s="373"/>
      <c r="DW36" s="373"/>
      <c r="DX36" s="373"/>
      <c r="DY36" s="373"/>
      <c r="DZ36" s="373"/>
      <c r="EA36" s="373"/>
      <c r="EB36" s="373"/>
      <c r="EC36" s="373"/>
      <c r="ED36" s="373"/>
      <c r="EE36" s="373"/>
      <c r="EF36" s="373"/>
      <c r="EG36" s="373"/>
      <c r="EH36" s="373"/>
      <c r="EI36" s="373"/>
      <c r="EJ36" s="373"/>
      <c r="EK36" s="373"/>
      <c r="EL36" s="373"/>
      <c r="EM36" s="373"/>
    </row>
    <row r="37" spans="1:143" s="382" customFormat="1" ht="40.5" customHeight="1" x14ac:dyDescent="0.25">
      <c r="A37" s="375">
        <v>44228</v>
      </c>
      <c r="B37" s="376">
        <v>58117</v>
      </c>
      <c r="C37" s="377" t="s">
        <v>621</v>
      </c>
      <c r="D37" s="378"/>
      <c r="E37" s="380">
        <v>6377.44</v>
      </c>
      <c r="F37" s="289">
        <f t="shared" si="0"/>
        <v>159835517.90999997</v>
      </c>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1"/>
      <c r="CA37" s="381"/>
      <c r="CB37" s="381"/>
      <c r="CC37" s="381"/>
      <c r="CD37" s="381"/>
      <c r="CE37" s="381"/>
      <c r="CF37" s="381"/>
      <c r="CG37" s="381"/>
      <c r="CH37" s="381"/>
      <c r="CI37" s="381"/>
      <c r="CJ37" s="381"/>
      <c r="CK37" s="381"/>
      <c r="CL37" s="381"/>
      <c r="CM37" s="381"/>
      <c r="CN37" s="381"/>
      <c r="CO37" s="381"/>
      <c r="CP37" s="381"/>
      <c r="CQ37" s="381"/>
      <c r="CR37" s="381"/>
      <c r="CS37" s="381"/>
      <c r="CT37" s="381"/>
      <c r="CU37" s="381"/>
      <c r="CV37" s="381"/>
      <c r="CW37" s="381"/>
      <c r="CX37" s="381"/>
      <c r="CY37" s="381"/>
      <c r="CZ37" s="381"/>
      <c r="DA37" s="381"/>
      <c r="DB37" s="381"/>
      <c r="DC37" s="381"/>
      <c r="DD37" s="381"/>
      <c r="DE37" s="381"/>
      <c r="DF37" s="381"/>
      <c r="DG37" s="381"/>
      <c r="DH37" s="381"/>
      <c r="DI37" s="381"/>
      <c r="DJ37" s="381"/>
      <c r="DK37" s="381"/>
      <c r="DL37" s="381"/>
      <c r="DM37" s="381"/>
      <c r="DN37" s="381"/>
      <c r="DO37" s="381"/>
      <c r="DP37" s="381"/>
      <c r="DQ37" s="381"/>
      <c r="DR37" s="381"/>
      <c r="DS37" s="381"/>
      <c r="DT37" s="381"/>
      <c r="DU37" s="381"/>
      <c r="DV37" s="381"/>
      <c r="DW37" s="381"/>
      <c r="DX37" s="381"/>
      <c r="DY37" s="381"/>
      <c r="DZ37" s="381"/>
      <c r="EA37" s="381"/>
      <c r="EB37" s="381"/>
      <c r="EC37" s="381"/>
      <c r="ED37" s="381"/>
      <c r="EE37" s="381"/>
      <c r="EF37" s="381"/>
      <c r="EG37" s="381"/>
      <c r="EH37" s="381"/>
      <c r="EI37" s="381"/>
      <c r="EJ37" s="381"/>
      <c r="EK37" s="381"/>
      <c r="EL37" s="381"/>
      <c r="EM37" s="381"/>
    </row>
    <row r="38" spans="1:143" s="382" customFormat="1" ht="41.25" customHeight="1" x14ac:dyDescent="0.25">
      <c r="A38" s="375">
        <v>44228</v>
      </c>
      <c r="B38" s="376">
        <v>58118</v>
      </c>
      <c r="C38" s="377" t="s">
        <v>622</v>
      </c>
      <c r="D38" s="378"/>
      <c r="E38" s="380">
        <v>155282.47</v>
      </c>
      <c r="F38" s="289">
        <f t="shared" si="0"/>
        <v>159680235.43999997</v>
      </c>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81"/>
      <c r="CI38" s="381"/>
      <c r="CJ38" s="381"/>
      <c r="CK38" s="381"/>
      <c r="CL38" s="381"/>
      <c r="CM38" s="381"/>
      <c r="CN38" s="381"/>
      <c r="CO38" s="381"/>
      <c r="CP38" s="381"/>
      <c r="CQ38" s="381"/>
      <c r="CR38" s="381"/>
      <c r="CS38" s="381"/>
      <c r="CT38" s="381"/>
      <c r="CU38" s="381"/>
      <c r="CV38" s="381"/>
      <c r="CW38" s="381"/>
      <c r="CX38" s="381"/>
      <c r="CY38" s="381"/>
      <c r="CZ38" s="381"/>
      <c r="DA38" s="381"/>
      <c r="DB38" s="381"/>
      <c r="DC38" s="381"/>
      <c r="DD38" s="381"/>
      <c r="DE38" s="381"/>
      <c r="DF38" s="381"/>
      <c r="DG38" s="381"/>
      <c r="DH38" s="381"/>
      <c r="DI38" s="381"/>
      <c r="DJ38" s="381"/>
      <c r="DK38" s="381"/>
      <c r="DL38" s="381"/>
      <c r="DM38" s="381"/>
      <c r="DN38" s="381"/>
      <c r="DO38" s="381"/>
      <c r="DP38" s="381"/>
      <c r="DQ38" s="381"/>
      <c r="DR38" s="381"/>
      <c r="DS38" s="381"/>
      <c r="DT38" s="381"/>
      <c r="DU38" s="381"/>
      <c r="DV38" s="381"/>
      <c r="DW38" s="381"/>
      <c r="DX38" s="381"/>
      <c r="DY38" s="381"/>
      <c r="DZ38" s="381"/>
      <c r="EA38" s="381"/>
      <c r="EB38" s="381"/>
      <c r="EC38" s="381"/>
      <c r="ED38" s="381"/>
      <c r="EE38" s="381"/>
      <c r="EF38" s="381"/>
      <c r="EG38" s="381"/>
      <c r="EH38" s="381"/>
      <c r="EI38" s="381"/>
      <c r="EJ38" s="381"/>
      <c r="EK38" s="381"/>
      <c r="EL38" s="381"/>
      <c r="EM38" s="381"/>
    </row>
    <row r="39" spans="1:143" s="382" customFormat="1" ht="45" customHeight="1" x14ac:dyDescent="0.25">
      <c r="A39" s="375">
        <v>44228</v>
      </c>
      <c r="B39" s="376">
        <v>58119</v>
      </c>
      <c r="C39" s="377" t="s">
        <v>623</v>
      </c>
      <c r="D39" s="378"/>
      <c r="E39" s="380">
        <v>136763.28</v>
      </c>
      <c r="F39" s="289">
        <f t="shared" si="0"/>
        <v>159543472.15999997</v>
      </c>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c r="EA39" s="381"/>
      <c r="EB39" s="381"/>
      <c r="EC39" s="381"/>
      <c r="ED39" s="381"/>
      <c r="EE39" s="381"/>
      <c r="EF39" s="381"/>
      <c r="EG39" s="381"/>
      <c r="EH39" s="381"/>
      <c r="EI39" s="381"/>
      <c r="EJ39" s="381"/>
      <c r="EK39" s="381"/>
      <c r="EL39" s="381"/>
      <c r="EM39" s="381"/>
    </row>
    <row r="40" spans="1:143" s="382" customFormat="1" ht="45.75" customHeight="1" x14ac:dyDescent="0.25">
      <c r="A40" s="375">
        <v>44228</v>
      </c>
      <c r="B40" s="376">
        <v>58120</v>
      </c>
      <c r="C40" s="377" t="s">
        <v>624</v>
      </c>
      <c r="D40" s="378"/>
      <c r="E40" s="380">
        <v>77047.679999999993</v>
      </c>
      <c r="F40" s="289">
        <f t="shared" si="0"/>
        <v>159466424.47999996</v>
      </c>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1"/>
      <c r="BU40" s="381"/>
      <c r="BV40" s="381"/>
      <c r="BW40" s="381"/>
      <c r="BX40" s="381"/>
      <c r="BY40" s="381"/>
      <c r="BZ40" s="381"/>
      <c r="CA40" s="381"/>
      <c r="CB40" s="381"/>
      <c r="CC40" s="381"/>
      <c r="CD40" s="381"/>
      <c r="CE40" s="381"/>
      <c r="CF40" s="381"/>
      <c r="CG40" s="381"/>
      <c r="CH40" s="381"/>
      <c r="CI40" s="381"/>
      <c r="CJ40" s="381"/>
      <c r="CK40" s="381"/>
      <c r="CL40" s="381"/>
      <c r="CM40" s="381"/>
      <c r="CN40" s="381"/>
      <c r="CO40" s="381"/>
      <c r="CP40" s="381"/>
      <c r="CQ40" s="381"/>
      <c r="CR40" s="381"/>
      <c r="CS40" s="381"/>
      <c r="CT40" s="381"/>
      <c r="CU40" s="381"/>
      <c r="CV40" s="381"/>
      <c r="CW40" s="381"/>
      <c r="CX40" s="381"/>
      <c r="CY40" s="381"/>
      <c r="CZ40" s="381"/>
      <c r="DA40" s="381"/>
      <c r="DB40" s="381"/>
      <c r="DC40" s="381"/>
      <c r="DD40" s="381"/>
      <c r="DE40" s="381"/>
      <c r="DF40" s="381"/>
      <c r="DG40" s="381"/>
      <c r="DH40" s="381"/>
      <c r="DI40" s="381"/>
      <c r="DJ40" s="381"/>
      <c r="DK40" s="381"/>
      <c r="DL40" s="381"/>
      <c r="DM40" s="381"/>
      <c r="DN40" s="381"/>
      <c r="DO40" s="381"/>
      <c r="DP40" s="381"/>
      <c r="DQ40" s="381"/>
      <c r="DR40" s="381"/>
      <c r="DS40" s="381"/>
      <c r="DT40" s="381"/>
      <c r="DU40" s="381"/>
      <c r="DV40" s="381"/>
      <c r="DW40" s="381"/>
      <c r="DX40" s="381"/>
      <c r="DY40" s="381"/>
      <c r="DZ40" s="381"/>
      <c r="EA40" s="381"/>
      <c r="EB40" s="381"/>
      <c r="EC40" s="381"/>
      <c r="ED40" s="381"/>
      <c r="EE40" s="381"/>
      <c r="EF40" s="381"/>
      <c r="EG40" s="381"/>
      <c r="EH40" s="381"/>
      <c r="EI40" s="381"/>
      <c r="EJ40" s="381"/>
      <c r="EK40" s="381"/>
      <c r="EL40" s="381"/>
      <c r="EM40" s="381"/>
    </row>
    <row r="41" spans="1:143" s="382" customFormat="1" ht="41.25" customHeight="1" x14ac:dyDescent="0.25">
      <c r="A41" s="375">
        <v>44228</v>
      </c>
      <c r="B41" s="376">
        <v>58121</v>
      </c>
      <c r="C41" s="377" t="s">
        <v>624</v>
      </c>
      <c r="D41" s="378"/>
      <c r="E41" s="380">
        <v>15095.47</v>
      </c>
      <c r="F41" s="289">
        <f t="shared" si="0"/>
        <v>159451329.00999996</v>
      </c>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1"/>
      <c r="DQ41" s="381"/>
      <c r="DR41" s="381"/>
      <c r="DS41" s="381"/>
      <c r="DT41" s="381"/>
      <c r="DU41" s="381"/>
      <c r="DV41" s="381"/>
      <c r="DW41" s="381"/>
      <c r="DX41" s="381"/>
      <c r="DY41" s="381"/>
      <c r="DZ41" s="381"/>
      <c r="EA41" s="381"/>
      <c r="EB41" s="381"/>
      <c r="EC41" s="381"/>
      <c r="ED41" s="381"/>
      <c r="EE41" s="381"/>
      <c r="EF41" s="381"/>
      <c r="EG41" s="381"/>
      <c r="EH41" s="381"/>
      <c r="EI41" s="381"/>
      <c r="EJ41" s="381"/>
      <c r="EK41" s="381"/>
      <c r="EL41" s="381"/>
      <c r="EM41" s="381"/>
    </row>
    <row r="42" spans="1:143" s="382" customFormat="1" ht="42.75" customHeight="1" x14ac:dyDescent="0.25">
      <c r="A42" s="375">
        <v>44228</v>
      </c>
      <c r="B42" s="376">
        <v>58122</v>
      </c>
      <c r="C42" s="377" t="s">
        <v>625</v>
      </c>
      <c r="D42" s="384"/>
      <c r="E42" s="380">
        <v>11358.48</v>
      </c>
      <c r="F42" s="289">
        <f t="shared" si="0"/>
        <v>159439970.52999997</v>
      </c>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c r="DI42" s="381"/>
      <c r="DJ42" s="381"/>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381"/>
      <c r="EJ42" s="381"/>
      <c r="EK42" s="381"/>
      <c r="EL42" s="381"/>
      <c r="EM42" s="381"/>
    </row>
    <row r="43" spans="1:143" s="382" customFormat="1" ht="43.5" customHeight="1" x14ac:dyDescent="0.25">
      <c r="A43" s="375">
        <v>44228</v>
      </c>
      <c r="B43" s="376">
        <v>58123</v>
      </c>
      <c r="C43" s="377" t="s">
        <v>626</v>
      </c>
      <c r="D43" s="384"/>
      <c r="E43" s="380">
        <v>8438.4699999999993</v>
      </c>
      <c r="F43" s="289">
        <f t="shared" si="0"/>
        <v>159431532.05999997</v>
      </c>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1"/>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81"/>
      <c r="CI43" s="381"/>
      <c r="CJ43" s="381"/>
      <c r="CK43" s="381"/>
      <c r="CL43" s="381"/>
      <c r="CM43" s="381"/>
      <c r="CN43" s="381"/>
      <c r="CO43" s="381"/>
      <c r="CP43" s="381"/>
      <c r="CQ43" s="381"/>
      <c r="CR43" s="381"/>
      <c r="CS43" s="381"/>
      <c r="CT43" s="381"/>
      <c r="CU43" s="381"/>
      <c r="CV43" s="381"/>
      <c r="CW43" s="381"/>
      <c r="CX43" s="381"/>
      <c r="CY43" s="381"/>
      <c r="CZ43" s="381"/>
      <c r="DA43" s="381"/>
      <c r="DB43" s="381"/>
      <c r="DC43" s="381"/>
      <c r="DD43" s="381"/>
      <c r="DE43" s="381"/>
      <c r="DF43" s="381"/>
      <c r="DG43" s="381"/>
      <c r="DH43" s="381"/>
      <c r="DI43" s="381"/>
      <c r="DJ43" s="381"/>
      <c r="DK43" s="381"/>
      <c r="DL43" s="381"/>
      <c r="DM43" s="381"/>
      <c r="DN43" s="381"/>
      <c r="DO43" s="381"/>
      <c r="DP43" s="381"/>
      <c r="DQ43" s="381"/>
      <c r="DR43" s="381"/>
      <c r="DS43" s="381"/>
      <c r="DT43" s="381"/>
      <c r="DU43" s="381"/>
      <c r="DV43" s="381"/>
      <c r="DW43" s="381"/>
      <c r="DX43" s="381"/>
      <c r="DY43" s="381"/>
      <c r="DZ43" s="381"/>
      <c r="EA43" s="381"/>
      <c r="EB43" s="381"/>
      <c r="EC43" s="381"/>
      <c r="ED43" s="381"/>
      <c r="EE43" s="381"/>
      <c r="EF43" s="381"/>
      <c r="EG43" s="381"/>
      <c r="EH43" s="381"/>
      <c r="EI43" s="381"/>
      <c r="EJ43" s="381"/>
      <c r="EK43" s="381"/>
      <c r="EL43" s="381"/>
      <c r="EM43" s="381"/>
    </row>
    <row r="44" spans="1:143" s="382" customFormat="1" ht="31.5" customHeight="1" x14ac:dyDescent="0.25">
      <c r="A44" s="375">
        <v>44228</v>
      </c>
      <c r="B44" s="376">
        <v>58124</v>
      </c>
      <c r="C44" s="377" t="s">
        <v>627</v>
      </c>
      <c r="D44" s="384"/>
      <c r="E44" s="380">
        <v>150000</v>
      </c>
      <c r="F44" s="289">
        <f t="shared" si="0"/>
        <v>159281532.05999997</v>
      </c>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1"/>
      <c r="AN44" s="381"/>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381"/>
      <c r="BK44" s="381"/>
      <c r="BL44" s="381"/>
      <c r="BM44" s="381"/>
      <c r="BN44" s="381"/>
      <c r="BO44" s="381"/>
      <c r="BP44" s="381"/>
      <c r="BQ44" s="381"/>
      <c r="BR44" s="381"/>
      <c r="BS44" s="381"/>
      <c r="BT44" s="381"/>
      <c r="BU44" s="381"/>
      <c r="BV44" s="381"/>
      <c r="BW44" s="381"/>
      <c r="BX44" s="381"/>
      <c r="BY44" s="381"/>
      <c r="BZ44" s="381"/>
      <c r="CA44" s="381"/>
      <c r="CB44" s="381"/>
      <c r="CC44" s="381"/>
      <c r="CD44" s="381"/>
      <c r="CE44" s="381"/>
      <c r="CF44" s="381"/>
      <c r="CG44" s="381"/>
      <c r="CH44" s="381"/>
      <c r="CI44" s="381"/>
      <c r="CJ44" s="381"/>
      <c r="CK44" s="381"/>
      <c r="CL44" s="381"/>
      <c r="CM44" s="381"/>
      <c r="CN44" s="381"/>
      <c r="CO44" s="381"/>
      <c r="CP44" s="381"/>
      <c r="CQ44" s="381"/>
      <c r="CR44" s="381"/>
      <c r="CS44" s="381"/>
      <c r="CT44" s="381"/>
      <c r="CU44" s="381"/>
      <c r="CV44" s="381"/>
      <c r="CW44" s="381"/>
      <c r="CX44" s="381"/>
      <c r="CY44" s="381"/>
      <c r="CZ44" s="381"/>
      <c r="DA44" s="381"/>
      <c r="DB44" s="381"/>
      <c r="DC44" s="381"/>
      <c r="DD44" s="381"/>
      <c r="DE44" s="381"/>
      <c r="DF44" s="381"/>
      <c r="DG44" s="381"/>
      <c r="DH44" s="381"/>
      <c r="DI44" s="381"/>
      <c r="DJ44" s="381"/>
      <c r="DK44" s="381"/>
      <c r="DL44" s="381"/>
      <c r="DM44" s="381"/>
      <c r="DN44" s="381"/>
      <c r="DO44" s="381"/>
      <c r="DP44" s="381"/>
      <c r="DQ44" s="381"/>
      <c r="DR44" s="381"/>
      <c r="DS44" s="381"/>
      <c r="DT44" s="381"/>
      <c r="DU44" s="381"/>
      <c r="DV44" s="381"/>
      <c r="DW44" s="381"/>
      <c r="DX44" s="381"/>
      <c r="DY44" s="381"/>
      <c r="DZ44" s="381"/>
      <c r="EA44" s="381"/>
      <c r="EB44" s="381"/>
      <c r="EC44" s="381"/>
      <c r="ED44" s="381"/>
      <c r="EE44" s="381"/>
      <c r="EF44" s="381"/>
      <c r="EG44" s="381"/>
      <c r="EH44" s="381"/>
      <c r="EI44" s="381"/>
      <c r="EJ44" s="381"/>
      <c r="EK44" s="381"/>
      <c r="EL44" s="381"/>
      <c r="EM44" s="381"/>
    </row>
    <row r="45" spans="1:143" s="382" customFormat="1" ht="57.75" customHeight="1" x14ac:dyDescent="0.25">
      <c r="A45" s="375">
        <v>44228</v>
      </c>
      <c r="B45" s="376">
        <v>58125</v>
      </c>
      <c r="C45" s="377" t="s">
        <v>628</v>
      </c>
      <c r="D45" s="378"/>
      <c r="E45" s="380">
        <v>769795.63</v>
      </c>
      <c r="F45" s="289">
        <f t="shared" si="0"/>
        <v>158511736.42999998</v>
      </c>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c r="BW45" s="381"/>
      <c r="BX45" s="381"/>
      <c r="BY45" s="381"/>
      <c r="BZ45" s="381"/>
      <c r="CA45" s="381"/>
      <c r="CB45" s="381"/>
      <c r="CC45" s="381"/>
      <c r="CD45" s="381"/>
      <c r="CE45" s="381"/>
      <c r="CF45" s="381"/>
      <c r="CG45" s="381"/>
      <c r="CH45" s="381"/>
      <c r="CI45" s="381"/>
      <c r="CJ45" s="381"/>
      <c r="CK45" s="381"/>
      <c r="CL45" s="381"/>
      <c r="CM45" s="381"/>
      <c r="CN45" s="381"/>
      <c r="CO45" s="381"/>
      <c r="CP45" s="381"/>
      <c r="CQ45" s="381"/>
      <c r="CR45" s="381"/>
      <c r="CS45" s="381"/>
      <c r="CT45" s="381"/>
      <c r="CU45" s="381"/>
      <c r="CV45" s="381"/>
      <c r="CW45" s="381"/>
      <c r="CX45" s="381"/>
      <c r="CY45" s="381"/>
      <c r="CZ45" s="381"/>
      <c r="DA45" s="381"/>
      <c r="DB45" s="381"/>
      <c r="DC45" s="381"/>
      <c r="DD45" s="381"/>
      <c r="DE45" s="381"/>
      <c r="DF45" s="381"/>
      <c r="DG45" s="381"/>
      <c r="DH45" s="381"/>
      <c r="DI45" s="381"/>
      <c r="DJ45" s="381"/>
      <c r="DK45" s="381"/>
      <c r="DL45" s="381"/>
      <c r="DM45" s="381"/>
      <c r="DN45" s="381"/>
      <c r="DO45" s="381"/>
      <c r="DP45" s="381"/>
      <c r="DQ45" s="381"/>
      <c r="DR45" s="381"/>
      <c r="DS45" s="381"/>
      <c r="DT45" s="381"/>
      <c r="DU45" s="381"/>
      <c r="DV45" s="381"/>
      <c r="DW45" s="381"/>
      <c r="DX45" s="381"/>
      <c r="DY45" s="381"/>
      <c r="DZ45" s="381"/>
      <c r="EA45" s="381"/>
      <c r="EB45" s="381"/>
      <c r="EC45" s="381"/>
      <c r="ED45" s="381"/>
      <c r="EE45" s="381"/>
      <c r="EF45" s="381"/>
      <c r="EG45" s="381"/>
      <c r="EH45" s="381"/>
      <c r="EI45" s="381"/>
      <c r="EJ45" s="381"/>
      <c r="EK45" s="381"/>
      <c r="EL45" s="381"/>
      <c r="EM45" s="381"/>
    </row>
    <row r="46" spans="1:143" s="382" customFormat="1" ht="36.75" customHeight="1" x14ac:dyDescent="0.25">
      <c r="A46" s="375">
        <v>44228</v>
      </c>
      <c r="B46" s="376">
        <v>58126</v>
      </c>
      <c r="C46" s="377" t="s">
        <v>629</v>
      </c>
      <c r="D46" s="378"/>
      <c r="E46" s="380">
        <v>1849.05</v>
      </c>
      <c r="F46" s="289">
        <f t="shared" si="0"/>
        <v>158509887.37999997</v>
      </c>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1"/>
      <c r="AN46" s="381"/>
      <c r="AO46" s="381"/>
      <c r="AP46" s="381"/>
      <c r="AQ46" s="381"/>
      <c r="AR46" s="381"/>
      <c r="AS46" s="381"/>
      <c r="AT46" s="381"/>
      <c r="AU46" s="381"/>
      <c r="AV46" s="381"/>
      <c r="AW46" s="381"/>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1"/>
      <c r="BU46" s="381"/>
      <c r="BV46" s="381"/>
      <c r="BW46" s="381"/>
      <c r="BX46" s="381"/>
      <c r="BY46" s="381"/>
      <c r="BZ46" s="381"/>
      <c r="CA46" s="381"/>
      <c r="CB46" s="381"/>
      <c r="CC46" s="381"/>
      <c r="CD46" s="381"/>
      <c r="CE46" s="381"/>
      <c r="CF46" s="381"/>
      <c r="CG46" s="381"/>
      <c r="CH46" s="381"/>
      <c r="CI46" s="381"/>
      <c r="CJ46" s="381"/>
      <c r="CK46" s="381"/>
      <c r="CL46" s="381"/>
      <c r="CM46" s="381"/>
      <c r="CN46" s="381"/>
      <c r="CO46" s="381"/>
      <c r="CP46" s="381"/>
      <c r="CQ46" s="381"/>
      <c r="CR46" s="381"/>
      <c r="CS46" s="381"/>
      <c r="CT46" s="381"/>
      <c r="CU46" s="381"/>
      <c r="CV46" s="381"/>
      <c r="CW46" s="381"/>
      <c r="CX46" s="381"/>
      <c r="CY46" s="381"/>
      <c r="CZ46" s="381"/>
      <c r="DA46" s="381"/>
      <c r="DB46" s="381"/>
      <c r="DC46" s="381"/>
      <c r="DD46" s="381"/>
      <c r="DE46" s="381"/>
      <c r="DF46" s="381"/>
      <c r="DG46" s="381"/>
      <c r="DH46" s="381"/>
      <c r="DI46" s="381"/>
      <c r="DJ46" s="381"/>
      <c r="DK46" s="381"/>
      <c r="DL46" s="381"/>
      <c r="DM46" s="381"/>
      <c r="DN46" s="381"/>
      <c r="DO46" s="381"/>
      <c r="DP46" s="381"/>
      <c r="DQ46" s="381"/>
      <c r="DR46" s="381"/>
      <c r="DS46" s="381"/>
      <c r="DT46" s="381"/>
      <c r="DU46" s="381"/>
      <c r="DV46" s="381"/>
      <c r="DW46" s="381"/>
      <c r="DX46" s="381"/>
      <c r="DY46" s="381"/>
      <c r="DZ46" s="381"/>
      <c r="EA46" s="381"/>
      <c r="EB46" s="381"/>
      <c r="EC46" s="381"/>
      <c r="ED46" s="381"/>
      <c r="EE46" s="381"/>
      <c r="EF46" s="381"/>
      <c r="EG46" s="381"/>
      <c r="EH46" s="381"/>
      <c r="EI46" s="381"/>
      <c r="EJ46" s="381"/>
      <c r="EK46" s="381"/>
      <c r="EL46" s="381"/>
      <c r="EM46" s="381"/>
    </row>
    <row r="47" spans="1:143" s="382" customFormat="1" ht="49.5" customHeight="1" x14ac:dyDescent="0.25">
      <c r="A47" s="375">
        <v>44228</v>
      </c>
      <c r="B47" s="376">
        <v>58127</v>
      </c>
      <c r="C47" s="377" t="s">
        <v>635</v>
      </c>
      <c r="D47" s="378"/>
      <c r="E47" s="380">
        <v>133441.87</v>
      </c>
      <c r="F47" s="289">
        <f t="shared" si="0"/>
        <v>158376445.50999996</v>
      </c>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1"/>
      <c r="CY47" s="381"/>
      <c r="CZ47" s="381"/>
      <c r="DA47" s="381"/>
      <c r="DB47" s="381"/>
      <c r="DC47" s="381"/>
      <c r="DD47" s="381"/>
      <c r="DE47" s="381"/>
      <c r="DF47" s="381"/>
      <c r="DG47" s="381"/>
      <c r="DH47" s="381"/>
      <c r="DI47" s="381"/>
      <c r="DJ47" s="381"/>
      <c r="DK47" s="381"/>
      <c r="DL47" s="381"/>
      <c r="DM47" s="381"/>
      <c r="DN47" s="381"/>
      <c r="DO47" s="381"/>
      <c r="DP47" s="381"/>
      <c r="DQ47" s="381"/>
      <c r="DR47" s="381"/>
      <c r="DS47" s="381"/>
      <c r="DT47" s="381"/>
      <c r="DU47" s="381"/>
      <c r="DV47" s="381"/>
      <c r="DW47" s="381"/>
      <c r="DX47" s="381"/>
      <c r="DY47" s="381"/>
      <c r="DZ47" s="381"/>
      <c r="EA47" s="381"/>
      <c r="EB47" s="381"/>
      <c r="EC47" s="381"/>
      <c r="ED47" s="381"/>
      <c r="EE47" s="381"/>
      <c r="EF47" s="381"/>
      <c r="EG47" s="381"/>
      <c r="EH47" s="381"/>
      <c r="EI47" s="381"/>
      <c r="EJ47" s="381"/>
      <c r="EK47" s="381"/>
      <c r="EL47" s="381"/>
      <c r="EM47" s="381"/>
    </row>
    <row r="48" spans="1:143" s="382" customFormat="1" ht="34.5" customHeight="1" x14ac:dyDescent="0.25">
      <c r="A48" s="375">
        <v>44228</v>
      </c>
      <c r="B48" s="376">
        <v>58128</v>
      </c>
      <c r="C48" s="377" t="s">
        <v>630</v>
      </c>
      <c r="D48" s="378"/>
      <c r="E48" s="380">
        <v>39490.9</v>
      </c>
      <c r="F48" s="289">
        <f t="shared" si="0"/>
        <v>158336954.60999995</v>
      </c>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c r="CG48" s="381"/>
      <c r="CH48" s="381"/>
      <c r="CI48" s="381"/>
      <c r="CJ48" s="381"/>
      <c r="CK48" s="381"/>
      <c r="CL48" s="381"/>
      <c r="CM48" s="381"/>
      <c r="CN48" s="381"/>
      <c r="CO48" s="381"/>
      <c r="CP48" s="381"/>
      <c r="CQ48" s="381"/>
      <c r="CR48" s="381"/>
      <c r="CS48" s="381"/>
      <c r="CT48" s="381"/>
      <c r="CU48" s="381"/>
      <c r="CV48" s="381"/>
      <c r="CW48" s="381"/>
      <c r="CX48" s="381"/>
      <c r="CY48" s="381"/>
      <c r="CZ48" s="381"/>
      <c r="DA48" s="381"/>
      <c r="DB48" s="381"/>
      <c r="DC48" s="381"/>
      <c r="DD48" s="381"/>
      <c r="DE48" s="381"/>
      <c r="DF48" s="381"/>
      <c r="DG48" s="381"/>
      <c r="DH48" s="381"/>
      <c r="DI48" s="381"/>
      <c r="DJ48" s="381"/>
      <c r="DK48" s="381"/>
      <c r="DL48" s="381"/>
      <c r="DM48" s="381"/>
      <c r="DN48" s="381"/>
      <c r="DO48" s="381"/>
      <c r="DP48" s="381"/>
      <c r="DQ48" s="381"/>
      <c r="DR48" s="381"/>
      <c r="DS48" s="381"/>
      <c r="DT48" s="381"/>
      <c r="DU48" s="381"/>
      <c r="DV48" s="381"/>
      <c r="DW48" s="381"/>
      <c r="DX48" s="381"/>
      <c r="DY48" s="381"/>
      <c r="DZ48" s="381"/>
      <c r="EA48" s="381"/>
      <c r="EB48" s="381"/>
      <c r="EC48" s="381"/>
      <c r="ED48" s="381"/>
      <c r="EE48" s="381"/>
      <c r="EF48" s="381"/>
      <c r="EG48" s="381"/>
      <c r="EH48" s="381"/>
      <c r="EI48" s="381"/>
      <c r="EJ48" s="381"/>
      <c r="EK48" s="381"/>
      <c r="EL48" s="381"/>
      <c r="EM48" s="381"/>
    </row>
    <row r="49" spans="1:143" s="382" customFormat="1" ht="33" customHeight="1" x14ac:dyDescent="0.25">
      <c r="A49" s="375">
        <v>44228</v>
      </c>
      <c r="B49" s="376">
        <v>58129</v>
      </c>
      <c r="C49" s="377" t="s">
        <v>631</v>
      </c>
      <c r="D49" s="378"/>
      <c r="E49" s="380">
        <v>43956.06</v>
      </c>
      <c r="F49" s="289">
        <f t="shared" si="0"/>
        <v>158292998.54999995</v>
      </c>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c r="DI49" s="381"/>
      <c r="DJ49" s="381"/>
      <c r="DK49" s="381"/>
      <c r="DL49" s="381"/>
      <c r="DM49" s="381"/>
      <c r="DN49" s="381"/>
      <c r="DO49" s="381"/>
      <c r="DP49" s="381"/>
      <c r="DQ49" s="381"/>
      <c r="DR49" s="381"/>
      <c r="DS49" s="381"/>
      <c r="DT49" s="381"/>
      <c r="DU49" s="381"/>
      <c r="DV49" s="381"/>
      <c r="DW49" s="381"/>
      <c r="DX49" s="381"/>
      <c r="DY49" s="381"/>
      <c r="DZ49" s="381"/>
      <c r="EA49" s="381"/>
      <c r="EB49" s="381"/>
      <c r="EC49" s="381"/>
      <c r="ED49" s="381"/>
      <c r="EE49" s="381"/>
      <c r="EF49" s="381"/>
      <c r="EG49" s="381"/>
      <c r="EH49" s="381"/>
      <c r="EI49" s="381"/>
      <c r="EJ49" s="381"/>
      <c r="EK49" s="381"/>
      <c r="EL49" s="381"/>
      <c r="EM49" s="381"/>
    </row>
    <row r="50" spans="1:143" s="382" customFormat="1" ht="36" customHeight="1" x14ac:dyDescent="0.25">
      <c r="A50" s="375">
        <v>44228</v>
      </c>
      <c r="B50" s="376">
        <v>58130</v>
      </c>
      <c r="C50" s="377" t="s">
        <v>632</v>
      </c>
      <c r="D50" s="378"/>
      <c r="E50" s="380">
        <v>10360</v>
      </c>
      <c r="F50" s="289">
        <f t="shared" si="0"/>
        <v>158282638.54999995</v>
      </c>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381"/>
      <c r="BZ50" s="381"/>
      <c r="CA50" s="381"/>
      <c r="CB50" s="381"/>
      <c r="CC50" s="381"/>
      <c r="CD50" s="381"/>
      <c r="CE50" s="381"/>
      <c r="CF50" s="381"/>
      <c r="CG50" s="381"/>
      <c r="CH50" s="381"/>
      <c r="CI50" s="381"/>
      <c r="CJ50" s="381"/>
      <c r="CK50" s="381"/>
      <c r="CL50" s="381"/>
      <c r="CM50" s="381"/>
      <c r="CN50" s="381"/>
      <c r="CO50" s="381"/>
      <c r="CP50" s="381"/>
      <c r="CQ50" s="381"/>
      <c r="CR50" s="381"/>
      <c r="CS50" s="381"/>
      <c r="CT50" s="381"/>
      <c r="CU50" s="381"/>
      <c r="CV50" s="381"/>
      <c r="CW50" s="381"/>
      <c r="CX50" s="381"/>
      <c r="CY50" s="381"/>
      <c r="CZ50" s="381"/>
      <c r="DA50" s="381"/>
      <c r="DB50" s="381"/>
      <c r="DC50" s="381"/>
      <c r="DD50" s="381"/>
      <c r="DE50" s="381"/>
      <c r="DF50" s="381"/>
      <c r="DG50" s="381"/>
      <c r="DH50" s="381"/>
      <c r="DI50" s="381"/>
      <c r="DJ50" s="381"/>
      <c r="DK50" s="381"/>
      <c r="DL50" s="381"/>
      <c r="DM50" s="381"/>
      <c r="DN50" s="381"/>
      <c r="DO50" s="381"/>
      <c r="DP50" s="381"/>
      <c r="DQ50" s="381"/>
      <c r="DR50" s="381"/>
      <c r="DS50" s="381"/>
      <c r="DT50" s="381"/>
      <c r="DU50" s="381"/>
      <c r="DV50" s="381"/>
      <c r="DW50" s="381"/>
      <c r="DX50" s="381"/>
      <c r="DY50" s="381"/>
      <c r="DZ50" s="381"/>
      <c r="EA50" s="381"/>
      <c r="EB50" s="381"/>
      <c r="EC50" s="381"/>
      <c r="ED50" s="381"/>
      <c r="EE50" s="381"/>
      <c r="EF50" s="381"/>
      <c r="EG50" s="381"/>
      <c r="EH50" s="381"/>
      <c r="EI50" s="381"/>
      <c r="EJ50" s="381"/>
      <c r="EK50" s="381"/>
      <c r="EL50" s="381"/>
      <c r="EM50" s="381"/>
    </row>
    <row r="51" spans="1:143" s="382" customFormat="1" ht="39.75" customHeight="1" x14ac:dyDescent="0.25">
      <c r="A51" s="375">
        <v>44228</v>
      </c>
      <c r="B51" s="376">
        <v>58131</v>
      </c>
      <c r="C51" s="377" t="s">
        <v>636</v>
      </c>
      <c r="D51" s="378"/>
      <c r="E51" s="380">
        <v>93677.9</v>
      </c>
      <c r="F51" s="289">
        <f t="shared" si="0"/>
        <v>158188960.64999995</v>
      </c>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1"/>
      <c r="BM51" s="381"/>
      <c r="BN51" s="381"/>
      <c r="BO51" s="381"/>
      <c r="BP51" s="381"/>
      <c r="BQ51" s="381"/>
      <c r="BR51" s="381"/>
      <c r="BS51" s="381"/>
      <c r="BT51" s="381"/>
      <c r="BU51" s="381"/>
      <c r="BV51" s="381"/>
      <c r="BW51" s="381"/>
      <c r="BX51" s="381"/>
      <c r="BY51" s="381"/>
      <c r="BZ51" s="381"/>
      <c r="CA51" s="381"/>
      <c r="CB51" s="381"/>
      <c r="CC51" s="381"/>
      <c r="CD51" s="381"/>
      <c r="CE51" s="381"/>
      <c r="CF51" s="381"/>
      <c r="CG51" s="381"/>
      <c r="CH51" s="381"/>
      <c r="CI51" s="381"/>
      <c r="CJ51" s="381"/>
      <c r="CK51" s="381"/>
      <c r="CL51" s="381"/>
      <c r="CM51" s="381"/>
      <c r="CN51" s="381"/>
      <c r="CO51" s="381"/>
      <c r="CP51" s="381"/>
      <c r="CQ51" s="381"/>
      <c r="CR51" s="381"/>
      <c r="CS51" s="381"/>
      <c r="CT51" s="381"/>
      <c r="CU51" s="381"/>
      <c r="CV51" s="381"/>
      <c r="CW51" s="381"/>
      <c r="CX51" s="381"/>
      <c r="CY51" s="381"/>
      <c r="CZ51" s="381"/>
      <c r="DA51" s="381"/>
      <c r="DB51" s="381"/>
      <c r="DC51" s="381"/>
      <c r="DD51" s="381"/>
      <c r="DE51" s="381"/>
      <c r="DF51" s="381"/>
      <c r="DG51" s="381"/>
      <c r="DH51" s="381"/>
      <c r="DI51" s="381"/>
      <c r="DJ51" s="381"/>
      <c r="DK51" s="381"/>
      <c r="DL51" s="381"/>
      <c r="DM51" s="381"/>
      <c r="DN51" s="381"/>
      <c r="DO51" s="381"/>
      <c r="DP51" s="381"/>
      <c r="DQ51" s="381"/>
      <c r="DR51" s="381"/>
      <c r="DS51" s="381"/>
      <c r="DT51" s="381"/>
      <c r="DU51" s="381"/>
      <c r="DV51" s="381"/>
      <c r="DW51" s="381"/>
      <c r="DX51" s="381"/>
      <c r="DY51" s="381"/>
      <c r="DZ51" s="381"/>
      <c r="EA51" s="381"/>
      <c r="EB51" s="381"/>
      <c r="EC51" s="381"/>
      <c r="ED51" s="381"/>
      <c r="EE51" s="381"/>
      <c r="EF51" s="381"/>
      <c r="EG51" s="381"/>
      <c r="EH51" s="381"/>
      <c r="EI51" s="381"/>
      <c r="EJ51" s="381"/>
      <c r="EK51" s="381"/>
      <c r="EL51" s="381"/>
      <c r="EM51" s="381"/>
    </row>
    <row r="52" spans="1:143" s="382" customFormat="1" ht="39" customHeight="1" x14ac:dyDescent="0.25">
      <c r="A52" s="375">
        <v>44228</v>
      </c>
      <c r="B52" s="376">
        <v>58132</v>
      </c>
      <c r="C52" s="377" t="s">
        <v>633</v>
      </c>
      <c r="D52" s="378"/>
      <c r="E52" s="380">
        <v>155745.26999999999</v>
      </c>
      <c r="F52" s="289">
        <f t="shared" si="0"/>
        <v>158033215.37999994</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c r="BW52" s="381"/>
      <c r="BX52" s="381"/>
      <c r="BY52" s="381"/>
      <c r="BZ52" s="381"/>
      <c r="CA52" s="381"/>
      <c r="CB52" s="381"/>
      <c r="CC52" s="381"/>
      <c r="CD52" s="381"/>
      <c r="CE52" s="381"/>
      <c r="CF52" s="381"/>
      <c r="CG52" s="381"/>
      <c r="CH52" s="381"/>
      <c r="CI52" s="381"/>
      <c r="CJ52" s="381"/>
      <c r="CK52" s="381"/>
      <c r="CL52" s="381"/>
      <c r="CM52" s="381"/>
      <c r="CN52" s="381"/>
      <c r="CO52" s="381"/>
      <c r="CP52" s="381"/>
      <c r="CQ52" s="381"/>
      <c r="CR52" s="381"/>
      <c r="CS52" s="381"/>
      <c r="CT52" s="381"/>
      <c r="CU52" s="381"/>
      <c r="CV52" s="381"/>
      <c r="CW52" s="381"/>
      <c r="CX52" s="381"/>
      <c r="CY52" s="381"/>
      <c r="CZ52" s="381"/>
      <c r="DA52" s="381"/>
      <c r="DB52" s="381"/>
      <c r="DC52" s="381"/>
      <c r="DD52" s="381"/>
      <c r="DE52" s="381"/>
      <c r="DF52" s="381"/>
      <c r="DG52" s="381"/>
      <c r="DH52" s="381"/>
      <c r="DI52" s="381"/>
      <c r="DJ52" s="381"/>
      <c r="DK52" s="381"/>
      <c r="DL52" s="381"/>
      <c r="DM52" s="381"/>
      <c r="DN52" s="381"/>
      <c r="DO52" s="381"/>
      <c r="DP52" s="381"/>
      <c r="DQ52" s="381"/>
      <c r="DR52" s="381"/>
      <c r="DS52" s="381"/>
      <c r="DT52" s="381"/>
      <c r="DU52" s="381"/>
      <c r="DV52" s="381"/>
      <c r="DW52" s="381"/>
      <c r="DX52" s="381"/>
      <c r="DY52" s="381"/>
      <c r="DZ52" s="381"/>
      <c r="EA52" s="381"/>
      <c r="EB52" s="381"/>
      <c r="EC52" s="381"/>
      <c r="ED52" s="381"/>
      <c r="EE52" s="381"/>
      <c r="EF52" s="381"/>
      <c r="EG52" s="381"/>
      <c r="EH52" s="381"/>
      <c r="EI52" s="381"/>
      <c r="EJ52" s="381"/>
      <c r="EK52" s="381"/>
      <c r="EL52" s="381"/>
      <c r="EM52" s="381"/>
    </row>
    <row r="53" spans="1:143" s="382" customFormat="1" ht="44.25" customHeight="1" x14ac:dyDescent="0.25">
      <c r="A53" s="375">
        <v>44228</v>
      </c>
      <c r="B53" s="376">
        <v>58133</v>
      </c>
      <c r="C53" s="377" t="s">
        <v>634</v>
      </c>
      <c r="D53" s="384"/>
      <c r="E53" s="380">
        <v>185380.71</v>
      </c>
      <c r="F53" s="289">
        <f t="shared" si="0"/>
        <v>157847834.66999993</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1"/>
      <c r="AO53" s="381"/>
      <c r="AP53" s="381"/>
      <c r="AQ53" s="381"/>
      <c r="AR53" s="381"/>
      <c r="AS53" s="381"/>
      <c r="AT53" s="381"/>
      <c r="AU53" s="381"/>
      <c r="AV53" s="381"/>
      <c r="AW53" s="381"/>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1"/>
      <c r="BW53" s="381"/>
      <c r="BX53" s="381"/>
      <c r="BY53" s="381"/>
      <c r="BZ53" s="381"/>
      <c r="CA53" s="381"/>
      <c r="CB53" s="381"/>
      <c r="CC53" s="381"/>
      <c r="CD53" s="381"/>
      <c r="CE53" s="381"/>
      <c r="CF53" s="381"/>
      <c r="CG53" s="381"/>
      <c r="CH53" s="381"/>
      <c r="CI53" s="381"/>
      <c r="CJ53" s="381"/>
      <c r="CK53" s="381"/>
      <c r="CL53" s="381"/>
      <c r="CM53" s="381"/>
      <c r="CN53" s="381"/>
      <c r="CO53" s="381"/>
      <c r="CP53" s="381"/>
      <c r="CQ53" s="381"/>
      <c r="CR53" s="381"/>
      <c r="CS53" s="381"/>
      <c r="CT53" s="381"/>
      <c r="CU53" s="381"/>
      <c r="CV53" s="381"/>
      <c r="CW53" s="381"/>
      <c r="CX53" s="381"/>
      <c r="CY53" s="381"/>
      <c r="CZ53" s="381"/>
      <c r="DA53" s="381"/>
      <c r="DB53" s="381"/>
      <c r="DC53" s="381"/>
      <c r="DD53" s="381"/>
      <c r="DE53" s="381"/>
      <c r="DF53" s="381"/>
      <c r="DG53" s="381"/>
      <c r="DH53" s="381"/>
      <c r="DI53" s="381"/>
      <c r="DJ53" s="381"/>
      <c r="DK53" s="381"/>
      <c r="DL53" s="381"/>
      <c r="DM53" s="381"/>
      <c r="DN53" s="381"/>
      <c r="DO53" s="381"/>
      <c r="DP53" s="381"/>
      <c r="DQ53" s="381"/>
      <c r="DR53" s="381"/>
      <c r="DS53" s="381"/>
      <c r="DT53" s="381"/>
      <c r="DU53" s="381"/>
      <c r="DV53" s="381"/>
      <c r="DW53" s="381"/>
      <c r="DX53" s="381"/>
      <c r="DY53" s="381"/>
      <c r="DZ53" s="381"/>
      <c r="EA53" s="381"/>
      <c r="EB53" s="381"/>
      <c r="EC53" s="381"/>
      <c r="ED53" s="381"/>
      <c r="EE53" s="381"/>
      <c r="EF53" s="381"/>
      <c r="EG53" s="381"/>
      <c r="EH53" s="381"/>
      <c r="EI53" s="381"/>
      <c r="EJ53" s="381"/>
      <c r="EK53" s="381"/>
      <c r="EL53" s="381"/>
      <c r="EM53" s="381"/>
    </row>
    <row r="54" spans="1:143" s="382" customFormat="1" ht="46.5" customHeight="1" x14ac:dyDescent="0.25">
      <c r="A54" s="375">
        <v>44228</v>
      </c>
      <c r="B54" s="376">
        <v>58134</v>
      </c>
      <c r="C54" s="377" t="s">
        <v>637</v>
      </c>
      <c r="D54" s="378"/>
      <c r="E54" s="380">
        <v>9966.6</v>
      </c>
      <c r="F54" s="289">
        <f t="shared" si="0"/>
        <v>157837868.06999993</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c r="BW54" s="381"/>
      <c r="BX54" s="381"/>
      <c r="BY54" s="381"/>
      <c r="BZ54" s="381"/>
      <c r="CA54" s="381"/>
      <c r="CB54" s="381"/>
      <c r="CC54" s="381"/>
      <c r="CD54" s="381"/>
      <c r="CE54" s="381"/>
      <c r="CF54" s="381"/>
      <c r="CG54" s="381"/>
      <c r="CH54" s="381"/>
      <c r="CI54" s="381"/>
      <c r="CJ54" s="381"/>
      <c r="CK54" s="381"/>
      <c r="CL54" s="381"/>
      <c r="CM54" s="381"/>
      <c r="CN54" s="381"/>
      <c r="CO54" s="381"/>
      <c r="CP54" s="381"/>
      <c r="CQ54" s="381"/>
      <c r="CR54" s="381"/>
      <c r="CS54" s="381"/>
      <c r="CT54" s="381"/>
      <c r="CU54" s="381"/>
      <c r="CV54" s="381"/>
      <c r="CW54" s="381"/>
      <c r="CX54" s="381"/>
      <c r="CY54" s="381"/>
      <c r="CZ54" s="381"/>
      <c r="DA54" s="381"/>
      <c r="DB54" s="381"/>
      <c r="DC54" s="381"/>
      <c r="DD54" s="381"/>
      <c r="DE54" s="381"/>
      <c r="DF54" s="381"/>
      <c r="DG54" s="381"/>
      <c r="DH54" s="381"/>
      <c r="DI54" s="381"/>
      <c r="DJ54" s="381"/>
      <c r="DK54" s="381"/>
      <c r="DL54" s="381"/>
      <c r="DM54" s="381"/>
      <c r="DN54" s="381"/>
      <c r="DO54" s="381"/>
      <c r="DP54" s="381"/>
      <c r="DQ54" s="381"/>
      <c r="DR54" s="381"/>
      <c r="DS54" s="381"/>
      <c r="DT54" s="381"/>
      <c r="DU54" s="381"/>
      <c r="DV54" s="381"/>
      <c r="DW54" s="381"/>
      <c r="DX54" s="381"/>
      <c r="DY54" s="381"/>
      <c r="DZ54" s="381"/>
      <c r="EA54" s="381"/>
      <c r="EB54" s="381"/>
      <c r="EC54" s="381"/>
      <c r="ED54" s="381"/>
      <c r="EE54" s="381"/>
      <c r="EF54" s="381"/>
      <c r="EG54" s="381"/>
      <c r="EH54" s="381"/>
      <c r="EI54" s="381"/>
      <c r="EJ54" s="381"/>
      <c r="EK54" s="381"/>
      <c r="EL54" s="381"/>
      <c r="EM54" s="381"/>
    </row>
    <row r="55" spans="1:143" s="382" customFormat="1" ht="41.25" customHeight="1" x14ac:dyDescent="0.25">
      <c r="A55" s="375">
        <v>44228</v>
      </c>
      <c r="B55" s="376">
        <v>58135</v>
      </c>
      <c r="C55" s="377" t="s">
        <v>638</v>
      </c>
      <c r="D55" s="384"/>
      <c r="E55" s="380">
        <v>190720.81</v>
      </c>
      <c r="F55" s="289">
        <f t="shared" si="0"/>
        <v>157647147.25999993</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row>
    <row r="56" spans="1:143" s="382" customFormat="1" ht="44.25" customHeight="1" x14ac:dyDescent="0.25">
      <c r="A56" s="375">
        <v>44228</v>
      </c>
      <c r="B56" s="376">
        <v>58136</v>
      </c>
      <c r="C56" s="377" t="s">
        <v>639</v>
      </c>
      <c r="D56" s="378"/>
      <c r="E56" s="380">
        <v>138796.95000000001</v>
      </c>
      <c r="F56" s="289">
        <f t="shared" si="0"/>
        <v>157508350.30999994</v>
      </c>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c r="BW56" s="381"/>
      <c r="BX56" s="381"/>
      <c r="BY56" s="381"/>
      <c r="BZ56" s="381"/>
      <c r="CA56" s="381"/>
      <c r="CB56" s="381"/>
      <c r="CC56" s="381"/>
      <c r="CD56" s="381"/>
      <c r="CE56" s="381"/>
      <c r="CF56" s="381"/>
      <c r="CG56" s="381"/>
      <c r="CH56" s="381"/>
      <c r="CI56" s="381"/>
      <c r="CJ56" s="381"/>
      <c r="CK56" s="381"/>
      <c r="CL56" s="381"/>
      <c r="CM56" s="381"/>
      <c r="CN56" s="381"/>
      <c r="CO56" s="381"/>
      <c r="CP56" s="381"/>
      <c r="CQ56" s="381"/>
      <c r="CR56" s="381"/>
      <c r="CS56" s="381"/>
      <c r="CT56" s="381"/>
      <c r="CU56" s="381"/>
      <c r="CV56" s="381"/>
      <c r="CW56" s="381"/>
      <c r="CX56" s="381"/>
      <c r="CY56" s="381"/>
      <c r="CZ56" s="381"/>
      <c r="DA56" s="381"/>
      <c r="DB56" s="381"/>
      <c r="DC56" s="381"/>
      <c r="DD56" s="381"/>
      <c r="DE56" s="381"/>
      <c r="DF56" s="381"/>
      <c r="DG56" s="381"/>
      <c r="DH56" s="381"/>
      <c r="DI56" s="381"/>
      <c r="DJ56" s="381"/>
      <c r="DK56" s="381"/>
      <c r="DL56" s="381"/>
      <c r="DM56" s="381"/>
      <c r="DN56" s="381"/>
      <c r="DO56" s="381"/>
      <c r="DP56" s="381"/>
      <c r="DQ56" s="381"/>
      <c r="DR56" s="381"/>
      <c r="DS56" s="381"/>
      <c r="DT56" s="381"/>
      <c r="DU56" s="381"/>
      <c r="DV56" s="381"/>
      <c r="DW56" s="381"/>
      <c r="DX56" s="381"/>
      <c r="DY56" s="381"/>
      <c r="DZ56" s="381"/>
      <c r="EA56" s="381"/>
      <c r="EB56" s="381"/>
      <c r="EC56" s="381"/>
      <c r="ED56" s="381"/>
      <c r="EE56" s="381"/>
      <c r="EF56" s="381"/>
      <c r="EG56" s="381"/>
      <c r="EH56" s="381"/>
      <c r="EI56" s="381"/>
      <c r="EJ56" s="381"/>
      <c r="EK56" s="381"/>
      <c r="EL56" s="381"/>
      <c r="EM56" s="381"/>
    </row>
    <row r="57" spans="1:143" s="382" customFormat="1" ht="31.5" customHeight="1" x14ac:dyDescent="0.25">
      <c r="A57" s="375">
        <v>44228</v>
      </c>
      <c r="B57" s="376">
        <v>58137</v>
      </c>
      <c r="C57" s="377" t="s">
        <v>640</v>
      </c>
      <c r="D57" s="378"/>
      <c r="E57" s="380">
        <v>161379.17000000001</v>
      </c>
      <c r="F57" s="289">
        <f t="shared" si="0"/>
        <v>157346971.13999996</v>
      </c>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1"/>
      <c r="BD57" s="381"/>
      <c r="BE57" s="381"/>
      <c r="BF57" s="381"/>
      <c r="BG57" s="381"/>
      <c r="BH57" s="381"/>
      <c r="BI57" s="381"/>
      <c r="BJ57" s="381"/>
      <c r="BK57" s="381"/>
      <c r="BL57" s="381"/>
      <c r="BM57" s="381"/>
      <c r="BN57" s="381"/>
      <c r="BO57" s="381"/>
      <c r="BP57" s="381"/>
      <c r="BQ57" s="381"/>
      <c r="BR57" s="381"/>
      <c r="BS57" s="381"/>
      <c r="BT57" s="381"/>
      <c r="BU57" s="381"/>
      <c r="BV57" s="381"/>
      <c r="BW57" s="381"/>
      <c r="BX57" s="381"/>
      <c r="BY57" s="381"/>
      <c r="BZ57" s="381"/>
      <c r="CA57" s="381"/>
      <c r="CB57" s="381"/>
      <c r="CC57" s="381"/>
      <c r="CD57" s="381"/>
      <c r="CE57" s="381"/>
      <c r="CF57" s="381"/>
      <c r="CG57" s="381"/>
      <c r="CH57" s="381"/>
      <c r="CI57" s="381"/>
      <c r="CJ57" s="381"/>
      <c r="CK57" s="381"/>
      <c r="CL57" s="381"/>
      <c r="CM57" s="381"/>
      <c r="CN57" s="381"/>
      <c r="CO57" s="381"/>
      <c r="CP57" s="381"/>
      <c r="CQ57" s="381"/>
      <c r="CR57" s="381"/>
      <c r="CS57" s="381"/>
      <c r="CT57" s="381"/>
      <c r="CU57" s="381"/>
      <c r="CV57" s="381"/>
      <c r="CW57" s="381"/>
      <c r="CX57" s="381"/>
      <c r="CY57" s="381"/>
      <c r="CZ57" s="381"/>
      <c r="DA57" s="381"/>
      <c r="DB57" s="381"/>
      <c r="DC57" s="381"/>
      <c r="DD57" s="381"/>
      <c r="DE57" s="381"/>
      <c r="DF57" s="381"/>
      <c r="DG57" s="381"/>
      <c r="DH57" s="381"/>
      <c r="DI57" s="381"/>
      <c r="DJ57" s="381"/>
      <c r="DK57" s="381"/>
      <c r="DL57" s="381"/>
      <c r="DM57" s="381"/>
      <c r="DN57" s="381"/>
      <c r="DO57" s="381"/>
      <c r="DP57" s="381"/>
      <c r="DQ57" s="381"/>
      <c r="DR57" s="381"/>
      <c r="DS57" s="381"/>
      <c r="DT57" s="381"/>
      <c r="DU57" s="381"/>
      <c r="DV57" s="381"/>
      <c r="DW57" s="381"/>
      <c r="DX57" s="381"/>
      <c r="DY57" s="381"/>
      <c r="DZ57" s="381"/>
      <c r="EA57" s="381"/>
      <c r="EB57" s="381"/>
      <c r="EC57" s="381"/>
      <c r="ED57" s="381"/>
      <c r="EE57" s="381"/>
      <c r="EF57" s="381"/>
      <c r="EG57" s="381"/>
      <c r="EH57" s="381"/>
      <c r="EI57" s="381"/>
      <c r="EJ57" s="381"/>
      <c r="EK57" s="381"/>
      <c r="EL57" s="381"/>
      <c r="EM57" s="381"/>
    </row>
    <row r="58" spans="1:143" s="382" customFormat="1" ht="40.5" customHeight="1" x14ac:dyDescent="0.25">
      <c r="A58" s="375">
        <v>44228</v>
      </c>
      <c r="B58" s="376">
        <v>58138</v>
      </c>
      <c r="C58" s="377" t="s">
        <v>641</v>
      </c>
      <c r="D58" s="378"/>
      <c r="E58" s="380">
        <v>97232.5</v>
      </c>
      <c r="F58" s="289">
        <f t="shared" si="0"/>
        <v>157249738.63999996</v>
      </c>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c r="BA58" s="381"/>
      <c r="BB58" s="381"/>
      <c r="BC58" s="381"/>
      <c r="BD58" s="381"/>
      <c r="BE58" s="381"/>
      <c r="BF58" s="381"/>
      <c r="BG58" s="381"/>
      <c r="BH58" s="381"/>
      <c r="BI58" s="381"/>
      <c r="BJ58" s="381"/>
      <c r="BK58" s="381"/>
      <c r="BL58" s="381"/>
      <c r="BM58" s="381"/>
      <c r="BN58" s="381"/>
      <c r="BO58" s="381"/>
      <c r="BP58" s="381"/>
      <c r="BQ58" s="381"/>
      <c r="BR58" s="381"/>
      <c r="BS58" s="381"/>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1"/>
      <c r="DU58" s="381"/>
      <c r="DV58" s="381"/>
      <c r="DW58" s="381"/>
      <c r="DX58" s="381"/>
      <c r="DY58" s="381"/>
      <c r="DZ58" s="381"/>
      <c r="EA58" s="381"/>
      <c r="EB58" s="381"/>
      <c r="EC58" s="381"/>
      <c r="ED58" s="381"/>
      <c r="EE58" s="381"/>
      <c r="EF58" s="381"/>
      <c r="EG58" s="381"/>
      <c r="EH58" s="381"/>
      <c r="EI58" s="381"/>
      <c r="EJ58" s="381"/>
      <c r="EK58" s="381"/>
      <c r="EL58" s="381"/>
      <c r="EM58" s="381"/>
    </row>
    <row r="59" spans="1:143" s="382" customFormat="1" ht="40.5" customHeight="1" x14ac:dyDescent="0.25">
      <c r="A59" s="375">
        <v>44228</v>
      </c>
      <c r="B59" s="376">
        <v>58139</v>
      </c>
      <c r="C59" s="377" t="s">
        <v>642</v>
      </c>
      <c r="D59" s="385"/>
      <c r="E59" s="380">
        <v>131052.5</v>
      </c>
      <c r="F59" s="289">
        <f t="shared" si="0"/>
        <v>157118686.13999996</v>
      </c>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1"/>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1"/>
      <c r="CY59" s="381"/>
      <c r="CZ59" s="381"/>
      <c r="DA59" s="381"/>
      <c r="DB59" s="381"/>
      <c r="DC59" s="381"/>
      <c r="DD59" s="381"/>
      <c r="DE59" s="381"/>
      <c r="DF59" s="381"/>
      <c r="DG59" s="381"/>
      <c r="DH59" s="381"/>
      <c r="DI59" s="381"/>
      <c r="DJ59" s="381"/>
      <c r="DK59" s="381"/>
      <c r="DL59" s="381"/>
      <c r="DM59" s="381"/>
      <c r="DN59" s="381"/>
      <c r="DO59" s="381"/>
      <c r="DP59" s="381"/>
      <c r="DQ59" s="381"/>
      <c r="DR59" s="381"/>
      <c r="DS59" s="381"/>
      <c r="DT59" s="381"/>
      <c r="DU59" s="381"/>
      <c r="DV59" s="381"/>
      <c r="DW59" s="381"/>
      <c r="DX59" s="381"/>
      <c r="DY59" s="381"/>
      <c r="DZ59" s="381"/>
      <c r="EA59" s="381"/>
      <c r="EB59" s="381"/>
      <c r="EC59" s="381"/>
      <c r="ED59" s="381"/>
      <c r="EE59" s="381"/>
      <c r="EF59" s="381"/>
      <c r="EG59" s="381"/>
      <c r="EH59" s="381"/>
      <c r="EI59" s="381"/>
      <c r="EJ59" s="381"/>
      <c r="EK59" s="381"/>
      <c r="EL59" s="381"/>
      <c r="EM59" s="381"/>
    </row>
    <row r="60" spans="1:143" s="374" customFormat="1" ht="43.5" customHeight="1" x14ac:dyDescent="0.25">
      <c r="A60" s="375">
        <v>44228</v>
      </c>
      <c r="B60" s="376">
        <v>58140</v>
      </c>
      <c r="C60" s="377" t="s">
        <v>706</v>
      </c>
      <c r="D60" s="378"/>
      <c r="E60" s="380">
        <v>215602.5</v>
      </c>
      <c r="F60" s="289">
        <f t="shared" si="0"/>
        <v>156903083.63999996</v>
      </c>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3"/>
      <c r="BN60" s="373"/>
      <c r="BO60" s="373"/>
      <c r="BP60" s="373"/>
      <c r="BQ60" s="373"/>
      <c r="BR60" s="373"/>
      <c r="BS60" s="373"/>
      <c r="BT60" s="373"/>
      <c r="BU60" s="373"/>
      <c r="BV60" s="373"/>
      <c r="BW60" s="373"/>
      <c r="BX60" s="373"/>
      <c r="BY60" s="373"/>
      <c r="BZ60" s="373"/>
      <c r="CA60" s="373"/>
      <c r="CB60" s="373"/>
      <c r="CC60" s="373"/>
      <c r="CD60" s="373"/>
      <c r="CE60" s="373"/>
      <c r="CF60" s="373"/>
      <c r="CG60" s="373"/>
      <c r="CH60" s="373"/>
      <c r="CI60" s="373"/>
      <c r="CJ60" s="373"/>
      <c r="CK60" s="373"/>
      <c r="CL60" s="373"/>
      <c r="CM60" s="373"/>
      <c r="CN60" s="373"/>
      <c r="CO60" s="373"/>
      <c r="CP60" s="373"/>
      <c r="CQ60" s="373"/>
      <c r="CR60" s="373"/>
      <c r="CS60" s="373"/>
      <c r="CT60" s="373"/>
      <c r="CU60" s="373"/>
      <c r="CV60" s="373"/>
      <c r="CW60" s="373"/>
      <c r="CX60" s="373"/>
      <c r="CY60" s="373"/>
      <c r="CZ60" s="373"/>
      <c r="DA60" s="373"/>
      <c r="DB60" s="373"/>
      <c r="DC60" s="373"/>
      <c r="DD60" s="373"/>
      <c r="DE60" s="373"/>
      <c r="DF60" s="373"/>
      <c r="DG60" s="373"/>
      <c r="DH60" s="373"/>
      <c r="DI60" s="373"/>
      <c r="DJ60" s="373"/>
      <c r="DK60" s="373"/>
      <c r="DL60" s="373"/>
      <c r="DM60" s="373"/>
      <c r="DN60" s="373"/>
      <c r="DO60" s="373"/>
      <c r="DP60" s="373"/>
      <c r="DQ60" s="373"/>
      <c r="DR60" s="373"/>
      <c r="DS60" s="373"/>
      <c r="DT60" s="373"/>
      <c r="DU60" s="373"/>
      <c r="DV60" s="373"/>
      <c r="DW60" s="373"/>
      <c r="DX60" s="373"/>
      <c r="DY60" s="373"/>
      <c r="DZ60" s="373"/>
      <c r="EA60" s="373"/>
      <c r="EB60" s="373"/>
      <c r="EC60" s="373"/>
      <c r="ED60" s="373"/>
      <c r="EE60" s="373"/>
      <c r="EF60" s="373"/>
      <c r="EG60" s="373"/>
      <c r="EH60" s="373"/>
      <c r="EI60" s="373"/>
      <c r="EJ60" s="373"/>
      <c r="EK60" s="373"/>
      <c r="EL60" s="373"/>
      <c r="EM60" s="373"/>
    </row>
    <row r="61" spans="1:143" s="382" customFormat="1" ht="42.75" customHeight="1" x14ac:dyDescent="0.25">
      <c r="A61" s="375">
        <v>44228</v>
      </c>
      <c r="B61" s="376">
        <v>58141</v>
      </c>
      <c r="C61" s="377" t="s">
        <v>705</v>
      </c>
      <c r="D61" s="378"/>
      <c r="E61" s="380">
        <v>58104</v>
      </c>
      <c r="F61" s="289">
        <f t="shared" si="0"/>
        <v>156844979.63999996</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1"/>
      <c r="BD61" s="381"/>
      <c r="BE61" s="381"/>
      <c r="BF61" s="381"/>
      <c r="BG61" s="381"/>
      <c r="BH61" s="381"/>
      <c r="BI61" s="381"/>
      <c r="BJ61" s="381"/>
      <c r="BK61" s="381"/>
      <c r="BL61" s="381"/>
      <c r="BM61" s="381"/>
      <c r="BN61" s="381"/>
      <c r="BO61" s="381"/>
      <c r="BP61" s="381"/>
      <c r="BQ61" s="381"/>
      <c r="BR61" s="381"/>
      <c r="BS61" s="381"/>
      <c r="BT61" s="381"/>
      <c r="BU61" s="381"/>
      <c r="BV61" s="381"/>
      <c r="BW61" s="381"/>
      <c r="BX61" s="381"/>
      <c r="BY61" s="381"/>
      <c r="BZ61" s="381"/>
      <c r="CA61" s="381"/>
      <c r="CB61" s="381"/>
      <c r="CC61" s="381"/>
      <c r="CD61" s="381"/>
      <c r="CE61" s="381"/>
      <c r="CF61" s="381"/>
      <c r="CG61" s="381"/>
      <c r="CH61" s="381"/>
      <c r="CI61" s="381"/>
      <c r="CJ61" s="381"/>
      <c r="CK61" s="381"/>
      <c r="CL61" s="381"/>
      <c r="CM61" s="381"/>
      <c r="CN61" s="381"/>
      <c r="CO61" s="381"/>
      <c r="CP61" s="381"/>
      <c r="CQ61" s="381"/>
      <c r="CR61" s="381"/>
      <c r="CS61" s="381"/>
      <c r="CT61" s="381"/>
      <c r="CU61" s="381"/>
      <c r="CV61" s="381"/>
      <c r="CW61" s="381"/>
      <c r="CX61" s="381"/>
      <c r="CY61" s="381"/>
      <c r="CZ61" s="381"/>
      <c r="DA61" s="381"/>
      <c r="DB61" s="381"/>
      <c r="DC61" s="381"/>
      <c r="DD61" s="381"/>
      <c r="DE61" s="381"/>
      <c r="DF61" s="381"/>
      <c r="DG61" s="381"/>
      <c r="DH61" s="381"/>
      <c r="DI61" s="381"/>
      <c r="DJ61" s="381"/>
      <c r="DK61" s="381"/>
      <c r="DL61" s="381"/>
      <c r="DM61" s="381"/>
      <c r="DN61" s="381"/>
      <c r="DO61" s="381"/>
      <c r="DP61" s="381"/>
      <c r="DQ61" s="381"/>
      <c r="DR61" s="381"/>
      <c r="DS61" s="381"/>
      <c r="DT61" s="381"/>
      <c r="DU61" s="381"/>
      <c r="DV61" s="381"/>
      <c r="DW61" s="381"/>
      <c r="DX61" s="381"/>
      <c r="DY61" s="381"/>
      <c r="DZ61" s="381"/>
      <c r="EA61" s="381"/>
      <c r="EB61" s="381"/>
      <c r="EC61" s="381"/>
      <c r="ED61" s="381"/>
      <c r="EE61" s="381"/>
      <c r="EF61" s="381"/>
      <c r="EG61" s="381"/>
      <c r="EH61" s="381"/>
      <c r="EI61" s="381"/>
      <c r="EJ61" s="381"/>
      <c r="EK61" s="381"/>
      <c r="EL61" s="381"/>
      <c r="EM61" s="381"/>
    </row>
    <row r="62" spans="1:143" s="382" customFormat="1" ht="44.25" customHeight="1" x14ac:dyDescent="0.25">
      <c r="A62" s="375">
        <v>44228</v>
      </c>
      <c r="B62" s="376">
        <v>58142</v>
      </c>
      <c r="C62" s="377" t="s">
        <v>643</v>
      </c>
      <c r="D62" s="378"/>
      <c r="E62" s="380">
        <v>93005</v>
      </c>
      <c r="F62" s="289">
        <f t="shared" si="0"/>
        <v>156751974.63999996</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c r="BW62" s="381"/>
      <c r="BX62" s="381"/>
      <c r="BY62" s="381"/>
      <c r="BZ62" s="381"/>
      <c r="CA62" s="381"/>
      <c r="CB62" s="381"/>
      <c r="CC62" s="381"/>
      <c r="CD62" s="381"/>
      <c r="CE62" s="381"/>
      <c r="CF62" s="381"/>
      <c r="CG62" s="381"/>
      <c r="CH62" s="381"/>
      <c r="CI62" s="381"/>
      <c r="CJ62" s="381"/>
      <c r="CK62" s="381"/>
      <c r="CL62" s="381"/>
      <c r="CM62" s="381"/>
      <c r="CN62" s="381"/>
      <c r="CO62" s="381"/>
      <c r="CP62" s="381"/>
      <c r="CQ62" s="381"/>
      <c r="CR62" s="381"/>
      <c r="CS62" s="381"/>
      <c r="CT62" s="381"/>
      <c r="CU62" s="381"/>
      <c r="CV62" s="381"/>
      <c r="CW62" s="381"/>
      <c r="CX62" s="381"/>
      <c r="CY62" s="381"/>
      <c r="CZ62" s="381"/>
      <c r="DA62" s="381"/>
      <c r="DB62" s="381"/>
      <c r="DC62" s="381"/>
      <c r="DD62" s="381"/>
      <c r="DE62" s="381"/>
      <c r="DF62" s="381"/>
      <c r="DG62" s="381"/>
      <c r="DH62" s="381"/>
      <c r="DI62" s="381"/>
      <c r="DJ62" s="381"/>
      <c r="DK62" s="381"/>
      <c r="DL62" s="381"/>
      <c r="DM62" s="381"/>
      <c r="DN62" s="381"/>
      <c r="DO62" s="381"/>
      <c r="DP62" s="381"/>
      <c r="DQ62" s="381"/>
      <c r="DR62" s="381"/>
      <c r="DS62" s="381"/>
      <c r="DT62" s="381"/>
      <c r="DU62" s="381"/>
      <c r="DV62" s="381"/>
      <c r="DW62" s="381"/>
      <c r="DX62" s="381"/>
      <c r="DY62" s="381"/>
      <c r="DZ62" s="381"/>
      <c r="EA62" s="381"/>
      <c r="EB62" s="381"/>
      <c r="EC62" s="381"/>
      <c r="ED62" s="381"/>
      <c r="EE62" s="381"/>
      <c r="EF62" s="381"/>
      <c r="EG62" s="381"/>
      <c r="EH62" s="381"/>
      <c r="EI62" s="381"/>
      <c r="EJ62" s="381"/>
      <c r="EK62" s="381"/>
      <c r="EL62" s="381"/>
      <c r="EM62" s="381"/>
    </row>
    <row r="63" spans="1:143" s="382" customFormat="1" ht="20.25" customHeight="1" x14ac:dyDescent="0.25">
      <c r="A63" s="375">
        <v>44228</v>
      </c>
      <c r="B63" s="376">
        <v>58143</v>
      </c>
      <c r="C63" s="377" t="s">
        <v>41</v>
      </c>
      <c r="D63" s="378"/>
      <c r="E63" s="380">
        <v>0</v>
      </c>
      <c r="F63" s="289">
        <f t="shared" si="0"/>
        <v>156751974.63999996</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1"/>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1"/>
      <c r="CY63" s="381"/>
      <c r="CZ63" s="381"/>
      <c r="DA63" s="381"/>
      <c r="DB63" s="381"/>
      <c r="DC63" s="381"/>
      <c r="DD63" s="381"/>
      <c r="DE63" s="381"/>
      <c r="DF63" s="381"/>
      <c r="DG63" s="381"/>
      <c r="DH63" s="381"/>
      <c r="DI63" s="381"/>
      <c r="DJ63" s="381"/>
      <c r="DK63" s="381"/>
      <c r="DL63" s="381"/>
      <c r="DM63" s="381"/>
      <c r="DN63" s="381"/>
      <c r="DO63" s="381"/>
      <c r="DP63" s="381"/>
      <c r="DQ63" s="381"/>
      <c r="DR63" s="381"/>
      <c r="DS63" s="381"/>
      <c r="DT63" s="381"/>
      <c r="DU63" s="381"/>
      <c r="DV63" s="381"/>
      <c r="DW63" s="381"/>
      <c r="DX63" s="381"/>
      <c r="DY63" s="381"/>
      <c r="DZ63" s="381"/>
      <c r="EA63" s="381"/>
      <c r="EB63" s="381"/>
      <c r="EC63" s="381"/>
      <c r="ED63" s="381"/>
      <c r="EE63" s="381"/>
      <c r="EF63" s="381"/>
      <c r="EG63" s="381"/>
      <c r="EH63" s="381"/>
      <c r="EI63" s="381"/>
      <c r="EJ63" s="381"/>
      <c r="EK63" s="381"/>
      <c r="EL63" s="381"/>
      <c r="EM63" s="381"/>
    </row>
    <row r="64" spans="1:143" s="382" customFormat="1" ht="48.75" customHeight="1" x14ac:dyDescent="0.25">
      <c r="A64" s="375">
        <v>44228</v>
      </c>
      <c r="B64" s="376">
        <v>58144</v>
      </c>
      <c r="C64" s="377" t="s">
        <v>644</v>
      </c>
      <c r="D64" s="378"/>
      <c r="E64" s="380">
        <v>126825</v>
      </c>
      <c r="F64" s="289">
        <f t="shared" si="0"/>
        <v>156625149.63999996</v>
      </c>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c r="EA64" s="381"/>
      <c r="EB64" s="381"/>
      <c r="EC64" s="381"/>
      <c r="ED64" s="381"/>
      <c r="EE64" s="381"/>
      <c r="EF64" s="381"/>
      <c r="EG64" s="381"/>
      <c r="EH64" s="381"/>
      <c r="EI64" s="381"/>
      <c r="EJ64" s="381"/>
      <c r="EK64" s="381"/>
      <c r="EL64" s="381"/>
      <c r="EM64" s="381"/>
    </row>
    <row r="65" spans="1:143" s="382" customFormat="1" ht="46.5" customHeight="1" x14ac:dyDescent="0.25">
      <c r="A65" s="375">
        <v>44228</v>
      </c>
      <c r="B65" s="376">
        <v>58145</v>
      </c>
      <c r="C65" s="377" t="s">
        <v>645</v>
      </c>
      <c r="D65" s="378"/>
      <c r="E65" s="380">
        <v>257877.5</v>
      </c>
      <c r="F65" s="289">
        <f t="shared" si="0"/>
        <v>156367272.13999996</v>
      </c>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c r="BW65" s="381"/>
      <c r="BX65" s="381"/>
      <c r="BY65" s="381"/>
      <c r="BZ65" s="381"/>
      <c r="CA65" s="381"/>
      <c r="CB65" s="381"/>
      <c r="CC65" s="381"/>
      <c r="CD65" s="381"/>
      <c r="CE65" s="381"/>
      <c r="CF65" s="381"/>
      <c r="CG65" s="381"/>
      <c r="CH65" s="381"/>
      <c r="CI65" s="381"/>
      <c r="CJ65" s="381"/>
      <c r="CK65" s="381"/>
      <c r="CL65" s="381"/>
      <c r="CM65" s="381"/>
      <c r="CN65" s="381"/>
      <c r="CO65" s="381"/>
      <c r="CP65" s="381"/>
      <c r="CQ65" s="381"/>
      <c r="CR65" s="381"/>
      <c r="CS65" s="381"/>
      <c r="CT65" s="381"/>
      <c r="CU65" s="381"/>
      <c r="CV65" s="381"/>
      <c r="CW65" s="381"/>
      <c r="CX65" s="381"/>
      <c r="CY65" s="381"/>
      <c r="CZ65" s="381"/>
      <c r="DA65" s="381"/>
      <c r="DB65" s="381"/>
      <c r="DC65" s="381"/>
      <c r="DD65" s="381"/>
      <c r="DE65" s="381"/>
      <c r="DF65" s="381"/>
      <c r="DG65" s="381"/>
      <c r="DH65" s="381"/>
      <c r="DI65" s="381"/>
      <c r="DJ65" s="381"/>
      <c r="DK65" s="381"/>
      <c r="DL65" s="381"/>
      <c r="DM65" s="381"/>
      <c r="DN65" s="381"/>
      <c r="DO65" s="381"/>
      <c r="DP65" s="381"/>
      <c r="DQ65" s="381"/>
      <c r="DR65" s="381"/>
      <c r="DS65" s="381"/>
      <c r="DT65" s="381"/>
      <c r="DU65" s="381"/>
      <c r="DV65" s="381"/>
      <c r="DW65" s="381"/>
      <c r="DX65" s="381"/>
      <c r="DY65" s="381"/>
      <c r="DZ65" s="381"/>
      <c r="EA65" s="381"/>
      <c r="EB65" s="381"/>
      <c r="EC65" s="381"/>
      <c r="ED65" s="381"/>
      <c r="EE65" s="381"/>
      <c r="EF65" s="381"/>
      <c r="EG65" s="381"/>
      <c r="EH65" s="381"/>
      <c r="EI65" s="381"/>
      <c r="EJ65" s="381"/>
      <c r="EK65" s="381"/>
      <c r="EL65" s="381"/>
      <c r="EM65" s="381"/>
    </row>
    <row r="66" spans="1:143" s="382" customFormat="1" ht="61.5" customHeight="1" x14ac:dyDescent="0.25">
      <c r="A66" s="375">
        <v>44228</v>
      </c>
      <c r="B66" s="376" t="s">
        <v>602</v>
      </c>
      <c r="C66" s="377" t="s">
        <v>704</v>
      </c>
      <c r="D66" s="378"/>
      <c r="E66" s="380">
        <v>19974704.039999999</v>
      </c>
      <c r="F66" s="289">
        <f t="shared" si="0"/>
        <v>136392568.09999996</v>
      </c>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c r="BD66" s="381"/>
      <c r="BE66" s="381"/>
      <c r="BF66" s="381"/>
      <c r="BG66" s="381"/>
      <c r="BH66" s="381"/>
      <c r="BI66" s="381"/>
      <c r="BJ66" s="381"/>
      <c r="BK66" s="381"/>
      <c r="BL66" s="381"/>
      <c r="BM66" s="381"/>
      <c r="BN66" s="381"/>
      <c r="BO66" s="381"/>
      <c r="BP66" s="381"/>
      <c r="BQ66" s="381"/>
      <c r="BR66" s="381"/>
      <c r="BS66" s="381"/>
      <c r="BT66" s="381"/>
      <c r="BU66" s="381"/>
      <c r="BV66" s="381"/>
      <c r="BW66" s="381"/>
      <c r="BX66" s="381"/>
      <c r="BY66" s="381"/>
      <c r="BZ66" s="381"/>
      <c r="CA66" s="381"/>
      <c r="CB66" s="381"/>
      <c r="CC66" s="381"/>
      <c r="CD66" s="381"/>
      <c r="CE66" s="381"/>
      <c r="CF66" s="381"/>
      <c r="CG66" s="381"/>
      <c r="CH66" s="381"/>
      <c r="CI66" s="381"/>
      <c r="CJ66" s="381"/>
      <c r="CK66" s="381"/>
      <c r="CL66" s="381"/>
      <c r="CM66" s="381"/>
      <c r="CN66" s="381"/>
      <c r="CO66" s="381"/>
      <c r="CP66" s="381"/>
      <c r="CQ66" s="381"/>
      <c r="CR66" s="381"/>
      <c r="CS66" s="381"/>
      <c r="CT66" s="381"/>
      <c r="CU66" s="381"/>
      <c r="CV66" s="381"/>
      <c r="CW66" s="381"/>
      <c r="CX66" s="381"/>
      <c r="CY66" s="381"/>
      <c r="CZ66" s="381"/>
      <c r="DA66" s="381"/>
      <c r="DB66" s="381"/>
      <c r="DC66" s="381"/>
      <c r="DD66" s="381"/>
      <c r="DE66" s="381"/>
      <c r="DF66" s="381"/>
      <c r="DG66" s="381"/>
      <c r="DH66" s="381"/>
      <c r="DI66" s="381"/>
      <c r="DJ66" s="381"/>
      <c r="DK66" s="381"/>
      <c r="DL66" s="381"/>
      <c r="DM66" s="381"/>
      <c r="DN66" s="381"/>
      <c r="DO66" s="381"/>
      <c r="DP66" s="381"/>
      <c r="DQ66" s="381"/>
      <c r="DR66" s="381"/>
      <c r="DS66" s="381"/>
      <c r="DT66" s="381"/>
      <c r="DU66" s="381"/>
      <c r="DV66" s="381"/>
      <c r="DW66" s="381"/>
      <c r="DX66" s="381"/>
      <c r="DY66" s="381"/>
      <c r="DZ66" s="381"/>
      <c r="EA66" s="381"/>
      <c r="EB66" s="381"/>
      <c r="EC66" s="381"/>
      <c r="ED66" s="381"/>
      <c r="EE66" s="381"/>
      <c r="EF66" s="381"/>
      <c r="EG66" s="381"/>
      <c r="EH66" s="381"/>
      <c r="EI66" s="381"/>
      <c r="EJ66" s="381"/>
      <c r="EK66" s="381"/>
      <c r="EL66" s="381"/>
      <c r="EM66" s="381"/>
    </row>
    <row r="67" spans="1:143" s="382" customFormat="1" ht="46.5" customHeight="1" x14ac:dyDescent="0.25">
      <c r="A67" s="375">
        <v>44228</v>
      </c>
      <c r="B67" s="376" t="s">
        <v>603</v>
      </c>
      <c r="C67" s="377" t="s">
        <v>646</v>
      </c>
      <c r="D67" s="378"/>
      <c r="E67" s="380">
        <v>232512.5</v>
      </c>
      <c r="F67" s="289">
        <f t="shared" si="0"/>
        <v>136160055.59999996</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c r="BI67" s="381"/>
      <c r="BJ67" s="381"/>
      <c r="BK67" s="381"/>
      <c r="BL67" s="381"/>
      <c r="BM67" s="381"/>
      <c r="BN67" s="381"/>
      <c r="BO67" s="381"/>
      <c r="BP67" s="381"/>
      <c r="BQ67" s="381"/>
      <c r="BR67" s="381"/>
      <c r="BS67" s="381"/>
      <c r="BT67" s="381"/>
      <c r="BU67" s="381"/>
      <c r="BV67" s="381"/>
      <c r="BW67" s="381"/>
      <c r="BX67" s="381"/>
      <c r="BY67" s="381"/>
      <c r="BZ67" s="381"/>
      <c r="CA67" s="381"/>
      <c r="CB67" s="381"/>
      <c r="CC67" s="381"/>
      <c r="CD67" s="381"/>
      <c r="CE67" s="381"/>
      <c r="CF67" s="381"/>
      <c r="CG67" s="381"/>
      <c r="CH67" s="381"/>
      <c r="CI67" s="381"/>
      <c r="CJ67" s="381"/>
      <c r="CK67" s="381"/>
      <c r="CL67" s="381"/>
      <c r="CM67" s="381"/>
      <c r="CN67" s="381"/>
      <c r="CO67" s="381"/>
      <c r="CP67" s="381"/>
      <c r="CQ67" s="381"/>
      <c r="CR67" s="381"/>
      <c r="CS67" s="381"/>
      <c r="CT67" s="381"/>
      <c r="CU67" s="381"/>
      <c r="CV67" s="381"/>
      <c r="CW67" s="381"/>
      <c r="CX67" s="381"/>
      <c r="CY67" s="381"/>
      <c r="CZ67" s="381"/>
      <c r="DA67" s="381"/>
      <c r="DB67" s="381"/>
      <c r="DC67" s="381"/>
      <c r="DD67" s="381"/>
      <c r="DE67" s="381"/>
      <c r="DF67" s="381"/>
      <c r="DG67" s="381"/>
      <c r="DH67" s="381"/>
      <c r="DI67" s="381"/>
      <c r="DJ67" s="381"/>
      <c r="DK67" s="381"/>
      <c r="DL67" s="381"/>
      <c r="DM67" s="381"/>
      <c r="DN67" s="381"/>
      <c r="DO67" s="381"/>
      <c r="DP67" s="381"/>
      <c r="DQ67" s="381"/>
      <c r="DR67" s="381"/>
      <c r="DS67" s="381"/>
      <c r="DT67" s="381"/>
      <c r="DU67" s="381"/>
      <c r="DV67" s="381"/>
      <c r="DW67" s="381"/>
      <c r="DX67" s="381"/>
      <c r="DY67" s="381"/>
      <c r="DZ67" s="381"/>
      <c r="EA67" s="381"/>
      <c r="EB67" s="381"/>
      <c r="EC67" s="381"/>
      <c r="ED67" s="381"/>
      <c r="EE67" s="381"/>
      <c r="EF67" s="381"/>
      <c r="EG67" s="381"/>
      <c r="EH67" s="381"/>
      <c r="EI67" s="381"/>
      <c r="EJ67" s="381"/>
      <c r="EK67" s="381"/>
      <c r="EL67" s="381"/>
      <c r="EM67" s="381"/>
    </row>
    <row r="68" spans="1:143" s="382" customFormat="1" ht="40.5" customHeight="1" x14ac:dyDescent="0.25">
      <c r="A68" s="375">
        <v>44228</v>
      </c>
      <c r="B68" s="376" t="s">
        <v>900</v>
      </c>
      <c r="C68" s="377" t="s">
        <v>647</v>
      </c>
      <c r="D68" s="378"/>
      <c r="E68" s="380">
        <v>1236165.81</v>
      </c>
      <c r="F68" s="289">
        <f t="shared" si="0"/>
        <v>134923889.78999996</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1"/>
      <c r="AS68" s="381"/>
      <c r="AT68" s="381"/>
      <c r="AU68" s="381"/>
      <c r="AV68" s="381"/>
      <c r="AW68" s="381"/>
      <c r="AX68" s="381"/>
      <c r="AY68" s="381"/>
      <c r="AZ68" s="381"/>
      <c r="BA68" s="381"/>
      <c r="BB68" s="381"/>
      <c r="BC68" s="381"/>
      <c r="BD68" s="381"/>
      <c r="BE68" s="381"/>
      <c r="BF68" s="381"/>
      <c r="BG68" s="381"/>
      <c r="BH68" s="381"/>
      <c r="BI68" s="381"/>
      <c r="BJ68" s="381"/>
      <c r="BK68" s="381"/>
      <c r="BL68" s="381"/>
      <c r="BM68" s="381"/>
      <c r="BN68" s="381"/>
      <c r="BO68" s="381"/>
      <c r="BP68" s="381"/>
      <c r="BQ68" s="381"/>
      <c r="BR68" s="381"/>
      <c r="BS68" s="381"/>
      <c r="BT68" s="381"/>
      <c r="BU68" s="381"/>
      <c r="BV68" s="381"/>
      <c r="BW68" s="381"/>
      <c r="BX68" s="381"/>
      <c r="BY68" s="381"/>
      <c r="BZ68" s="381"/>
      <c r="CA68" s="381"/>
      <c r="CB68" s="381"/>
      <c r="CC68" s="381"/>
      <c r="CD68" s="381"/>
      <c r="CE68" s="381"/>
      <c r="CF68" s="381"/>
      <c r="CG68" s="381"/>
      <c r="CH68" s="381"/>
      <c r="CI68" s="381"/>
      <c r="CJ68" s="381"/>
      <c r="CK68" s="381"/>
      <c r="CL68" s="381"/>
      <c r="CM68" s="381"/>
      <c r="CN68" s="381"/>
      <c r="CO68" s="381"/>
      <c r="CP68" s="381"/>
      <c r="CQ68" s="381"/>
      <c r="CR68" s="381"/>
      <c r="CS68" s="381"/>
      <c r="CT68" s="381"/>
      <c r="CU68" s="381"/>
      <c r="CV68" s="381"/>
      <c r="CW68" s="381"/>
      <c r="CX68" s="381"/>
      <c r="CY68" s="381"/>
      <c r="CZ68" s="381"/>
      <c r="DA68" s="381"/>
      <c r="DB68" s="381"/>
      <c r="DC68" s="381"/>
      <c r="DD68" s="381"/>
      <c r="DE68" s="381"/>
      <c r="DF68" s="381"/>
      <c r="DG68" s="381"/>
      <c r="DH68" s="381"/>
      <c r="DI68" s="381"/>
      <c r="DJ68" s="381"/>
      <c r="DK68" s="381"/>
      <c r="DL68" s="381"/>
      <c r="DM68" s="381"/>
      <c r="DN68" s="381"/>
      <c r="DO68" s="381"/>
      <c r="DP68" s="381"/>
      <c r="DQ68" s="381"/>
      <c r="DR68" s="381"/>
      <c r="DS68" s="381"/>
      <c r="DT68" s="381"/>
      <c r="DU68" s="381"/>
      <c r="DV68" s="381"/>
      <c r="DW68" s="381"/>
      <c r="DX68" s="381"/>
      <c r="DY68" s="381"/>
      <c r="DZ68" s="381"/>
      <c r="EA68" s="381"/>
      <c r="EB68" s="381"/>
      <c r="EC68" s="381"/>
      <c r="ED68" s="381"/>
      <c r="EE68" s="381"/>
      <c r="EF68" s="381"/>
      <c r="EG68" s="381"/>
      <c r="EH68" s="381"/>
      <c r="EI68" s="381"/>
      <c r="EJ68" s="381"/>
      <c r="EK68" s="381"/>
      <c r="EL68" s="381"/>
      <c r="EM68" s="381"/>
    </row>
    <row r="69" spans="1:143" s="382" customFormat="1" ht="46.5" customHeight="1" x14ac:dyDescent="0.25">
      <c r="A69" s="375">
        <v>44228</v>
      </c>
      <c r="B69" s="376" t="s">
        <v>604</v>
      </c>
      <c r="C69" s="377" t="s">
        <v>703</v>
      </c>
      <c r="D69" s="378"/>
      <c r="E69" s="380">
        <v>2559.34</v>
      </c>
      <c r="F69" s="289">
        <f t="shared" si="0"/>
        <v>134921330.44999996</v>
      </c>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c r="BW69" s="381"/>
      <c r="BX69" s="381"/>
      <c r="BY69" s="381"/>
      <c r="BZ69" s="381"/>
      <c r="CA69" s="381"/>
      <c r="CB69" s="381"/>
      <c r="CC69" s="381"/>
      <c r="CD69" s="381"/>
      <c r="CE69" s="381"/>
      <c r="CF69" s="381"/>
      <c r="CG69" s="381"/>
      <c r="CH69" s="381"/>
      <c r="CI69" s="381"/>
      <c r="CJ69" s="381"/>
      <c r="CK69" s="381"/>
      <c r="CL69" s="381"/>
      <c r="CM69" s="381"/>
      <c r="CN69" s="381"/>
      <c r="CO69" s="381"/>
      <c r="CP69" s="381"/>
      <c r="CQ69" s="381"/>
      <c r="CR69" s="381"/>
      <c r="CS69" s="381"/>
      <c r="CT69" s="381"/>
      <c r="CU69" s="381"/>
      <c r="CV69" s="381"/>
      <c r="CW69" s="381"/>
      <c r="CX69" s="381"/>
      <c r="CY69" s="381"/>
      <c r="CZ69" s="381"/>
      <c r="DA69" s="381"/>
      <c r="DB69" s="381"/>
      <c r="DC69" s="381"/>
      <c r="DD69" s="381"/>
      <c r="DE69" s="381"/>
      <c r="DF69" s="381"/>
      <c r="DG69" s="381"/>
      <c r="DH69" s="381"/>
      <c r="DI69" s="381"/>
      <c r="DJ69" s="381"/>
      <c r="DK69" s="381"/>
      <c r="DL69" s="381"/>
      <c r="DM69" s="381"/>
      <c r="DN69" s="381"/>
      <c r="DO69" s="381"/>
      <c r="DP69" s="381"/>
      <c r="DQ69" s="381"/>
      <c r="DR69" s="381"/>
      <c r="DS69" s="381"/>
      <c r="DT69" s="381"/>
      <c r="DU69" s="381"/>
      <c r="DV69" s="381"/>
      <c r="DW69" s="381"/>
      <c r="DX69" s="381"/>
      <c r="DY69" s="381"/>
      <c r="DZ69" s="381"/>
      <c r="EA69" s="381"/>
      <c r="EB69" s="381"/>
      <c r="EC69" s="381"/>
      <c r="ED69" s="381"/>
      <c r="EE69" s="381"/>
      <c r="EF69" s="381"/>
      <c r="EG69" s="381"/>
      <c r="EH69" s="381"/>
      <c r="EI69" s="381"/>
      <c r="EJ69" s="381"/>
      <c r="EK69" s="381"/>
      <c r="EL69" s="381"/>
      <c r="EM69" s="381"/>
    </row>
    <row r="70" spans="1:143" s="382" customFormat="1" ht="36.75" customHeight="1" x14ac:dyDescent="0.25">
      <c r="A70" s="375">
        <v>44228</v>
      </c>
      <c r="B70" s="376" t="s">
        <v>605</v>
      </c>
      <c r="C70" s="377" t="s">
        <v>648</v>
      </c>
      <c r="D70" s="378"/>
      <c r="E70" s="380">
        <v>5940</v>
      </c>
      <c r="F70" s="289">
        <f t="shared" si="0"/>
        <v>134915390.44999996</v>
      </c>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1"/>
      <c r="AU70" s="381"/>
      <c r="AV70" s="381"/>
      <c r="AW70" s="381"/>
      <c r="AX70" s="381"/>
      <c r="AY70" s="381"/>
      <c r="AZ70" s="381"/>
      <c r="BA70" s="381"/>
      <c r="BB70" s="381"/>
      <c r="BC70" s="381"/>
      <c r="BD70" s="381"/>
      <c r="BE70" s="381"/>
      <c r="BF70" s="381"/>
      <c r="BG70" s="381"/>
      <c r="BH70" s="381"/>
      <c r="BI70" s="381"/>
      <c r="BJ70" s="381"/>
      <c r="BK70" s="381"/>
      <c r="BL70" s="381"/>
      <c r="BM70" s="381"/>
      <c r="BN70" s="381"/>
      <c r="BO70" s="381"/>
      <c r="BP70" s="381"/>
      <c r="BQ70" s="381"/>
      <c r="BR70" s="381"/>
      <c r="BS70" s="381"/>
      <c r="BT70" s="381"/>
      <c r="BU70" s="381"/>
      <c r="BV70" s="381"/>
      <c r="BW70" s="381"/>
      <c r="BX70" s="381"/>
      <c r="BY70" s="381"/>
      <c r="BZ70" s="381"/>
      <c r="CA70" s="381"/>
      <c r="CB70" s="381"/>
      <c r="CC70" s="381"/>
      <c r="CD70" s="381"/>
      <c r="CE70" s="381"/>
      <c r="CF70" s="381"/>
      <c r="CG70" s="381"/>
      <c r="CH70" s="381"/>
      <c r="CI70" s="381"/>
      <c r="CJ70" s="381"/>
      <c r="CK70" s="381"/>
      <c r="CL70" s="381"/>
      <c r="CM70" s="381"/>
      <c r="CN70" s="381"/>
      <c r="CO70" s="381"/>
      <c r="CP70" s="381"/>
      <c r="CQ70" s="381"/>
      <c r="CR70" s="381"/>
      <c r="CS70" s="381"/>
      <c r="CT70" s="381"/>
      <c r="CU70" s="381"/>
      <c r="CV70" s="381"/>
      <c r="CW70" s="381"/>
      <c r="CX70" s="381"/>
      <c r="CY70" s="381"/>
      <c r="CZ70" s="381"/>
      <c r="DA70" s="381"/>
      <c r="DB70" s="381"/>
      <c r="DC70" s="381"/>
      <c r="DD70" s="381"/>
      <c r="DE70" s="381"/>
      <c r="DF70" s="381"/>
      <c r="DG70" s="381"/>
      <c r="DH70" s="381"/>
      <c r="DI70" s="381"/>
      <c r="DJ70" s="381"/>
      <c r="DK70" s="381"/>
      <c r="DL70" s="381"/>
      <c r="DM70" s="381"/>
      <c r="DN70" s="381"/>
      <c r="DO70" s="381"/>
      <c r="DP70" s="381"/>
      <c r="DQ70" s="381"/>
      <c r="DR70" s="381"/>
      <c r="DS70" s="381"/>
      <c r="DT70" s="381"/>
      <c r="DU70" s="381"/>
      <c r="DV70" s="381"/>
      <c r="DW70" s="381"/>
      <c r="DX70" s="381"/>
      <c r="DY70" s="381"/>
      <c r="DZ70" s="381"/>
      <c r="EA70" s="381"/>
      <c r="EB70" s="381"/>
      <c r="EC70" s="381"/>
      <c r="ED70" s="381"/>
      <c r="EE70" s="381"/>
      <c r="EF70" s="381"/>
      <c r="EG70" s="381"/>
      <c r="EH70" s="381"/>
      <c r="EI70" s="381"/>
      <c r="EJ70" s="381"/>
      <c r="EK70" s="381"/>
      <c r="EL70" s="381"/>
      <c r="EM70" s="381"/>
    </row>
    <row r="71" spans="1:143" s="382" customFormat="1" ht="28.5" customHeight="1" x14ac:dyDescent="0.25">
      <c r="A71" s="375">
        <v>44228</v>
      </c>
      <c r="B71" s="376" t="s">
        <v>606</v>
      </c>
      <c r="C71" s="377" t="s">
        <v>649</v>
      </c>
      <c r="D71" s="378"/>
      <c r="E71" s="380">
        <v>1800</v>
      </c>
      <c r="F71" s="289">
        <f t="shared" si="0"/>
        <v>134913590.44999996</v>
      </c>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1"/>
      <c r="AN71" s="381"/>
      <c r="AO71" s="381"/>
      <c r="AP71" s="381"/>
      <c r="AQ71" s="381"/>
      <c r="AR71" s="381"/>
      <c r="AS71" s="381"/>
      <c r="AT71" s="381"/>
      <c r="AU71" s="381"/>
      <c r="AV71" s="381"/>
      <c r="AW71" s="381"/>
      <c r="AX71" s="381"/>
      <c r="AY71" s="381"/>
      <c r="AZ71" s="381"/>
      <c r="BA71" s="381"/>
      <c r="BB71" s="381"/>
      <c r="BC71" s="381"/>
      <c r="BD71" s="381"/>
      <c r="BE71" s="381"/>
      <c r="BF71" s="381"/>
      <c r="BG71" s="381"/>
      <c r="BH71" s="381"/>
      <c r="BI71" s="381"/>
      <c r="BJ71" s="381"/>
      <c r="BK71" s="381"/>
      <c r="BL71" s="381"/>
      <c r="BM71" s="381"/>
      <c r="BN71" s="381"/>
      <c r="BO71" s="381"/>
      <c r="BP71" s="381"/>
      <c r="BQ71" s="381"/>
      <c r="BR71" s="381"/>
      <c r="BS71" s="381"/>
      <c r="BT71" s="381"/>
      <c r="BU71" s="381"/>
      <c r="BV71" s="381"/>
      <c r="BW71" s="381"/>
      <c r="BX71" s="381"/>
      <c r="BY71" s="381"/>
      <c r="BZ71" s="381"/>
      <c r="CA71" s="381"/>
      <c r="CB71" s="381"/>
      <c r="CC71" s="381"/>
      <c r="CD71" s="381"/>
      <c r="CE71" s="381"/>
      <c r="CF71" s="381"/>
      <c r="CG71" s="381"/>
      <c r="CH71" s="381"/>
      <c r="CI71" s="381"/>
      <c r="CJ71" s="381"/>
      <c r="CK71" s="381"/>
      <c r="CL71" s="381"/>
      <c r="CM71" s="381"/>
      <c r="CN71" s="381"/>
      <c r="CO71" s="381"/>
      <c r="CP71" s="381"/>
      <c r="CQ71" s="381"/>
      <c r="CR71" s="381"/>
      <c r="CS71" s="381"/>
      <c r="CT71" s="381"/>
      <c r="CU71" s="381"/>
      <c r="CV71" s="381"/>
      <c r="CW71" s="381"/>
      <c r="CX71" s="381"/>
      <c r="CY71" s="381"/>
      <c r="CZ71" s="381"/>
      <c r="DA71" s="381"/>
      <c r="DB71" s="381"/>
      <c r="DC71" s="381"/>
      <c r="DD71" s="381"/>
      <c r="DE71" s="381"/>
      <c r="DF71" s="381"/>
      <c r="DG71" s="381"/>
      <c r="DH71" s="381"/>
      <c r="DI71" s="381"/>
      <c r="DJ71" s="381"/>
      <c r="DK71" s="381"/>
      <c r="DL71" s="381"/>
      <c r="DM71" s="381"/>
      <c r="DN71" s="381"/>
      <c r="DO71" s="381"/>
      <c r="DP71" s="381"/>
      <c r="DQ71" s="381"/>
      <c r="DR71" s="381"/>
      <c r="DS71" s="381"/>
      <c r="DT71" s="381"/>
      <c r="DU71" s="381"/>
      <c r="DV71" s="381"/>
      <c r="DW71" s="381"/>
      <c r="DX71" s="381"/>
      <c r="DY71" s="381"/>
      <c r="DZ71" s="381"/>
      <c r="EA71" s="381"/>
      <c r="EB71" s="381"/>
      <c r="EC71" s="381"/>
      <c r="ED71" s="381"/>
      <c r="EE71" s="381"/>
      <c r="EF71" s="381"/>
      <c r="EG71" s="381"/>
      <c r="EH71" s="381"/>
      <c r="EI71" s="381"/>
      <c r="EJ71" s="381"/>
      <c r="EK71" s="381"/>
      <c r="EL71" s="381"/>
      <c r="EM71" s="381"/>
    </row>
    <row r="72" spans="1:143" s="382" customFormat="1" ht="34.5" customHeight="1" x14ac:dyDescent="0.25">
      <c r="A72" s="375">
        <v>44228</v>
      </c>
      <c r="B72" s="376" t="s">
        <v>607</v>
      </c>
      <c r="C72" s="377" t="s">
        <v>650</v>
      </c>
      <c r="D72" s="378"/>
      <c r="E72" s="380">
        <v>6750</v>
      </c>
      <c r="F72" s="289">
        <f t="shared" si="0"/>
        <v>134906840.44999996</v>
      </c>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81"/>
      <c r="BQ72" s="381"/>
      <c r="BR72" s="381"/>
      <c r="BS72" s="381"/>
      <c r="BT72" s="381"/>
      <c r="BU72" s="381"/>
      <c r="BV72" s="381"/>
      <c r="BW72" s="381"/>
      <c r="BX72" s="381"/>
      <c r="BY72" s="381"/>
      <c r="BZ72" s="381"/>
      <c r="CA72" s="381"/>
      <c r="CB72" s="381"/>
      <c r="CC72" s="381"/>
      <c r="CD72" s="381"/>
      <c r="CE72" s="381"/>
      <c r="CF72" s="381"/>
      <c r="CG72" s="381"/>
      <c r="CH72" s="381"/>
      <c r="CI72" s="381"/>
      <c r="CJ72" s="381"/>
      <c r="CK72" s="381"/>
      <c r="CL72" s="381"/>
      <c r="CM72" s="381"/>
      <c r="CN72" s="381"/>
      <c r="CO72" s="381"/>
      <c r="CP72" s="381"/>
      <c r="CQ72" s="381"/>
      <c r="CR72" s="381"/>
      <c r="CS72" s="381"/>
      <c r="CT72" s="381"/>
      <c r="CU72" s="381"/>
      <c r="CV72" s="381"/>
      <c r="CW72" s="381"/>
      <c r="CX72" s="381"/>
      <c r="CY72" s="381"/>
      <c r="CZ72" s="381"/>
      <c r="DA72" s="381"/>
      <c r="DB72" s="381"/>
      <c r="DC72" s="381"/>
      <c r="DD72" s="381"/>
      <c r="DE72" s="381"/>
      <c r="DF72" s="381"/>
      <c r="DG72" s="381"/>
      <c r="DH72" s="381"/>
      <c r="DI72" s="381"/>
      <c r="DJ72" s="381"/>
      <c r="DK72" s="381"/>
      <c r="DL72" s="381"/>
      <c r="DM72" s="381"/>
      <c r="DN72" s="381"/>
      <c r="DO72" s="381"/>
      <c r="DP72" s="381"/>
      <c r="DQ72" s="381"/>
      <c r="DR72" s="381"/>
      <c r="DS72" s="381"/>
      <c r="DT72" s="381"/>
      <c r="DU72" s="381"/>
      <c r="DV72" s="381"/>
      <c r="DW72" s="381"/>
      <c r="DX72" s="381"/>
      <c r="DY72" s="381"/>
      <c r="DZ72" s="381"/>
      <c r="EA72" s="381"/>
      <c r="EB72" s="381"/>
      <c r="EC72" s="381"/>
      <c r="ED72" s="381"/>
      <c r="EE72" s="381"/>
      <c r="EF72" s="381"/>
      <c r="EG72" s="381"/>
      <c r="EH72" s="381"/>
      <c r="EI72" s="381"/>
      <c r="EJ72" s="381"/>
      <c r="EK72" s="381"/>
      <c r="EL72" s="381"/>
      <c r="EM72" s="381"/>
    </row>
    <row r="73" spans="1:143" s="382" customFormat="1" ht="41.25" customHeight="1" x14ac:dyDescent="0.25">
      <c r="A73" s="375">
        <v>44229</v>
      </c>
      <c r="B73" s="376">
        <v>58146</v>
      </c>
      <c r="C73" s="377" t="s">
        <v>651</v>
      </c>
      <c r="D73" s="378"/>
      <c r="E73" s="380">
        <v>131052.5</v>
      </c>
      <c r="F73" s="289">
        <f t="shared" si="0"/>
        <v>134775787.94999996</v>
      </c>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c r="AM73" s="381"/>
      <c r="AN73" s="381"/>
      <c r="AO73" s="381"/>
      <c r="AP73" s="381"/>
      <c r="AQ73" s="381"/>
      <c r="AR73" s="381"/>
      <c r="AS73" s="381"/>
      <c r="AT73" s="381"/>
      <c r="AU73" s="381"/>
      <c r="AV73" s="381"/>
      <c r="AW73" s="381"/>
      <c r="AX73" s="381"/>
      <c r="AY73" s="381"/>
      <c r="AZ73" s="381"/>
      <c r="BA73" s="381"/>
      <c r="BB73" s="381"/>
      <c r="BC73" s="381"/>
      <c r="BD73" s="381"/>
      <c r="BE73" s="381"/>
      <c r="BF73" s="381"/>
      <c r="BG73" s="381"/>
      <c r="BH73" s="381"/>
      <c r="BI73" s="381"/>
      <c r="BJ73" s="381"/>
      <c r="BK73" s="381"/>
      <c r="BL73" s="381"/>
      <c r="BM73" s="381"/>
      <c r="BN73" s="381"/>
      <c r="BO73" s="381"/>
      <c r="BP73" s="381"/>
      <c r="BQ73" s="381"/>
      <c r="BR73" s="381"/>
      <c r="BS73" s="381"/>
      <c r="BT73" s="381"/>
      <c r="BU73" s="381"/>
      <c r="BV73" s="381"/>
      <c r="BW73" s="381"/>
      <c r="BX73" s="381"/>
      <c r="BY73" s="381"/>
      <c r="BZ73" s="381"/>
      <c r="CA73" s="381"/>
      <c r="CB73" s="381"/>
      <c r="CC73" s="381"/>
      <c r="CD73" s="381"/>
      <c r="CE73" s="381"/>
      <c r="CF73" s="381"/>
      <c r="CG73" s="381"/>
      <c r="CH73" s="381"/>
      <c r="CI73" s="381"/>
      <c r="CJ73" s="381"/>
      <c r="CK73" s="381"/>
      <c r="CL73" s="381"/>
      <c r="CM73" s="381"/>
      <c r="CN73" s="381"/>
      <c r="CO73" s="381"/>
      <c r="CP73" s="381"/>
      <c r="CQ73" s="381"/>
      <c r="CR73" s="381"/>
      <c r="CS73" s="381"/>
      <c r="CT73" s="381"/>
      <c r="CU73" s="381"/>
      <c r="CV73" s="381"/>
      <c r="CW73" s="381"/>
      <c r="CX73" s="381"/>
      <c r="CY73" s="381"/>
      <c r="CZ73" s="381"/>
      <c r="DA73" s="381"/>
      <c r="DB73" s="381"/>
      <c r="DC73" s="381"/>
      <c r="DD73" s="381"/>
      <c r="DE73" s="381"/>
      <c r="DF73" s="381"/>
      <c r="DG73" s="381"/>
      <c r="DH73" s="381"/>
      <c r="DI73" s="381"/>
      <c r="DJ73" s="381"/>
      <c r="DK73" s="381"/>
      <c r="DL73" s="381"/>
      <c r="DM73" s="381"/>
      <c r="DN73" s="381"/>
      <c r="DO73" s="381"/>
      <c r="DP73" s="381"/>
      <c r="DQ73" s="381"/>
      <c r="DR73" s="381"/>
      <c r="DS73" s="381"/>
      <c r="DT73" s="381"/>
      <c r="DU73" s="381"/>
      <c r="DV73" s="381"/>
      <c r="DW73" s="381"/>
      <c r="DX73" s="381"/>
      <c r="DY73" s="381"/>
      <c r="DZ73" s="381"/>
      <c r="EA73" s="381"/>
      <c r="EB73" s="381"/>
      <c r="EC73" s="381"/>
      <c r="ED73" s="381"/>
      <c r="EE73" s="381"/>
      <c r="EF73" s="381"/>
      <c r="EG73" s="381"/>
      <c r="EH73" s="381"/>
      <c r="EI73" s="381"/>
      <c r="EJ73" s="381"/>
      <c r="EK73" s="381"/>
      <c r="EL73" s="381"/>
      <c r="EM73" s="381"/>
    </row>
    <row r="74" spans="1:143" s="382" customFormat="1" ht="21.75" customHeight="1" x14ac:dyDescent="0.25">
      <c r="A74" s="375">
        <v>44229</v>
      </c>
      <c r="B74" s="376">
        <v>58147</v>
      </c>
      <c r="C74" s="377" t="s">
        <v>41</v>
      </c>
      <c r="D74" s="378"/>
      <c r="E74" s="380">
        <v>0</v>
      </c>
      <c r="F74" s="289">
        <f t="shared" si="0"/>
        <v>134775787.94999996</v>
      </c>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1"/>
      <c r="BM74" s="381"/>
      <c r="BN74" s="381"/>
      <c r="BO74" s="381"/>
      <c r="BP74" s="381"/>
      <c r="BQ74" s="381"/>
      <c r="BR74" s="381"/>
      <c r="BS74" s="381"/>
      <c r="BT74" s="381"/>
      <c r="BU74" s="381"/>
      <c r="BV74" s="381"/>
      <c r="BW74" s="381"/>
      <c r="BX74" s="381"/>
      <c r="BY74" s="381"/>
      <c r="BZ74" s="381"/>
      <c r="CA74" s="381"/>
      <c r="CB74" s="381"/>
      <c r="CC74" s="381"/>
      <c r="CD74" s="381"/>
      <c r="CE74" s="381"/>
      <c r="CF74" s="381"/>
      <c r="CG74" s="381"/>
      <c r="CH74" s="381"/>
      <c r="CI74" s="381"/>
      <c r="CJ74" s="381"/>
      <c r="CK74" s="381"/>
      <c r="CL74" s="381"/>
      <c r="CM74" s="381"/>
      <c r="CN74" s="381"/>
      <c r="CO74" s="381"/>
      <c r="CP74" s="381"/>
      <c r="CQ74" s="381"/>
      <c r="CR74" s="381"/>
      <c r="CS74" s="381"/>
      <c r="CT74" s="381"/>
      <c r="CU74" s="381"/>
      <c r="CV74" s="381"/>
      <c r="CW74" s="381"/>
      <c r="CX74" s="381"/>
      <c r="CY74" s="381"/>
      <c r="CZ74" s="381"/>
      <c r="DA74" s="381"/>
      <c r="DB74" s="381"/>
      <c r="DC74" s="381"/>
      <c r="DD74" s="381"/>
      <c r="DE74" s="381"/>
      <c r="DF74" s="381"/>
      <c r="DG74" s="381"/>
      <c r="DH74" s="381"/>
      <c r="DI74" s="381"/>
      <c r="DJ74" s="381"/>
      <c r="DK74" s="381"/>
      <c r="DL74" s="381"/>
      <c r="DM74" s="381"/>
      <c r="DN74" s="381"/>
      <c r="DO74" s="381"/>
      <c r="DP74" s="381"/>
      <c r="DQ74" s="381"/>
      <c r="DR74" s="381"/>
      <c r="DS74" s="381"/>
      <c r="DT74" s="381"/>
      <c r="DU74" s="381"/>
      <c r="DV74" s="381"/>
      <c r="DW74" s="381"/>
      <c r="DX74" s="381"/>
      <c r="DY74" s="381"/>
      <c r="DZ74" s="381"/>
      <c r="EA74" s="381"/>
      <c r="EB74" s="381"/>
      <c r="EC74" s="381"/>
      <c r="ED74" s="381"/>
      <c r="EE74" s="381"/>
      <c r="EF74" s="381"/>
      <c r="EG74" s="381"/>
      <c r="EH74" s="381"/>
      <c r="EI74" s="381"/>
      <c r="EJ74" s="381"/>
      <c r="EK74" s="381"/>
      <c r="EL74" s="381"/>
      <c r="EM74" s="381"/>
    </row>
    <row r="75" spans="1:143" s="382" customFormat="1" ht="34.5" customHeight="1" x14ac:dyDescent="0.25">
      <c r="A75" s="375">
        <v>44229</v>
      </c>
      <c r="B75" s="376">
        <v>58148</v>
      </c>
      <c r="C75" s="377" t="s">
        <v>701</v>
      </c>
      <c r="D75" s="378"/>
      <c r="E75" s="380">
        <v>39220.620000000003</v>
      </c>
      <c r="F75" s="289">
        <f t="shared" si="0"/>
        <v>134736567.32999995</v>
      </c>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c r="AW75" s="381"/>
      <c r="AX75" s="381"/>
      <c r="AY75" s="381"/>
      <c r="AZ75" s="381"/>
      <c r="BA75" s="381"/>
      <c r="BB75" s="381"/>
      <c r="BC75" s="381"/>
      <c r="BD75" s="381"/>
      <c r="BE75" s="381"/>
      <c r="BF75" s="381"/>
      <c r="BG75" s="381"/>
      <c r="BH75" s="381"/>
      <c r="BI75" s="381"/>
      <c r="BJ75" s="381"/>
      <c r="BK75" s="381"/>
      <c r="BL75" s="381"/>
      <c r="BM75" s="381"/>
      <c r="BN75" s="381"/>
      <c r="BO75" s="381"/>
      <c r="BP75" s="381"/>
      <c r="BQ75" s="381"/>
      <c r="BR75" s="381"/>
      <c r="BS75" s="381"/>
      <c r="BT75" s="381"/>
      <c r="BU75" s="381"/>
      <c r="BV75" s="381"/>
      <c r="BW75" s="381"/>
      <c r="BX75" s="381"/>
      <c r="BY75" s="381"/>
      <c r="BZ75" s="381"/>
      <c r="CA75" s="381"/>
      <c r="CB75" s="381"/>
      <c r="CC75" s="381"/>
      <c r="CD75" s="381"/>
      <c r="CE75" s="381"/>
      <c r="CF75" s="381"/>
      <c r="CG75" s="381"/>
      <c r="CH75" s="381"/>
      <c r="CI75" s="381"/>
      <c r="CJ75" s="381"/>
      <c r="CK75" s="381"/>
      <c r="CL75" s="381"/>
      <c r="CM75" s="381"/>
      <c r="CN75" s="381"/>
      <c r="CO75" s="381"/>
      <c r="CP75" s="381"/>
      <c r="CQ75" s="381"/>
      <c r="CR75" s="381"/>
      <c r="CS75" s="381"/>
      <c r="CT75" s="381"/>
      <c r="CU75" s="381"/>
      <c r="CV75" s="381"/>
      <c r="CW75" s="381"/>
      <c r="CX75" s="381"/>
      <c r="CY75" s="381"/>
      <c r="CZ75" s="381"/>
      <c r="DA75" s="381"/>
      <c r="DB75" s="381"/>
      <c r="DC75" s="381"/>
      <c r="DD75" s="381"/>
      <c r="DE75" s="381"/>
      <c r="DF75" s="381"/>
      <c r="DG75" s="381"/>
      <c r="DH75" s="381"/>
      <c r="DI75" s="381"/>
      <c r="DJ75" s="381"/>
      <c r="DK75" s="381"/>
      <c r="DL75" s="381"/>
      <c r="DM75" s="381"/>
      <c r="DN75" s="381"/>
      <c r="DO75" s="381"/>
      <c r="DP75" s="381"/>
      <c r="DQ75" s="381"/>
      <c r="DR75" s="381"/>
      <c r="DS75" s="381"/>
      <c r="DT75" s="381"/>
      <c r="DU75" s="381"/>
      <c r="DV75" s="381"/>
      <c r="DW75" s="381"/>
      <c r="DX75" s="381"/>
      <c r="DY75" s="381"/>
      <c r="DZ75" s="381"/>
      <c r="EA75" s="381"/>
      <c r="EB75" s="381"/>
      <c r="EC75" s="381"/>
      <c r="ED75" s="381"/>
      <c r="EE75" s="381"/>
      <c r="EF75" s="381"/>
      <c r="EG75" s="381"/>
      <c r="EH75" s="381"/>
      <c r="EI75" s="381"/>
      <c r="EJ75" s="381"/>
      <c r="EK75" s="381"/>
      <c r="EL75" s="381"/>
      <c r="EM75" s="381"/>
    </row>
    <row r="76" spans="1:143" s="382" customFormat="1" ht="36.75" customHeight="1" x14ac:dyDescent="0.25">
      <c r="A76" s="375">
        <v>44229</v>
      </c>
      <c r="B76" s="376">
        <v>58149</v>
      </c>
      <c r="C76" s="377" t="s">
        <v>702</v>
      </c>
      <c r="D76" s="378"/>
      <c r="E76" s="380">
        <v>98714</v>
      </c>
      <c r="F76" s="289">
        <f t="shared" si="0"/>
        <v>134637853.32999995</v>
      </c>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81"/>
      <c r="AM76" s="381"/>
      <c r="AN76" s="381"/>
      <c r="AO76" s="381"/>
      <c r="AP76" s="381"/>
      <c r="AQ76" s="381"/>
      <c r="AR76" s="381"/>
      <c r="AS76" s="381"/>
      <c r="AT76" s="381"/>
      <c r="AU76" s="381"/>
      <c r="AV76" s="381"/>
      <c r="AW76" s="381"/>
      <c r="AX76" s="381"/>
      <c r="AY76" s="381"/>
      <c r="AZ76" s="381"/>
      <c r="BA76" s="381"/>
      <c r="BB76" s="381"/>
      <c r="BC76" s="381"/>
      <c r="BD76" s="381"/>
      <c r="BE76" s="381"/>
      <c r="BF76" s="381"/>
      <c r="BG76" s="381"/>
      <c r="BH76" s="381"/>
      <c r="BI76" s="381"/>
      <c r="BJ76" s="381"/>
      <c r="BK76" s="381"/>
      <c r="BL76" s="381"/>
      <c r="BM76" s="381"/>
      <c r="BN76" s="381"/>
      <c r="BO76" s="381"/>
      <c r="BP76" s="381"/>
      <c r="BQ76" s="381"/>
      <c r="BR76" s="381"/>
      <c r="BS76" s="381"/>
      <c r="BT76" s="381"/>
      <c r="BU76" s="381"/>
      <c r="BV76" s="381"/>
      <c r="BW76" s="381"/>
      <c r="BX76" s="381"/>
      <c r="BY76" s="381"/>
      <c r="BZ76" s="381"/>
      <c r="CA76" s="381"/>
      <c r="CB76" s="381"/>
      <c r="CC76" s="381"/>
      <c r="CD76" s="381"/>
      <c r="CE76" s="381"/>
      <c r="CF76" s="381"/>
      <c r="CG76" s="381"/>
      <c r="CH76" s="381"/>
      <c r="CI76" s="381"/>
      <c r="CJ76" s="381"/>
      <c r="CK76" s="381"/>
      <c r="CL76" s="381"/>
      <c r="CM76" s="381"/>
      <c r="CN76" s="381"/>
      <c r="CO76" s="381"/>
      <c r="CP76" s="381"/>
      <c r="CQ76" s="381"/>
      <c r="CR76" s="381"/>
      <c r="CS76" s="381"/>
      <c r="CT76" s="381"/>
      <c r="CU76" s="381"/>
      <c r="CV76" s="381"/>
      <c r="CW76" s="381"/>
      <c r="CX76" s="381"/>
      <c r="CY76" s="381"/>
      <c r="CZ76" s="381"/>
      <c r="DA76" s="381"/>
      <c r="DB76" s="381"/>
      <c r="DC76" s="381"/>
      <c r="DD76" s="381"/>
      <c r="DE76" s="381"/>
      <c r="DF76" s="381"/>
      <c r="DG76" s="381"/>
      <c r="DH76" s="381"/>
      <c r="DI76" s="381"/>
      <c r="DJ76" s="381"/>
      <c r="DK76" s="381"/>
      <c r="DL76" s="381"/>
      <c r="DM76" s="381"/>
      <c r="DN76" s="381"/>
      <c r="DO76" s="381"/>
      <c r="DP76" s="381"/>
      <c r="DQ76" s="381"/>
      <c r="DR76" s="381"/>
      <c r="DS76" s="381"/>
      <c r="DT76" s="381"/>
      <c r="DU76" s="381"/>
      <c r="DV76" s="381"/>
      <c r="DW76" s="381"/>
      <c r="DX76" s="381"/>
      <c r="DY76" s="381"/>
      <c r="DZ76" s="381"/>
      <c r="EA76" s="381"/>
      <c r="EB76" s="381"/>
      <c r="EC76" s="381"/>
      <c r="ED76" s="381"/>
      <c r="EE76" s="381"/>
      <c r="EF76" s="381"/>
      <c r="EG76" s="381"/>
      <c r="EH76" s="381"/>
      <c r="EI76" s="381"/>
      <c r="EJ76" s="381"/>
      <c r="EK76" s="381"/>
      <c r="EL76" s="381"/>
      <c r="EM76" s="381"/>
    </row>
    <row r="77" spans="1:143" s="382" customFormat="1" ht="42.75" customHeight="1" x14ac:dyDescent="0.25">
      <c r="A77" s="375">
        <v>44229</v>
      </c>
      <c r="B77" s="376" t="s">
        <v>608</v>
      </c>
      <c r="C77" s="377" t="s">
        <v>700</v>
      </c>
      <c r="D77" s="378"/>
      <c r="E77" s="380">
        <v>114142.5</v>
      </c>
      <c r="F77" s="289">
        <f t="shared" si="0"/>
        <v>134523710.82999995</v>
      </c>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381"/>
      <c r="BC77" s="381"/>
      <c r="BD77" s="381"/>
      <c r="BE77" s="381"/>
      <c r="BF77" s="381"/>
      <c r="BG77" s="381"/>
      <c r="BH77" s="381"/>
      <c r="BI77" s="381"/>
      <c r="BJ77" s="381"/>
      <c r="BK77" s="381"/>
      <c r="BL77" s="381"/>
      <c r="BM77" s="381"/>
      <c r="BN77" s="381"/>
      <c r="BO77" s="381"/>
      <c r="BP77" s="381"/>
      <c r="BQ77" s="381"/>
      <c r="BR77" s="381"/>
      <c r="BS77" s="381"/>
      <c r="BT77" s="381"/>
      <c r="BU77" s="381"/>
      <c r="BV77" s="381"/>
      <c r="BW77" s="381"/>
      <c r="BX77" s="381"/>
      <c r="BY77" s="381"/>
      <c r="BZ77" s="381"/>
      <c r="CA77" s="381"/>
      <c r="CB77" s="381"/>
      <c r="CC77" s="381"/>
      <c r="CD77" s="381"/>
      <c r="CE77" s="381"/>
      <c r="CF77" s="381"/>
      <c r="CG77" s="381"/>
      <c r="CH77" s="381"/>
      <c r="CI77" s="381"/>
      <c r="CJ77" s="381"/>
      <c r="CK77" s="381"/>
      <c r="CL77" s="381"/>
      <c r="CM77" s="381"/>
      <c r="CN77" s="381"/>
      <c r="CO77" s="381"/>
      <c r="CP77" s="381"/>
      <c r="CQ77" s="381"/>
      <c r="CR77" s="381"/>
      <c r="CS77" s="381"/>
      <c r="CT77" s="381"/>
      <c r="CU77" s="381"/>
      <c r="CV77" s="381"/>
      <c r="CW77" s="381"/>
      <c r="CX77" s="381"/>
      <c r="CY77" s="381"/>
      <c r="CZ77" s="381"/>
      <c r="DA77" s="381"/>
      <c r="DB77" s="381"/>
      <c r="DC77" s="381"/>
      <c r="DD77" s="381"/>
      <c r="DE77" s="381"/>
      <c r="DF77" s="381"/>
      <c r="DG77" s="381"/>
      <c r="DH77" s="381"/>
      <c r="DI77" s="381"/>
      <c r="DJ77" s="381"/>
      <c r="DK77" s="381"/>
      <c r="DL77" s="381"/>
      <c r="DM77" s="381"/>
      <c r="DN77" s="381"/>
      <c r="DO77" s="381"/>
      <c r="DP77" s="381"/>
      <c r="DQ77" s="381"/>
      <c r="DR77" s="381"/>
      <c r="DS77" s="381"/>
      <c r="DT77" s="381"/>
      <c r="DU77" s="381"/>
      <c r="DV77" s="381"/>
      <c r="DW77" s="381"/>
      <c r="DX77" s="381"/>
      <c r="DY77" s="381"/>
      <c r="DZ77" s="381"/>
      <c r="EA77" s="381"/>
      <c r="EB77" s="381"/>
      <c r="EC77" s="381"/>
      <c r="ED77" s="381"/>
      <c r="EE77" s="381"/>
      <c r="EF77" s="381"/>
      <c r="EG77" s="381"/>
      <c r="EH77" s="381"/>
      <c r="EI77" s="381"/>
      <c r="EJ77" s="381"/>
      <c r="EK77" s="381"/>
      <c r="EL77" s="381"/>
      <c r="EM77" s="381"/>
    </row>
    <row r="78" spans="1:143" s="382" customFormat="1" ht="51" customHeight="1" x14ac:dyDescent="0.25">
      <c r="A78" s="375">
        <v>44229</v>
      </c>
      <c r="B78" s="376" t="s">
        <v>609</v>
      </c>
      <c r="C78" s="377" t="s">
        <v>699</v>
      </c>
      <c r="D78" s="378"/>
      <c r="E78" s="380">
        <v>164872.5</v>
      </c>
      <c r="F78" s="289">
        <f t="shared" si="0"/>
        <v>134358838.32999995</v>
      </c>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81"/>
      <c r="AL78" s="381"/>
      <c r="AM78" s="381"/>
      <c r="AN78" s="381"/>
      <c r="AO78" s="381"/>
      <c r="AP78" s="381"/>
      <c r="AQ78" s="381"/>
      <c r="AR78" s="381"/>
      <c r="AS78" s="381"/>
      <c r="AT78" s="381"/>
      <c r="AU78" s="381"/>
      <c r="AV78" s="381"/>
      <c r="AW78" s="381"/>
      <c r="AX78" s="381"/>
      <c r="AY78" s="381"/>
      <c r="AZ78" s="381"/>
      <c r="BA78" s="381"/>
      <c r="BB78" s="381"/>
      <c r="BC78" s="381"/>
      <c r="BD78" s="381"/>
      <c r="BE78" s="381"/>
      <c r="BF78" s="381"/>
      <c r="BG78" s="381"/>
      <c r="BH78" s="381"/>
      <c r="BI78" s="381"/>
      <c r="BJ78" s="381"/>
      <c r="BK78" s="381"/>
      <c r="BL78" s="381"/>
      <c r="BM78" s="381"/>
      <c r="BN78" s="381"/>
      <c r="BO78" s="381"/>
      <c r="BP78" s="381"/>
      <c r="BQ78" s="381"/>
      <c r="BR78" s="381"/>
      <c r="BS78" s="381"/>
      <c r="BT78" s="381"/>
      <c r="BU78" s="381"/>
      <c r="BV78" s="381"/>
      <c r="BW78" s="381"/>
      <c r="BX78" s="381"/>
      <c r="BY78" s="381"/>
      <c r="BZ78" s="381"/>
      <c r="CA78" s="381"/>
      <c r="CB78" s="381"/>
      <c r="CC78" s="381"/>
      <c r="CD78" s="381"/>
      <c r="CE78" s="381"/>
      <c r="CF78" s="381"/>
      <c r="CG78" s="381"/>
      <c r="CH78" s="381"/>
      <c r="CI78" s="381"/>
      <c r="CJ78" s="381"/>
      <c r="CK78" s="381"/>
      <c r="CL78" s="381"/>
      <c r="CM78" s="381"/>
      <c r="CN78" s="381"/>
      <c r="CO78" s="381"/>
      <c r="CP78" s="381"/>
      <c r="CQ78" s="381"/>
      <c r="CR78" s="381"/>
      <c r="CS78" s="381"/>
      <c r="CT78" s="381"/>
      <c r="CU78" s="381"/>
      <c r="CV78" s="381"/>
      <c r="CW78" s="381"/>
      <c r="CX78" s="381"/>
      <c r="CY78" s="381"/>
      <c r="CZ78" s="381"/>
      <c r="DA78" s="381"/>
      <c r="DB78" s="381"/>
      <c r="DC78" s="381"/>
      <c r="DD78" s="381"/>
      <c r="DE78" s="381"/>
      <c r="DF78" s="381"/>
      <c r="DG78" s="381"/>
      <c r="DH78" s="381"/>
      <c r="DI78" s="381"/>
      <c r="DJ78" s="381"/>
      <c r="DK78" s="381"/>
      <c r="DL78" s="381"/>
      <c r="DM78" s="381"/>
      <c r="DN78" s="381"/>
      <c r="DO78" s="381"/>
      <c r="DP78" s="381"/>
      <c r="DQ78" s="381"/>
      <c r="DR78" s="381"/>
      <c r="DS78" s="381"/>
      <c r="DT78" s="381"/>
      <c r="DU78" s="381"/>
      <c r="DV78" s="381"/>
      <c r="DW78" s="381"/>
      <c r="DX78" s="381"/>
      <c r="DY78" s="381"/>
      <c r="DZ78" s="381"/>
      <c r="EA78" s="381"/>
      <c r="EB78" s="381"/>
      <c r="EC78" s="381"/>
      <c r="ED78" s="381"/>
      <c r="EE78" s="381"/>
      <c r="EF78" s="381"/>
      <c r="EG78" s="381"/>
      <c r="EH78" s="381"/>
      <c r="EI78" s="381"/>
      <c r="EJ78" s="381"/>
      <c r="EK78" s="381"/>
      <c r="EL78" s="381"/>
      <c r="EM78" s="381"/>
    </row>
    <row r="79" spans="1:143" s="382" customFormat="1" ht="46.5" customHeight="1" x14ac:dyDescent="0.25">
      <c r="A79" s="375">
        <v>44229</v>
      </c>
      <c r="B79" s="376" t="s">
        <v>610</v>
      </c>
      <c r="C79" s="377" t="s">
        <v>697</v>
      </c>
      <c r="D79" s="378"/>
      <c r="E79" s="380">
        <v>126825</v>
      </c>
      <c r="F79" s="289">
        <f t="shared" si="0"/>
        <v>134232013.32999995</v>
      </c>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81"/>
      <c r="AL79" s="381"/>
      <c r="AM79" s="381"/>
      <c r="AN79" s="381"/>
      <c r="AO79" s="381"/>
      <c r="AP79" s="381"/>
      <c r="AQ79" s="381"/>
      <c r="AR79" s="381"/>
      <c r="AS79" s="381"/>
      <c r="AT79" s="381"/>
      <c r="AU79" s="381"/>
      <c r="AV79" s="381"/>
      <c r="AW79" s="381"/>
      <c r="AX79" s="381"/>
      <c r="AY79" s="381"/>
      <c r="AZ79" s="381"/>
      <c r="BA79" s="381"/>
      <c r="BB79" s="381"/>
      <c r="BC79" s="381"/>
      <c r="BD79" s="381"/>
      <c r="BE79" s="381"/>
      <c r="BF79" s="381"/>
      <c r="BG79" s="381"/>
      <c r="BH79" s="381"/>
      <c r="BI79" s="381"/>
      <c r="BJ79" s="381"/>
      <c r="BK79" s="381"/>
      <c r="BL79" s="381"/>
      <c r="BM79" s="381"/>
      <c r="BN79" s="381"/>
      <c r="BO79" s="381"/>
      <c r="BP79" s="381"/>
      <c r="BQ79" s="381"/>
      <c r="BR79" s="381"/>
      <c r="BS79" s="381"/>
      <c r="BT79" s="381"/>
      <c r="BU79" s="381"/>
      <c r="BV79" s="381"/>
      <c r="BW79" s="381"/>
      <c r="BX79" s="381"/>
      <c r="BY79" s="381"/>
      <c r="BZ79" s="381"/>
      <c r="CA79" s="381"/>
      <c r="CB79" s="381"/>
      <c r="CC79" s="381"/>
      <c r="CD79" s="381"/>
      <c r="CE79" s="381"/>
      <c r="CF79" s="381"/>
      <c r="CG79" s="381"/>
      <c r="CH79" s="381"/>
      <c r="CI79" s="381"/>
      <c r="CJ79" s="381"/>
      <c r="CK79" s="381"/>
      <c r="CL79" s="381"/>
      <c r="CM79" s="381"/>
      <c r="CN79" s="381"/>
      <c r="CO79" s="381"/>
      <c r="CP79" s="381"/>
      <c r="CQ79" s="381"/>
      <c r="CR79" s="381"/>
      <c r="CS79" s="381"/>
      <c r="CT79" s="381"/>
      <c r="CU79" s="381"/>
      <c r="CV79" s="381"/>
      <c r="CW79" s="381"/>
      <c r="CX79" s="381"/>
      <c r="CY79" s="381"/>
      <c r="CZ79" s="381"/>
      <c r="DA79" s="381"/>
      <c r="DB79" s="381"/>
      <c r="DC79" s="381"/>
      <c r="DD79" s="381"/>
      <c r="DE79" s="381"/>
      <c r="DF79" s="381"/>
      <c r="DG79" s="381"/>
      <c r="DH79" s="381"/>
      <c r="DI79" s="381"/>
      <c r="DJ79" s="381"/>
      <c r="DK79" s="381"/>
      <c r="DL79" s="381"/>
      <c r="DM79" s="381"/>
      <c r="DN79" s="381"/>
      <c r="DO79" s="381"/>
      <c r="DP79" s="381"/>
      <c r="DQ79" s="381"/>
      <c r="DR79" s="381"/>
      <c r="DS79" s="381"/>
      <c r="DT79" s="381"/>
      <c r="DU79" s="381"/>
      <c r="DV79" s="381"/>
      <c r="DW79" s="381"/>
      <c r="DX79" s="381"/>
      <c r="DY79" s="381"/>
      <c r="DZ79" s="381"/>
      <c r="EA79" s="381"/>
      <c r="EB79" s="381"/>
      <c r="EC79" s="381"/>
      <c r="ED79" s="381"/>
      <c r="EE79" s="381"/>
      <c r="EF79" s="381"/>
      <c r="EG79" s="381"/>
      <c r="EH79" s="381"/>
      <c r="EI79" s="381"/>
      <c r="EJ79" s="381"/>
      <c r="EK79" s="381"/>
      <c r="EL79" s="381"/>
      <c r="EM79" s="381"/>
    </row>
    <row r="80" spans="1:143" s="382" customFormat="1" ht="40.5" customHeight="1" x14ac:dyDescent="0.25">
      <c r="A80" s="375">
        <v>44230</v>
      </c>
      <c r="B80" s="376">
        <v>58150</v>
      </c>
      <c r="C80" s="377" t="s">
        <v>698</v>
      </c>
      <c r="D80" s="378"/>
      <c r="E80" s="380">
        <v>77149.2</v>
      </c>
      <c r="F80" s="289">
        <f t="shared" si="0"/>
        <v>134154864.12999995</v>
      </c>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381"/>
      <c r="AO80" s="381"/>
      <c r="AP80" s="381"/>
      <c r="AQ80" s="381"/>
      <c r="AR80" s="381"/>
      <c r="AS80" s="381"/>
      <c r="AT80" s="381"/>
      <c r="AU80" s="381"/>
      <c r="AV80" s="381"/>
      <c r="AW80" s="381"/>
      <c r="AX80" s="381"/>
      <c r="AY80" s="381"/>
      <c r="AZ80" s="381"/>
      <c r="BA80" s="381"/>
      <c r="BB80" s="381"/>
      <c r="BC80" s="381"/>
      <c r="BD80" s="381"/>
      <c r="BE80" s="381"/>
      <c r="BF80" s="381"/>
      <c r="BG80" s="381"/>
      <c r="BH80" s="381"/>
      <c r="BI80" s="381"/>
      <c r="BJ80" s="381"/>
      <c r="BK80" s="381"/>
      <c r="BL80" s="381"/>
      <c r="BM80" s="381"/>
      <c r="BN80" s="381"/>
      <c r="BO80" s="381"/>
      <c r="BP80" s="381"/>
      <c r="BQ80" s="381"/>
      <c r="BR80" s="381"/>
      <c r="BS80" s="381"/>
      <c r="BT80" s="381"/>
      <c r="BU80" s="381"/>
      <c r="BV80" s="381"/>
      <c r="BW80" s="381"/>
      <c r="BX80" s="381"/>
      <c r="BY80" s="381"/>
      <c r="BZ80" s="381"/>
      <c r="CA80" s="381"/>
      <c r="CB80" s="381"/>
      <c r="CC80" s="381"/>
      <c r="CD80" s="381"/>
      <c r="CE80" s="381"/>
      <c r="CF80" s="381"/>
      <c r="CG80" s="381"/>
      <c r="CH80" s="381"/>
      <c r="CI80" s="381"/>
      <c r="CJ80" s="381"/>
      <c r="CK80" s="381"/>
      <c r="CL80" s="381"/>
      <c r="CM80" s="381"/>
      <c r="CN80" s="381"/>
      <c r="CO80" s="381"/>
      <c r="CP80" s="381"/>
      <c r="CQ80" s="381"/>
      <c r="CR80" s="381"/>
      <c r="CS80" s="381"/>
      <c r="CT80" s="381"/>
      <c r="CU80" s="381"/>
      <c r="CV80" s="381"/>
      <c r="CW80" s="381"/>
      <c r="CX80" s="381"/>
      <c r="CY80" s="381"/>
      <c r="CZ80" s="381"/>
      <c r="DA80" s="381"/>
      <c r="DB80" s="381"/>
      <c r="DC80" s="381"/>
      <c r="DD80" s="381"/>
      <c r="DE80" s="381"/>
      <c r="DF80" s="381"/>
      <c r="DG80" s="381"/>
      <c r="DH80" s="381"/>
      <c r="DI80" s="381"/>
      <c r="DJ80" s="381"/>
      <c r="DK80" s="381"/>
      <c r="DL80" s="381"/>
      <c r="DM80" s="381"/>
      <c r="DN80" s="381"/>
      <c r="DO80" s="381"/>
      <c r="DP80" s="381"/>
      <c r="DQ80" s="381"/>
      <c r="DR80" s="381"/>
      <c r="DS80" s="381"/>
      <c r="DT80" s="381"/>
      <c r="DU80" s="381"/>
      <c r="DV80" s="381"/>
      <c r="DW80" s="381"/>
      <c r="DX80" s="381"/>
      <c r="DY80" s="381"/>
      <c r="DZ80" s="381"/>
      <c r="EA80" s="381"/>
      <c r="EB80" s="381"/>
      <c r="EC80" s="381"/>
      <c r="ED80" s="381"/>
      <c r="EE80" s="381"/>
      <c r="EF80" s="381"/>
      <c r="EG80" s="381"/>
      <c r="EH80" s="381"/>
      <c r="EI80" s="381"/>
      <c r="EJ80" s="381"/>
      <c r="EK80" s="381"/>
      <c r="EL80" s="381"/>
      <c r="EM80" s="381"/>
    </row>
    <row r="81" spans="1:143" s="382" customFormat="1" ht="36.75" customHeight="1" x14ac:dyDescent="0.25">
      <c r="A81" s="375">
        <v>44230</v>
      </c>
      <c r="B81" s="376">
        <v>58151</v>
      </c>
      <c r="C81" s="377" t="s">
        <v>696</v>
      </c>
      <c r="D81" s="378"/>
      <c r="E81" s="380">
        <v>22611.91</v>
      </c>
      <c r="F81" s="289">
        <f t="shared" si="0"/>
        <v>134132252.21999995</v>
      </c>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1"/>
      <c r="AY81" s="381"/>
      <c r="AZ81" s="381"/>
      <c r="BA81" s="381"/>
      <c r="BB81" s="381"/>
      <c r="BC81" s="381"/>
      <c r="BD81" s="381"/>
      <c r="BE81" s="381"/>
      <c r="BF81" s="381"/>
      <c r="BG81" s="381"/>
      <c r="BH81" s="381"/>
      <c r="BI81" s="381"/>
      <c r="BJ81" s="381"/>
      <c r="BK81" s="381"/>
      <c r="BL81" s="381"/>
      <c r="BM81" s="381"/>
      <c r="BN81" s="381"/>
      <c r="BO81" s="381"/>
      <c r="BP81" s="381"/>
      <c r="BQ81" s="381"/>
      <c r="BR81" s="381"/>
      <c r="BS81" s="381"/>
      <c r="BT81" s="381"/>
      <c r="BU81" s="381"/>
      <c r="BV81" s="381"/>
      <c r="BW81" s="381"/>
      <c r="BX81" s="381"/>
      <c r="BY81" s="381"/>
      <c r="BZ81" s="381"/>
      <c r="CA81" s="381"/>
      <c r="CB81" s="381"/>
      <c r="CC81" s="381"/>
      <c r="CD81" s="381"/>
      <c r="CE81" s="381"/>
      <c r="CF81" s="381"/>
      <c r="CG81" s="381"/>
      <c r="CH81" s="381"/>
      <c r="CI81" s="381"/>
      <c r="CJ81" s="381"/>
      <c r="CK81" s="381"/>
      <c r="CL81" s="381"/>
      <c r="CM81" s="381"/>
      <c r="CN81" s="381"/>
      <c r="CO81" s="381"/>
      <c r="CP81" s="381"/>
      <c r="CQ81" s="381"/>
      <c r="CR81" s="381"/>
      <c r="CS81" s="381"/>
      <c r="CT81" s="381"/>
      <c r="CU81" s="381"/>
      <c r="CV81" s="381"/>
      <c r="CW81" s="381"/>
      <c r="CX81" s="381"/>
      <c r="CY81" s="381"/>
      <c r="CZ81" s="381"/>
      <c r="DA81" s="381"/>
      <c r="DB81" s="381"/>
      <c r="DC81" s="381"/>
      <c r="DD81" s="381"/>
      <c r="DE81" s="381"/>
      <c r="DF81" s="381"/>
      <c r="DG81" s="381"/>
      <c r="DH81" s="381"/>
      <c r="DI81" s="381"/>
      <c r="DJ81" s="381"/>
      <c r="DK81" s="381"/>
      <c r="DL81" s="381"/>
      <c r="DM81" s="381"/>
      <c r="DN81" s="381"/>
      <c r="DO81" s="381"/>
      <c r="DP81" s="381"/>
      <c r="DQ81" s="381"/>
      <c r="DR81" s="381"/>
      <c r="DS81" s="381"/>
      <c r="DT81" s="381"/>
      <c r="DU81" s="381"/>
      <c r="DV81" s="381"/>
      <c r="DW81" s="381"/>
      <c r="DX81" s="381"/>
      <c r="DY81" s="381"/>
      <c r="DZ81" s="381"/>
      <c r="EA81" s="381"/>
      <c r="EB81" s="381"/>
      <c r="EC81" s="381"/>
      <c r="ED81" s="381"/>
      <c r="EE81" s="381"/>
      <c r="EF81" s="381"/>
      <c r="EG81" s="381"/>
      <c r="EH81" s="381"/>
      <c r="EI81" s="381"/>
      <c r="EJ81" s="381"/>
      <c r="EK81" s="381"/>
      <c r="EL81" s="381"/>
      <c r="EM81" s="381"/>
    </row>
    <row r="82" spans="1:143" s="382" customFormat="1" ht="28.5" customHeight="1" x14ac:dyDescent="0.25">
      <c r="A82" s="375">
        <v>44230</v>
      </c>
      <c r="B82" s="376">
        <v>58152</v>
      </c>
      <c r="C82" s="377" t="s">
        <v>695</v>
      </c>
      <c r="D82" s="386"/>
      <c r="E82" s="380">
        <v>125879.76</v>
      </c>
      <c r="F82" s="289">
        <f t="shared" si="0"/>
        <v>134006372.45999995</v>
      </c>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c r="BA82" s="381"/>
      <c r="BB82" s="381"/>
      <c r="BC82" s="381"/>
      <c r="BD82" s="381"/>
      <c r="BE82" s="381"/>
      <c r="BF82" s="381"/>
      <c r="BG82" s="381"/>
      <c r="BH82" s="381"/>
      <c r="BI82" s="381"/>
      <c r="BJ82" s="381"/>
      <c r="BK82" s="381"/>
      <c r="BL82" s="381"/>
      <c r="BM82" s="381"/>
      <c r="BN82" s="381"/>
      <c r="BO82" s="381"/>
      <c r="BP82" s="381"/>
      <c r="BQ82" s="381"/>
      <c r="BR82" s="381"/>
      <c r="BS82" s="381"/>
      <c r="BT82" s="381"/>
      <c r="BU82" s="381"/>
      <c r="BV82" s="381"/>
      <c r="BW82" s="381"/>
      <c r="BX82" s="381"/>
      <c r="BY82" s="381"/>
      <c r="BZ82" s="381"/>
      <c r="CA82" s="381"/>
      <c r="CB82" s="381"/>
      <c r="CC82" s="381"/>
      <c r="CD82" s="381"/>
      <c r="CE82" s="381"/>
      <c r="CF82" s="381"/>
      <c r="CG82" s="381"/>
      <c r="CH82" s="381"/>
      <c r="CI82" s="381"/>
      <c r="CJ82" s="381"/>
      <c r="CK82" s="381"/>
      <c r="CL82" s="381"/>
      <c r="CM82" s="381"/>
      <c r="CN82" s="381"/>
      <c r="CO82" s="381"/>
      <c r="CP82" s="381"/>
      <c r="CQ82" s="381"/>
      <c r="CR82" s="381"/>
      <c r="CS82" s="381"/>
      <c r="CT82" s="381"/>
      <c r="CU82" s="381"/>
      <c r="CV82" s="381"/>
      <c r="CW82" s="381"/>
      <c r="CX82" s="381"/>
      <c r="CY82" s="381"/>
      <c r="CZ82" s="381"/>
      <c r="DA82" s="381"/>
      <c r="DB82" s="381"/>
      <c r="DC82" s="381"/>
      <c r="DD82" s="381"/>
      <c r="DE82" s="381"/>
      <c r="DF82" s="381"/>
      <c r="DG82" s="381"/>
      <c r="DH82" s="381"/>
      <c r="DI82" s="381"/>
      <c r="DJ82" s="381"/>
      <c r="DK82" s="381"/>
      <c r="DL82" s="381"/>
      <c r="DM82" s="381"/>
      <c r="DN82" s="381"/>
      <c r="DO82" s="381"/>
      <c r="DP82" s="381"/>
      <c r="DQ82" s="381"/>
      <c r="DR82" s="381"/>
      <c r="DS82" s="381"/>
      <c r="DT82" s="381"/>
      <c r="DU82" s="381"/>
      <c r="DV82" s="381"/>
      <c r="DW82" s="381"/>
      <c r="DX82" s="381"/>
      <c r="DY82" s="381"/>
      <c r="DZ82" s="381"/>
      <c r="EA82" s="381"/>
      <c r="EB82" s="381"/>
      <c r="EC82" s="381"/>
      <c r="ED82" s="381"/>
      <c r="EE82" s="381"/>
      <c r="EF82" s="381"/>
      <c r="EG82" s="381"/>
      <c r="EH82" s="381"/>
      <c r="EI82" s="381"/>
      <c r="EJ82" s="381"/>
      <c r="EK82" s="381"/>
      <c r="EL82" s="381"/>
      <c r="EM82" s="381"/>
    </row>
    <row r="83" spans="1:143" s="382" customFormat="1" ht="41.25" customHeight="1" x14ac:dyDescent="0.25">
      <c r="A83" s="375">
        <v>44230</v>
      </c>
      <c r="B83" s="376">
        <v>58153</v>
      </c>
      <c r="C83" s="377" t="s">
        <v>694</v>
      </c>
      <c r="D83" s="386"/>
      <c r="E83" s="380">
        <v>131052.5</v>
      </c>
      <c r="F83" s="289">
        <f t="shared" si="0"/>
        <v>133875319.95999995</v>
      </c>
      <c r="G83" s="381"/>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381"/>
      <c r="AL83" s="381"/>
      <c r="AM83" s="381"/>
      <c r="AN83" s="381"/>
      <c r="AO83" s="381"/>
      <c r="AP83" s="381"/>
      <c r="AQ83" s="381"/>
      <c r="AR83" s="381"/>
      <c r="AS83" s="381"/>
      <c r="AT83" s="381"/>
      <c r="AU83" s="381"/>
      <c r="AV83" s="381"/>
      <c r="AW83" s="381"/>
      <c r="AX83" s="381"/>
      <c r="AY83" s="381"/>
      <c r="AZ83" s="381"/>
      <c r="BA83" s="381"/>
      <c r="BB83" s="381"/>
      <c r="BC83" s="381"/>
      <c r="BD83" s="381"/>
      <c r="BE83" s="381"/>
      <c r="BF83" s="381"/>
      <c r="BG83" s="381"/>
      <c r="BH83" s="381"/>
      <c r="BI83" s="381"/>
      <c r="BJ83" s="381"/>
      <c r="BK83" s="381"/>
      <c r="BL83" s="381"/>
      <c r="BM83" s="381"/>
      <c r="BN83" s="381"/>
      <c r="BO83" s="381"/>
      <c r="BP83" s="381"/>
      <c r="BQ83" s="381"/>
      <c r="BR83" s="381"/>
      <c r="BS83" s="381"/>
      <c r="BT83" s="381"/>
      <c r="BU83" s="381"/>
      <c r="BV83" s="381"/>
      <c r="BW83" s="381"/>
      <c r="BX83" s="381"/>
      <c r="BY83" s="381"/>
      <c r="BZ83" s="381"/>
      <c r="CA83" s="381"/>
      <c r="CB83" s="381"/>
      <c r="CC83" s="381"/>
      <c r="CD83" s="381"/>
      <c r="CE83" s="381"/>
      <c r="CF83" s="381"/>
      <c r="CG83" s="381"/>
      <c r="CH83" s="381"/>
      <c r="CI83" s="381"/>
      <c r="CJ83" s="381"/>
      <c r="CK83" s="381"/>
      <c r="CL83" s="381"/>
      <c r="CM83" s="381"/>
      <c r="CN83" s="381"/>
      <c r="CO83" s="381"/>
      <c r="CP83" s="381"/>
      <c r="CQ83" s="381"/>
      <c r="CR83" s="381"/>
      <c r="CS83" s="381"/>
      <c r="CT83" s="381"/>
      <c r="CU83" s="381"/>
      <c r="CV83" s="381"/>
      <c r="CW83" s="381"/>
      <c r="CX83" s="381"/>
      <c r="CY83" s="381"/>
      <c r="CZ83" s="381"/>
      <c r="DA83" s="381"/>
      <c r="DB83" s="381"/>
      <c r="DC83" s="381"/>
      <c r="DD83" s="381"/>
      <c r="DE83" s="381"/>
      <c r="DF83" s="381"/>
      <c r="DG83" s="381"/>
      <c r="DH83" s="381"/>
      <c r="DI83" s="381"/>
      <c r="DJ83" s="381"/>
      <c r="DK83" s="381"/>
      <c r="DL83" s="381"/>
      <c r="DM83" s="381"/>
      <c r="DN83" s="381"/>
      <c r="DO83" s="381"/>
      <c r="DP83" s="381"/>
      <c r="DQ83" s="381"/>
      <c r="DR83" s="381"/>
      <c r="DS83" s="381"/>
      <c r="DT83" s="381"/>
      <c r="DU83" s="381"/>
      <c r="DV83" s="381"/>
      <c r="DW83" s="381"/>
      <c r="DX83" s="381"/>
      <c r="DY83" s="381"/>
      <c r="DZ83" s="381"/>
      <c r="EA83" s="381"/>
      <c r="EB83" s="381"/>
      <c r="EC83" s="381"/>
      <c r="ED83" s="381"/>
      <c r="EE83" s="381"/>
      <c r="EF83" s="381"/>
      <c r="EG83" s="381"/>
      <c r="EH83" s="381"/>
      <c r="EI83" s="381"/>
      <c r="EJ83" s="381"/>
      <c r="EK83" s="381"/>
      <c r="EL83" s="381"/>
      <c r="EM83" s="381"/>
    </row>
    <row r="84" spans="1:143" s="382" customFormat="1" ht="38.25" customHeight="1" x14ac:dyDescent="0.25">
      <c r="A84" s="375">
        <v>44230</v>
      </c>
      <c r="B84" s="376">
        <v>58154</v>
      </c>
      <c r="C84" s="377" t="s">
        <v>693</v>
      </c>
      <c r="D84" s="377"/>
      <c r="E84" s="380">
        <v>112400.67</v>
      </c>
      <c r="F84" s="289">
        <f t="shared" si="0"/>
        <v>133762919.28999995</v>
      </c>
      <c r="G84" s="381"/>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381"/>
      <c r="AL84" s="381"/>
      <c r="AM84" s="381"/>
      <c r="AN84" s="381"/>
      <c r="AO84" s="381"/>
      <c r="AP84" s="381"/>
      <c r="AQ84" s="381"/>
      <c r="AR84" s="381"/>
      <c r="AS84" s="381"/>
      <c r="AT84" s="381"/>
      <c r="AU84" s="381"/>
      <c r="AV84" s="381"/>
      <c r="AW84" s="381"/>
      <c r="AX84" s="381"/>
      <c r="AY84" s="381"/>
      <c r="AZ84" s="381"/>
      <c r="BA84" s="381"/>
      <c r="BB84" s="381"/>
      <c r="BC84" s="381"/>
      <c r="BD84" s="381"/>
      <c r="BE84" s="381"/>
      <c r="BF84" s="381"/>
      <c r="BG84" s="381"/>
      <c r="BH84" s="381"/>
      <c r="BI84" s="381"/>
      <c r="BJ84" s="381"/>
      <c r="BK84" s="381"/>
      <c r="BL84" s="381"/>
      <c r="BM84" s="381"/>
      <c r="BN84" s="381"/>
      <c r="BO84" s="381"/>
      <c r="BP84" s="381"/>
      <c r="BQ84" s="381"/>
      <c r="BR84" s="381"/>
      <c r="BS84" s="381"/>
      <c r="BT84" s="381"/>
      <c r="BU84" s="381"/>
      <c r="BV84" s="381"/>
      <c r="BW84" s="381"/>
      <c r="BX84" s="381"/>
      <c r="BY84" s="381"/>
      <c r="BZ84" s="381"/>
      <c r="CA84" s="381"/>
      <c r="CB84" s="381"/>
      <c r="CC84" s="381"/>
      <c r="CD84" s="381"/>
      <c r="CE84" s="381"/>
      <c r="CF84" s="381"/>
      <c r="CG84" s="381"/>
      <c r="CH84" s="381"/>
      <c r="CI84" s="381"/>
      <c r="CJ84" s="381"/>
      <c r="CK84" s="381"/>
      <c r="CL84" s="381"/>
      <c r="CM84" s="381"/>
      <c r="CN84" s="381"/>
      <c r="CO84" s="381"/>
      <c r="CP84" s="381"/>
      <c r="CQ84" s="381"/>
      <c r="CR84" s="381"/>
      <c r="CS84" s="381"/>
      <c r="CT84" s="381"/>
      <c r="CU84" s="381"/>
      <c r="CV84" s="381"/>
      <c r="CW84" s="381"/>
      <c r="CX84" s="381"/>
      <c r="CY84" s="381"/>
      <c r="CZ84" s="381"/>
      <c r="DA84" s="381"/>
      <c r="DB84" s="381"/>
      <c r="DC84" s="381"/>
      <c r="DD84" s="381"/>
      <c r="DE84" s="381"/>
      <c r="DF84" s="381"/>
      <c r="DG84" s="381"/>
      <c r="DH84" s="381"/>
      <c r="DI84" s="381"/>
      <c r="DJ84" s="381"/>
      <c r="DK84" s="381"/>
      <c r="DL84" s="381"/>
      <c r="DM84" s="381"/>
      <c r="DN84" s="381"/>
      <c r="DO84" s="381"/>
      <c r="DP84" s="381"/>
      <c r="DQ84" s="381"/>
      <c r="DR84" s="381"/>
      <c r="DS84" s="381"/>
      <c r="DT84" s="381"/>
      <c r="DU84" s="381"/>
      <c r="DV84" s="381"/>
      <c r="DW84" s="381"/>
      <c r="DX84" s="381"/>
      <c r="DY84" s="381"/>
      <c r="DZ84" s="381"/>
      <c r="EA84" s="381"/>
      <c r="EB84" s="381"/>
      <c r="EC84" s="381"/>
      <c r="ED84" s="381"/>
      <c r="EE84" s="381"/>
      <c r="EF84" s="381"/>
      <c r="EG84" s="381"/>
      <c r="EH84" s="381"/>
      <c r="EI84" s="381"/>
      <c r="EJ84" s="381"/>
      <c r="EK84" s="381"/>
      <c r="EL84" s="381"/>
      <c r="EM84" s="381"/>
    </row>
    <row r="85" spans="1:143" s="382" customFormat="1" ht="18" customHeight="1" x14ac:dyDescent="0.25">
      <c r="A85" s="375">
        <v>44230</v>
      </c>
      <c r="B85" s="376">
        <v>58155</v>
      </c>
      <c r="C85" s="377" t="s">
        <v>41</v>
      </c>
      <c r="D85" s="384"/>
      <c r="E85" s="380">
        <v>0</v>
      </c>
      <c r="F85" s="289">
        <f t="shared" ref="F85:F148" si="1">F84-E85</f>
        <v>133762919.28999995</v>
      </c>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1"/>
      <c r="AN85" s="381"/>
      <c r="AO85" s="381"/>
      <c r="AP85" s="381"/>
      <c r="AQ85" s="381"/>
      <c r="AR85" s="381"/>
      <c r="AS85" s="381"/>
      <c r="AT85" s="381"/>
      <c r="AU85" s="381"/>
      <c r="AV85" s="381"/>
      <c r="AW85" s="381"/>
      <c r="AX85" s="381"/>
      <c r="AY85" s="381"/>
      <c r="AZ85" s="381"/>
      <c r="BA85" s="381"/>
      <c r="BB85" s="381"/>
      <c r="BC85" s="381"/>
      <c r="BD85" s="381"/>
      <c r="BE85" s="381"/>
      <c r="BF85" s="381"/>
      <c r="BG85" s="381"/>
      <c r="BH85" s="381"/>
      <c r="BI85" s="381"/>
      <c r="BJ85" s="381"/>
      <c r="BK85" s="381"/>
      <c r="BL85" s="381"/>
      <c r="BM85" s="381"/>
      <c r="BN85" s="381"/>
      <c r="BO85" s="381"/>
      <c r="BP85" s="381"/>
      <c r="BQ85" s="381"/>
      <c r="BR85" s="381"/>
      <c r="BS85" s="381"/>
      <c r="BT85" s="381"/>
      <c r="BU85" s="381"/>
      <c r="BV85" s="381"/>
      <c r="BW85" s="381"/>
      <c r="BX85" s="381"/>
      <c r="BY85" s="381"/>
      <c r="BZ85" s="381"/>
      <c r="CA85" s="381"/>
      <c r="CB85" s="381"/>
      <c r="CC85" s="381"/>
      <c r="CD85" s="381"/>
      <c r="CE85" s="381"/>
      <c r="CF85" s="381"/>
      <c r="CG85" s="381"/>
      <c r="CH85" s="381"/>
      <c r="CI85" s="381"/>
      <c r="CJ85" s="381"/>
      <c r="CK85" s="381"/>
      <c r="CL85" s="381"/>
      <c r="CM85" s="381"/>
      <c r="CN85" s="381"/>
      <c r="CO85" s="381"/>
      <c r="CP85" s="381"/>
      <c r="CQ85" s="381"/>
      <c r="CR85" s="381"/>
      <c r="CS85" s="381"/>
      <c r="CT85" s="381"/>
      <c r="CU85" s="381"/>
      <c r="CV85" s="381"/>
      <c r="CW85" s="381"/>
      <c r="CX85" s="381"/>
      <c r="CY85" s="381"/>
      <c r="CZ85" s="381"/>
      <c r="DA85" s="381"/>
      <c r="DB85" s="381"/>
      <c r="DC85" s="381"/>
      <c r="DD85" s="381"/>
      <c r="DE85" s="381"/>
      <c r="DF85" s="381"/>
      <c r="DG85" s="381"/>
      <c r="DH85" s="381"/>
      <c r="DI85" s="381"/>
      <c r="DJ85" s="381"/>
      <c r="DK85" s="381"/>
      <c r="DL85" s="381"/>
      <c r="DM85" s="381"/>
      <c r="DN85" s="381"/>
      <c r="DO85" s="381"/>
      <c r="DP85" s="381"/>
      <c r="DQ85" s="381"/>
      <c r="DR85" s="381"/>
      <c r="DS85" s="381"/>
      <c r="DT85" s="381"/>
      <c r="DU85" s="381"/>
      <c r="DV85" s="381"/>
      <c r="DW85" s="381"/>
      <c r="DX85" s="381"/>
      <c r="DY85" s="381"/>
      <c r="DZ85" s="381"/>
      <c r="EA85" s="381"/>
      <c r="EB85" s="381"/>
      <c r="EC85" s="381"/>
      <c r="ED85" s="381"/>
      <c r="EE85" s="381"/>
      <c r="EF85" s="381"/>
      <c r="EG85" s="381"/>
      <c r="EH85" s="381"/>
      <c r="EI85" s="381"/>
      <c r="EJ85" s="381"/>
      <c r="EK85" s="381"/>
      <c r="EL85" s="381"/>
      <c r="EM85" s="381"/>
    </row>
    <row r="86" spans="1:143" s="382" customFormat="1" ht="36.75" customHeight="1" x14ac:dyDescent="0.25">
      <c r="A86" s="375">
        <v>44230</v>
      </c>
      <c r="B86" s="376">
        <v>58156</v>
      </c>
      <c r="C86" s="377" t="s">
        <v>692</v>
      </c>
      <c r="D86" s="384"/>
      <c r="E86" s="380">
        <v>56174.22</v>
      </c>
      <c r="F86" s="289">
        <f t="shared" si="1"/>
        <v>133706745.06999995</v>
      </c>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1"/>
      <c r="BM86" s="381"/>
      <c r="BN86" s="381"/>
      <c r="BO86" s="381"/>
      <c r="BP86" s="381"/>
      <c r="BQ86" s="381"/>
      <c r="BR86" s="381"/>
      <c r="BS86" s="381"/>
      <c r="BT86" s="381"/>
      <c r="BU86" s="381"/>
      <c r="BV86" s="381"/>
      <c r="BW86" s="381"/>
      <c r="BX86" s="381"/>
      <c r="BY86" s="381"/>
      <c r="BZ86" s="381"/>
      <c r="CA86" s="381"/>
      <c r="CB86" s="381"/>
      <c r="CC86" s="381"/>
      <c r="CD86" s="381"/>
      <c r="CE86" s="381"/>
      <c r="CF86" s="381"/>
      <c r="CG86" s="381"/>
      <c r="CH86" s="381"/>
      <c r="CI86" s="381"/>
      <c r="CJ86" s="381"/>
      <c r="CK86" s="381"/>
      <c r="CL86" s="381"/>
      <c r="CM86" s="381"/>
      <c r="CN86" s="381"/>
      <c r="CO86" s="381"/>
      <c r="CP86" s="381"/>
      <c r="CQ86" s="381"/>
      <c r="CR86" s="381"/>
      <c r="CS86" s="381"/>
      <c r="CT86" s="381"/>
      <c r="CU86" s="381"/>
      <c r="CV86" s="381"/>
      <c r="CW86" s="381"/>
      <c r="CX86" s="381"/>
      <c r="CY86" s="381"/>
      <c r="CZ86" s="381"/>
      <c r="DA86" s="381"/>
      <c r="DB86" s="381"/>
      <c r="DC86" s="381"/>
      <c r="DD86" s="381"/>
      <c r="DE86" s="381"/>
      <c r="DF86" s="381"/>
      <c r="DG86" s="381"/>
      <c r="DH86" s="381"/>
      <c r="DI86" s="381"/>
      <c r="DJ86" s="381"/>
      <c r="DK86" s="381"/>
      <c r="DL86" s="381"/>
      <c r="DM86" s="381"/>
      <c r="DN86" s="381"/>
      <c r="DO86" s="381"/>
      <c r="DP86" s="381"/>
      <c r="DQ86" s="381"/>
      <c r="DR86" s="381"/>
      <c r="DS86" s="381"/>
      <c r="DT86" s="381"/>
      <c r="DU86" s="381"/>
      <c r="DV86" s="381"/>
      <c r="DW86" s="381"/>
      <c r="DX86" s="381"/>
      <c r="DY86" s="381"/>
      <c r="DZ86" s="381"/>
      <c r="EA86" s="381"/>
      <c r="EB86" s="381"/>
      <c r="EC86" s="381"/>
      <c r="ED86" s="381"/>
      <c r="EE86" s="381"/>
      <c r="EF86" s="381"/>
      <c r="EG86" s="381"/>
      <c r="EH86" s="381"/>
      <c r="EI86" s="381"/>
      <c r="EJ86" s="381"/>
      <c r="EK86" s="381"/>
      <c r="EL86" s="381"/>
      <c r="EM86" s="381"/>
    </row>
    <row r="87" spans="1:143" s="382" customFormat="1" ht="44.25" customHeight="1" x14ac:dyDescent="0.25">
      <c r="A87" s="375">
        <v>44230</v>
      </c>
      <c r="B87" s="376">
        <v>58157</v>
      </c>
      <c r="C87" s="377" t="s">
        <v>691</v>
      </c>
      <c r="D87" s="387"/>
      <c r="E87" s="380">
        <v>203357.2</v>
      </c>
      <c r="F87" s="289">
        <f t="shared" si="1"/>
        <v>133503387.86999995</v>
      </c>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c r="BA87" s="381"/>
      <c r="BB87" s="381"/>
      <c r="BC87" s="381"/>
      <c r="BD87" s="381"/>
      <c r="BE87" s="381"/>
      <c r="BF87" s="381"/>
      <c r="BG87" s="381"/>
      <c r="BH87" s="381"/>
      <c r="BI87" s="381"/>
      <c r="BJ87" s="381"/>
      <c r="BK87" s="381"/>
      <c r="BL87" s="381"/>
      <c r="BM87" s="381"/>
      <c r="BN87" s="381"/>
      <c r="BO87" s="381"/>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1"/>
      <c r="DQ87" s="381"/>
      <c r="DR87" s="381"/>
      <c r="DS87" s="381"/>
      <c r="DT87" s="381"/>
      <c r="DU87" s="381"/>
      <c r="DV87" s="381"/>
      <c r="DW87" s="381"/>
      <c r="DX87" s="381"/>
      <c r="DY87" s="381"/>
      <c r="DZ87" s="381"/>
      <c r="EA87" s="381"/>
      <c r="EB87" s="381"/>
      <c r="EC87" s="381"/>
      <c r="ED87" s="381"/>
      <c r="EE87" s="381"/>
      <c r="EF87" s="381"/>
      <c r="EG87" s="381"/>
      <c r="EH87" s="381"/>
      <c r="EI87" s="381"/>
      <c r="EJ87" s="381"/>
      <c r="EK87" s="381"/>
      <c r="EL87" s="381"/>
      <c r="EM87" s="381"/>
    </row>
    <row r="88" spans="1:143" s="382" customFormat="1" ht="59.25" customHeight="1" x14ac:dyDescent="0.25">
      <c r="A88" s="375">
        <v>44230</v>
      </c>
      <c r="B88" s="376">
        <v>58158</v>
      </c>
      <c r="C88" s="377" t="s">
        <v>690</v>
      </c>
      <c r="D88" s="370"/>
      <c r="E88" s="380">
        <v>642580</v>
      </c>
      <c r="F88" s="289">
        <f t="shared" si="1"/>
        <v>132860807.86999995</v>
      </c>
      <c r="G88" s="381"/>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381"/>
      <c r="AL88" s="381"/>
      <c r="AM88" s="381"/>
      <c r="AN88" s="381"/>
      <c r="AO88" s="381"/>
      <c r="AP88" s="381"/>
      <c r="AQ88" s="381"/>
      <c r="AR88" s="381"/>
      <c r="AS88" s="381"/>
      <c r="AT88" s="381"/>
      <c r="AU88" s="381"/>
      <c r="AV88" s="381"/>
      <c r="AW88" s="381"/>
      <c r="AX88" s="381"/>
      <c r="AY88" s="381"/>
      <c r="AZ88" s="381"/>
      <c r="BA88" s="381"/>
      <c r="BB88" s="381"/>
      <c r="BC88" s="381"/>
      <c r="BD88" s="381"/>
      <c r="BE88" s="381"/>
      <c r="BF88" s="381"/>
      <c r="BG88" s="381"/>
      <c r="BH88" s="381"/>
      <c r="BI88" s="381"/>
      <c r="BJ88" s="381"/>
      <c r="BK88" s="381"/>
      <c r="BL88" s="381"/>
      <c r="BM88" s="381"/>
      <c r="BN88" s="381"/>
      <c r="BO88" s="381"/>
      <c r="BP88" s="381"/>
      <c r="BQ88" s="381"/>
      <c r="BR88" s="381"/>
      <c r="BS88" s="381"/>
      <c r="BT88" s="381"/>
      <c r="BU88" s="381"/>
      <c r="BV88" s="381"/>
      <c r="BW88" s="381"/>
      <c r="BX88" s="381"/>
      <c r="BY88" s="381"/>
      <c r="BZ88" s="381"/>
      <c r="CA88" s="381"/>
      <c r="CB88" s="381"/>
      <c r="CC88" s="381"/>
      <c r="CD88" s="381"/>
      <c r="CE88" s="381"/>
      <c r="CF88" s="381"/>
      <c r="CG88" s="381"/>
      <c r="CH88" s="381"/>
      <c r="CI88" s="381"/>
      <c r="CJ88" s="381"/>
      <c r="CK88" s="381"/>
      <c r="CL88" s="381"/>
      <c r="CM88" s="381"/>
      <c r="CN88" s="381"/>
      <c r="CO88" s="381"/>
      <c r="CP88" s="381"/>
      <c r="CQ88" s="381"/>
      <c r="CR88" s="381"/>
      <c r="CS88" s="381"/>
      <c r="CT88" s="381"/>
      <c r="CU88" s="381"/>
      <c r="CV88" s="381"/>
      <c r="CW88" s="381"/>
      <c r="CX88" s="381"/>
      <c r="CY88" s="381"/>
      <c r="CZ88" s="381"/>
      <c r="DA88" s="381"/>
      <c r="DB88" s="381"/>
      <c r="DC88" s="381"/>
      <c r="DD88" s="381"/>
      <c r="DE88" s="381"/>
      <c r="DF88" s="381"/>
      <c r="DG88" s="381"/>
      <c r="DH88" s="381"/>
      <c r="DI88" s="381"/>
      <c r="DJ88" s="381"/>
      <c r="DK88" s="381"/>
      <c r="DL88" s="381"/>
      <c r="DM88" s="381"/>
      <c r="DN88" s="381"/>
      <c r="DO88" s="381"/>
      <c r="DP88" s="381"/>
      <c r="DQ88" s="381"/>
      <c r="DR88" s="381"/>
      <c r="DS88" s="381"/>
      <c r="DT88" s="381"/>
      <c r="DU88" s="381"/>
      <c r="DV88" s="381"/>
      <c r="DW88" s="381"/>
      <c r="DX88" s="381"/>
      <c r="DY88" s="381"/>
      <c r="DZ88" s="381"/>
      <c r="EA88" s="381"/>
      <c r="EB88" s="381"/>
      <c r="EC88" s="381"/>
      <c r="ED88" s="381"/>
      <c r="EE88" s="381"/>
      <c r="EF88" s="381"/>
      <c r="EG88" s="381"/>
      <c r="EH88" s="381"/>
      <c r="EI88" s="381"/>
      <c r="EJ88" s="381"/>
      <c r="EK88" s="381"/>
      <c r="EL88" s="381"/>
      <c r="EM88" s="381"/>
    </row>
    <row r="89" spans="1:143" s="382" customFormat="1" ht="41.25" customHeight="1" x14ac:dyDescent="0.25">
      <c r="A89" s="375">
        <v>44230</v>
      </c>
      <c r="B89" s="376">
        <v>58159</v>
      </c>
      <c r="C89" s="377" t="s">
        <v>689</v>
      </c>
      <c r="D89" s="386"/>
      <c r="E89" s="380">
        <v>1124.46</v>
      </c>
      <c r="F89" s="289">
        <f t="shared" si="1"/>
        <v>132859683.40999995</v>
      </c>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81"/>
      <c r="DK89" s="381"/>
      <c r="DL89" s="381"/>
      <c r="DM89" s="381"/>
      <c r="DN89" s="381"/>
      <c r="DO89" s="381"/>
      <c r="DP89" s="381"/>
      <c r="DQ89" s="381"/>
      <c r="DR89" s="381"/>
      <c r="DS89" s="381"/>
      <c r="DT89" s="381"/>
      <c r="DU89" s="381"/>
      <c r="DV89" s="381"/>
      <c r="DW89" s="381"/>
      <c r="DX89" s="381"/>
      <c r="DY89" s="381"/>
      <c r="DZ89" s="381"/>
      <c r="EA89" s="381"/>
      <c r="EB89" s="381"/>
      <c r="EC89" s="381"/>
      <c r="ED89" s="381"/>
      <c r="EE89" s="381"/>
      <c r="EF89" s="381"/>
      <c r="EG89" s="381"/>
      <c r="EH89" s="381"/>
      <c r="EI89" s="381"/>
      <c r="EJ89" s="381"/>
      <c r="EK89" s="381"/>
      <c r="EL89" s="381"/>
      <c r="EM89" s="381"/>
    </row>
    <row r="90" spans="1:143" s="382" customFormat="1" ht="34.5" customHeight="1" x14ac:dyDescent="0.25">
      <c r="A90" s="375">
        <v>44230</v>
      </c>
      <c r="B90" s="376">
        <v>58160</v>
      </c>
      <c r="C90" s="377" t="s">
        <v>688</v>
      </c>
      <c r="D90" s="384"/>
      <c r="E90" s="380">
        <v>13743.5</v>
      </c>
      <c r="F90" s="289">
        <f t="shared" si="1"/>
        <v>132845939.90999995</v>
      </c>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1"/>
      <c r="CF90" s="381"/>
      <c r="CG90" s="381"/>
      <c r="CH90" s="381"/>
      <c r="CI90" s="381"/>
      <c r="CJ90" s="381"/>
      <c r="CK90" s="381"/>
      <c r="CL90" s="381"/>
      <c r="CM90" s="381"/>
      <c r="CN90" s="381"/>
      <c r="CO90" s="381"/>
      <c r="CP90" s="381"/>
      <c r="CQ90" s="381"/>
      <c r="CR90" s="381"/>
      <c r="CS90" s="381"/>
      <c r="CT90" s="381"/>
      <c r="CU90" s="381"/>
      <c r="CV90" s="381"/>
      <c r="CW90" s="381"/>
      <c r="CX90" s="381"/>
      <c r="CY90" s="381"/>
      <c r="CZ90" s="381"/>
      <c r="DA90" s="381"/>
      <c r="DB90" s="381"/>
      <c r="DC90" s="381"/>
      <c r="DD90" s="381"/>
      <c r="DE90" s="381"/>
      <c r="DF90" s="381"/>
      <c r="DG90" s="381"/>
      <c r="DH90" s="381"/>
      <c r="DI90" s="381"/>
      <c r="DJ90" s="381"/>
      <c r="DK90" s="381"/>
      <c r="DL90" s="381"/>
      <c r="DM90" s="381"/>
      <c r="DN90" s="381"/>
      <c r="DO90" s="381"/>
      <c r="DP90" s="381"/>
      <c r="DQ90" s="381"/>
      <c r="DR90" s="381"/>
      <c r="DS90" s="381"/>
      <c r="DT90" s="381"/>
      <c r="DU90" s="381"/>
      <c r="DV90" s="381"/>
      <c r="DW90" s="381"/>
      <c r="DX90" s="381"/>
      <c r="DY90" s="381"/>
      <c r="DZ90" s="381"/>
      <c r="EA90" s="381"/>
      <c r="EB90" s="381"/>
      <c r="EC90" s="381"/>
      <c r="ED90" s="381"/>
      <c r="EE90" s="381"/>
      <c r="EF90" s="381"/>
      <c r="EG90" s="381"/>
      <c r="EH90" s="381"/>
      <c r="EI90" s="381"/>
      <c r="EJ90" s="381"/>
      <c r="EK90" s="381"/>
      <c r="EL90" s="381"/>
      <c r="EM90" s="381"/>
    </row>
    <row r="91" spans="1:143" s="382" customFormat="1" ht="36" customHeight="1" x14ac:dyDescent="0.25">
      <c r="A91" s="375">
        <v>44230</v>
      </c>
      <c r="B91" s="376">
        <v>58161</v>
      </c>
      <c r="C91" s="377" t="s">
        <v>687</v>
      </c>
      <c r="D91" s="378"/>
      <c r="E91" s="380">
        <v>15714.89</v>
      </c>
      <c r="F91" s="289">
        <f t="shared" si="1"/>
        <v>132830225.01999995</v>
      </c>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1"/>
      <c r="AS91" s="381"/>
      <c r="AT91" s="381"/>
      <c r="AU91" s="381"/>
      <c r="AV91" s="381"/>
      <c r="AW91" s="381"/>
      <c r="AX91" s="381"/>
      <c r="AY91" s="381"/>
      <c r="AZ91" s="381"/>
      <c r="BA91" s="381"/>
      <c r="BB91" s="381"/>
      <c r="BC91" s="381"/>
      <c r="BD91" s="381"/>
      <c r="BE91" s="381"/>
      <c r="BF91" s="381"/>
      <c r="BG91" s="381"/>
      <c r="BH91" s="381"/>
      <c r="BI91" s="381"/>
      <c r="BJ91" s="381"/>
      <c r="BK91" s="381"/>
      <c r="BL91" s="381"/>
      <c r="BM91" s="381"/>
      <c r="BN91" s="381"/>
      <c r="BO91" s="381"/>
      <c r="BP91" s="381"/>
      <c r="BQ91" s="381"/>
      <c r="BR91" s="381"/>
      <c r="BS91" s="381"/>
      <c r="BT91" s="381"/>
      <c r="BU91" s="381"/>
      <c r="BV91" s="381"/>
      <c r="BW91" s="381"/>
      <c r="BX91" s="381"/>
      <c r="BY91" s="381"/>
      <c r="BZ91" s="381"/>
      <c r="CA91" s="381"/>
      <c r="CB91" s="381"/>
      <c r="CC91" s="381"/>
      <c r="CD91" s="381"/>
      <c r="CE91" s="381"/>
      <c r="CF91" s="381"/>
      <c r="CG91" s="381"/>
      <c r="CH91" s="381"/>
      <c r="CI91" s="381"/>
      <c r="CJ91" s="381"/>
      <c r="CK91" s="381"/>
      <c r="CL91" s="381"/>
      <c r="CM91" s="381"/>
      <c r="CN91" s="381"/>
      <c r="CO91" s="381"/>
      <c r="CP91" s="381"/>
      <c r="CQ91" s="381"/>
      <c r="CR91" s="381"/>
      <c r="CS91" s="381"/>
      <c r="CT91" s="381"/>
      <c r="CU91" s="381"/>
      <c r="CV91" s="381"/>
      <c r="CW91" s="381"/>
      <c r="CX91" s="381"/>
      <c r="CY91" s="381"/>
      <c r="CZ91" s="381"/>
      <c r="DA91" s="381"/>
      <c r="DB91" s="381"/>
      <c r="DC91" s="381"/>
      <c r="DD91" s="381"/>
      <c r="DE91" s="381"/>
      <c r="DF91" s="381"/>
      <c r="DG91" s="381"/>
      <c r="DH91" s="381"/>
      <c r="DI91" s="381"/>
      <c r="DJ91" s="381"/>
      <c r="DK91" s="381"/>
      <c r="DL91" s="381"/>
      <c r="DM91" s="381"/>
      <c r="DN91" s="381"/>
      <c r="DO91" s="381"/>
      <c r="DP91" s="381"/>
      <c r="DQ91" s="381"/>
      <c r="DR91" s="381"/>
      <c r="DS91" s="381"/>
      <c r="DT91" s="381"/>
      <c r="DU91" s="381"/>
      <c r="DV91" s="381"/>
      <c r="DW91" s="381"/>
      <c r="DX91" s="381"/>
      <c r="DY91" s="381"/>
      <c r="DZ91" s="381"/>
      <c r="EA91" s="381"/>
      <c r="EB91" s="381"/>
      <c r="EC91" s="381"/>
      <c r="ED91" s="381"/>
      <c r="EE91" s="381"/>
      <c r="EF91" s="381"/>
      <c r="EG91" s="381"/>
      <c r="EH91" s="381"/>
      <c r="EI91" s="381"/>
      <c r="EJ91" s="381"/>
      <c r="EK91" s="381"/>
      <c r="EL91" s="381"/>
      <c r="EM91" s="381"/>
    </row>
    <row r="92" spans="1:143" s="382" customFormat="1" ht="31.5" customHeight="1" x14ac:dyDescent="0.25">
      <c r="A92" s="375">
        <v>44230</v>
      </c>
      <c r="B92" s="376" t="s">
        <v>611</v>
      </c>
      <c r="C92" s="377" t="s">
        <v>686</v>
      </c>
      <c r="D92" s="378"/>
      <c r="E92" s="380">
        <v>781174</v>
      </c>
      <c r="F92" s="289">
        <f t="shared" si="1"/>
        <v>132049051.01999995</v>
      </c>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81"/>
      <c r="BK92" s="381"/>
      <c r="BL92" s="381"/>
      <c r="BM92" s="381"/>
      <c r="BN92" s="381"/>
      <c r="BO92" s="381"/>
      <c r="BP92" s="381"/>
      <c r="BQ92" s="381"/>
      <c r="BR92" s="381"/>
      <c r="BS92" s="381"/>
      <c r="BT92" s="381"/>
      <c r="BU92" s="381"/>
      <c r="BV92" s="381"/>
      <c r="BW92" s="381"/>
      <c r="BX92" s="381"/>
      <c r="BY92" s="381"/>
      <c r="BZ92" s="381"/>
      <c r="CA92" s="381"/>
      <c r="CB92" s="381"/>
      <c r="CC92" s="381"/>
      <c r="CD92" s="381"/>
      <c r="CE92" s="381"/>
      <c r="CF92" s="381"/>
      <c r="CG92" s="381"/>
      <c r="CH92" s="381"/>
      <c r="CI92" s="381"/>
      <c r="CJ92" s="381"/>
      <c r="CK92" s="381"/>
      <c r="CL92" s="381"/>
      <c r="CM92" s="381"/>
      <c r="CN92" s="381"/>
      <c r="CO92" s="381"/>
      <c r="CP92" s="381"/>
      <c r="CQ92" s="381"/>
      <c r="CR92" s="381"/>
      <c r="CS92" s="381"/>
      <c r="CT92" s="381"/>
      <c r="CU92" s="381"/>
      <c r="CV92" s="381"/>
      <c r="CW92" s="381"/>
      <c r="CX92" s="381"/>
      <c r="CY92" s="381"/>
      <c r="CZ92" s="381"/>
      <c r="DA92" s="381"/>
      <c r="DB92" s="381"/>
      <c r="DC92" s="381"/>
      <c r="DD92" s="381"/>
      <c r="DE92" s="381"/>
      <c r="DF92" s="381"/>
      <c r="DG92" s="381"/>
      <c r="DH92" s="381"/>
      <c r="DI92" s="381"/>
      <c r="DJ92" s="381"/>
      <c r="DK92" s="381"/>
      <c r="DL92" s="381"/>
      <c r="DM92" s="381"/>
      <c r="DN92" s="381"/>
      <c r="DO92" s="381"/>
      <c r="DP92" s="381"/>
      <c r="DQ92" s="381"/>
      <c r="DR92" s="381"/>
      <c r="DS92" s="381"/>
      <c r="DT92" s="381"/>
      <c r="DU92" s="381"/>
      <c r="DV92" s="381"/>
      <c r="DW92" s="381"/>
      <c r="DX92" s="381"/>
      <c r="DY92" s="381"/>
      <c r="DZ92" s="381"/>
      <c r="EA92" s="381"/>
      <c r="EB92" s="381"/>
      <c r="EC92" s="381"/>
      <c r="ED92" s="381"/>
      <c r="EE92" s="381"/>
      <c r="EF92" s="381"/>
      <c r="EG92" s="381"/>
      <c r="EH92" s="381"/>
      <c r="EI92" s="381"/>
      <c r="EJ92" s="381"/>
      <c r="EK92" s="381"/>
      <c r="EL92" s="381"/>
      <c r="EM92" s="381"/>
    </row>
    <row r="93" spans="1:143" s="382" customFormat="1" ht="39" customHeight="1" x14ac:dyDescent="0.25">
      <c r="A93" s="375">
        <v>44230</v>
      </c>
      <c r="B93" s="376" t="s">
        <v>612</v>
      </c>
      <c r="C93" s="377" t="s">
        <v>685</v>
      </c>
      <c r="D93" s="386"/>
      <c r="E93" s="380">
        <v>22500</v>
      </c>
      <c r="F93" s="289">
        <f t="shared" si="1"/>
        <v>132026551.01999995</v>
      </c>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381"/>
      <c r="AL93" s="381"/>
      <c r="AM93" s="381"/>
      <c r="AN93" s="381"/>
      <c r="AO93" s="381"/>
      <c r="AP93" s="381"/>
      <c r="AQ93" s="381"/>
      <c r="AR93" s="381"/>
      <c r="AS93" s="381"/>
      <c r="AT93" s="381"/>
      <c r="AU93" s="381"/>
      <c r="AV93" s="381"/>
      <c r="AW93" s="381"/>
      <c r="AX93" s="381"/>
      <c r="AY93" s="381"/>
      <c r="AZ93" s="381"/>
      <c r="BA93" s="381"/>
      <c r="BB93" s="381"/>
      <c r="BC93" s="381"/>
      <c r="BD93" s="381"/>
      <c r="BE93" s="381"/>
      <c r="BF93" s="381"/>
      <c r="BG93" s="381"/>
      <c r="BH93" s="381"/>
      <c r="BI93" s="381"/>
      <c r="BJ93" s="381"/>
      <c r="BK93" s="381"/>
      <c r="BL93" s="381"/>
      <c r="BM93" s="381"/>
      <c r="BN93" s="381"/>
      <c r="BO93" s="381"/>
      <c r="BP93" s="381"/>
      <c r="BQ93" s="381"/>
      <c r="BR93" s="381"/>
      <c r="BS93" s="381"/>
      <c r="BT93" s="381"/>
      <c r="BU93" s="381"/>
      <c r="BV93" s="381"/>
      <c r="BW93" s="381"/>
      <c r="BX93" s="381"/>
      <c r="BY93" s="381"/>
      <c r="BZ93" s="381"/>
      <c r="CA93" s="381"/>
      <c r="CB93" s="381"/>
      <c r="CC93" s="381"/>
      <c r="CD93" s="381"/>
      <c r="CE93" s="381"/>
      <c r="CF93" s="381"/>
      <c r="CG93" s="381"/>
      <c r="CH93" s="381"/>
      <c r="CI93" s="381"/>
      <c r="CJ93" s="381"/>
      <c r="CK93" s="381"/>
      <c r="CL93" s="381"/>
      <c r="CM93" s="381"/>
      <c r="CN93" s="381"/>
      <c r="CO93" s="381"/>
      <c r="CP93" s="381"/>
      <c r="CQ93" s="381"/>
      <c r="CR93" s="381"/>
      <c r="CS93" s="381"/>
      <c r="CT93" s="381"/>
      <c r="CU93" s="381"/>
      <c r="CV93" s="381"/>
      <c r="CW93" s="381"/>
      <c r="CX93" s="381"/>
      <c r="CY93" s="381"/>
      <c r="CZ93" s="381"/>
      <c r="DA93" s="381"/>
      <c r="DB93" s="381"/>
      <c r="DC93" s="381"/>
      <c r="DD93" s="381"/>
      <c r="DE93" s="381"/>
      <c r="DF93" s="381"/>
      <c r="DG93" s="381"/>
      <c r="DH93" s="381"/>
      <c r="DI93" s="381"/>
      <c r="DJ93" s="381"/>
      <c r="DK93" s="381"/>
      <c r="DL93" s="381"/>
      <c r="DM93" s="381"/>
      <c r="DN93" s="381"/>
      <c r="DO93" s="381"/>
      <c r="DP93" s="381"/>
      <c r="DQ93" s="381"/>
      <c r="DR93" s="381"/>
      <c r="DS93" s="381"/>
      <c r="DT93" s="381"/>
      <c r="DU93" s="381"/>
      <c r="DV93" s="381"/>
      <c r="DW93" s="381"/>
      <c r="DX93" s="381"/>
      <c r="DY93" s="381"/>
      <c r="DZ93" s="381"/>
      <c r="EA93" s="381"/>
      <c r="EB93" s="381"/>
      <c r="EC93" s="381"/>
      <c r="ED93" s="381"/>
      <c r="EE93" s="381"/>
      <c r="EF93" s="381"/>
      <c r="EG93" s="381"/>
      <c r="EH93" s="381"/>
      <c r="EI93" s="381"/>
      <c r="EJ93" s="381"/>
      <c r="EK93" s="381"/>
      <c r="EL93" s="381"/>
      <c r="EM93" s="381"/>
    </row>
    <row r="94" spans="1:143" s="382" customFormat="1" ht="32.25" customHeight="1" x14ac:dyDescent="0.25">
      <c r="A94" s="375">
        <v>44231</v>
      </c>
      <c r="B94" s="376">
        <v>58162</v>
      </c>
      <c r="C94" s="377" t="s">
        <v>684</v>
      </c>
      <c r="D94" s="386"/>
      <c r="E94" s="380">
        <v>7000</v>
      </c>
      <c r="F94" s="289">
        <f t="shared" si="1"/>
        <v>132019551.01999995</v>
      </c>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381"/>
      <c r="AL94" s="381"/>
      <c r="AM94" s="381"/>
      <c r="AN94" s="381"/>
      <c r="AO94" s="381"/>
      <c r="AP94" s="381"/>
      <c r="AQ94" s="381"/>
      <c r="AR94" s="381"/>
      <c r="AS94" s="381"/>
      <c r="AT94" s="381"/>
      <c r="AU94" s="381"/>
      <c r="AV94" s="381"/>
      <c r="AW94" s="381"/>
      <c r="AX94" s="381"/>
      <c r="AY94" s="381"/>
      <c r="AZ94" s="381"/>
      <c r="BA94" s="381"/>
      <c r="BB94" s="381"/>
      <c r="BC94" s="381"/>
      <c r="BD94" s="381"/>
      <c r="BE94" s="381"/>
      <c r="BF94" s="381"/>
      <c r="BG94" s="381"/>
      <c r="BH94" s="381"/>
      <c r="BI94" s="381"/>
      <c r="BJ94" s="381"/>
      <c r="BK94" s="381"/>
      <c r="BL94" s="381"/>
      <c r="BM94" s="381"/>
      <c r="BN94" s="381"/>
      <c r="BO94" s="381"/>
      <c r="BP94" s="381"/>
      <c r="BQ94" s="381"/>
      <c r="BR94" s="381"/>
      <c r="BS94" s="381"/>
      <c r="BT94" s="381"/>
      <c r="BU94" s="381"/>
      <c r="BV94" s="381"/>
      <c r="BW94" s="381"/>
      <c r="BX94" s="381"/>
      <c r="BY94" s="381"/>
      <c r="BZ94" s="381"/>
      <c r="CA94" s="381"/>
      <c r="CB94" s="381"/>
      <c r="CC94" s="381"/>
      <c r="CD94" s="381"/>
      <c r="CE94" s="381"/>
      <c r="CF94" s="381"/>
      <c r="CG94" s="381"/>
      <c r="CH94" s="381"/>
      <c r="CI94" s="381"/>
      <c r="CJ94" s="381"/>
      <c r="CK94" s="381"/>
      <c r="CL94" s="381"/>
      <c r="CM94" s="381"/>
      <c r="CN94" s="381"/>
      <c r="CO94" s="381"/>
      <c r="CP94" s="381"/>
      <c r="CQ94" s="381"/>
      <c r="CR94" s="381"/>
      <c r="CS94" s="381"/>
      <c r="CT94" s="381"/>
      <c r="CU94" s="381"/>
      <c r="CV94" s="381"/>
      <c r="CW94" s="381"/>
      <c r="CX94" s="381"/>
      <c r="CY94" s="381"/>
      <c r="CZ94" s="381"/>
      <c r="DA94" s="381"/>
      <c r="DB94" s="381"/>
      <c r="DC94" s="381"/>
      <c r="DD94" s="381"/>
      <c r="DE94" s="381"/>
      <c r="DF94" s="381"/>
      <c r="DG94" s="381"/>
      <c r="DH94" s="381"/>
      <c r="DI94" s="381"/>
      <c r="DJ94" s="381"/>
      <c r="DK94" s="381"/>
      <c r="DL94" s="381"/>
      <c r="DM94" s="381"/>
      <c r="DN94" s="381"/>
      <c r="DO94" s="381"/>
      <c r="DP94" s="381"/>
      <c r="DQ94" s="381"/>
      <c r="DR94" s="381"/>
      <c r="DS94" s="381"/>
      <c r="DT94" s="381"/>
      <c r="DU94" s="381"/>
      <c r="DV94" s="381"/>
      <c r="DW94" s="381"/>
      <c r="DX94" s="381"/>
      <c r="DY94" s="381"/>
      <c r="DZ94" s="381"/>
      <c r="EA94" s="381"/>
      <c r="EB94" s="381"/>
      <c r="EC94" s="381"/>
      <c r="ED94" s="381"/>
      <c r="EE94" s="381"/>
      <c r="EF94" s="381"/>
      <c r="EG94" s="381"/>
      <c r="EH94" s="381"/>
      <c r="EI94" s="381"/>
      <c r="EJ94" s="381"/>
      <c r="EK94" s="381"/>
      <c r="EL94" s="381"/>
      <c r="EM94" s="381"/>
    </row>
    <row r="95" spans="1:143" s="382" customFormat="1" ht="38.25" customHeight="1" x14ac:dyDescent="0.25">
      <c r="A95" s="375">
        <v>44231</v>
      </c>
      <c r="B95" s="376">
        <v>58163</v>
      </c>
      <c r="C95" s="377" t="s">
        <v>826</v>
      </c>
      <c r="D95" s="378"/>
      <c r="E95" s="380">
        <v>73533.2</v>
      </c>
      <c r="F95" s="289">
        <f t="shared" si="1"/>
        <v>131946017.81999995</v>
      </c>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c r="AW95" s="381"/>
      <c r="AX95" s="381"/>
      <c r="AY95" s="381"/>
      <c r="AZ95" s="381"/>
      <c r="BA95" s="381"/>
      <c r="BB95" s="381"/>
      <c r="BC95" s="381"/>
      <c r="BD95" s="381"/>
      <c r="BE95" s="381"/>
      <c r="BF95" s="381"/>
      <c r="BG95" s="381"/>
      <c r="BH95" s="381"/>
      <c r="BI95" s="381"/>
      <c r="BJ95" s="381"/>
      <c r="BK95" s="381"/>
      <c r="BL95" s="381"/>
      <c r="BM95" s="381"/>
      <c r="BN95" s="381"/>
      <c r="BO95" s="381"/>
      <c r="BP95" s="381"/>
      <c r="BQ95" s="381"/>
      <c r="BR95" s="381"/>
      <c r="BS95" s="381"/>
      <c r="BT95" s="381"/>
      <c r="BU95" s="381"/>
      <c r="BV95" s="381"/>
      <c r="BW95" s="381"/>
      <c r="BX95" s="381"/>
      <c r="BY95" s="381"/>
      <c r="BZ95" s="381"/>
      <c r="CA95" s="381"/>
      <c r="CB95" s="381"/>
      <c r="CC95" s="381"/>
      <c r="CD95" s="381"/>
      <c r="CE95" s="381"/>
      <c r="CF95" s="381"/>
      <c r="CG95" s="381"/>
      <c r="CH95" s="381"/>
      <c r="CI95" s="381"/>
      <c r="CJ95" s="381"/>
      <c r="CK95" s="381"/>
      <c r="CL95" s="381"/>
      <c r="CM95" s="381"/>
      <c r="CN95" s="381"/>
      <c r="CO95" s="381"/>
      <c r="CP95" s="381"/>
      <c r="CQ95" s="381"/>
      <c r="CR95" s="381"/>
      <c r="CS95" s="381"/>
      <c r="CT95" s="381"/>
      <c r="CU95" s="381"/>
      <c r="CV95" s="381"/>
      <c r="CW95" s="381"/>
      <c r="CX95" s="381"/>
      <c r="CY95" s="381"/>
      <c r="CZ95" s="381"/>
      <c r="DA95" s="381"/>
      <c r="DB95" s="381"/>
      <c r="DC95" s="381"/>
      <c r="DD95" s="381"/>
      <c r="DE95" s="381"/>
      <c r="DF95" s="381"/>
      <c r="DG95" s="381"/>
      <c r="DH95" s="381"/>
      <c r="DI95" s="381"/>
      <c r="DJ95" s="381"/>
      <c r="DK95" s="381"/>
      <c r="DL95" s="381"/>
      <c r="DM95" s="381"/>
      <c r="DN95" s="381"/>
      <c r="DO95" s="381"/>
      <c r="DP95" s="381"/>
      <c r="DQ95" s="381"/>
      <c r="DR95" s="381"/>
      <c r="DS95" s="381"/>
      <c r="DT95" s="381"/>
      <c r="DU95" s="381"/>
      <c r="DV95" s="381"/>
      <c r="DW95" s="381"/>
      <c r="DX95" s="381"/>
      <c r="DY95" s="381"/>
      <c r="DZ95" s="381"/>
      <c r="EA95" s="381"/>
      <c r="EB95" s="381"/>
      <c r="EC95" s="381"/>
      <c r="ED95" s="381"/>
      <c r="EE95" s="381"/>
      <c r="EF95" s="381"/>
      <c r="EG95" s="381"/>
      <c r="EH95" s="381"/>
      <c r="EI95" s="381"/>
      <c r="EJ95" s="381"/>
      <c r="EK95" s="381"/>
      <c r="EL95" s="381"/>
      <c r="EM95" s="381"/>
    </row>
    <row r="96" spans="1:143" s="382" customFormat="1" ht="40.5" customHeight="1" x14ac:dyDescent="0.25">
      <c r="A96" s="375">
        <v>44231</v>
      </c>
      <c r="B96" s="376">
        <v>58164</v>
      </c>
      <c r="C96" s="377" t="s">
        <v>683</v>
      </c>
      <c r="D96" s="378"/>
      <c r="E96" s="380">
        <v>126825</v>
      </c>
      <c r="F96" s="289">
        <f t="shared" si="1"/>
        <v>131819192.81999995</v>
      </c>
      <c r="G96" s="381"/>
      <c r="H96" s="381"/>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381"/>
      <c r="AL96" s="381"/>
      <c r="AM96" s="381"/>
      <c r="AN96" s="381"/>
      <c r="AO96" s="381"/>
      <c r="AP96" s="381"/>
      <c r="AQ96" s="381"/>
      <c r="AR96" s="381"/>
      <c r="AS96" s="381"/>
      <c r="AT96" s="381"/>
      <c r="AU96" s="381"/>
      <c r="AV96" s="381"/>
      <c r="AW96" s="381"/>
      <c r="AX96" s="381"/>
      <c r="AY96" s="381"/>
      <c r="AZ96" s="381"/>
      <c r="BA96" s="381"/>
      <c r="BB96" s="381"/>
      <c r="BC96" s="381"/>
      <c r="BD96" s="381"/>
      <c r="BE96" s="381"/>
      <c r="BF96" s="381"/>
      <c r="BG96" s="381"/>
      <c r="BH96" s="381"/>
      <c r="BI96" s="381"/>
      <c r="BJ96" s="381"/>
      <c r="BK96" s="381"/>
      <c r="BL96" s="381"/>
      <c r="BM96" s="381"/>
      <c r="BN96" s="381"/>
      <c r="BO96" s="381"/>
      <c r="BP96" s="381"/>
      <c r="BQ96" s="381"/>
      <c r="BR96" s="381"/>
      <c r="BS96" s="381"/>
      <c r="BT96" s="381"/>
      <c r="BU96" s="381"/>
      <c r="BV96" s="381"/>
      <c r="BW96" s="381"/>
      <c r="BX96" s="381"/>
      <c r="BY96" s="381"/>
      <c r="BZ96" s="381"/>
      <c r="CA96" s="381"/>
      <c r="CB96" s="381"/>
      <c r="CC96" s="381"/>
      <c r="CD96" s="381"/>
      <c r="CE96" s="381"/>
      <c r="CF96" s="381"/>
      <c r="CG96" s="381"/>
      <c r="CH96" s="381"/>
      <c r="CI96" s="381"/>
      <c r="CJ96" s="381"/>
      <c r="CK96" s="381"/>
      <c r="CL96" s="381"/>
      <c r="CM96" s="381"/>
      <c r="CN96" s="381"/>
      <c r="CO96" s="381"/>
      <c r="CP96" s="381"/>
      <c r="CQ96" s="381"/>
      <c r="CR96" s="381"/>
      <c r="CS96" s="381"/>
      <c r="CT96" s="381"/>
      <c r="CU96" s="381"/>
      <c r="CV96" s="381"/>
      <c r="CW96" s="381"/>
      <c r="CX96" s="381"/>
      <c r="CY96" s="381"/>
      <c r="CZ96" s="381"/>
      <c r="DA96" s="381"/>
      <c r="DB96" s="381"/>
      <c r="DC96" s="381"/>
      <c r="DD96" s="381"/>
      <c r="DE96" s="381"/>
      <c r="DF96" s="381"/>
      <c r="DG96" s="381"/>
      <c r="DH96" s="381"/>
      <c r="DI96" s="381"/>
      <c r="DJ96" s="381"/>
      <c r="DK96" s="381"/>
      <c r="DL96" s="381"/>
      <c r="DM96" s="381"/>
      <c r="DN96" s="381"/>
      <c r="DO96" s="381"/>
      <c r="DP96" s="381"/>
      <c r="DQ96" s="381"/>
      <c r="DR96" s="381"/>
      <c r="DS96" s="381"/>
      <c r="DT96" s="381"/>
      <c r="DU96" s="381"/>
      <c r="DV96" s="381"/>
      <c r="DW96" s="381"/>
      <c r="DX96" s="381"/>
      <c r="DY96" s="381"/>
      <c r="DZ96" s="381"/>
      <c r="EA96" s="381"/>
      <c r="EB96" s="381"/>
      <c r="EC96" s="381"/>
      <c r="ED96" s="381"/>
      <c r="EE96" s="381"/>
      <c r="EF96" s="381"/>
      <c r="EG96" s="381"/>
      <c r="EH96" s="381"/>
      <c r="EI96" s="381"/>
      <c r="EJ96" s="381"/>
      <c r="EK96" s="381"/>
      <c r="EL96" s="381"/>
      <c r="EM96" s="381"/>
    </row>
    <row r="97" spans="1:143" s="382" customFormat="1" ht="42.75" customHeight="1" x14ac:dyDescent="0.25">
      <c r="A97" s="375">
        <v>44231</v>
      </c>
      <c r="B97" s="376">
        <v>58165</v>
      </c>
      <c r="C97" s="377" t="s">
        <v>707</v>
      </c>
      <c r="D97" s="378"/>
      <c r="E97" s="380">
        <v>347644.5</v>
      </c>
      <c r="F97" s="289">
        <f t="shared" si="1"/>
        <v>131471548.31999995</v>
      </c>
      <c r="G97" s="381"/>
      <c r="H97" s="381"/>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381"/>
      <c r="AL97" s="381"/>
      <c r="AM97" s="381"/>
      <c r="AN97" s="381"/>
      <c r="AO97" s="381"/>
      <c r="AP97" s="381"/>
      <c r="AQ97" s="381"/>
      <c r="AR97" s="381"/>
      <c r="AS97" s="381"/>
      <c r="AT97" s="381"/>
      <c r="AU97" s="381"/>
      <c r="AV97" s="381"/>
      <c r="AW97" s="381"/>
      <c r="AX97" s="381"/>
      <c r="AY97" s="381"/>
      <c r="AZ97" s="381"/>
      <c r="BA97" s="381"/>
      <c r="BB97" s="381"/>
      <c r="BC97" s="381"/>
      <c r="BD97" s="381"/>
      <c r="BE97" s="381"/>
      <c r="BF97" s="381"/>
      <c r="BG97" s="381"/>
      <c r="BH97" s="381"/>
      <c r="BI97" s="381"/>
      <c r="BJ97" s="381"/>
      <c r="BK97" s="381"/>
      <c r="BL97" s="381"/>
      <c r="BM97" s="381"/>
      <c r="BN97" s="381"/>
      <c r="BO97" s="381"/>
      <c r="BP97" s="381"/>
      <c r="BQ97" s="381"/>
      <c r="BR97" s="381"/>
      <c r="BS97" s="381"/>
      <c r="BT97" s="381"/>
      <c r="BU97" s="381"/>
      <c r="BV97" s="381"/>
      <c r="BW97" s="381"/>
      <c r="BX97" s="381"/>
      <c r="BY97" s="381"/>
      <c r="BZ97" s="381"/>
      <c r="CA97" s="381"/>
      <c r="CB97" s="381"/>
      <c r="CC97" s="381"/>
      <c r="CD97" s="381"/>
      <c r="CE97" s="381"/>
      <c r="CF97" s="381"/>
      <c r="CG97" s="381"/>
      <c r="CH97" s="381"/>
      <c r="CI97" s="381"/>
      <c r="CJ97" s="381"/>
      <c r="CK97" s="381"/>
      <c r="CL97" s="381"/>
      <c r="CM97" s="381"/>
      <c r="CN97" s="381"/>
      <c r="CO97" s="381"/>
      <c r="CP97" s="381"/>
      <c r="CQ97" s="381"/>
      <c r="CR97" s="381"/>
      <c r="CS97" s="381"/>
      <c r="CT97" s="381"/>
      <c r="CU97" s="381"/>
      <c r="CV97" s="381"/>
      <c r="CW97" s="381"/>
      <c r="CX97" s="381"/>
      <c r="CY97" s="381"/>
      <c r="CZ97" s="381"/>
      <c r="DA97" s="381"/>
      <c r="DB97" s="381"/>
      <c r="DC97" s="381"/>
      <c r="DD97" s="381"/>
      <c r="DE97" s="381"/>
      <c r="DF97" s="381"/>
      <c r="DG97" s="381"/>
      <c r="DH97" s="381"/>
      <c r="DI97" s="381"/>
      <c r="DJ97" s="381"/>
      <c r="DK97" s="381"/>
      <c r="DL97" s="381"/>
      <c r="DM97" s="381"/>
      <c r="DN97" s="381"/>
      <c r="DO97" s="381"/>
      <c r="DP97" s="381"/>
      <c r="DQ97" s="381"/>
      <c r="DR97" s="381"/>
      <c r="DS97" s="381"/>
      <c r="DT97" s="381"/>
      <c r="DU97" s="381"/>
      <c r="DV97" s="381"/>
      <c r="DW97" s="381"/>
      <c r="DX97" s="381"/>
      <c r="DY97" s="381"/>
      <c r="DZ97" s="381"/>
      <c r="EA97" s="381"/>
      <c r="EB97" s="381"/>
      <c r="EC97" s="381"/>
      <c r="ED97" s="381"/>
      <c r="EE97" s="381"/>
      <c r="EF97" s="381"/>
      <c r="EG97" s="381"/>
      <c r="EH97" s="381"/>
      <c r="EI97" s="381"/>
      <c r="EJ97" s="381"/>
      <c r="EK97" s="381"/>
      <c r="EL97" s="381"/>
      <c r="EM97" s="381"/>
    </row>
    <row r="98" spans="1:143" s="382" customFormat="1" ht="44.25" customHeight="1" x14ac:dyDescent="0.25">
      <c r="A98" s="375">
        <v>44231</v>
      </c>
      <c r="B98" s="376" t="s">
        <v>652</v>
      </c>
      <c r="C98" s="377" t="s">
        <v>682</v>
      </c>
      <c r="D98" s="378"/>
      <c r="E98" s="380">
        <v>9774810.3000000007</v>
      </c>
      <c r="F98" s="289">
        <f t="shared" si="1"/>
        <v>121696738.01999995</v>
      </c>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c r="EA98" s="381"/>
      <c r="EB98" s="381"/>
      <c r="EC98" s="381"/>
      <c r="ED98" s="381"/>
      <c r="EE98" s="381"/>
      <c r="EF98" s="381"/>
      <c r="EG98" s="381"/>
      <c r="EH98" s="381"/>
      <c r="EI98" s="381"/>
      <c r="EJ98" s="381"/>
      <c r="EK98" s="381"/>
      <c r="EL98" s="381"/>
      <c r="EM98" s="381"/>
    </row>
    <row r="99" spans="1:143" s="382" customFormat="1" ht="45" customHeight="1" x14ac:dyDescent="0.25">
      <c r="A99" s="375">
        <v>44231</v>
      </c>
      <c r="B99" s="376" t="s">
        <v>709</v>
      </c>
      <c r="C99" s="377" t="s">
        <v>681</v>
      </c>
      <c r="D99" s="378"/>
      <c r="E99" s="380">
        <v>112000</v>
      </c>
      <c r="F99" s="289">
        <f t="shared" si="1"/>
        <v>121584738.01999995</v>
      </c>
      <c r="G99" s="381"/>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381"/>
      <c r="AL99" s="381"/>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c r="EC99" s="381"/>
      <c r="ED99" s="381"/>
      <c r="EE99" s="381"/>
      <c r="EF99" s="381"/>
      <c r="EG99" s="381"/>
      <c r="EH99" s="381"/>
      <c r="EI99" s="381"/>
      <c r="EJ99" s="381"/>
      <c r="EK99" s="381"/>
      <c r="EL99" s="381"/>
      <c r="EM99" s="381"/>
    </row>
    <row r="100" spans="1:143" s="382" customFormat="1" ht="38.25" customHeight="1" x14ac:dyDescent="0.25">
      <c r="A100" s="375">
        <v>44231</v>
      </c>
      <c r="B100" s="376" t="s">
        <v>653</v>
      </c>
      <c r="C100" s="377" t="s">
        <v>680</v>
      </c>
      <c r="D100" s="378"/>
      <c r="E100" s="380">
        <v>165600</v>
      </c>
      <c r="F100" s="289">
        <f t="shared" si="1"/>
        <v>121419138.01999995</v>
      </c>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c r="EC100" s="381"/>
      <c r="ED100" s="381"/>
      <c r="EE100" s="381"/>
      <c r="EF100" s="381"/>
      <c r="EG100" s="381"/>
      <c r="EH100" s="381"/>
      <c r="EI100" s="381"/>
      <c r="EJ100" s="381"/>
      <c r="EK100" s="381"/>
      <c r="EL100" s="381"/>
      <c r="EM100" s="381"/>
    </row>
    <row r="101" spans="1:143" s="382" customFormat="1" ht="41.25" customHeight="1" x14ac:dyDescent="0.25">
      <c r="A101" s="375">
        <v>44231</v>
      </c>
      <c r="B101" s="376" t="s">
        <v>654</v>
      </c>
      <c r="C101" s="377" t="s">
        <v>679</v>
      </c>
      <c r="D101" s="378"/>
      <c r="E101" s="380">
        <v>355725</v>
      </c>
      <c r="F101" s="289">
        <f t="shared" si="1"/>
        <v>121063413.01999995</v>
      </c>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381"/>
      <c r="AL101" s="381"/>
      <c r="AM101" s="381"/>
      <c r="AN101" s="381"/>
      <c r="AO101" s="381"/>
      <c r="AP101" s="381"/>
      <c r="AQ101" s="381"/>
      <c r="AR101" s="381"/>
      <c r="AS101" s="381"/>
      <c r="AT101" s="381"/>
      <c r="AU101" s="381"/>
      <c r="AV101" s="381"/>
      <c r="AW101" s="381"/>
      <c r="AX101" s="381"/>
      <c r="AY101" s="381"/>
      <c r="AZ101" s="381"/>
      <c r="BA101" s="381"/>
      <c r="BB101" s="381"/>
      <c r="BC101" s="381"/>
      <c r="BD101" s="381"/>
      <c r="BE101" s="381"/>
      <c r="BF101" s="381"/>
      <c r="BG101" s="381"/>
      <c r="BH101" s="381"/>
      <c r="BI101" s="381"/>
      <c r="BJ101" s="381"/>
      <c r="BK101" s="381"/>
      <c r="BL101" s="381"/>
      <c r="BM101" s="381"/>
      <c r="BN101" s="381"/>
      <c r="BO101" s="381"/>
      <c r="BP101" s="381"/>
      <c r="BQ101" s="381"/>
      <c r="BR101" s="381"/>
      <c r="BS101" s="381"/>
      <c r="BT101" s="381"/>
      <c r="BU101" s="381"/>
      <c r="BV101" s="381"/>
      <c r="BW101" s="381"/>
      <c r="BX101" s="381"/>
      <c r="BY101" s="381"/>
      <c r="BZ101" s="381"/>
      <c r="CA101" s="381"/>
      <c r="CB101" s="381"/>
      <c r="CC101" s="381"/>
      <c r="CD101" s="381"/>
      <c r="CE101" s="381"/>
      <c r="CF101" s="381"/>
      <c r="CG101" s="381"/>
      <c r="CH101" s="381"/>
      <c r="CI101" s="381"/>
      <c r="CJ101" s="381"/>
      <c r="CK101" s="381"/>
      <c r="CL101" s="381"/>
      <c r="CM101" s="381"/>
      <c r="CN101" s="381"/>
      <c r="CO101" s="381"/>
      <c r="CP101" s="381"/>
      <c r="CQ101" s="381"/>
      <c r="CR101" s="381"/>
      <c r="CS101" s="381"/>
      <c r="CT101" s="381"/>
      <c r="CU101" s="381"/>
      <c r="CV101" s="381"/>
      <c r="CW101" s="381"/>
      <c r="CX101" s="381"/>
      <c r="CY101" s="381"/>
      <c r="CZ101" s="381"/>
      <c r="DA101" s="381"/>
      <c r="DB101" s="381"/>
      <c r="DC101" s="381"/>
      <c r="DD101" s="381"/>
      <c r="DE101" s="381"/>
      <c r="DF101" s="381"/>
      <c r="DG101" s="381"/>
      <c r="DH101" s="381"/>
      <c r="DI101" s="381"/>
      <c r="DJ101" s="381"/>
      <c r="DK101" s="381"/>
      <c r="DL101" s="381"/>
      <c r="DM101" s="381"/>
      <c r="DN101" s="381"/>
      <c r="DO101" s="381"/>
      <c r="DP101" s="381"/>
      <c r="DQ101" s="381"/>
      <c r="DR101" s="381"/>
      <c r="DS101" s="381"/>
      <c r="DT101" s="381"/>
      <c r="DU101" s="381"/>
      <c r="DV101" s="381"/>
      <c r="DW101" s="381"/>
      <c r="DX101" s="381"/>
      <c r="DY101" s="381"/>
      <c r="DZ101" s="381"/>
      <c r="EA101" s="381"/>
      <c r="EB101" s="381"/>
      <c r="EC101" s="381"/>
      <c r="ED101" s="381"/>
      <c r="EE101" s="381"/>
      <c r="EF101" s="381"/>
      <c r="EG101" s="381"/>
      <c r="EH101" s="381"/>
      <c r="EI101" s="381"/>
      <c r="EJ101" s="381"/>
      <c r="EK101" s="381"/>
      <c r="EL101" s="381"/>
      <c r="EM101" s="381"/>
    </row>
    <row r="102" spans="1:143" s="382" customFormat="1" ht="48.75" customHeight="1" x14ac:dyDescent="0.25">
      <c r="A102" s="375">
        <v>44232</v>
      </c>
      <c r="B102" s="376">
        <v>58166</v>
      </c>
      <c r="C102" s="377" t="s">
        <v>678</v>
      </c>
      <c r="D102" s="377"/>
      <c r="E102" s="380">
        <v>508122.19</v>
      </c>
      <c r="F102" s="289">
        <f t="shared" si="1"/>
        <v>120555290.82999995</v>
      </c>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1"/>
      <c r="BM102" s="381"/>
      <c r="BN102" s="381"/>
      <c r="BO102" s="381"/>
      <c r="BP102" s="381"/>
      <c r="BQ102" s="381"/>
      <c r="BR102" s="381"/>
      <c r="BS102" s="381"/>
      <c r="BT102" s="381"/>
      <c r="BU102" s="381"/>
      <c r="BV102" s="381"/>
      <c r="BW102" s="381"/>
      <c r="BX102" s="381"/>
      <c r="BY102" s="381"/>
      <c r="BZ102" s="381"/>
      <c r="CA102" s="381"/>
      <c r="CB102" s="381"/>
      <c r="CC102" s="381"/>
      <c r="CD102" s="381"/>
      <c r="CE102" s="381"/>
      <c r="CF102" s="381"/>
      <c r="CG102" s="381"/>
      <c r="CH102" s="381"/>
      <c r="CI102" s="381"/>
      <c r="CJ102" s="381"/>
      <c r="CK102" s="381"/>
      <c r="CL102" s="381"/>
      <c r="CM102" s="381"/>
      <c r="CN102" s="381"/>
      <c r="CO102" s="381"/>
      <c r="CP102" s="381"/>
      <c r="CQ102" s="381"/>
      <c r="CR102" s="381"/>
      <c r="CS102" s="381"/>
      <c r="CT102" s="381"/>
      <c r="CU102" s="381"/>
      <c r="CV102" s="381"/>
      <c r="CW102" s="381"/>
      <c r="CX102" s="381"/>
      <c r="CY102" s="381"/>
      <c r="CZ102" s="381"/>
      <c r="DA102" s="381"/>
      <c r="DB102" s="381"/>
      <c r="DC102" s="381"/>
      <c r="DD102" s="381"/>
      <c r="DE102" s="381"/>
      <c r="DF102" s="381"/>
      <c r="DG102" s="381"/>
      <c r="DH102" s="381"/>
      <c r="DI102" s="381"/>
      <c r="DJ102" s="381"/>
      <c r="DK102" s="381"/>
      <c r="DL102" s="381"/>
      <c r="DM102" s="381"/>
      <c r="DN102" s="381"/>
      <c r="DO102" s="381"/>
      <c r="DP102" s="381"/>
      <c r="DQ102" s="381"/>
      <c r="DR102" s="381"/>
      <c r="DS102" s="381"/>
      <c r="DT102" s="381"/>
      <c r="DU102" s="381"/>
      <c r="DV102" s="381"/>
      <c r="DW102" s="381"/>
      <c r="DX102" s="381"/>
      <c r="DY102" s="381"/>
      <c r="DZ102" s="381"/>
      <c r="EA102" s="381"/>
      <c r="EB102" s="381"/>
      <c r="EC102" s="381"/>
      <c r="ED102" s="381"/>
      <c r="EE102" s="381"/>
      <c r="EF102" s="381"/>
      <c r="EG102" s="381"/>
      <c r="EH102" s="381"/>
      <c r="EI102" s="381"/>
      <c r="EJ102" s="381"/>
      <c r="EK102" s="381"/>
      <c r="EL102" s="381"/>
      <c r="EM102" s="381"/>
    </row>
    <row r="103" spans="1:143" s="382" customFormat="1" ht="29.25" customHeight="1" x14ac:dyDescent="0.25">
      <c r="A103" s="375">
        <v>44232</v>
      </c>
      <c r="B103" s="376">
        <v>58167</v>
      </c>
      <c r="C103" s="377" t="s">
        <v>677</v>
      </c>
      <c r="D103" s="378"/>
      <c r="E103" s="380">
        <v>134892.76999999999</v>
      </c>
      <c r="F103" s="289">
        <f t="shared" si="1"/>
        <v>120420398.05999996</v>
      </c>
      <c r="G103" s="381"/>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381"/>
      <c r="AL103" s="381"/>
      <c r="AM103" s="381"/>
      <c r="AN103" s="381"/>
      <c r="AO103" s="381"/>
      <c r="AP103" s="381"/>
      <c r="AQ103" s="381"/>
      <c r="AR103" s="381"/>
      <c r="AS103" s="381"/>
      <c r="AT103" s="381"/>
      <c r="AU103" s="381"/>
      <c r="AV103" s="381"/>
      <c r="AW103" s="381"/>
      <c r="AX103" s="381"/>
      <c r="AY103" s="381"/>
      <c r="AZ103" s="381"/>
      <c r="BA103" s="381"/>
      <c r="BB103" s="381"/>
      <c r="BC103" s="381"/>
      <c r="BD103" s="381"/>
      <c r="BE103" s="381"/>
      <c r="BF103" s="381"/>
      <c r="BG103" s="381"/>
      <c r="BH103" s="381"/>
      <c r="BI103" s="381"/>
      <c r="BJ103" s="381"/>
      <c r="BK103" s="381"/>
      <c r="BL103" s="381"/>
      <c r="BM103" s="381"/>
      <c r="BN103" s="381"/>
      <c r="BO103" s="381"/>
      <c r="BP103" s="381"/>
      <c r="BQ103" s="381"/>
      <c r="BR103" s="381"/>
      <c r="BS103" s="381"/>
      <c r="BT103" s="381"/>
      <c r="BU103" s="381"/>
      <c r="BV103" s="381"/>
      <c r="BW103" s="381"/>
      <c r="BX103" s="381"/>
      <c r="BY103" s="381"/>
      <c r="BZ103" s="381"/>
      <c r="CA103" s="381"/>
      <c r="CB103" s="381"/>
      <c r="CC103" s="381"/>
      <c r="CD103" s="381"/>
      <c r="CE103" s="381"/>
      <c r="CF103" s="381"/>
      <c r="CG103" s="381"/>
      <c r="CH103" s="381"/>
      <c r="CI103" s="381"/>
      <c r="CJ103" s="381"/>
      <c r="CK103" s="381"/>
      <c r="CL103" s="381"/>
      <c r="CM103" s="381"/>
      <c r="CN103" s="381"/>
      <c r="CO103" s="381"/>
      <c r="CP103" s="381"/>
      <c r="CQ103" s="381"/>
      <c r="CR103" s="381"/>
      <c r="CS103" s="381"/>
      <c r="CT103" s="381"/>
      <c r="CU103" s="381"/>
      <c r="CV103" s="381"/>
      <c r="CW103" s="381"/>
      <c r="CX103" s="381"/>
      <c r="CY103" s="381"/>
      <c r="CZ103" s="381"/>
      <c r="DA103" s="381"/>
      <c r="DB103" s="381"/>
      <c r="DC103" s="381"/>
      <c r="DD103" s="381"/>
      <c r="DE103" s="381"/>
      <c r="DF103" s="381"/>
      <c r="DG103" s="381"/>
      <c r="DH103" s="381"/>
      <c r="DI103" s="381"/>
      <c r="DJ103" s="381"/>
      <c r="DK103" s="381"/>
      <c r="DL103" s="381"/>
      <c r="DM103" s="381"/>
      <c r="DN103" s="381"/>
      <c r="DO103" s="381"/>
      <c r="DP103" s="381"/>
      <c r="DQ103" s="381"/>
      <c r="DR103" s="381"/>
      <c r="DS103" s="381"/>
      <c r="DT103" s="381"/>
      <c r="DU103" s="381"/>
      <c r="DV103" s="381"/>
      <c r="DW103" s="381"/>
      <c r="DX103" s="381"/>
      <c r="DY103" s="381"/>
      <c r="DZ103" s="381"/>
      <c r="EA103" s="381"/>
      <c r="EB103" s="381"/>
      <c r="EC103" s="381"/>
      <c r="ED103" s="381"/>
      <c r="EE103" s="381"/>
      <c r="EF103" s="381"/>
      <c r="EG103" s="381"/>
      <c r="EH103" s="381"/>
      <c r="EI103" s="381"/>
      <c r="EJ103" s="381"/>
      <c r="EK103" s="381"/>
      <c r="EL103" s="381"/>
      <c r="EM103" s="381"/>
    </row>
    <row r="104" spans="1:143" s="382" customFormat="1" ht="33" customHeight="1" x14ac:dyDescent="0.25">
      <c r="A104" s="375">
        <v>44232</v>
      </c>
      <c r="B104" s="376">
        <v>58168</v>
      </c>
      <c r="C104" s="377" t="s">
        <v>676</v>
      </c>
      <c r="D104" s="378"/>
      <c r="E104" s="380">
        <v>162107.23000000001</v>
      </c>
      <c r="F104" s="289">
        <f t="shared" si="1"/>
        <v>120258290.82999995</v>
      </c>
      <c r="G104" s="381"/>
      <c r="H104" s="381"/>
      <c r="I104" s="381"/>
      <c r="J104" s="381"/>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381"/>
      <c r="AL104" s="381"/>
      <c r="AM104" s="381"/>
      <c r="AN104" s="381"/>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1"/>
      <c r="BK104" s="381"/>
      <c r="BL104" s="381"/>
      <c r="BM104" s="381"/>
      <c r="BN104" s="381"/>
      <c r="BO104" s="381"/>
      <c r="BP104" s="381"/>
      <c r="BQ104" s="381"/>
      <c r="BR104" s="381"/>
      <c r="BS104" s="381"/>
      <c r="BT104" s="381"/>
      <c r="BU104" s="381"/>
      <c r="BV104" s="381"/>
      <c r="BW104" s="381"/>
      <c r="BX104" s="381"/>
      <c r="BY104" s="381"/>
      <c r="BZ104" s="381"/>
      <c r="CA104" s="381"/>
      <c r="CB104" s="381"/>
      <c r="CC104" s="381"/>
      <c r="CD104" s="381"/>
      <c r="CE104" s="381"/>
      <c r="CF104" s="381"/>
      <c r="CG104" s="381"/>
      <c r="CH104" s="381"/>
      <c r="CI104" s="381"/>
      <c r="CJ104" s="381"/>
      <c r="CK104" s="381"/>
      <c r="CL104" s="381"/>
      <c r="CM104" s="381"/>
      <c r="CN104" s="381"/>
      <c r="CO104" s="381"/>
      <c r="CP104" s="381"/>
      <c r="CQ104" s="381"/>
      <c r="CR104" s="381"/>
      <c r="CS104" s="381"/>
      <c r="CT104" s="381"/>
      <c r="CU104" s="381"/>
      <c r="CV104" s="381"/>
      <c r="CW104" s="381"/>
      <c r="CX104" s="381"/>
      <c r="CY104" s="381"/>
      <c r="CZ104" s="381"/>
      <c r="DA104" s="381"/>
      <c r="DB104" s="381"/>
      <c r="DC104" s="381"/>
      <c r="DD104" s="381"/>
      <c r="DE104" s="381"/>
      <c r="DF104" s="381"/>
      <c r="DG104" s="381"/>
      <c r="DH104" s="381"/>
      <c r="DI104" s="381"/>
      <c r="DJ104" s="381"/>
      <c r="DK104" s="381"/>
      <c r="DL104" s="381"/>
      <c r="DM104" s="381"/>
      <c r="DN104" s="381"/>
      <c r="DO104" s="381"/>
      <c r="DP104" s="381"/>
      <c r="DQ104" s="381"/>
      <c r="DR104" s="381"/>
      <c r="DS104" s="381"/>
      <c r="DT104" s="381"/>
      <c r="DU104" s="381"/>
      <c r="DV104" s="381"/>
      <c r="DW104" s="381"/>
      <c r="DX104" s="381"/>
      <c r="DY104" s="381"/>
      <c r="DZ104" s="381"/>
      <c r="EA104" s="381"/>
      <c r="EB104" s="381"/>
      <c r="EC104" s="381"/>
      <c r="ED104" s="381"/>
      <c r="EE104" s="381"/>
      <c r="EF104" s="381"/>
      <c r="EG104" s="381"/>
      <c r="EH104" s="381"/>
      <c r="EI104" s="381"/>
      <c r="EJ104" s="381"/>
      <c r="EK104" s="381"/>
      <c r="EL104" s="381"/>
      <c r="EM104" s="381"/>
    </row>
    <row r="105" spans="1:143" s="382" customFormat="1" ht="39" customHeight="1" x14ac:dyDescent="0.25">
      <c r="A105" s="375">
        <v>44232</v>
      </c>
      <c r="B105" s="376">
        <v>58169</v>
      </c>
      <c r="C105" s="377" t="s">
        <v>675</v>
      </c>
      <c r="D105" s="378"/>
      <c r="E105" s="380">
        <v>102304.99</v>
      </c>
      <c r="F105" s="289">
        <f t="shared" si="1"/>
        <v>120155985.83999996</v>
      </c>
      <c r="G105" s="381"/>
      <c r="H105" s="381"/>
      <c r="I105" s="381"/>
      <c r="J105" s="381"/>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381"/>
      <c r="AL105" s="381"/>
      <c r="AM105" s="381"/>
      <c r="AN105" s="381"/>
      <c r="AO105" s="381"/>
      <c r="AP105" s="381"/>
      <c r="AQ105" s="381"/>
      <c r="AR105" s="381"/>
      <c r="AS105" s="381"/>
      <c r="AT105" s="381"/>
      <c r="AU105" s="381"/>
      <c r="AV105" s="381"/>
      <c r="AW105" s="381"/>
      <c r="AX105" s="381"/>
      <c r="AY105" s="381"/>
      <c r="AZ105" s="381"/>
      <c r="BA105" s="381"/>
      <c r="BB105" s="381"/>
      <c r="BC105" s="381"/>
      <c r="BD105" s="381"/>
      <c r="BE105" s="381"/>
      <c r="BF105" s="381"/>
      <c r="BG105" s="381"/>
      <c r="BH105" s="381"/>
      <c r="BI105" s="381"/>
      <c r="BJ105" s="381"/>
      <c r="BK105" s="381"/>
      <c r="BL105" s="381"/>
      <c r="BM105" s="381"/>
      <c r="BN105" s="381"/>
      <c r="BO105" s="381"/>
      <c r="BP105" s="381"/>
      <c r="BQ105" s="381"/>
      <c r="BR105" s="381"/>
      <c r="BS105" s="381"/>
      <c r="BT105" s="381"/>
      <c r="BU105" s="381"/>
      <c r="BV105" s="381"/>
      <c r="BW105" s="381"/>
      <c r="BX105" s="381"/>
      <c r="BY105" s="381"/>
      <c r="BZ105" s="381"/>
      <c r="CA105" s="381"/>
      <c r="CB105" s="381"/>
      <c r="CC105" s="381"/>
      <c r="CD105" s="381"/>
      <c r="CE105" s="381"/>
      <c r="CF105" s="381"/>
      <c r="CG105" s="381"/>
      <c r="CH105" s="381"/>
      <c r="CI105" s="381"/>
      <c r="CJ105" s="381"/>
      <c r="CK105" s="381"/>
      <c r="CL105" s="381"/>
      <c r="CM105" s="381"/>
      <c r="CN105" s="381"/>
      <c r="CO105" s="381"/>
      <c r="CP105" s="381"/>
      <c r="CQ105" s="381"/>
      <c r="CR105" s="381"/>
      <c r="CS105" s="381"/>
      <c r="CT105" s="381"/>
      <c r="CU105" s="381"/>
      <c r="CV105" s="381"/>
      <c r="CW105" s="381"/>
      <c r="CX105" s="381"/>
      <c r="CY105" s="381"/>
      <c r="CZ105" s="381"/>
      <c r="DA105" s="381"/>
      <c r="DB105" s="381"/>
      <c r="DC105" s="381"/>
      <c r="DD105" s="381"/>
      <c r="DE105" s="381"/>
      <c r="DF105" s="381"/>
      <c r="DG105" s="381"/>
      <c r="DH105" s="381"/>
      <c r="DI105" s="381"/>
      <c r="DJ105" s="381"/>
      <c r="DK105" s="381"/>
      <c r="DL105" s="381"/>
      <c r="DM105" s="381"/>
      <c r="DN105" s="381"/>
      <c r="DO105" s="381"/>
      <c r="DP105" s="381"/>
      <c r="DQ105" s="381"/>
      <c r="DR105" s="381"/>
      <c r="DS105" s="381"/>
      <c r="DT105" s="381"/>
      <c r="DU105" s="381"/>
      <c r="DV105" s="381"/>
      <c r="DW105" s="381"/>
      <c r="DX105" s="381"/>
      <c r="DY105" s="381"/>
      <c r="DZ105" s="381"/>
      <c r="EA105" s="381"/>
      <c r="EB105" s="381"/>
      <c r="EC105" s="381"/>
      <c r="ED105" s="381"/>
      <c r="EE105" s="381"/>
      <c r="EF105" s="381"/>
      <c r="EG105" s="381"/>
      <c r="EH105" s="381"/>
      <c r="EI105" s="381"/>
      <c r="EJ105" s="381"/>
      <c r="EK105" s="381"/>
      <c r="EL105" s="381"/>
      <c r="EM105" s="381"/>
    </row>
    <row r="106" spans="1:143" s="382" customFormat="1" ht="41.25" customHeight="1" x14ac:dyDescent="0.25">
      <c r="A106" s="375">
        <v>44232</v>
      </c>
      <c r="B106" s="376">
        <v>58170</v>
      </c>
      <c r="C106" s="377" t="s">
        <v>674</v>
      </c>
      <c r="D106" s="378"/>
      <c r="E106" s="380">
        <v>41880.160000000003</v>
      </c>
      <c r="F106" s="289">
        <f t="shared" si="1"/>
        <v>120114105.67999996</v>
      </c>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381"/>
      <c r="BN106" s="381"/>
      <c r="BO106" s="381"/>
      <c r="BP106" s="381"/>
      <c r="BQ106" s="381"/>
      <c r="BR106" s="381"/>
      <c r="BS106" s="381"/>
      <c r="BT106" s="381"/>
      <c r="BU106" s="381"/>
      <c r="BV106" s="381"/>
      <c r="BW106" s="381"/>
      <c r="BX106" s="381"/>
      <c r="BY106" s="381"/>
      <c r="BZ106" s="381"/>
      <c r="CA106" s="381"/>
      <c r="CB106" s="381"/>
      <c r="CC106" s="381"/>
      <c r="CD106" s="381"/>
      <c r="CE106" s="381"/>
      <c r="CF106" s="381"/>
      <c r="CG106" s="381"/>
      <c r="CH106" s="381"/>
      <c r="CI106" s="381"/>
      <c r="CJ106" s="381"/>
      <c r="CK106" s="381"/>
      <c r="CL106" s="381"/>
      <c r="CM106" s="381"/>
      <c r="CN106" s="381"/>
      <c r="CO106" s="381"/>
      <c r="CP106" s="381"/>
      <c r="CQ106" s="381"/>
      <c r="CR106" s="381"/>
      <c r="CS106" s="381"/>
      <c r="CT106" s="381"/>
      <c r="CU106" s="381"/>
      <c r="CV106" s="381"/>
      <c r="CW106" s="381"/>
      <c r="CX106" s="381"/>
      <c r="CY106" s="381"/>
      <c r="CZ106" s="381"/>
      <c r="DA106" s="381"/>
      <c r="DB106" s="381"/>
      <c r="DC106" s="381"/>
      <c r="DD106" s="381"/>
      <c r="DE106" s="381"/>
      <c r="DF106" s="381"/>
      <c r="DG106" s="381"/>
      <c r="DH106" s="381"/>
      <c r="DI106" s="381"/>
      <c r="DJ106" s="381"/>
      <c r="DK106" s="381"/>
      <c r="DL106" s="381"/>
      <c r="DM106" s="381"/>
      <c r="DN106" s="381"/>
      <c r="DO106" s="381"/>
      <c r="DP106" s="381"/>
      <c r="DQ106" s="381"/>
      <c r="DR106" s="381"/>
      <c r="DS106" s="381"/>
      <c r="DT106" s="381"/>
      <c r="DU106" s="381"/>
      <c r="DV106" s="381"/>
      <c r="DW106" s="381"/>
      <c r="DX106" s="381"/>
      <c r="DY106" s="381"/>
      <c r="DZ106" s="381"/>
      <c r="EA106" s="381"/>
      <c r="EB106" s="381"/>
      <c r="EC106" s="381"/>
      <c r="ED106" s="381"/>
      <c r="EE106" s="381"/>
      <c r="EF106" s="381"/>
      <c r="EG106" s="381"/>
      <c r="EH106" s="381"/>
      <c r="EI106" s="381"/>
      <c r="EJ106" s="381"/>
      <c r="EK106" s="381"/>
      <c r="EL106" s="381"/>
      <c r="EM106" s="381"/>
    </row>
    <row r="107" spans="1:143" s="382" customFormat="1" ht="38.25" customHeight="1" x14ac:dyDescent="0.25">
      <c r="A107" s="375">
        <v>44232</v>
      </c>
      <c r="B107" s="376">
        <v>58171</v>
      </c>
      <c r="C107" s="377" t="s">
        <v>673</v>
      </c>
      <c r="D107" s="378"/>
      <c r="E107" s="380">
        <v>537437.04</v>
      </c>
      <c r="F107" s="289">
        <f t="shared" si="1"/>
        <v>119576668.63999996</v>
      </c>
      <c r="G107" s="381"/>
      <c r="H107" s="381"/>
      <c r="I107" s="381"/>
      <c r="J107" s="381"/>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381"/>
      <c r="AL107" s="381"/>
      <c r="AM107" s="381"/>
      <c r="AN107" s="381"/>
      <c r="AO107" s="381"/>
      <c r="AP107" s="381"/>
      <c r="AQ107" s="381"/>
      <c r="AR107" s="381"/>
      <c r="AS107" s="381"/>
      <c r="AT107" s="381"/>
      <c r="AU107" s="381"/>
      <c r="AV107" s="381"/>
      <c r="AW107" s="381"/>
      <c r="AX107" s="381"/>
      <c r="AY107" s="381"/>
      <c r="AZ107" s="381"/>
      <c r="BA107" s="381"/>
      <c r="BB107" s="381"/>
      <c r="BC107" s="381"/>
      <c r="BD107" s="381"/>
      <c r="BE107" s="381"/>
      <c r="BF107" s="381"/>
      <c r="BG107" s="381"/>
      <c r="BH107" s="381"/>
      <c r="BI107" s="381"/>
      <c r="BJ107" s="381"/>
      <c r="BK107" s="381"/>
      <c r="BL107" s="381"/>
      <c r="BM107" s="381"/>
      <c r="BN107" s="381"/>
      <c r="BO107" s="381"/>
      <c r="BP107" s="381"/>
      <c r="BQ107" s="381"/>
      <c r="BR107" s="381"/>
      <c r="BS107" s="381"/>
      <c r="BT107" s="381"/>
      <c r="BU107" s="381"/>
      <c r="BV107" s="381"/>
      <c r="BW107" s="381"/>
      <c r="BX107" s="381"/>
      <c r="BY107" s="381"/>
      <c r="BZ107" s="381"/>
      <c r="CA107" s="381"/>
      <c r="CB107" s="381"/>
      <c r="CC107" s="381"/>
      <c r="CD107" s="381"/>
      <c r="CE107" s="381"/>
      <c r="CF107" s="381"/>
      <c r="CG107" s="381"/>
      <c r="CH107" s="381"/>
      <c r="CI107" s="381"/>
      <c r="CJ107" s="381"/>
      <c r="CK107" s="381"/>
      <c r="CL107" s="381"/>
      <c r="CM107" s="381"/>
      <c r="CN107" s="381"/>
      <c r="CO107" s="381"/>
      <c r="CP107" s="381"/>
      <c r="CQ107" s="381"/>
      <c r="CR107" s="381"/>
      <c r="CS107" s="381"/>
      <c r="CT107" s="381"/>
      <c r="CU107" s="381"/>
      <c r="CV107" s="381"/>
      <c r="CW107" s="381"/>
      <c r="CX107" s="381"/>
      <c r="CY107" s="381"/>
      <c r="CZ107" s="381"/>
      <c r="DA107" s="381"/>
      <c r="DB107" s="381"/>
      <c r="DC107" s="381"/>
      <c r="DD107" s="381"/>
      <c r="DE107" s="381"/>
      <c r="DF107" s="381"/>
      <c r="DG107" s="381"/>
      <c r="DH107" s="381"/>
      <c r="DI107" s="381"/>
      <c r="DJ107" s="381"/>
      <c r="DK107" s="381"/>
      <c r="DL107" s="381"/>
      <c r="DM107" s="381"/>
      <c r="DN107" s="381"/>
      <c r="DO107" s="381"/>
      <c r="DP107" s="381"/>
      <c r="DQ107" s="381"/>
      <c r="DR107" s="381"/>
      <c r="DS107" s="381"/>
      <c r="DT107" s="381"/>
      <c r="DU107" s="381"/>
      <c r="DV107" s="381"/>
      <c r="DW107" s="381"/>
      <c r="DX107" s="381"/>
      <c r="DY107" s="381"/>
      <c r="DZ107" s="381"/>
      <c r="EA107" s="381"/>
      <c r="EB107" s="381"/>
      <c r="EC107" s="381"/>
      <c r="ED107" s="381"/>
      <c r="EE107" s="381"/>
      <c r="EF107" s="381"/>
      <c r="EG107" s="381"/>
      <c r="EH107" s="381"/>
      <c r="EI107" s="381"/>
      <c r="EJ107" s="381"/>
      <c r="EK107" s="381"/>
      <c r="EL107" s="381"/>
      <c r="EM107" s="381"/>
    </row>
    <row r="108" spans="1:143" s="382" customFormat="1" ht="38.25" customHeight="1" x14ac:dyDescent="0.25">
      <c r="A108" s="375">
        <v>44232</v>
      </c>
      <c r="B108" s="376">
        <v>58172</v>
      </c>
      <c r="C108" s="377" t="s">
        <v>672</v>
      </c>
      <c r="D108" s="386"/>
      <c r="E108" s="380">
        <v>22983.08</v>
      </c>
      <c r="F108" s="289">
        <f t="shared" si="1"/>
        <v>119553685.55999996</v>
      </c>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1"/>
      <c r="AS108" s="381"/>
      <c r="AT108" s="381"/>
      <c r="AU108" s="381"/>
      <c r="AV108" s="381"/>
      <c r="AW108" s="381"/>
      <c r="AX108" s="381"/>
      <c r="AY108" s="381"/>
      <c r="AZ108" s="381"/>
      <c r="BA108" s="381"/>
      <c r="BB108" s="381"/>
      <c r="BC108" s="381"/>
      <c r="BD108" s="381"/>
      <c r="BE108" s="381"/>
      <c r="BF108" s="381"/>
      <c r="BG108" s="381"/>
      <c r="BH108" s="381"/>
      <c r="BI108" s="381"/>
      <c r="BJ108" s="381"/>
      <c r="BK108" s="381"/>
      <c r="BL108" s="381"/>
      <c r="BM108" s="381"/>
      <c r="BN108" s="381"/>
      <c r="BO108" s="381"/>
      <c r="BP108" s="381"/>
      <c r="BQ108" s="381"/>
      <c r="BR108" s="381"/>
      <c r="BS108" s="381"/>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c r="CN108" s="381"/>
      <c r="CO108" s="381"/>
      <c r="CP108" s="381"/>
      <c r="CQ108" s="381"/>
      <c r="CR108" s="381"/>
      <c r="CS108" s="381"/>
      <c r="CT108" s="381"/>
      <c r="CU108" s="381"/>
      <c r="CV108" s="381"/>
      <c r="CW108" s="381"/>
      <c r="CX108" s="381"/>
      <c r="CY108" s="381"/>
      <c r="CZ108" s="381"/>
      <c r="DA108" s="381"/>
      <c r="DB108" s="381"/>
      <c r="DC108" s="381"/>
      <c r="DD108" s="381"/>
      <c r="DE108" s="381"/>
      <c r="DF108" s="381"/>
      <c r="DG108" s="381"/>
      <c r="DH108" s="381"/>
      <c r="DI108" s="381"/>
      <c r="DJ108" s="381"/>
      <c r="DK108" s="381"/>
      <c r="DL108" s="381"/>
      <c r="DM108" s="381"/>
      <c r="DN108" s="381"/>
      <c r="DO108" s="381"/>
      <c r="DP108" s="381"/>
      <c r="DQ108" s="381"/>
      <c r="DR108" s="381"/>
      <c r="DS108" s="381"/>
      <c r="DT108" s="381"/>
      <c r="DU108" s="381"/>
      <c r="DV108" s="381"/>
      <c r="DW108" s="381"/>
      <c r="DX108" s="381"/>
      <c r="DY108" s="381"/>
      <c r="DZ108" s="381"/>
      <c r="EA108" s="381"/>
      <c r="EB108" s="381"/>
      <c r="EC108" s="381"/>
      <c r="ED108" s="381"/>
      <c r="EE108" s="381"/>
      <c r="EF108" s="381"/>
      <c r="EG108" s="381"/>
      <c r="EH108" s="381"/>
      <c r="EI108" s="381"/>
      <c r="EJ108" s="381"/>
      <c r="EK108" s="381"/>
      <c r="EL108" s="381"/>
      <c r="EM108" s="381"/>
    </row>
    <row r="109" spans="1:143" s="382" customFormat="1" ht="42" customHeight="1" x14ac:dyDescent="0.25">
      <c r="A109" s="375">
        <v>44232</v>
      </c>
      <c r="B109" s="376">
        <v>58173</v>
      </c>
      <c r="C109" s="377" t="s">
        <v>671</v>
      </c>
      <c r="D109" s="378"/>
      <c r="E109" s="380">
        <v>921712.75</v>
      </c>
      <c r="F109" s="289">
        <f t="shared" si="1"/>
        <v>118631972.80999996</v>
      </c>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381"/>
      <c r="AL109" s="381"/>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c r="BG109" s="381"/>
      <c r="BH109" s="381"/>
      <c r="BI109" s="381"/>
      <c r="BJ109" s="381"/>
      <c r="BK109" s="381"/>
      <c r="BL109" s="381"/>
      <c r="BM109" s="381"/>
      <c r="BN109" s="381"/>
      <c r="BO109" s="381"/>
      <c r="BP109" s="381"/>
      <c r="BQ109" s="381"/>
      <c r="BR109" s="381"/>
      <c r="BS109" s="381"/>
      <c r="BT109" s="381"/>
      <c r="BU109" s="381"/>
      <c r="BV109" s="381"/>
      <c r="BW109" s="381"/>
      <c r="BX109" s="381"/>
      <c r="BY109" s="381"/>
      <c r="BZ109" s="381"/>
      <c r="CA109" s="381"/>
      <c r="CB109" s="381"/>
      <c r="CC109" s="381"/>
      <c r="CD109" s="381"/>
      <c r="CE109" s="381"/>
      <c r="CF109" s="381"/>
      <c r="CG109" s="381"/>
      <c r="CH109" s="381"/>
      <c r="CI109" s="381"/>
      <c r="CJ109" s="381"/>
      <c r="CK109" s="381"/>
      <c r="CL109" s="381"/>
      <c r="CM109" s="381"/>
      <c r="CN109" s="381"/>
      <c r="CO109" s="381"/>
      <c r="CP109" s="381"/>
      <c r="CQ109" s="381"/>
      <c r="CR109" s="381"/>
      <c r="CS109" s="381"/>
      <c r="CT109" s="381"/>
      <c r="CU109" s="381"/>
      <c r="CV109" s="381"/>
      <c r="CW109" s="381"/>
      <c r="CX109" s="381"/>
      <c r="CY109" s="381"/>
      <c r="CZ109" s="381"/>
      <c r="DA109" s="381"/>
      <c r="DB109" s="381"/>
      <c r="DC109" s="381"/>
      <c r="DD109" s="381"/>
      <c r="DE109" s="381"/>
      <c r="DF109" s="381"/>
      <c r="DG109" s="381"/>
      <c r="DH109" s="381"/>
      <c r="DI109" s="381"/>
      <c r="DJ109" s="381"/>
      <c r="DK109" s="381"/>
      <c r="DL109" s="381"/>
      <c r="DM109" s="381"/>
      <c r="DN109" s="381"/>
      <c r="DO109" s="381"/>
      <c r="DP109" s="381"/>
      <c r="DQ109" s="381"/>
      <c r="DR109" s="381"/>
      <c r="DS109" s="381"/>
      <c r="DT109" s="381"/>
      <c r="DU109" s="381"/>
      <c r="DV109" s="381"/>
      <c r="DW109" s="381"/>
      <c r="DX109" s="381"/>
      <c r="DY109" s="381"/>
      <c r="DZ109" s="381"/>
      <c r="EA109" s="381"/>
      <c r="EB109" s="381"/>
      <c r="EC109" s="381"/>
      <c r="ED109" s="381"/>
      <c r="EE109" s="381"/>
      <c r="EF109" s="381"/>
      <c r="EG109" s="381"/>
      <c r="EH109" s="381"/>
      <c r="EI109" s="381"/>
      <c r="EJ109" s="381"/>
      <c r="EK109" s="381"/>
      <c r="EL109" s="381"/>
      <c r="EM109" s="381"/>
    </row>
    <row r="110" spans="1:143" s="382" customFormat="1" ht="21" customHeight="1" x14ac:dyDescent="0.25">
      <c r="A110" s="375">
        <v>44232</v>
      </c>
      <c r="B110" s="376">
        <v>58174</v>
      </c>
      <c r="C110" s="377" t="s">
        <v>41</v>
      </c>
      <c r="D110" s="378"/>
      <c r="E110" s="380">
        <v>0</v>
      </c>
      <c r="F110" s="289">
        <f t="shared" si="1"/>
        <v>118631972.80999996</v>
      </c>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1"/>
      <c r="BM110" s="381"/>
      <c r="BN110" s="381"/>
      <c r="BO110" s="381"/>
      <c r="BP110" s="381"/>
      <c r="BQ110" s="381"/>
      <c r="BR110" s="381"/>
      <c r="BS110" s="381"/>
      <c r="BT110" s="381"/>
      <c r="BU110" s="381"/>
      <c r="BV110" s="381"/>
      <c r="BW110" s="381"/>
      <c r="BX110" s="381"/>
      <c r="BY110" s="381"/>
      <c r="BZ110" s="381"/>
      <c r="CA110" s="381"/>
      <c r="CB110" s="381"/>
      <c r="CC110" s="381"/>
      <c r="CD110" s="381"/>
      <c r="CE110" s="381"/>
      <c r="CF110" s="381"/>
      <c r="CG110" s="381"/>
      <c r="CH110" s="381"/>
      <c r="CI110" s="381"/>
      <c r="CJ110" s="381"/>
      <c r="CK110" s="381"/>
      <c r="CL110" s="381"/>
      <c r="CM110" s="381"/>
      <c r="CN110" s="381"/>
      <c r="CO110" s="381"/>
      <c r="CP110" s="381"/>
      <c r="CQ110" s="381"/>
      <c r="CR110" s="381"/>
      <c r="CS110" s="381"/>
      <c r="CT110" s="381"/>
      <c r="CU110" s="381"/>
      <c r="CV110" s="381"/>
      <c r="CW110" s="381"/>
      <c r="CX110" s="381"/>
      <c r="CY110" s="381"/>
      <c r="CZ110" s="381"/>
      <c r="DA110" s="381"/>
      <c r="DB110" s="381"/>
      <c r="DC110" s="381"/>
      <c r="DD110" s="381"/>
      <c r="DE110" s="381"/>
      <c r="DF110" s="381"/>
      <c r="DG110" s="381"/>
      <c r="DH110" s="381"/>
      <c r="DI110" s="381"/>
      <c r="DJ110" s="381"/>
      <c r="DK110" s="381"/>
      <c r="DL110" s="381"/>
      <c r="DM110" s="381"/>
      <c r="DN110" s="381"/>
      <c r="DO110" s="381"/>
      <c r="DP110" s="381"/>
      <c r="DQ110" s="381"/>
      <c r="DR110" s="381"/>
      <c r="DS110" s="381"/>
      <c r="DT110" s="381"/>
      <c r="DU110" s="381"/>
      <c r="DV110" s="381"/>
      <c r="DW110" s="381"/>
      <c r="DX110" s="381"/>
      <c r="DY110" s="381"/>
      <c r="DZ110" s="381"/>
      <c r="EA110" s="381"/>
      <c r="EB110" s="381"/>
      <c r="EC110" s="381"/>
      <c r="ED110" s="381"/>
      <c r="EE110" s="381"/>
      <c r="EF110" s="381"/>
      <c r="EG110" s="381"/>
      <c r="EH110" s="381"/>
      <c r="EI110" s="381"/>
      <c r="EJ110" s="381"/>
      <c r="EK110" s="381"/>
      <c r="EL110" s="381"/>
      <c r="EM110" s="381"/>
    </row>
    <row r="111" spans="1:143" s="382" customFormat="1" ht="55.5" customHeight="1" x14ac:dyDescent="0.25">
      <c r="A111" s="375">
        <v>44232</v>
      </c>
      <c r="B111" s="376">
        <v>58175</v>
      </c>
      <c r="C111" s="377" t="s">
        <v>670</v>
      </c>
      <c r="D111" s="378"/>
      <c r="E111" s="380">
        <v>388930</v>
      </c>
      <c r="F111" s="289">
        <f t="shared" si="1"/>
        <v>118243042.80999996</v>
      </c>
      <c r="G111" s="381"/>
      <c r="H111" s="381"/>
      <c r="I111" s="381"/>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381"/>
      <c r="AL111" s="381"/>
      <c r="AM111" s="381"/>
      <c r="AN111" s="381"/>
      <c r="AO111" s="381"/>
      <c r="AP111" s="381"/>
      <c r="AQ111" s="381"/>
      <c r="AR111" s="381"/>
      <c r="AS111" s="381"/>
      <c r="AT111" s="381"/>
      <c r="AU111" s="381"/>
      <c r="AV111" s="381"/>
      <c r="AW111" s="381"/>
      <c r="AX111" s="381"/>
      <c r="AY111" s="381"/>
      <c r="AZ111" s="381"/>
      <c r="BA111" s="381"/>
      <c r="BB111" s="381"/>
      <c r="BC111" s="381"/>
      <c r="BD111" s="381"/>
      <c r="BE111" s="381"/>
      <c r="BF111" s="381"/>
      <c r="BG111" s="381"/>
      <c r="BH111" s="381"/>
      <c r="BI111" s="381"/>
      <c r="BJ111" s="381"/>
      <c r="BK111" s="381"/>
      <c r="BL111" s="381"/>
      <c r="BM111" s="381"/>
      <c r="BN111" s="381"/>
      <c r="BO111" s="381"/>
      <c r="BP111" s="381"/>
      <c r="BQ111" s="381"/>
      <c r="BR111" s="381"/>
      <c r="BS111" s="381"/>
      <c r="BT111" s="381"/>
      <c r="BU111" s="381"/>
      <c r="BV111" s="381"/>
      <c r="BW111" s="381"/>
      <c r="BX111" s="381"/>
      <c r="BY111" s="381"/>
      <c r="BZ111" s="381"/>
      <c r="CA111" s="381"/>
      <c r="CB111" s="381"/>
      <c r="CC111" s="381"/>
      <c r="CD111" s="381"/>
      <c r="CE111" s="381"/>
      <c r="CF111" s="381"/>
      <c r="CG111" s="381"/>
      <c r="CH111" s="381"/>
      <c r="CI111" s="381"/>
      <c r="CJ111" s="381"/>
      <c r="CK111" s="381"/>
      <c r="CL111" s="381"/>
      <c r="CM111" s="381"/>
      <c r="CN111" s="381"/>
      <c r="CO111" s="381"/>
      <c r="CP111" s="381"/>
      <c r="CQ111" s="381"/>
      <c r="CR111" s="381"/>
      <c r="CS111" s="381"/>
      <c r="CT111" s="381"/>
      <c r="CU111" s="381"/>
      <c r="CV111" s="381"/>
      <c r="CW111" s="381"/>
      <c r="CX111" s="381"/>
      <c r="CY111" s="381"/>
      <c r="CZ111" s="381"/>
      <c r="DA111" s="381"/>
      <c r="DB111" s="381"/>
      <c r="DC111" s="381"/>
      <c r="DD111" s="381"/>
      <c r="DE111" s="381"/>
      <c r="DF111" s="381"/>
      <c r="DG111" s="381"/>
      <c r="DH111" s="381"/>
      <c r="DI111" s="381"/>
      <c r="DJ111" s="381"/>
      <c r="DK111" s="381"/>
      <c r="DL111" s="381"/>
      <c r="DM111" s="381"/>
      <c r="DN111" s="381"/>
      <c r="DO111" s="381"/>
      <c r="DP111" s="381"/>
      <c r="DQ111" s="381"/>
      <c r="DR111" s="381"/>
      <c r="DS111" s="381"/>
      <c r="DT111" s="381"/>
      <c r="DU111" s="381"/>
      <c r="DV111" s="381"/>
      <c r="DW111" s="381"/>
      <c r="DX111" s="381"/>
      <c r="DY111" s="381"/>
      <c r="DZ111" s="381"/>
      <c r="EA111" s="381"/>
      <c r="EB111" s="381"/>
      <c r="EC111" s="381"/>
      <c r="ED111" s="381"/>
      <c r="EE111" s="381"/>
      <c r="EF111" s="381"/>
      <c r="EG111" s="381"/>
      <c r="EH111" s="381"/>
      <c r="EI111" s="381"/>
      <c r="EJ111" s="381"/>
      <c r="EK111" s="381"/>
      <c r="EL111" s="381"/>
      <c r="EM111" s="381"/>
    </row>
    <row r="112" spans="1:143" s="382" customFormat="1" ht="49.5" customHeight="1" x14ac:dyDescent="0.25">
      <c r="A112" s="375">
        <v>44232</v>
      </c>
      <c r="B112" s="376">
        <v>58176</v>
      </c>
      <c r="C112" s="377" t="s">
        <v>669</v>
      </c>
      <c r="D112" s="378"/>
      <c r="E112" s="380">
        <v>770880</v>
      </c>
      <c r="F112" s="289">
        <f t="shared" si="1"/>
        <v>117472162.80999996</v>
      </c>
      <c r="G112" s="381"/>
      <c r="H112" s="381"/>
      <c r="I112" s="381"/>
      <c r="J112" s="381"/>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81"/>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R112" s="381"/>
      <c r="BS112" s="381"/>
      <c r="BT112" s="381"/>
      <c r="BU112" s="381"/>
      <c r="BV112" s="381"/>
      <c r="BW112" s="381"/>
      <c r="BX112" s="381"/>
      <c r="BY112" s="381"/>
      <c r="BZ112" s="381"/>
      <c r="CA112" s="381"/>
      <c r="CB112" s="381"/>
      <c r="CC112" s="381"/>
      <c r="CD112" s="381"/>
      <c r="CE112" s="381"/>
      <c r="CF112" s="381"/>
      <c r="CG112" s="381"/>
      <c r="CH112" s="381"/>
      <c r="CI112" s="381"/>
      <c r="CJ112" s="381"/>
      <c r="CK112" s="381"/>
      <c r="CL112" s="381"/>
      <c r="CM112" s="381"/>
      <c r="CN112" s="381"/>
      <c r="CO112" s="381"/>
      <c r="CP112" s="381"/>
      <c r="CQ112" s="381"/>
      <c r="CR112" s="381"/>
      <c r="CS112" s="381"/>
      <c r="CT112" s="381"/>
      <c r="CU112" s="381"/>
      <c r="CV112" s="381"/>
      <c r="CW112" s="381"/>
      <c r="CX112" s="381"/>
      <c r="CY112" s="381"/>
      <c r="CZ112" s="381"/>
      <c r="DA112" s="381"/>
      <c r="DB112" s="381"/>
      <c r="DC112" s="381"/>
      <c r="DD112" s="381"/>
      <c r="DE112" s="381"/>
      <c r="DF112" s="381"/>
      <c r="DG112" s="381"/>
      <c r="DH112" s="381"/>
      <c r="DI112" s="381"/>
      <c r="DJ112" s="381"/>
      <c r="DK112" s="381"/>
      <c r="DL112" s="381"/>
      <c r="DM112" s="381"/>
      <c r="DN112" s="381"/>
      <c r="DO112" s="381"/>
      <c r="DP112" s="381"/>
      <c r="DQ112" s="381"/>
      <c r="DR112" s="381"/>
      <c r="DS112" s="381"/>
      <c r="DT112" s="381"/>
      <c r="DU112" s="381"/>
      <c r="DV112" s="381"/>
      <c r="DW112" s="381"/>
      <c r="DX112" s="381"/>
      <c r="DY112" s="381"/>
      <c r="DZ112" s="381"/>
      <c r="EA112" s="381"/>
      <c r="EB112" s="381"/>
      <c r="EC112" s="381"/>
      <c r="ED112" s="381"/>
      <c r="EE112" s="381"/>
      <c r="EF112" s="381"/>
      <c r="EG112" s="381"/>
      <c r="EH112" s="381"/>
      <c r="EI112" s="381"/>
      <c r="EJ112" s="381"/>
      <c r="EK112" s="381"/>
      <c r="EL112" s="381"/>
      <c r="EM112" s="381"/>
    </row>
    <row r="113" spans="1:143" s="382" customFormat="1" ht="42" customHeight="1" x14ac:dyDescent="0.25">
      <c r="A113" s="375">
        <v>44232</v>
      </c>
      <c r="B113" s="376">
        <v>58177</v>
      </c>
      <c r="C113" s="377" t="s">
        <v>668</v>
      </c>
      <c r="D113" s="378"/>
      <c r="E113" s="380">
        <v>245195</v>
      </c>
      <c r="F113" s="289">
        <f t="shared" si="1"/>
        <v>117226967.80999996</v>
      </c>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381"/>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R113" s="381"/>
      <c r="BS113" s="381"/>
      <c r="BT113" s="381"/>
      <c r="BU113" s="381"/>
      <c r="BV113" s="381"/>
      <c r="BW113" s="381"/>
      <c r="BX113" s="381"/>
      <c r="BY113" s="381"/>
      <c r="BZ113" s="381"/>
      <c r="CA113" s="381"/>
      <c r="CB113" s="381"/>
      <c r="CC113" s="381"/>
      <c r="CD113" s="381"/>
      <c r="CE113" s="381"/>
      <c r="CF113" s="381"/>
      <c r="CG113" s="381"/>
      <c r="CH113" s="381"/>
      <c r="CI113" s="381"/>
      <c r="CJ113" s="381"/>
      <c r="CK113" s="381"/>
      <c r="CL113" s="381"/>
      <c r="CM113" s="381"/>
      <c r="CN113" s="381"/>
      <c r="CO113" s="381"/>
      <c r="CP113" s="381"/>
      <c r="CQ113" s="381"/>
      <c r="CR113" s="381"/>
      <c r="CS113" s="381"/>
      <c r="CT113" s="381"/>
      <c r="CU113" s="381"/>
      <c r="CV113" s="381"/>
      <c r="CW113" s="381"/>
      <c r="CX113" s="381"/>
      <c r="CY113" s="381"/>
      <c r="CZ113" s="381"/>
      <c r="DA113" s="381"/>
      <c r="DB113" s="381"/>
      <c r="DC113" s="381"/>
      <c r="DD113" s="381"/>
      <c r="DE113" s="381"/>
      <c r="DF113" s="381"/>
      <c r="DG113" s="381"/>
      <c r="DH113" s="381"/>
      <c r="DI113" s="381"/>
      <c r="DJ113" s="381"/>
      <c r="DK113" s="381"/>
      <c r="DL113" s="381"/>
      <c r="DM113" s="381"/>
      <c r="DN113" s="381"/>
      <c r="DO113" s="381"/>
      <c r="DP113" s="381"/>
      <c r="DQ113" s="381"/>
      <c r="DR113" s="381"/>
      <c r="DS113" s="381"/>
      <c r="DT113" s="381"/>
      <c r="DU113" s="381"/>
      <c r="DV113" s="381"/>
      <c r="DW113" s="381"/>
      <c r="DX113" s="381"/>
      <c r="DY113" s="381"/>
      <c r="DZ113" s="381"/>
      <c r="EA113" s="381"/>
      <c r="EB113" s="381"/>
      <c r="EC113" s="381"/>
      <c r="ED113" s="381"/>
      <c r="EE113" s="381"/>
      <c r="EF113" s="381"/>
      <c r="EG113" s="381"/>
      <c r="EH113" s="381"/>
      <c r="EI113" s="381"/>
      <c r="EJ113" s="381"/>
      <c r="EK113" s="381"/>
      <c r="EL113" s="381"/>
      <c r="EM113" s="381"/>
    </row>
    <row r="114" spans="1:143" s="382" customFormat="1" ht="63.75" customHeight="1" x14ac:dyDescent="0.25">
      <c r="A114" s="375">
        <v>44232</v>
      </c>
      <c r="B114" s="376" t="s">
        <v>655</v>
      </c>
      <c r="C114" s="377" t="s">
        <v>667</v>
      </c>
      <c r="D114" s="378"/>
      <c r="E114" s="380">
        <v>89562.2</v>
      </c>
      <c r="F114" s="289">
        <f t="shared" si="1"/>
        <v>117137405.60999995</v>
      </c>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P114" s="381"/>
      <c r="BQ114" s="381"/>
      <c r="BR114" s="381"/>
      <c r="BS114" s="381"/>
      <c r="BT114" s="381"/>
      <c r="BU114" s="381"/>
      <c r="BV114" s="381"/>
      <c r="BW114" s="381"/>
      <c r="BX114" s="381"/>
      <c r="BY114" s="381"/>
      <c r="BZ114" s="381"/>
      <c r="CA114" s="381"/>
      <c r="CB114" s="381"/>
      <c r="CC114" s="381"/>
      <c r="CD114" s="381"/>
      <c r="CE114" s="381"/>
      <c r="CF114" s="381"/>
      <c r="CG114" s="381"/>
      <c r="CH114" s="381"/>
      <c r="CI114" s="381"/>
      <c r="CJ114" s="381"/>
      <c r="CK114" s="381"/>
      <c r="CL114" s="381"/>
      <c r="CM114" s="381"/>
      <c r="CN114" s="381"/>
      <c r="CO114" s="381"/>
      <c r="CP114" s="381"/>
      <c r="CQ114" s="381"/>
      <c r="CR114" s="381"/>
      <c r="CS114" s="381"/>
      <c r="CT114" s="381"/>
      <c r="CU114" s="381"/>
      <c r="CV114" s="381"/>
      <c r="CW114" s="381"/>
      <c r="CX114" s="381"/>
      <c r="CY114" s="381"/>
      <c r="CZ114" s="381"/>
      <c r="DA114" s="381"/>
      <c r="DB114" s="381"/>
      <c r="DC114" s="381"/>
      <c r="DD114" s="381"/>
      <c r="DE114" s="381"/>
      <c r="DF114" s="381"/>
      <c r="DG114" s="381"/>
      <c r="DH114" s="381"/>
      <c r="DI114" s="381"/>
      <c r="DJ114" s="381"/>
      <c r="DK114" s="381"/>
      <c r="DL114" s="381"/>
      <c r="DM114" s="381"/>
      <c r="DN114" s="381"/>
      <c r="DO114" s="381"/>
      <c r="DP114" s="381"/>
      <c r="DQ114" s="381"/>
      <c r="DR114" s="381"/>
      <c r="DS114" s="381"/>
      <c r="DT114" s="381"/>
      <c r="DU114" s="381"/>
      <c r="DV114" s="381"/>
      <c r="DW114" s="381"/>
      <c r="DX114" s="381"/>
      <c r="DY114" s="381"/>
      <c r="DZ114" s="381"/>
      <c r="EA114" s="381"/>
      <c r="EB114" s="381"/>
      <c r="EC114" s="381"/>
      <c r="ED114" s="381"/>
      <c r="EE114" s="381"/>
      <c r="EF114" s="381"/>
      <c r="EG114" s="381"/>
      <c r="EH114" s="381"/>
      <c r="EI114" s="381"/>
      <c r="EJ114" s="381"/>
      <c r="EK114" s="381"/>
      <c r="EL114" s="381"/>
      <c r="EM114" s="381"/>
    </row>
    <row r="115" spans="1:143" s="382" customFormat="1" ht="55.5" customHeight="1" x14ac:dyDescent="0.25">
      <c r="A115" s="375">
        <v>44232</v>
      </c>
      <c r="B115" s="376" t="s">
        <v>656</v>
      </c>
      <c r="C115" s="377" t="s">
        <v>666</v>
      </c>
      <c r="D115" s="378"/>
      <c r="E115" s="380">
        <v>10657.49</v>
      </c>
      <c r="F115" s="289">
        <f t="shared" si="1"/>
        <v>117126748.11999996</v>
      </c>
      <c r="G115" s="381"/>
      <c r="H115" s="381"/>
      <c r="I115" s="381"/>
      <c r="J115" s="381"/>
      <c r="K115" s="381"/>
      <c r="L115" s="381"/>
      <c r="M115" s="381"/>
      <c r="N115" s="381"/>
      <c r="O115" s="381"/>
      <c r="P115" s="381"/>
      <c r="Q115" s="381"/>
      <c r="R115" s="381"/>
      <c r="S115" s="381"/>
      <c r="T115" s="381"/>
      <c r="U115" s="381"/>
      <c r="V115" s="381"/>
      <c r="W115" s="381"/>
      <c r="X115" s="381"/>
      <c r="Y115" s="381"/>
      <c r="Z115" s="381"/>
      <c r="AA115" s="381"/>
      <c r="AB115" s="381"/>
      <c r="AC115" s="381"/>
      <c r="AD115" s="381"/>
      <c r="AE115" s="381"/>
      <c r="AF115" s="381"/>
      <c r="AG115" s="381"/>
      <c r="AH115" s="381"/>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P115" s="381"/>
      <c r="BQ115" s="381"/>
      <c r="BR115" s="381"/>
      <c r="BS115" s="381"/>
      <c r="BT115" s="381"/>
      <c r="BU115" s="381"/>
      <c r="BV115" s="381"/>
      <c r="BW115" s="381"/>
      <c r="BX115" s="381"/>
      <c r="BY115" s="381"/>
      <c r="BZ115" s="381"/>
      <c r="CA115" s="381"/>
      <c r="CB115" s="381"/>
      <c r="CC115" s="381"/>
      <c r="CD115" s="381"/>
      <c r="CE115" s="381"/>
      <c r="CF115" s="381"/>
      <c r="CG115" s="381"/>
      <c r="CH115" s="381"/>
      <c r="CI115" s="381"/>
      <c r="CJ115" s="381"/>
      <c r="CK115" s="381"/>
      <c r="CL115" s="381"/>
      <c r="CM115" s="381"/>
      <c r="CN115" s="381"/>
      <c r="CO115" s="381"/>
      <c r="CP115" s="381"/>
      <c r="CQ115" s="381"/>
      <c r="CR115" s="381"/>
      <c r="CS115" s="381"/>
      <c r="CT115" s="381"/>
      <c r="CU115" s="381"/>
      <c r="CV115" s="381"/>
      <c r="CW115" s="381"/>
      <c r="CX115" s="381"/>
      <c r="CY115" s="381"/>
      <c r="CZ115" s="381"/>
      <c r="DA115" s="381"/>
      <c r="DB115" s="381"/>
      <c r="DC115" s="381"/>
      <c r="DD115" s="381"/>
      <c r="DE115" s="381"/>
      <c r="DF115" s="381"/>
      <c r="DG115" s="381"/>
      <c r="DH115" s="381"/>
      <c r="DI115" s="381"/>
      <c r="DJ115" s="381"/>
      <c r="DK115" s="381"/>
      <c r="DL115" s="381"/>
      <c r="DM115" s="381"/>
      <c r="DN115" s="381"/>
      <c r="DO115" s="381"/>
      <c r="DP115" s="381"/>
      <c r="DQ115" s="381"/>
      <c r="DR115" s="381"/>
      <c r="DS115" s="381"/>
      <c r="DT115" s="381"/>
      <c r="DU115" s="381"/>
      <c r="DV115" s="381"/>
      <c r="DW115" s="381"/>
      <c r="DX115" s="381"/>
      <c r="DY115" s="381"/>
      <c r="DZ115" s="381"/>
      <c r="EA115" s="381"/>
      <c r="EB115" s="381"/>
      <c r="EC115" s="381"/>
      <c r="ED115" s="381"/>
      <c r="EE115" s="381"/>
      <c r="EF115" s="381"/>
      <c r="EG115" s="381"/>
      <c r="EH115" s="381"/>
      <c r="EI115" s="381"/>
      <c r="EJ115" s="381"/>
      <c r="EK115" s="381"/>
      <c r="EL115" s="381"/>
      <c r="EM115" s="381"/>
    </row>
    <row r="116" spans="1:143" s="382" customFormat="1" ht="48" customHeight="1" x14ac:dyDescent="0.25">
      <c r="A116" s="375">
        <v>44232</v>
      </c>
      <c r="B116" s="376" t="s">
        <v>657</v>
      </c>
      <c r="C116" s="377" t="s">
        <v>665</v>
      </c>
      <c r="D116" s="378"/>
      <c r="E116" s="380">
        <v>749799.84</v>
      </c>
      <c r="F116" s="289">
        <f t="shared" si="1"/>
        <v>116376948.27999996</v>
      </c>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c r="BQ116" s="381"/>
      <c r="BR116" s="381"/>
      <c r="BS116" s="381"/>
      <c r="BT116" s="381"/>
      <c r="BU116" s="381"/>
      <c r="BV116" s="381"/>
      <c r="BW116" s="381"/>
      <c r="BX116" s="381"/>
      <c r="BY116" s="381"/>
      <c r="BZ116" s="381"/>
      <c r="CA116" s="381"/>
      <c r="CB116" s="381"/>
      <c r="CC116" s="381"/>
      <c r="CD116" s="381"/>
      <c r="CE116" s="381"/>
      <c r="CF116" s="381"/>
      <c r="CG116" s="381"/>
      <c r="CH116" s="381"/>
      <c r="CI116" s="381"/>
      <c r="CJ116" s="381"/>
      <c r="CK116" s="381"/>
      <c r="CL116" s="381"/>
      <c r="CM116" s="381"/>
      <c r="CN116" s="381"/>
      <c r="CO116" s="381"/>
      <c r="CP116" s="381"/>
      <c r="CQ116" s="381"/>
      <c r="CR116" s="381"/>
      <c r="CS116" s="381"/>
      <c r="CT116" s="381"/>
      <c r="CU116" s="381"/>
      <c r="CV116" s="381"/>
      <c r="CW116" s="381"/>
      <c r="CX116" s="381"/>
      <c r="CY116" s="381"/>
      <c r="CZ116" s="381"/>
      <c r="DA116" s="381"/>
      <c r="DB116" s="381"/>
      <c r="DC116" s="381"/>
      <c r="DD116" s="381"/>
      <c r="DE116" s="381"/>
      <c r="DF116" s="381"/>
      <c r="DG116" s="381"/>
      <c r="DH116" s="381"/>
      <c r="DI116" s="381"/>
      <c r="DJ116" s="381"/>
      <c r="DK116" s="381"/>
      <c r="DL116" s="381"/>
      <c r="DM116" s="381"/>
      <c r="DN116" s="381"/>
      <c r="DO116" s="381"/>
      <c r="DP116" s="381"/>
      <c r="DQ116" s="381"/>
      <c r="DR116" s="381"/>
      <c r="DS116" s="381"/>
      <c r="DT116" s="381"/>
      <c r="DU116" s="381"/>
      <c r="DV116" s="381"/>
      <c r="DW116" s="381"/>
      <c r="DX116" s="381"/>
      <c r="DY116" s="381"/>
      <c r="DZ116" s="381"/>
      <c r="EA116" s="381"/>
      <c r="EB116" s="381"/>
      <c r="EC116" s="381"/>
      <c r="ED116" s="381"/>
      <c r="EE116" s="381"/>
      <c r="EF116" s="381"/>
      <c r="EG116" s="381"/>
      <c r="EH116" s="381"/>
      <c r="EI116" s="381"/>
      <c r="EJ116" s="381"/>
      <c r="EK116" s="381"/>
      <c r="EL116" s="381"/>
      <c r="EM116" s="381"/>
    </row>
    <row r="117" spans="1:143" s="382" customFormat="1" ht="38.25" customHeight="1" x14ac:dyDescent="0.25">
      <c r="A117" s="375">
        <v>44232</v>
      </c>
      <c r="B117" s="376" t="s">
        <v>658</v>
      </c>
      <c r="C117" s="377" t="s">
        <v>664</v>
      </c>
      <c r="D117" s="378"/>
      <c r="E117" s="380">
        <v>645.04</v>
      </c>
      <c r="F117" s="289">
        <f t="shared" si="1"/>
        <v>116376303.23999995</v>
      </c>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Q117" s="381"/>
      <c r="BR117" s="381"/>
      <c r="BS117" s="381"/>
      <c r="BT117" s="381"/>
      <c r="BU117" s="381"/>
      <c r="BV117" s="381"/>
      <c r="BW117" s="381"/>
      <c r="BX117" s="381"/>
      <c r="BY117" s="381"/>
      <c r="BZ117" s="381"/>
      <c r="CA117" s="381"/>
      <c r="CB117" s="381"/>
      <c r="CC117" s="381"/>
      <c r="CD117" s="381"/>
      <c r="CE117" s="381"/>
      <c r="CF117" s="381"/>
      <c r="CG117" s="381"/>
      <c r="CH117" s="381"/>
      <c r="CI117" s="381"/>
      <c r="CJ117" s="381"/>
      <c r="CK117" s="381"/>
      <c r="CL117" s="381"/>
      <c r="CM117" s="381"/>
      <c r="CN117" s="381"/>
      <c r="CO117" s="381"/>
      <c r="CP117" s="381"/>
      <c r="CQ117" s="381"/>
      <c r="CR117" s="381"/>
      <c r="CS117" s="381"/>
      <c r="CT117" s="381"/>
      <c r="CU117" s="381"/>
      <c r="CV117" s="381"/>
      <c r="CW117" s="381"/>
      <c r="CX117" s="381"/>
      <c r="CY117" s="381"/>
      <c r="CZ117" s="381"/>
      <c r="DA117" s="381"/>
      <c r="DB117" s="381"/>
      <c r="DC117" s="381"/>
      <c r="DD117" s="381"/>
      <c r="DE117" s="381"/>
      <c r="DF117" s="381"/>
      <c r="DG117" s="381"/>
      <c r="DH117" s="381"/>
      <c r="DI117" s="381"/>
      <c r="DJ117" s="381"/>
      <c r="DK117" s="381"/>
      <c r="DL117" s="381"/>
      <c r="DM117" s="381"/>
      <c r="DN117" s="381"/>
      <c r="DO117" s="381"/>
      <c r="DP117" s="381"/>
      <c r="DQ117" s="381"/>
      <c r="DR117" s="381"/>
      <c r="DS117" s="381"/>
      <c r="DT117" s="381"/>
      <c r="DU117" s="381"/>
      <c r="DV117" s="381"/>
      <c r="DW117" s="381"/>
      <c r="DX117" s="381"/>
      <c r="DY117" s="381"/>
      <c r="DZ117" s="381"/>
      <c r="EA117" s="381"/>
      <c r="EB117" s="381"/>
      <c r="EC117" s="381"/>
      <c r="ED117" s="381"/>
      <c r="EE117" s="381"/>
      <c r="EF117" s="381"/>
      <c r="EG117" s="381"/>
      <c r="EH117" s="381"/>
      <c r="EI117" s="381"/>
      <c r="EJ117" s="381"/>
      <c r="EK117" s="381"/>
      <c r="EL117" s="381"/>
      <c r="EM117" s="381"/>
    </row>
    <row r="118" spans="1:143" s="382" customFormat="1" ht="36" customHeight="1" x14ac:dyDescent="0.25">
      <c r="A118" s="375">
        <v>44232</v>
      </c>
      <c r="B118" s="376" t="s">
        <v>659</v>
      </c>
      <c r="C118" s="377" t="s">
        <v>663</v>
      </c>
      <c r="D118" s="378"/>
      <c r="E118" s="380">
        <v>6457.02</v>
      </c>
      <c r="F118" s="289">
        <f t="shared" si="1"/>
        <v>116369846.21999995</v>
      </c>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Q118" s="381"/>
      <c r="BR118" s="381"/>
      <c r="BS118" s="381"/>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c r="CN118" s="381"/>
      <c r="CO118" s="381"/>
      <c r="CP118" s="381"/>
      <c r="CQ118" s="381"/>
      <c r="CR118" s="381"/>
      <c r="CS118" s="381"/>
      <c r="CT118" s="381"/>
      <c r="CU118" s="381"/>
      <c r="CV118" s="381"/>
      <c r="CW118" s="381"/>
      <c r="CX118" s="381"/>
      <c r="CY118" s="381"/>
      <c r="CZ118" s="381"/>
      <c r="DA118" s="381"/>
      <c r="DB118" s="381"/>
      <c r="DC118" s="381"/>
      <c r="DD118" s="381"/>
      <c r="DE118" s="381"/>
      <c r="DF118" s="381"/>
      <c r="DG118" s="381"/>
      <c r="DH118" s="381"/>
      <c r="DI118" s="381"/>
      <c r="DJ118" s="381"/>
      <c r="DK118" s="381"/>
      <c r="DL118" s="381"/>
      <c r="DM118" s="381"/>
      <c r="DN118" s="381"/>
      <c r="DO118" s="381"/>
      <c r="DP118" s="381"/>
      <c r="DQ118" s="381"/>
      <c r="DR118" s="381"/>
      <c r="DS118" s="381"/>
      <c r="DT118" s="381"/>
      <c r="DU118" s="381"/>
      <c r="DV118" s="381"/>
      <c r="DW118" s="381"/>
      <c r="DX118" s="381"/>
      <c r="DY118" s="381"/>
      <c r="DZ118" s="381"/>
      <c r="EA118" s="381"/>
      <c r="EB118" s="381"/>
      <c r="EC118" s="381"/>
      <c r="ED118" s="381"/>
      <c r="EE118" s="381"/>
      <c r="EF118" s="381"/>
      <c r="EG118" s="381"/>
      <c r="EH118" s="381"/>
      <c r="EI118" s="381"/>
      <c r="EJ118" s="381"/>
      <c r="EK118" s="381"/>
      <c r="EL118" s="381"/>
      <c r="EM118" s="381"/>
    </row>
    <row r="119" spans="1:143" s="382" customFormat="1" ht="55.5" customHeight="1" x14ac:dyDescent="0.25">
      <c r="A119" s="375">
        <v>44232</v>
      </c>
      <c r="B119" s="376" t="s">
        <v>660</v>
      </c>
      <c r="C119" s="377" t="s">
        <v>662</v>
      </c>
      <c r="D119" s="378"/>
      <c r="E119" s="380">
        <v>61003.56</v>
      </c>
      <c r="F119" s="289">
        <f t="shared" si="1"/>
        <v>116308842.65999995</v>
      </c>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c r="BP119" s="381"/>
      <c r="BQ119" s="381"/>
      <c r="BR119" s="381"/>
      <c r="BS119" s="381"/>
      <c r="BT119" s="381"/>
      <c r="BU119" s="381"/>
      <c r="BV119" s="381"/>
      <c r="BW119" s="381"/>
      <c r="BX119" s="381"/>
      <c r="BY119" s="381"/>
      <c r="BZ119" s="381"/>
      <c r="CA119" s="381"/>
      <c r="CB119" s="381"/>
      <c r="CC119" s="381"/>
      <c r="CD119" s="381"/>
      <c r="CE119" s="381"/>
      <c r="CF119" s="381"/>
      <c r="CG119" s="381"/>
      <c r="CH119" s="381"/>
      <c r="CI119" s="381"/>
      <c r="CJ119" s="381"/>
      <c r="CK119" s="381"/>
      <c r="CL119" s="381"/>
      <c r="CM119" s="381"/>
      <c r="CN119" s="381"/>
      <c r="CO119" s="381"/>
      <c r="CP119" s="381"/>
      <c r="CQ119" s="381"/>
      <c r="CR119" s="381"/>
      <c r="CS119" s="381"/>
      <c r="CT119" s="381"/>
      <c r="CU119" s="381"/>
      <c r="CV119" s="381"/>
      <c r="CW119" s="381"/>
      <c r="CX119" s="381"/>
      <c r="CY119" s="381"/>
      <c r="CZ119" s="381"/>
      <c r="DA119" s="381"/>
      <c r="DB119" s="381"/>
      <c r="DC119" s="381"/>
      <c r="DD119" s="381"/>
      <c r="DE119" s="381"/>
      <c r="DF119" s="381"/>
      <c r="DG119" s="381"/>
      <c r="DH119" s="381"/>
      <c r="DI119" s="381"/>
      <c r="DJ119" s="381"/>
      <c r="DK119" s="381"/>
      <c r="DL119" s="381"/>
      <c r="DM119" s="381"/>
      <c r="DN119" s="381"/>
      <c r="DO119" s="381"/>
      <c r="DP119" s="381"/>
      <c r="DQ119" s="381"/>
      <c r="DR119" s="381"/>
      <c r="DS119" s="381"/>
      <c r="DT119" s="381"/>
      <c r="DU119" s="381"/>
      <c r="DV119" s="381"/>
      <c r="DW119" s="381"/>
      <c r="DX119" s="381"/>
      <c r="DY119" s="381"/>
      <c r="DZ119" s="381"/>
      <c r="EA119" s="381"/>
      <c r="EB119" s="381"/>
      <c r="EC119" s="381"/>
      <c r="ED119" s="381"/>
      <c r="EE119" s="381"/>
      <c r="EF119" s="381"/>
      <c r="EG119" s="381"/>
      <c r="EH119" s="381"/>
      <c r="EI119" s="381"/>
      <c r="EJ119" s="381"/>
      <c r="EK119" s="381"/>
      <c r="EL119" s="381"/>
      <c r="EM119" s="381"/>
    </row>
    <row r="120" spans="1:143" s="382" customFormat="1" ht="62.25" customHeight="1" x14ac:dyDescent="0.25">
      <c r="A120" s="375">
        <v>44232</v>
      </c>
      <c r="B120" s="376" t="s">
        <v>661</v>
      </c>
      <c r="C120" s="377" t="s">
        <v>708</v>
      </c>
      <c r="D120" s="378"/>
      <c r="E120" s="380">
        <v>104818.33</v>
      </c>
      <c r="F120" s="289">
        <f t="shared" si="1"/>
        <v>116204024.32999995</v>
      </c>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R120" s="381"/>
      <c r="BS120" s="381"/>
      <c r="BT120" s="381"/>
      <c r="BU120" s="381"/>
      <c r="BV120" s="381"/>
      <c r="BW120" s="381"/>
      <c r="BX120" s="381"/>
      <c r="BY120" s="381"/>
      <c r="BZ120" s="381"/>
      <c r="CA120" s="381"/>
      <c r="CB120" s="381"/>
      <c r="CC120" s="381"/>
      <c r="CD120" s="381"/>
      <c r="CE120" s="381"/>
      <c r="CF120" s="381"/>
      <c r="CG120" s="381"/>
      <c r="CH120" s="381"/>
      <c r="CI120" s="381"/>
      <c r="CJ120" s="381"/>
      <c r="CK120" s="381"/>
      <c r="CL120" s="381"/>
      <c r="CM120" s="381"/>
      <c r="CN120" s="381"/>
      <c r="CO120" s="381"/>
      <c r="CP120" s="381"/>
      <c r="CQ120" s="381"/>
      <c r="CR120" s="381"/>
      <c r="CS120" s="381"/>
      <c r="CT120" s="381"/>
      <c r="CU120" s="381"/>
      <c r="CV120" s="381"/>
      <c r="CW120" s="381"/>
      <c r="CX120" s="381"/>
      <c r="CY120" s="381"/>
      <c r="CZ120" s="381"/>
      <c r="DA120" s="381"/>
      <c r="DB120" s="381"/>
      <c r="DC120" s="381"/>
      <c r="DD120" s="381"/>
      <c r="DE120" s="381"/>
      <c r="DF120" s="381"/>
      <c r="DG120" s="381"/>
      <c r="DH120" s="381"/>
      <c r="DI120" s="381"/>
      <c r="DJ120" s="381"/>
      <c r="DK120" s="381"/>
      <c r="DL120" s="381"/>
      <c r="DM120" s="381"/>
      <c r="DN120" s="381"/>
      <c r="DO120" s="381"/>
      <c r="DP120" s="381"/>
      <c r="DQ120" s="381"/>
      <c r="DR120" s="381"/>
      <c r="DS120" s="381"/>
      <c r="DT120" s="381"/>
      <c r="DU120" s="381"/>
      <c r="DV120" s="381"/>
      <c r="DW120" s="381"/>
      <c r="DX120" s="381"/>
      <c r="DY120" s="381"/>
      <c r="DZ120" s="381"/>
      <c r="EA120" s="381"/>
      <c r="EB120" s="381"/>
      <c r="EC120" s="381"/>
      <c r="ED120" s="381"/>
      <c r="EE120" s="381"/>
      <c r="EF120" s="381"/>
      <c r="EG120" s="381"/>
      <c r="EH120" s="381"/>
      <c r="EI120" s="381"/>
      <c r="EJ120" s="381"/>
      <c r="EK120" s="381"/>
      <c r="EL120" s="381"/>
      <c r="EM120" s="381"/>
    </row>
    <row r="121" spans="1:143" s="382" customFormat="1" ht="36" customHeight="1" x14ac:dyDescent="0.25">
      <c r="A121" s="375">
        <v>44235</v>
      </c>
      <c r="B121" s="376">
        <v>58178</v>
      </c>
      <c r="C121" s="377" t="s">
        <v>827</v>
      </c>
      <c r="D121" s="378"/>
      <c r="E121" s="380">
        <v>99491.72</v>
      </c>
      <c r="F121" s="289">
        <f t="shared" si="1"/>
        <v>116104532.60999995</v>
      </c>
      <c r="G121" s="381"/>
      <c r="H121" s="381"/>
      <c r="I121" s="381"/>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381"/>
      <c r="AL121" s="381"/>
      <c r="AM121" s="381"/>
      <c r="AN121" s="381"/>
      <c r="AO121" s="381"/>
      <c r="AP121" s="381"/>
      <c r="AQ121" s="381"/>
      <c r="AR121" s="381"/>
      <c r="AS121" s="381"/>
      <c r="AT121" s="381"/>
      <c r="AU121" s="381"/>
      <c r="AV121" s="381"/>
      <c r="AW121" s="381"/>
      <c r="AX121" s="381"/>
      <c r="AY121" s="381"/>
      <c r="AZ121" s="381"/>
      <c r="BA121" s="381"/>
      <c r="BB121" s="381"/>
      <c r="BC121" s="381"/>
      <c r="BD121" s="381"/>
      <c r="BE121" s="381"/>
      <c r="BF121" s="381"/>
      <c r="BG121" s="381"/>
      <c r="BH121" s="381"/>
      <c r="BI121" s="381"/>
      <c r="BJ121" s="381"/>
      <c r="BK121" s="381"/>
      <c r="BL121" s="381"/>
      <c r="BM121" s="381"/>
      <c r="BN121" s="381"/>
      <c r="BO121" s="381"/>
      <c r="BP121" s="381"/>
      <c r="BQ121" s="381"/>
      <c r="BR121" s="381"/>
      <c r="BS121" s="381"/>
      <c r="BT121" s="381"/>
      <c r="BU121" s="381"/>
      <c r="BV121" s="381"/>
      <c r="BW121" s="381"/>
      <c r="BX121" s="381"/>
      <c r="BY121" s="381"/>
      <c r="BZ121" s="381"/>
      <c r="CA121" s="381"/>
      <c r="CB121" s="381"/>
      <c r="CC121" s="381"/>
      <c r="CD121" s="381"/>
      <c r="CE121" s="381"/>
      <c r="CF121" s="381"/>
      <c r="CG121" s="381"/>
      <c r="CH121" s="381"/>
      <c r="CI121" s="381"/>
      <c r="CJ121" s="381"/>
      <c r="CK121" s="381"/>
      <c r="CL121" s="381"/>
      <c r="CM121" s="381"/>
      <c r="CN121" s="381"/>
      <c r="CO121" s="381"/>
      <c r="CP121" s="381"/>
      <c r="CQ121" s="381"/>
      <c r="CR121" s="381"/>
      <c r="CS121" s="381"/>
      <c r="CT121" s="381"/>
      <c r="CU121" s="381"/>
      <c r="CV121" s="381"/>
      <c r="CW121" s="381"/>
      <c r="CX121" s="381"/>
      <c r="CY121" s="381"/>
      <c r="CZ121" s="381"/>
      <c r="DA121" s="381"/>
      <c r="DB121" s="381"/>
      <c r="DC121" s="381"/>
      <c r="DD121" s="381"/>
      <c r="DE121" s="381"/>
      <c r="DF121" s="381"/>
      <c r="DG121" s="381"/>
      <c r="DH121" s="381"/>
      <c r="DI121" s="381"/>
      <c r="DJ121" s="381"/>
      <c r="DK121" s="381"/>
      <c r="DL121" s="381"/>
      <c r="DM121" s="381"/>
      <c r="DN121" s="381"/>
      <c r="DO121" s="381"/>
      <c r="DP121" s="381"/>
      <c r="DQ121" s="381"/>
      <c r="DR121" s="381"/>
      <c r="DS121" s="381"/>
      <c r="DT121" s="381"/>
      <c r="DU121" s="381"/>
      <c r="DV121" s="381"/>
      <c r="DW121" s="381"/>
      <c r="DX121" s="381"/>
      <c r="DY121" s="381"/>
      <c r="DZ121" s="381"/>
      <c r="EA121" s="381"/>
      <c r="EB121" s="381"/>
      <c r="EC121" s="381"/>
      <c r="ED121" s="381"/>
      <c r="EE121" s="381"/>
      <c r="EF121" s="381"/>
      <c r="EG121" s="381"/>
      <c r="EH121" s="381"/>
      <c r="EI121" s="381"/>
      <c r="EJ121" s="381"/>
      <c r="EK121" s="381"/>
      <c r="EL121" s="381"/>
      <c r="EM121" s="381"/>
    </row>
    <row r="122" spans="1:143" s="382" customFormat="1" ht="30.75" customHeight="1" x14ac:dyDescent="0.25">
      <c r="A122" s="375">
        <v>44235</v>
      </c>
      <c r="B122" s="376">
        <v>58179</v>
      </c>
      <c r="C122" s="377" t="s">
        <v>828</v>
      </c>
      <c r="D122" s="378"/>
      <c r="E122" s="380">
        <v>60320.21</v>
      </c>
      <c r="F122" s="289">
        <f t="shared" si="1"/>
        <v>116044212.39999996</v>
      </c>
      <c r="G122" s="381"/>
      <c r="H122" s="381"/>
      <c r="I122" s="381"/>
      <c r="J122" s="381"/>
      <c r="K122" s="381"/>
      <c r="L122" s="381" t="s">
        <v>710</v>
      </c>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1"/>
      <c r="BM122" s="381"/>
      <c r="BN122" s="381"/>
      <c r="BO122" s="381"/>
      <c r="BP122" s="381"/>
      <c r="BQ122" s="381"/>
      <c r="BR122" s="381"/>
      <c r="BS122" s="381"/>
      <c r="BT122" s="381"/>
      <c r="BU122" s="381"/>
      <c r="BV122" s="381"/>
      <c r="BW122" s="381"/>
      <c r="BX122" s="381"/>
      <c r="BY122" s="381"/>
      <c r="BZ122" s="381"/>
      <c r="CA122" s="381"/>
      <c r="CB122" s="381"/>
      <c r="CC122" s="381"/>
      <c r="CD122" s="381"/>
      <c r="CE122" s="381"/>
      <c r="CF122" s="381"/>
      <c r="CG122" s="381"/>
      <c r="CH122" s="381"/>
      <c r="CI122" s="381"/>
      <c r="CJ122" s="381"/>
      <c r="CK122" s="381"/>
      <c r="CL122" s="381"/>
      <c r="CM122" s="381"/>
      <c r="CN122" s="381"/>
      <c r="CO122" s="381"/>
      <c r="CP122" s="381"/>
      <c r="CQ122" s="381"/>
      <c r="CR122" s="381"/>
      <c r="CS122" s="381"/>
      <c r="CT122" s="381"/>
      <c r="CU122" s="381"/>
      <c r="CV122" s="381"/>
      <c r="CW122" s="381"/>
      <c r="CX122" s="381"/>
      <c r="CY122" s="381"/>
      <c r="CZ122" s="381"/>
      <c r="DA122" s="381"/>
      <c r="DB122" s="381"/>
      <c r="DC122" s="381"/>
      <c r="DD122" s="381"/>
      <c r="DE122" s="381"/>
      <c r="DF122" s="381"/>
      <c r="DG122" s="381"/>
      <c r="DH122" s="381"/>
      <c r="DI122" s="381"/>
      <c r="DJ122" s="381"/>
      <c r="DK122" s="381"/>
      <c r="DL122" s="381"/>
      <c r="DM122" s="381"/>
      <c r="DN122" s="381"/>
      <c r="DO122" s="381"/>
      <c r="DP122" s="381"/>
      <c r="DQ122" s="381"/>
      <c r="DR122" s="381"/>
      <c r="DS122" s="381"/>
      <c r="DT122" s="381"/>
      <c r="DU122" s="381"/>
      <c r="DV122" s="381"/>
      <c r="DW122" s="381"/>
      <c r="DX122" s="381"/>
      <c r="DY122" s="381"/>
      <c r="DZ122" s="381"/>
      <c r="EA122" s="381"/>
      <c r="EB122" s="381"/>
      <c r="EC122" s="381"/>
      <c r="ED122" s="381"/>
      <c r="EE122" s="381"/>
      <c r="EF122" s="381"/>
      <c r="EG122" s="381"/>
      <c r="EH122" s="381"/>
      <c r="EI122" s="381"/>
      <c r="EJ122" s="381"/>
      <c r="EK122" s="381"/>
      <c r="EL122" s="381"/>
      <c r="EM122" s="381"/>
    </row>
    <row r="123" spans="1:143" s="382" customFormat="1" ht="41.25" customHeight="1" x14ac:dyDescent="0.25">
      <c r="A123" s="375">
        <v>44235</v>
      </c>
      <c r="B123" s="376">
        <v>58180</v>
      </c>
      <c r="C123" s="377" t="s">
        <v>829</v>
      </c>
      <c r="D123" s="378"/>
      <c r="E123" s="380">
        <v>218219.81</v>
      </c>
      <c r="F123" s="289">
        <f t="shared" si="1"/>
        <v>115825992.58999996</v>
      </c>
      <c r="G123" s="381"/>
      <c r="H123" s="381"/>
      <c r="I123" s="381"/>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381"/>
      <c r="AL123" s="381"/>
      <c r="AM123" s="381"/>
      <c r="AN123" s="381"/>
      <c r="AO123" s="381"/>
      <c r="AP123" s="381"/>
      <c r="AQ123" s="381"/>
      <c r="AR123" s="381"/>
      <c r="AS123" s="381"/>
      <c r="AT123" s="381"/>
      <c r="AU123" s="381"/>
      <c r="AV123" s="381"/>
      <c r="AW123" s="381"/>
      <c r="AX123" s="381"/>
      <c r="AY123" s="381"/>
      <c r="AZ123" s="381"/>
      <c r="BA123" s="381"/>
      <c r="BB123" s="381"/>
      <c r="BC123" s="381"/>
      <c r="BD123" s="381"/>
      <c r="BE123" s="381"/>
      <c r="BF123" s="381"/>
      <c r="BG123" s="381"/>
      <c r="BH123" s="381"/>
      <c r="BI123" s="381"/>
      <c r="BJ123" s="381"/>
      <c r="BK123" s="381"/>
      <c r="BL123" s="381"/>
      <c r="BM123" s="381"/>
      <c r="BN123" s="381"/>
      <c r="BO123" s="381"/>
      <c r="BP123" s="381"/>
      <c r="BQ123" s="381"/>
      <c r="BR123" s="381"/>
      <c r="BS123" s="381"/>
      <c r="BT123" s="381"/>
      <c r="BU123" s="381"/>
      <c r="BV123" s="381"/>
      <c r="BW123" s="381"/>
      <c r="BX123" s="381"/>
      <c r="BY123" s="381"/>
      <c r="BZ123" s="381"/>
      <c r="CA123" s="381"/>
      <c r="CB123" s="381"/>
      <c r="CC123" s="381"/>
      <c r="CD123" s="381"/>
      <c r="CE123" s="381"/>
      <c r="CF123" s="381"/>
      <c r="CG123" s="381"/>
      <c r="CH123" s="381"/>
      <c r="CI123" s="381"/>
      <c r="CJ123" s="381"/>
      <c r="CK123" s="381"/>
      <c r="CL123" s="381"/>
      <c r="CM123" s="381"/>
      <c r="CN123" s="381"/>
      <c r="CO123" s="381"/>
      <c r="CP123" s="381"/>
      <c r="CQ123" s="381"/>
      <c r="CR123" s="381"/>
      <c r="CS123" s="381"/>
      <c r="CT123" s="381"/>
      <c r="CU123" s="381"/>
      <c r="CV123" s="381"/>
      <c r="CW123" s="381"/>
      <c r="CX123" s="381"/>
      <c r="CY123" s="381"/>
      <c r="CZ123" s="381"/>
      <c r="DA123" s="381"/>
      <c r="DB123" s="381"/>
      <c r="DC123" s="381"/>
      <c r="DD123" s="381"/>
      <c r="DE123" s="381"/>
      <c r="DF123" s="381"/>
      <c r="DG123" s="381"/>
      <c r="DH123" s="381"/>
      <c r="DI123" s="381"/>
      <c r="DJ123" s="381"/>
      <c r="DK123" s="381"/>
      <c r="DL123" s="381"/>
      <c r="DM123" s="381"/>
      <c r="DN123" s="381"/>
      <c r="DO123" s="381"/>
      <c r="DP123" s="381"/>
      <c r="DQ123" s="381"/>
      <c r="DR123" s="381"/>
      <c r="DS123" s="381"/>
      <c r="DT123" s="381"/>
      <c r="DU123" s="381"/>
      <c r="DV123" s="381"/>
      <c r="DW123" s="381"/>
      <c r="DX123" s="381"/>
      <c r="DY123" s="381"/>
      <c r="DZ123" s="381"/>
      <c r="EA123" s="381"/>
      <c r="EB123" s="381"/>
      <c r="EC123" s="381"/>
      <c r="ED123" s="381"/>
      <c r="EE123" s="381"/>
      <c r="EF123" s="381"/>
      <c r="EG123" s="381"/>
      <c r="EH123" s="381"/>
      <c r="EI123" s="381"/>
      <c r="EJ123" s="381"/>
      <c r="EK123" s="381"/>
      <c r="EL123" s="381"/>
      <c r="EM123" s="381"/>
    </row>
    <row r="124" spans="1:143" s="382" customFormat="1" ht="44.25" customHeight="1" x14ac:dyDescent="0.25">
      <c r="A124" s="375">
        <v>44235</v>
      </c>
      <c r="B124" s="376">
        <v>58181</v>
      </c>
      <c r="C124" s="377" t="s">
        <v>830</v>
      </c>
      <c r="D124" s="378"/>
      <c r="E124" s="380">
        <v>31611.14</v>
      </c>
      <c r="F124" s="289">
        <f t="shared" si="1"/>
        <v>115794381.44999996</v>
      </c>
      <c r="G124" s="381"/>
      <c r="H124" s="381"/>
      <c r="I124" s="381"/>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c r="AG124" s="381"/>
      <c r="AH124" s="381"/>
      <c r="AI124" s="381"/>
      <c r="AJ124" s="381"/>
      <c r="AK124" s="381"/>
      <c r="AL124" s="381"/>
      <c r="AM124" s="381"/>
      <c r="AN124" s="381"/>
      <c r="AO124" s="381"/>
      <c r="AP124" s="381"/>
      <c r="AQ124" s="381"/>
      <c r="AR124" s="381"/>
      <c r="AS124" s="381"/>
      <c r="AT124" s="381"/>
      <c r="AU124" s="381"/>
      <c r="AV124" s="381"/>
      <c r="AW124" s="381"/>
      <c r="AX124" s="381"/>
      <c r="AY124" s="381"/>
      <c r="AZ124" s="381"/>
      <c r="BA124" s="381"/>
      <c r="BB124" s="381"/>
      <c r="BC124" s="381"/>
      <c r="BD124" s="381"/>
      <c r="BE124" s="381"/>
      <c r="BF124" s="381"/>
      <c r="BG124" s="381"/>
      <c r="BH124" s="381"/>
      <c r="BI124" s="381"/>
      <c r="BJ124" s="381"/>
      <c r="BK124" s="381"/>
      <c r="BL124" s="381"/>
      <c r="BM124" s="381"/>
      <c r="BN124" s="381"/>
      <c r="BO124" s="381"/>
      <c r="BP124" s="381"/>
      <c r="BQ124" s="381"/>
      <c r="BR124" s="381"/>
      <c r="BS124" s="381"/>
      <c r="BT124" s="381"/>
      <c r="BU124" s="381"/>
      <c r="BV124" s="381"/>
      <c r="BW124" s="381"/>
      <c r="BX124" s="381"/>
      <c r="BY124" s="381"/>
      <c r="BZ124" s="381"/>
      <c r="CA124" s="381"/>
      <c r="CB124" s="381"/>
      <c r="CC124" s="381"/>
      <c r="CD124" s="381"/>
      <c r="CE124" s="381"/>
      <c r="CF124" s="381"/>
      <c r="CG124" s="381"/>
      <c r="CH124" s="381"/>
      <c r="CI124" s="381"/>
      <c r="CJ124" s="381"/>
      <c r="CK124" s="381"/>
      <c r="CL124" s="381"/>
      <c r="CM124" s="381"/>
      <c r="CN124" s="381"/>
      <c r="CO124" s="381"/>
      <c r="CP124" s="381"/>
      <c r="CQ124" s="381"/>
      <c r="CR124" s="381"/>
      <c r="CS124" s="381"/>
      <c r="CT124" s="381"/>
      <c r="CU124" s="381"/>
      <c r="CV124" s="381"/>
      <c r="CW124" s="381"/>
      <c r="CX124" s="381"/>
      <c r="CY124" s="381"/>
      <c r="CZ124" s="381"/>
      <c r="DA124" s="381"/>
      <c r="DB124" s="381"/>
      <c r="DC124" s="381"/>
      <c r="DD124" s="381"/>
      <c r="DE124" s="381"/>
      <c r="DF124" s="381"/>
      <c r="DG124" s="381"/>
      <c r="DH124" s="381"/>
      <c r="DI124" s="381"/>
      <c r="DJ124" s="381"/>
      <c r="DK124" s="381"/>
      <c r="DL124" s="381"/>
      <c r="DM124" s="381"/>
      <c r="DN124" s="381"/>
      <c r="DO124" s="381"/>
      <c r="DP124" s="381"/>
      <c r="DQ124" s="381"/>
      <c r="DR124" s="381"/>
      <c r="DS124" s="381"/>
      <c r="DT124" s="381"/>
      <c r="DU124" s="381"/>
      <c r="DV124" s="381"/>
      <c r="DW124" s="381"/>
      <c r="DX124" s="381"/>
      <c r="DY124" s="381"/>
      <c r="DZ124" s="381"/>
      <c r="EA124" s="381"/>
      <c r="EB124" s="381"/>
      <c r="EC124" s="381"/>
      <c r="ED124" s="381"/>
      <c r="EE124" s="381"/>
      <c r="EF124" s="381"/>
      <c r="EG124" s="381"/>
      <c r="EH124" s="381"/>
      <c r="EI124" s="381"/>
      <c r="EJ124" s="381"/>
      <c r="EK124" s="381"/>
      <c r="EL124" s="381"/>
      <c r="EM124" s="381"/>
    </row>
    <row r="125" spans="1:143" s="382" customFormat="1" ht="49.5" customHeight="1" x14ac:dyDescent="0.25">
      <c r="A125" s="375">
        <v>44235</v>
      </c>
      <c r="B125" s="376">
        <v>58182</v>
      </c>
      <c r="C125" s="377" t="s">
        <v>831</v>
      </c>
      <c r="D125" s="378"/>
      <c r="E125" s="380">
        <v>237893.6</v>
      </c>
      <c r="F125" s="289">
        <f t="shared" si="1"/>
        <v>115556487.84999996</v>
      </c>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81"/>
      <c r="BH125" s="381"/>
      <c r="BI125" s="381"/>
      <c r="BJ125" s="381"/>
      <c r="BK125" s="381"/>
      <c r="BL125" s="381"/>
      <c r="BM125" s="381"/>
      <c r="BN125" s="381"/>
      <c r="BO125" s="381"/>
      <c r="BP125" s="381"/>
      <c r="BQ125" s="381"/>
      <c r="BR125" s="381"/>
      <c r="BS125" s="381"/>
      <c r="BT125" s="381"/>
      <c r="BU125" s="381"/>
      <c r="BV125" s="381"/>
      <c r="BW125" s="381"/>
      <c r="BX125" s="381"/>
      <c r="BY125" s="381"/>
      <c r="BZ125" s="381"/>
      <c r="CA125" s="381"/>
      <c r="CB125" s="381"/>
      <c r="CC125" s="381"/>
      <c r="CD125" s="381"/>
      <c r="CE125" s="381"/>
      <c r="CF125" s="381"/>
      <c r="CG125" s="381"/>
      <c r="CH125" s="381"/>
      <c r="CI125" s="381"/>
      <c r="CJ125" s="381"/>
      <c r="CK125" s="381"/>
      <c r="CL125" s="381"/>
      <c r="CM125" s="381"/>
      <c r="CN125" s="381"/>
      <c r="CO125" s="381"/>
      <c r="CP125" s="381"/>
      <c r="CQ125" s="381"/>
      <c r="CR125" s="381"/>
      <c r="CS125" s="381"/>
      <c r="CT125" s="381"/>
      <c r="CU125" s="381"/>
      <c r="CV125" s="381"/>
      <c r="CW125" s="381"/>
      <c r="CX125" s="381"/>
      <c r="CY125" s="381"/>
      <c r="CZ125" s="381"/>
      <c r="DA125" s="381"/>
      <c r="DB125" s="381"/>
      <c r="DC125" s="381"/>
      <c r="DD125" s="381"/>
      <c r="DE125" s="381"/>
      <c r="DF125" s="381"/>
      <c r="DG125" s="381"/>
      <c r="DH125" s="381"/>
      <c r="DI125" s="381"/>
      <c r="DJ125" s="381"/>
      <c r="DK125" s="381"/>
      <c r="DL125" s="381"/>
      <c r="DM125" s="381"/>
      <c r="DN125" s="381"/>
      <c r="DO125" s="381"/>
      <c r="DP125" s="381"/>
      <c r="DQ125" s="381"/>
      <c r="DR125" s="381"/>
      <c r="DS125" s="381"/>
      <c r="DT125" s="381"/>
      <c r="DU125" s="381"/>
      <c r="DV125" s="381"/>
      <c r="DW125" s="381"/>
      <c r="DX125" s="381"/>
      <c r="DY125" s="381"/>
      <c r="DZ125" s="381"/>
      <c r="EA125" s="381"/>
      <c r="EB125" s="381"/>
      <c r="EC125" s="381"/>
      <c r="ED125" s="381"/>
      <c r="EE125" s="381"/>
      <c r="EF125" s="381"/>
      <c r="EG125" s="381"/>
      <c r="EH125" s="381"/>
      <c r="EI125" s="381"/>
      <c r="EJ125" s="381"/>
      <c r="EK125" s="381"/>
      <c r="EL125" s="381"/>
      <c r="EM125" s="381"/>
    </row>
    <row r="126" spans="1:143" s="382" customFormat="1" ht="43.5" customHeight="1" x14ac:dyDescent="0.25">
      <c r="A126" s="375">
        <v>44235</v>
      </c>
      <c r="B126" s="376">
        <v>58183</v>
      </c>
      <c r="C126" s="377" t="s">
        <v>832</v>
      </c>
      <c r="D126" s="378"/>
      <c r="E126" s="380">
        <v>126825</v>
      </c>
      <c r="F126" s="289">
        <f t="shared" si="1"/>
        <v>115429662.84999996</v>
      </c>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1"/>
      <c r="BZ126" s="381"/>
      <c r="CA126" s="381"/>
      <c r="CB126" s="381"/>
      <c r="CC126" s="381"/>
      <c r="CD126" s="381"/>
      <c r="CE126" s="381"/>
      <c r="CF126" s="381"/>
      <c r="CG126" s="381"/>
      <c r="CH126" s="381"/>
      <c r="CI126" s="381"/>
      <c r="CJ126" s="381"/>
      <c r="CK126" s="381"/>
      <c r="CL126" s="381"/>
      <c r="CM126" s="381"/>
      <c r="CN126" s="381"/>
      <c r="CO126" s="381"/>
      <c r="CP126" s="381"/>
      <c r="CQ126" s="381"/>
      <c r="CR126" s="381"/>
      <c r="CS126" s="381"/>
      <c r="CT126" s="381"/>
      <c r="CU126" s="381"/>
      <c r="CV126" s="381"/>
      <c r="CW126" s="381"/>
      <c r="CX126" s="381"/>
      <c r="CY126" s="381"/>
      <c r="CZ126" s="381"/>
      <c r="DA126" s="381"/>
      <c r="DB126" s="381"/>
      <c r="DC126" s="381"/>
      <c r="DD126" s="381"/>
      <c r="DE126" s="381"/>
      <c r="DF126" s="381"/>
      <c r="DG126" s="381"/>
      <c r="DH126" s="381"/>
      <c r="DI126" s="381"/>
      <c r="DJ126" s="381"/>
      <c r="DK126" s="381"/>
      <c r="DL126" s="381"/>
      <c r="DM126" s="381"/>
      <c r="DN126" s="381"/>
      <c r="DO126" s="381"/>
      <c r="DP126" s="381"/>
      <c r="DQ126" s="381"/>
      <c r="DR126" s="381"/>
      <c r="DS126" s="381"/>
      <c r="DT126" s="381"/>
      <c r="DU126" s="381"/>
      <c r="DV126" s="381"/>
      <c r="DW126" s="381"/>
      <c r="DX126" s="381"/>
      <c r="DY126" s="381"/>
      <c r="DZ126" s="381"/>
      <c r="EA126" s="381"/>
      <c r="EB126" s="381"/>
      <c r="EC126" s="381"/>
      <c r="ED126" s="381"/>
      <c r="EE126" s="381"/>
      <c r="EF126" s="381"/>
      <c r="EG126" s="381"/>
      <c r="EH126" s="381"/>
      <c r="EI126" s="381"/>
      <c r="EJ126" s="381"/>
      <c r="EK126" s="381"/>
      <c r="EL126" s="381"/>
      <c r="EM126" s="381"/>
    </row>
    <row r="127" spans="1:143" s="382" customFormat="1" ht="36.75" customHeight="1" x14ac:dyDescent="0.25">
      <c r="A127" s="375">
        <v>44235</v>
      </c>
      <c r="B127" s="376">
        <v>58184</v>
      </c>
      <c r="C127" s="377" t="s">
        <v>727</v>
      </c>
      <c r="D127" s="378"/>
      <c r="E127" s="380">
        <v>222193.47</v>
      </c>
      <c r="F127" s="289">
        <f t="shared" si="1"/>
        <v>115207469.37999997</v>
      </c>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381"/>
      <c r="AL127" s="381"/>
      <c r="AM127" s="381"/>
      <c r="AN127" s="381"/>
      <c r="AO127" s="381"/>
      <c r="AP127" s="381"/>
      <c r="AQ127" s="381"/>
      <c r="AR127" s="381"/>
      <c r="AS127" s="381"/>
      <c r="AT127" s="381"/>
      <c r="AU127" s="381"/>
      <c r="AV127" s="381"/>
      <c r="AW127" s="381"/>
      <c r="AX127" s="381"/>
      <c r="AY127" s="381"/>
      <c r="AZ127" s="381"/>
      <c r="BA127" s="381"/>
      <c r="BB127" s="381"/>
      <c r="BC127" s="381"/>
      <c r="BD127" s="381"/>
      <c r="BE127" s="381"/>
      <c r="BF127" s="381"/>
      <c r="BG127" s="381"/>
      <c r="BH127" s="381"/>
      <c r="BI127" s="381"/>
      <c r="BJ127" s="381"/>
      <c r="BK127" s="381"/>
      <c r="BL127" s="381"/>
      <c r="BM127" s="381"/>
      <c r="BN127" s="381"/>
      <c r="BO127" s="381"/>
      <c r="BP127" s="381"/>
      <c r="BQ127" s="381"/>
      <c r="BR127" s="381"/>
      <c r="BS127" s="381"/>
      <c r="BT127" s="381"/>
      <c r="BU127" s="381"/>
      <c r="BV127" s="381"/>
      <c r="BW127" s="381"/>
      <c r="BX127" s="381"/>
      <c r="BY127" s="381"/>
      <c r="BZ127" s="381"/>
      <c r="CA127" s="381"/>
      <c r="CB127" s="381"/>
      <c r="CC127" s="381"/>
      <c r="CD127" s="381"/>
      <c r="CE127" s="381"/>
      <c r="CF127" s="381"/>
      <c r="CG127" s="381"/>
      <c r="CH127" s="381"/>
      <c r="CI127" s="381"/>
      <c r="CJ127" s="381"/>
      <c r="CK127" s="381"/>
      <c r="CL127" s="381"/>
      <c r="CM127" s="381"/>
      <c r="CN127" s="381"/>
      <c r="CO127" s="381"/>
      <c r="CP127" s="381"/>
      <c r="CQ127" s="381"/>
      <c r="CR127" s="381"/>
      <c r="CS127" s="381"/>
      <c r="CT127" s="381"/>
      <c r="CU127" s="381"/>
      <c r="CV127" s="381"/>
      <c r="CW127" s="381"/>
      <c r="CX127" s="381"/>
      <c r="CY127" s="381"/>
      <c r="CZ127" s="381"/>
      <c r="DA127" s="381"/>
      <c r="DB127" s="381"/>
      <c r="DC127" s="381"/>
      <c r="DD127" s="381"/>
      <c r="DE127" s="381"/>
      <c r="DF127" s="381"/>
      <c r="DG127" s="381"/>
      <c r="DH127" s="381"/>
      <c r="DI127" s="381"/>
      <c r="DJ127" s="381"/>
      <c r="DK127" s="381"/>
      <c r="DL127" s="381"/>
      <c r="DM127" s="381"/>
      <c r="DN127" s="381"/>
      <c r="DO127" s="381"/>
      <c r="DP127" s="381"/>
      <c r="DQ127" s="381"/>
      <c r="DR127" s="381"/>
      <c r="DS127" s="381"/>
      <c r="DT127" s="381"/>
      <c r="DU127" s="381"/>
      <c r="DV127" s="381"/>
      <c r="DW127" s="381"/>
      <c r="DX127" s="381"/>
      <c r="DY127" s="381"/>
      <c r="DZ127" s="381"/>
      <c r="EA127" s="381"/>
      <c r="EB127" s="381"/>
      <c r="EC127" s="381"/>
      <c r="ED127" s="381"/>
      <c r="EE127" s="381"/>
      <c r="EF127" s="381"/>
      <c r="EG127" s="381"/>
      <c r="EH127" s="381"/>
      <c r="EI127" s="381"/>
      <c r="EJ127" s="381"/>
      <c r="EK127" s="381"/>
      <c r="EL127" s="381"/>
      <c r="EM127" s="381"/>
    </row>
    <row r="128" spans="1:143" s="382" customFormat="1" ht="48" customHeight="1" x14ac:dyDescent="0.25">
      <c r="A128" s="375">
        <v>44235</v>
      </c>
      <c r="B128" s="376">
        <v>58185</v>
      </c>
      <c r="C128" s="377" t="s">
        <v>833</v>
      </c>
      <c r="D128" s="378"/>
      <c r="E128" s="380">
        <v>411150.56</v>
      </c>
      <c r="F128" s="289">
        <f t="shared" si="1"/>
        <v>114796318.81999996</v>
      </c>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1"/>
      <c r="BM128" s="381"/>
      <c r="BN128" s="381"/>
      <c r="BO128" s="381"/>
      <c r="BP128" s="381"/>
      <c r="BQ128" s="381"/>
      <c r="BR128" s="381"/>
      <c r="BS128" s="381"/>
      <c r="BT128" s="381"/>
      <c r="BU128" s="381"/>
      <c r="BV128" s="381"/>
      <c r="BW128" s="381"/>
      <c r="BX128" s="381"/>
      <c r="BY128" s="381"/>
      <c r="BZ128" s="381"/>
      <c r="CA128" s="381"/>
      <c r="CB128" s="381"/>
      <c r="CC128" s="381"/>
      <c r="CD128" s="381"/>
      <c r="CE128" s="381"/>
      <c r="CF128" s="381"/>
      <c r="CG128" s="381"/>
      <c r="CH128" s="381"/>
      <c r="CI128" s="381"/>
      <c r="CJ128" s="381"/>
      <c r="CK128" s="381"/>
      <c r="CL128" s="381"/>
      <c r="CM128" s="381"/>
      <c r="CN128" s="381"/>
      <c r="CO128" s="381"/>
      <c r="CP128" s="381"/>
      <c r="CQ128" s="381"/>
      <c r="CR128" s="381"/>
      <c r="CS128" s="381"/>
      <c r="CT128" s="381"/>
      <c r="CU128" s="381"/>
      <c r="CV128" s="381"/>
      <c r="CW128" s="381"/>
      <c r="CX128" s="381"/>
      <c r="CY128" s="381"/>
      <c r="CZ128" s="381"/>
      <c r="DA128" s="381"/>
      <c r="DB128" s="381"/>
      <c r="DC128" s="381"/>
      <c r="DD128" s="381"/>
      <c r="DE128" s="381"/>
      <c r="DF128" s="381"/>
      <c r="DG128" s="381"/>
      <c r="DH128" s="381"/>
      <c r="DI128" s="381"/>
      <c r="DJ128" s="381"/>
      <c r="DK128" s="381"/>
      <c r="DL128" s="381"/>
      <c r="DM128" s="381"/>
      <c r="DN128" s="381"/>
      <c r="DO128" s="381"/>
      <c r="DP128" s="381"/>
      <c r="DQ128" s="381"/>
      <c r="DR128" s="381"/>
      <c r="DS128" s="381"/>
      <c r="DT128" s="381"/>
      <c r="DU128" s="381"/>
      <c r="DV128" s="381"/>
      <c r="DW128" s="381"/>
      <c r="DX128" s="381"/>
      <c r="DY128" s="381"/>
      <c r="DZ128" s="381"/>
      <c r="EA128" s="381"/>
      <c r="EB128" s="381"/>
      <c r="EC128" s="381"/>
      <c r="ED128" s="381"/>
      <c r="EE128" s="381"/>
      <c r="EF128" s="381"/>
      <c r="EG128" s="381"/>
      <c r="EH128" s="381"/>
      <c r="EI128" s="381"/>
      <c r="EJ128" s="381"/>
      <c r="EK128" s="381"/>
      <c r="EL128" s="381"/>
      <c r="EM128" s="381"/>
    </row>
    <row r="129" spans="1:143" s="382" customFormat="1" ht="42" customHeight="1" x14ac:dyDescent="0.25">
      <c r="A129" s="375">
        <v>44235</v>
      </c>
      <c r="B129" s="376">
        <v>58186</v>
      </c>
      <c r="C129" s="377" t="s">
        <v>834</v>
      </c>
      <c r="D129" s="378"/>
      <c r="E129" s="380">
        <v>521119.96</v>
      </c>
      <c r="F129" s="289">
        <f t="shared" si="1"/>
        <v>114275198.85999997</v>
      </c>
      <c r="G129" s="381"/>
      <c r="H129" s="381"/>
      <c r="I129" s="381"/>
      <c r="J129" s="381"/>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c r="AG129" s="381"/>
      <c r="AH129" s="381"/>
      <c r="AI129" s="381"/>
      <c r="AJ129" s="381"/>
      <c r="AK129" s="381"/>
      <c r="AL129" s="381"/>
      <c r="AM129" s="381"/>
      <c r="AN129" s="381"/>
      <c r="AO129" s="381"/>
      <c r="AP129" s="381"/>
      <c r="AQ129" s="381"/>
      <c r="AR129" s="381"/>
      <c r="AS129" s="381"/>
      <c r="AT129" s="381"/>
      <c r="AU129" s="381"/>
      <c r="AV129" s="381"/>
      <c r="AW129" s="381"/>
      <c r="AX129" s="381"/>
      <c r="AY129" s="381"/>
      <c r="AZ129" s="381"/>
      <c r="BA129" s="381"/>
      <c r="BB129" s="381"/>
      <c r="BC129" s="381"/>
      <c r="BD129" s="381"/>
      <c r="BE129" s="381"/>
      <c r="BF129" s="381"/>
      <c r="BG129" s="381"/>
      <c r="BH129" s="381"/>
      <c r="BI129" s="381"/>
      <c r="BJ129" s="381"/>
      <c r="BK129" s="381"/>
      <c r="BL129" s="381"/>
      <c r="BM129" s="381"/>
      <c r="BN129" s="381"/>
      <c r="BO129" s="381"/>
      <c r="BP129" s="381"/>
      <c r="BQ129" s="381"/>
      <c r="BR129" s="381"/>
      <c r="BS129" s="381"/>
      <c r="BT129" s="381"/>
      <c r="BU129" s="381"/>
      <c r="BV129" s="381"/>
      <c r="BW129" s="381"/>
      <c r="BX129" s="381"/>
      <c r="BY129" s="381"/>
      <c r="BZ129" s="381"/>
      <c r="CA129" s="381"/>
      <c r="CB129" s="381"/>
      <c r="CC129" s="381"/>
      <c r="CD129" s="381"/>
      <c r="CE129" s="381"/>
      <c r="CF129" s="381"/>
      <c r="CG129" s="381"/>
      <c r="CH129" s="381"/>
      <c r="CI129" s="381"/>
      <c r="CJ129" s="381"/>
      <c r="CK129" s="381"/>
      <c r="CL129" s="381"/>
      <c r="CM129" s="381"/>
      <c r="CN129" s="381"/>
      <c r="CO129" s="381"/>
      <c r="CP129" s="381"/>
      <c r="CQ129" s="381"/>
      <c r="CR129" s="381"/>
      <c r="CS129" s="381"/>
      <c r="CT129" s="381"/>
      <c r="CU129" s="381"/>
      <c r="CV129" s="381"/>
      <c r="CW129" s="381"/>
      <c r="CX129" s="381"/>
      <c r="CY129" s="381"/>
      <c r="CZ129" s="381"/>
      <c r="DA129" s="381"/>
      <c r="DB129" s="381"/>
      <c r="DC129" s="381"/>
      <c r="DD129" s="381"/>
      <c r="DE129" s="381"/>
      <c r="DF129" s="381"/>
      <c r="DG129" s="381"/>
      <c r="DH129" s="381"/>
      <c r="DI129" s="381"/>
      <c r="DJ129" s="381"/>
      <c r="DK129" s="381"/>
      <c r="DL129" s="381"/>
      <c r="DM129" s="381"/>
      <c r="DN129" s="381"/>
      <c r="DO129" s="381"/>
      <c r="DP129" s="381"/>
      <c r="DQ129" s="381"/>
      <c r="DR129" s="381"/>
      <c r="DS129" s="381"/>
      <c r="DT129" s="381"/>
      <c r="DU129" s="381"/>
      <c r="DV129" s="381"/>
      <c r="DW129" s="381"/>
      <c r="DX129" s="381"/>
      <c r="DY129" s="381"/>
      <c r="DZ129" s="381"/>
      <c r="EA129" s="381"/>
      <c r="EB129" s="381"/>
      <c r="EC129" s="381"/>
      <c r="ED129" s="381"/>
      <c r="EE129" s="381"/>
      <c r="EF129" s="381"/>
      <c r="EG129" s="381"/>
      <c r="EH129" s="381"/>
      <c r="EI129" s="381"/>
      <c r="EJ129" s="381"/>
      <c r="EK129" s="381"/>
      <c r="EL129" s="381"/>
      <c r="EM129" s="381"/>
    </row>
    <row r="130" spans="1:143" s="382" customFormat="1" ht="41.25" customHeight="1" x14ac:dyDescent="0.25">
      <c r="A130" s="375">
        <v>44235</v>
      </c>
      <c r="B130" s="376">
        <v>58187</v>
      </c>
      <c r="C130" s="377" t="s">
        <v>835</v>
      </c>
      <c r="D130" s="378"/>
      <c r="E130" s="380">
        <v>160352.73000000001</v>
      </c>
      <c r="F130" s="289">
        <f t="shared" si="1"/>
        <v>114114846.12999997</v>
      </c>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1"/>
      <c r="BM130" s="381"/>
      <c r="BN130" s="381"/>
      <c r="BO130" s="381"/>
      <c r="BP130" s="381"/>
      <c r="BQ130" s="381"/>
      <c r="BR130" s="381"/>
      <c r="BS130" s="381"/>
      <c r="BT130" s="381"/>
      <c r="BU130" s="381"/>
      <c r="BV130" s="381"/>
      <c r="BW130" s="381"/>
      <c r="BX130" s="381"/>
      <c r="BY130" s="381"/>
      <c r="BZ130" s="381"/>
      <c r="CA130" s="381"/>
      <c r="CB130" s="381"/>
      <c r="CC130" s="381"/>
      <c r="CD130" s="381"/>
      <c r="CE130" s="381"/>
      <c r="CF130" s="381"/>
      <c r="CG130" s="381"/>
      <c r="CH130" s="381"/>
      <c r="CI130" s="381"/>
      <c r="CJ130" s="381"/>
      <c r="CK130" s="381"/>
      <c r="CL130" s="381"/>
      <c r="CM130" s="381"/>
      <c r="CN130" s="381"/>
      <c r="CO130" s="381"/>
      <c r="CP130" s="381"/>
      <c r="CQ130" s="381"/>
      <c r="CR130" s="381"/>
      <c r="CS130" s="381"/>
      <c r="CT130" s="381"/>
      <c r="CU130" s="381"/>
      <c r="CV130" s="381"/>
      <c r="CW130" s="381"/>
      <c r="CX130" s="381"/>
      <c r="CY130" s="381"/>
      <c r="CZ130" s="381"/>
      <c r="DA130" s="381"/>
      <c r="DB130" s="381"/>
      <c r="DC130" s="381"/>
      <c r="DD130" s="381"/>
      <c r="DE130" s="381"/>
      <c r="DF130" s="381"/>
      <c r="DG130" s="381"/>
      <c r="DH130" s="381"/>
      <c r="DI130" s="381"/>
      <c r="DJ130" s="381"/>
      <c r="DK130" s="381"/>
      <c r="DL130" s="381"/>
      <c r="DM130" s="381"/>
      <c r="DN130" s="381"/>
      <c r="DO130" s="381"/>
      <c r="DP130" s="381"/>
      <c r="DQ130" s="381"/>
      <c r="DR130" s="381"/>
      <c r="DS130" s="381"/>
      <c r="DT130" s="381"/>
      <c r="DU130" s="381"/>
      <c r="DV130" s="381"/>
      <c r="DW130" s="381"/>
      <c r="DX130" s="381"/>
      <c r="DY130" s="381"/>
      <c r="DZ130" s="381"/>
      <c r="EA130" s="381"/>
      <c r="EB130" s="381"/>
      <c r="EC130" s="381"/>
      <c r="ED130" s="381"/>
      <c r="EE130" s="381"/>
      <c r="EF130" s="381"/>
      <c r="EG130" s="381"/>
      <c r="EH130" s="381"/>
      <c r="EI130" s="381"/>
      <c r="EJ130" s="381"/>
      <c r="EK130" s="381"/>
      <c r="EL130" s="381"/>
      <c r="EM130" s="381"/>
    </row>
    <row r="131" spans="1:143" s="382" customFormat="1" ht="36.75" customHeight="1" x14ac:dyDescent="0.25">
      <c r="A131" s="375">
        <v>44235</v>
      </c>
      <c r="B131" s="376">
        <v>58188</v>
      </c>
      <c r="C131" s="377" t="s">
        <v>728</v>
      </c>
      <c r="D131" s="378"/>
      <c r="E131" s="380">
        <v>108304.57</v>
      </c>
      <c r="F131" s="289">
        <f t="shared" si="1"/>
        <v>114006541.55999997</v>
      </c>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381"/>
      <c r="AL131" s="381"/>
      <c r="AM131" s="381"/>
      <c r="AN131" s="381"/>
      <c r="AO131" s="381"/>
      <c r="AP131" s="381"/>
      <c r="AQ131" s="381"/>
      <c r="AR131" s="381"/>
      <c r="AS131" s="381"/>
      <c r="AT131" s="381"/>
      <c r="AU131" s="381"/>
      <c r="AV131" s="381"/>
      <c r="AW131" s="381"/>
      <c r="AX131" s="381"/>
      <c r="AY131" s="381"/>
      <c r="AZ131" s="381"/>
      <c r="BA131" s="381"/>
      <c r="BB131" s="381"/>
      <c r="BC131" s="381"/>
      <c r="BD131" s="381"/>
      <c r="BE131" s="381"/>
      <c r="BF131" s="381"/>
      <c r="BG131" s="381"/>
      <c r="BH131" s="381"/>
      <c r="BI131" s="381"/>
      <c r="BJ131" s="381"/>
      <c r="BK131" s="381"/>
      <c r="BL131" s="381"/>
      <c r="BM131" s="381"/>
      <c r="BN131" s="381"/>
      <c r="BO131" s="381"/>
      <c r="BP131" s="381"/>
      <c r="BQ131" s="381"/>
      <c r="BR131" s="381"/>
      <c r="BS131" s="381"/>
      <c r="BT131" s="381"/>
      <c r="BU131" s="381"/>
      <c r="BV131" s="381"/>
      <c r="BW131" s="381"/>
      <c r="BX131" s="381"/>
      <c r="BY131" s="381"/>
      <c r="BZ131" s="381"/>
      <c r="CA131" s="381"/>
      <c r="CB131" s="381"/>
      <c r="CC131" s="381"/>
      <c r="CD131" s="381"/>
      <c r="CE131" s="381"/>
      <c r="CF131" s="381"/>
      <c r="CG131" s="381"/>
      <c r="CH131" s="381"/>
      <c r="CI131" s="381"/>
      <c r="CJ131" s="381"/>
      <c r="CK131" s="381"/>
      <c r="CL131" s="381"/>
      <c r="CM131" s="381"/>
      <c r="CN131" s="381"/>
      <c r="CO131" s="381"/>
      <c r="CP131" s="381"/>
      <c r="CQ131" s="381"/>
      <c r="CR131" s="381"/>
      <c r="CS131" s="381"/>
      <c r="CT131" s="381"/>
      <c r="CU131" s="381"/>
      <c r="CV131" s="381"/>
      <c r="CW131" s="381"/>
      <c r="CX131" s="381"/>
      <c r="CY131" s="381"/>
      <c r="CZ131" s="381"/>
      <c r="DA131" s="381"/>
      <c r="DB131" s="381"/>
      <c r="DC131" s="381"/>
      <c r="DD131" s="381"/>
      <c r="DE131" s="381"/>
      <c r="DF131" s="381"/>
      <c r="DG131" s="381"/>
      <c r="DH131" s="381"/>
      <c r="DI131" s="381"/>
      <c r="DJ131" s="381"/>
      <c r="DK131" s="381"/>
      <c r="DL131" s="381"/>
      <c r="DM131" s="381"/>
      <c r="DN131" s="381"/>
      <c r="DO131" s="381"/>
      <c r="DP131" s="381"/>
      <c r="DQ131" s="381"/>
      <c r="DR131" s="381"/>
      <c r="DS131" s="381"/>
      <c r="DT131" s="381"/>
      <c r="DU131" s="381"/>
      <c r="DV131" s="381"/>
      <c r="DW131" s="381"/>
      <c r="DX131" s="381"/>
      <c r="DY131" s="381"/>
      <c r="DZ131" s="381"/>
      <c r="EA131" s="381"/>
      <c r="EB131" s="381"/>
      <c r="EC131" s="381"/>
      <c r="ED131" s="381"/>
      <c r="EE131" s="381"/>
      <c r="EF131" s="381"/>
      <c r="EG131" s="381"/>
      <c r="EH131" s="381"/>
      <c r="EI131" s="381"/>
      <c r="EJ131" s="381"/>
      <c r="EK131" s="381"/>
      <c r="EL131" s="381"/>
      <c r="EM131" s="381"/>
    </row>
    <row r="132" spans="1:143" s="382" customFormat="1" ht="19.5" customHeight="1" x14ac:dyDescent="0.25">
      <c r="A132" s="375">
        <v>44235</v>
      </c>
      <c r="B132" s="376">
        <v>58189</v>
      </c>
      <c r="C132" s="377" t="s">
        <v>41</v>
      </c>
      <c r="D132" s="378"/>
      <c r="E132" s="380">
        <v>0</v>
      </c>
      <c r="F132" s="289">
        <f t="shared" si="1"/>
        <v>114006541.55999997</v>
      </c>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c r="AG132" s="381"/>
      <c r="AH132" s="381"/>
      <c r="AI132" s="381"/>
      <c r="AJ132" s="381"/>
      <c r="AK132" s="381"/>
      <c r="AL132" s="381"/>
      <c r="AM132" s="381"/>
      <c r="AN132" s="381"/>
      <c r="AO132" s="381"/>
      <c r="AP132" s="381"/>
      <c r="AQ132" s="381"/>
      <c r="AR132" s="381"/>
      <c r="AS132" s="381"/>
      <c r="AT132" s="381"/>
      <c r="AU132" s="381"/>
      <c r="AV132" s="381"/>
      <c r="AW132" s="381"/>
      <c r="AX132" s="381"/>
      <c r="AY132" s="381"/>
      <c r="AZ132" s="381"/>
      <c r="BA132" s="381"/>
      <c r="BB132" s="381"/>
      <c r="BC132" s="381"/>
      <c r="BD132" s="381"/>
      <c r="BE132" s="381"/>
      <c r="BF132" s="381"/>
      <c r="BG132" s="381"/>
      <c r="BH132" s="381"/>
      <c r="BI132" s="381"/>
      <c r="BJ132" s="381"/>
      <c r="BK132" s="381"/>
      <c r="BL132" s="381"/>
      <c r="BM132" s="381"/>
      <c r="BN132" s="381"/>
      <c r="BO132" s="381"/>
      <c r="BP132" s="381"/>
      <c r="BQ132" s="381"/>
      <c r="BR132" s="381"/>
      <c r="BS132" s="381"/>
      <c r="BT132" s="381"/>
      <c r="BU132" s="381"/>
      <c r="BV132" s="381"/>
      <c r="BW132" s="381"/>
      <c r="BX132" s="381"/>
      <c r="BY132" s="381"/>
      <c r="BZ132" s="381"/>
      <c r="CA132" s="381"/>
      <c r="CB132" s="381"/>
      <c r="CC132" s="381"/>
      <c r="CD132" s="381"/>
      <c r="CE132" s="381"/>
      <c r="CF132" s="381"/>
      <c r="CG132" s="381"/>
      <c r="CH132" s="381"/>
      <c r="CI132" s="381"/>
      <c r="CJ132" s="381"/>
      <c r="CK132" s="381"/>
      <c r="CL132" s="381"/>
      <c r="CM132" s="381"/>
      <c r="CN132" s="381"/>
      <c r="CO132" s="381"/>
      <c r="CP132" s="381"/>
      <c r="CQ132" s="381"/>
      <c r="CR132" s="381"/>
      <c r="CS132" s="381"/>
      <c r="CT132" s="381"/>
      <c r="CU132" s="381"/>
      <c r="CV132" s="381"/>
      <c r="CW132" s="381"/>
      <c r="CX132" s="381"/>
      <c r="CY132" s="381"/>
      <c r="CZ132" s="381"/>
      <c r="DA132" s="381"/>
      <c r="DB132" s="381"/>
      <c r="DC132" s="381"/>
      <c r="DD132" s="381"/>
      <c r="DE132" s="381"/>
      <c r="DF132" s="381"/>
      <c r="DG132" s="381"/>
      <c r="DH132" s="381"/>
      <c r="DI132" s="381"/>
      <c r="DJ132" s="381"/>
      <c r="DK132" s="381"/>
      <c r="DL132" s="381"/>
      <c r="DM132" s="381"/>
      <c r="DN132" s="381"/>
      <c r="DO132" s="381"/>
      <c r="DP132" s="381"/>
      <c r="DQ132" s="381"/>
      <c r="DR132" s="381"/>
      <c r="DS132" s="381"/>
      <c r="DT132" s="381"/>
      <c r="DU132" s="381"/>
      <c r="DV132" s="381"/>
      <c r="DW132" s="381"/>
      <c r="DX132" s="381"/>
      <c r="DY132" s="381"/>
      <c r="DZ132" s="381"/>
      <c r="EA132" s="381"/>
      <c r="EB132" s="381"/>
      <c r="EC132" s="381"/>
      <c r="ED132" s="381"/>
      <c r="EE132" s="381"/>
      <c r="EF132" s="381"/>
      <c r="EG132" s="381"/>
      <c r="EH132" s="381"/>
      <c r="EI132" s="381"/>
      <c r="EJ132" s="381"/>
      <c r="EK132" s="381"/>
      <c r="EL132" s="381"/>
      <c r="EM132" s="381"/>
    </row>
    <row r="133" spans="1:143" s="382" customFormat="1" ht="44.25" customHeight="1" x14ac:dyDescent="0.25">
      <c r="A133" s="375">
        <v>44235</v>
      </c>
      <c r="B133" s="376">
        <v>58190</v>
      </c>
      <c r="C133" s="377" t="s">
        <v>729</v>
      </c>
      <c r="D133" s="378"/>
      <c r="E133" s="380">
        <v>832957.87</v>
      </c>
      <c r="F133" s="289">
        <f t="shared" si="1"/>
        <v>113173583.68999997</v>
      </c>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381"/>
      <c r="AL133" s="381"/>
      <c r="AM133" s="381"/>
      <c r="AN133" s="381"/>
      <c r="AO133" s="381"/>
      <c r="AP133" s="381"/>
      <c r="AQ133" s="381"/>
      <c r="AR133" s="381"/>
      <c r="AS133" s="381"/>
      <c r="AT133" s="381"/>
      <c r="AU133" s="381"/>
      <c r="AV133" s="381"/>
      <c r="AW133" s="381"/>
      <c r="AX133" s="381"/>
      <c r="AY133" s="381"/>
      <c r="AZ133" s="381"/>
      <c r="BA133" s="381"/>
      <c r="BB133" s="381"/>
      <c r="BC133" s="381"/>
      <c r="BD133" s="381"/>
      <c r="BE133" s="381"/>
      <c r="BF133" s="381"/>
      <c r="BG133" s="381"/>
      <c r="BH133" s="381"/>
      <c r="BI133" s="381"/>
      <c r="BJ133" s="381"/>
      <c r="BK133" s="381"/>
      <c r="BL133" s="381"/>
      <c r="BM133" s="381"/>
      <c r="BN133" s="381"/>
      <c r="BO133" s="381"/>
      <c r="BP133" s="381"/>
      <c r="BQ133" s="381"/>
      <c r="BR133" s="381"/>
      <c r="BS133" s="381"/>
      <c r="BT133" s="381"/>
      <c r="BU133" s="381"/>
      <c r="BV133" s="381"/>
      <c r="BW133" s="381"/>
      <c r="BX133" s="381"/>
      <c r="BY133" s="381"/>
      <c r="BZ133" s="381"/>
      <c r="CA133" s="381"/>
      <c r="CB133" s="381"/>
      <c r="CC133" s="381"/>
      <c r="CD133" s="381"/>
      <c r="CE133" s="381"/>
      <c r="CF133" s="381"/>
      <c r="CG133" s="381"/>
      <c r="CH133" s="381"/>
      <c r="CI133" s="381"/>
      <c r="CJ133" s="381"/>
      <c r="CK133" s="381"/>
      <c r="CL133" s="381"/>
      <c r="CM133" s="381"/>
      <c r="CN133" s="381"/>
      <c r="CO133" s="381"/>
      <c r="CP133" s="381"/>
      <c r="CQ133" s="381"/>
      <c r="CR133" s="381"/>
      <c r="CS133" s="381"/>
      <c r="CT133" s="381"/>
      <c r="CU133" s="381"/>
      <c r="CV133" s="381"/>
      <c r="CW133" s="381"/>
      <c r="CX133" s="381"/>
      <c r="CY133" s="381"/>
      <c r="CZ133" s="381"/>
      <c r="DA133" s="381"/>
      <c r="DB133" s="381"/>
      <c r="DC133" s="381"/>
      <c r="DD133" s="381"/>
      <c r="DE133" s="381"/>
      <c r="DF133" s="381"/>
      <c r="DG133" s="381"/>
      <c r="DH133" s="381"/>
      <c r="DI133" s="381"/>
      <c r="DJ133" s="381"/>
      <c r="DK133" s="381"/>
      <c r="DL133" s="381"/>
      <c r="DM133" s="381"/>
      <c r="DN133" s="381"/>
      <c r="DO133" s="381"/>
      <c r="DP133" s="381"/>
      <c r="DQ133" s="381"/>
      <c r="DR133" s="381"/>
      <c r="DS133" s="381"/>
      <c r="DT133" s="381"/>
      <c r="DU133" s="381"/>
      <c r="DV133" s="381"/>
      <c r="DW133" s="381"/>
      <c r="DX133" s="381"/>
      <c r="DY133" s="381"/>
      <c r="DZ133" s="381"/>
      <c r="EA133" s="381"/>
      <c r="EB133" s="381"/>
      <c r="EC133" s="381"/>
      <c r="ED133" s="381"/>
      <c r="EE133" s="381"/>
      <c r="EF133" s="381"/>
      <c r="EG133" s="381"/>
      <c r="EH133" s="381"/>
      <c r="EI133" s="381"/>
      <c r="EJ133" s="381"/>
      <c r="EK133" s="381"/>
      <c r="EL133" s="381"/>
      <c r="EM133" s="381"/>
    </row>
    <row r="134" spans="1:143" s="382" customFormat="1" ht="41.25" customHeight="1" x14ac:dyDescent="0.25">
      <c r="A134" s="375">
        <v>44235</v>
      </c>
      <c r="B134" s="376">
        <v>58191</v>
      </c>
      <c r="C134" s="377" t="s">
        <v>836</v>
      </c>
      <c r="D134" s="378"/>
      <c r="E134" s="380">
        <v>123971.57</v>
      </c>
      <c r="F134" s="289">
        <f t="shared" si="1"/>
        <v>113049612.11999997</v>
      </c>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1"/>
      <c r="BM134" s="381"/>
      <c r="BN134" s="381"/>
      <c r="BO134" s="381"/>
      <c r="BP134" s="381"/>
      <c r="BQ134" s="381"/>
      <c r="BR134" s="381"/>
      <c r="BS134" s="381"/>
      <c r="BT134" s="381"/>
      <c r="BU134" s="381"/>
      <c r="BV134" s="381"/>
      <c r="BW134" s="381"/>
      <c r="BX134" s="381"/>
      <c r="BY134" s="381"/>
      <c r="BZ134" s="381"/>
      <c r="CA134" s="381"/>
      <c r="CB134" s="381"/>
      <c r="CC134" s="381"/>
      <c r="CD134" s="381"/>
      <c r="CE134" s="381"/>
      <c r="CF134" s="381"/>
      <c r="CG134" s="381"/>
      <c r="CH134" s="381"/>
      <c r="CI134" s="381"/>
      <c r="CJ134" s="381"/>
      <c r="CK134" s="381"/>
      <c r="CL134" s="381"/>
      <c r="CM134" s="381"/>
      <c r="CN134" s="381"/>
      <c r="CO134" s="381"/>
      <c r="CP134" s="381"/>
      <c r="CQ134" s="381"/>
      <c r="CR134" s="381"/>
      <c r="CS134" s="381"/>
      <c r="CT134" s="381"/>
      <c r="CU134" s="381"/>
      <c r="CV134" s="381"/>
      <c r="CW134" s="381"/>
      <c r="CX134" s="381"/>
      <c r="CY134" s="381"/>
      <c r="CZ134" s="381"/>
      <c r="DA134" s="381"/>
      <c r="DB134" s="381"/>
      <c r="DC134" s="381"/>
      <c r="DD134" s="381"/>
      <c r="DE134" s="381"/>
      <c r="DF134" s="381"/>
      <c r="DG134" s="381"/>
      <c r="DH134" s="381"/>
      <c r="DI134" s="381"/>
      <c r="DJ134" s="381"/>
      <c r="DK134" s="381"/>
      <c r="DL134" s="381"/>
      <c r="DM134" s="381"/>
      <c r="DN134" s="381"/>
      <c r="DO134" s="381"/>
      <c r="DP134" s="381"/>
      <c r="DQ134" s="381"/>
      <c r="DR134" s="381"/>
      <c r="DS134" s="381"/>
      <c r="DT134" s="381"/>
      <c r="DU134" s="381"/>
      <c r="DV134" s="381"/>
      <c r="DW134" s="381"/>
      <c r="DX134" s="381"/>
      <c r="DY134" s="381"/>
      <c r="DZ134" s="381"/>
      <c r="EA134" s="381"/>
      <c r="EB134" s="381"/>
      <c r="EC134" s="381"/>
      <c r="ED134" s="381"/>
      <c r="EE134" s="381"/>
      <c r="EF134" s="381"/>
      <c r="EG134" s="381"/>
      <c r="EH134" s="381"/>
      <c r="EI134" s="381"/>
      <c r="EJ134" s="381"/>
      <c r="EK134" s="381"/>
      <c r="EL134" s="381"/>
      <c r="EM134" s="381"/>
    </row>
    <row r="135" spans="1:143" s="382" customFormat="1" ht="45.75" customHeight="1" x14ac:dyDescent="0.25">
      <c r="A135" s="375">
        <v>44235</v>
      </c>
      <c r="B135" s="376">
        <v>58192</v>
      </c>
      <c r="C135" s="377" t="s">
        <v>730</v>
      </c>
      <c r="D135" s="378"/>
      <c r="E135" s="380">
        <v>165735.76</v>
      </c>
      <c r="F135" s="289">
        <f t="shared" si="1"/>
        <v>112883876.35999997</v>
      </c>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c r="AL135" s="381"/>
      <c r="AM135" s="381"/>
      <c r="AN135" s="381"/>
      <c r="AO135" s="381"/>
      <c r="AP135" s="381"/>
      <c r="AQ135" s="381"/>
      <c r="AR135" s="381"/>
      <c r="AS135" s="381"/>
      <c r="AT135" s="381"/>
      <c r="AU135" s="381"/>
      <c r="AV135" s="381"/>
      <c r="AW135" s="381"/>
      <c r="AX135" s="381"/>
      <c r="AY135" s="381"/>
      <c r="AZ135" s="381"/>
      <c r="BA135" s="381"/>
      <c r="BB135" s="381"/>
      <c r="BC135" s="381"/>
      <c r="BD135" s="381"/>
      <c r="BE135" s="381"/>
      <c r="BF135" s="381"/>
      <c r="BG135" s="381"/>
      <c r="BH135" s="381"/>
      <c r="BI135" s="381"/>
      <c r="BJ135" s="381"/>
      <c r="BK135" s="381"/>
      <c r="BL135" s="381"/>
      <c r="BM135" s="381"/>
      <c r="BN135" s="381"/>
      <c r="BO135" s="381"/>
      <c r="BP135" s="381"/>
      <c r="BQ135" s="381"/>
      <c r="BR135" s="381"/>
      <c r="BS135" s="381"/>
      <c r="BT135" s="381"/>
      <c r="BU135" s="381"/>
      <c r="BV135" s="381"/>
      <c r="BW135" s="381"/>
      <c r="BX135" s="381"/>
      <c r="BY135" s="381"/>
      <c r="BZ135" s="381"/>
      <c r="CA135" s="381"/>
      <c r="CB135" s="381"/>
      <c r="CC135" s="381"/>
      <c r="CD135" s="381"/>
      <c r="CE135" s="381"/>
      <c r="CF135" s="381"/>
      <c r="CG135" s="381"/>
      <c r="CH135" s="381"/>
      <c r="CI135" s="381"/>
      <c r="CJ135" s="381"/>
      <c r="CK135" s="381"/>
      <c r="CL135" s="381"/>
      <c r="CM135" s="381"/>
      <c r="CN135" s="381"/>
      <c r="CO135" s="381"/>
      <c r="CP135" s="381"/>
      <c r="CQ135" s="381"/>
      <c r="CR135" s="381"/>
      <c r="CS135" s="381"/>
      <c r="CT135" s="381"/>
      <c r="CU135" s="381"/>
      <c r="CV135" s="381"/>
      <c r="CW135" s="381"/>
      <c r="CX135" s="381"/>
      <c r="CY135" s="381"/>
      <c r="CZ135" s="381"/>
      <c r="DA135" s="381"/>
      <c r="DB135" s="381"/>
      <c r="DC135" s="381"/>
      <c r="DD135" s="381"/>
      <c r="DE135" s="381"/>
      <c r="DF135" s="381"/>
      <c r="DG135" s="381"/>
      <c r="DH135" s="381"/>
      <c r="DI135" s="381"/>
      <c r="DJ135" s="381"/>
      <c r="DK135" s="381"/>
      <c r="DL135" s="381"/>
      <c r="DM135" s="381"/>
      <c r="DN135" s="381"/>
      <c r="DO135" s="381"/>
      <c r="DP135" s="381"/>
      <c r="DQ135" s="381"/>
      <c r="DR135" s="381"/>
      <c r="DS135" s="381"/>
      <c r="DT135" s="381"/>
      <c r="DU135" s="381"/>
      <c r="DV135" s="381"/>
      <c r="DW135" s="381"/>
      <c r="DX135" s="381"/>
      <c r="DY135" s="381"/>
      <c r="DZ135" s="381"/>
      <c r="EA135" s="381"/>
      <c r="EB135" s="381"/>
      <c r="EC135" s="381"/>
      <c r="ED135" s="381"/>
      <c r="EE135" s="381"/>
      <c r="EF135" s="381"/>
      <c r="EG135" s="381"/>
      <c r="EH135" s="381"/>
      <c r="EI135" s="381"/>
      <c r="EJ135" s="381"/>
      <c r="EK135" s="381"/>
      <c r="EL135" s="381"/>
      <c r="EM135" s="381"/>
    </row>
    <row r="136" spans="1:143" s="382" customFormat="1" ht="42.75" customHeight="1" x14ac:dyDescent="0.25">
      <c r="A136" s="375">
        <v>44235</v>
      </c>
      <c r="B136" s="376">
        <v>58193</v>
      </c>
      <c r="C136" s="377" t="s">
        <v>837</v>
      </c>
      <c r="D136" s="378"/>
      <c r="E136" s="380">
        <v>184291.49</v>
      </c>
      <c r="F136" s="289">
        <f t="shared" si="1"/>
        <v>112699584.86999997</v>
      </c>
      <c r="G136" s="381"/>
      <c r="H136" s="381"/>
      <c r="I136" s="381"/>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c r="AG136" s="381"/>
      <c r="AH136" s="381"/>
      <c r="AI136" s="381"/>
      <c r="AJ136" s="381"/>
      <c r="AK136" s="381"/>
      <c r="AL136" s="381"/>
      <c r="AM136" s="381"/>
      <c r="AN136" s="381"/>
      <c r="AO136" s="381"/>
      <c r="AP136" s="381"/>
      <c r="AQ136" s="381"/>
      <c r="AR136" s="381"/>
      <c r="AS136" s="381"/>
      <c r="AT136" s="381"/>
      <c r="AU136" s="381"/>
      <c r="AV136" s="381"/>
      <c r="AW136" s="381"/>
      <c r="AX136" s="381"/>
      <c r="AY136" s="381"/>
      <c r="AZ136" s="381"/>
      <c r="BA136" s="381"/>
      <c r="BB136" s="381"/>
      <c r="BC136" s="381"/>
      <c r="BD136" s="381"/>
      <c r="BE136" s="381"/>
      <c r="BF136" s="381"/>
      <c r="BG136" s="381"/>
      <c r="BH136" s="381"/>
      <c r="BI136" s="381"/>
      <c r="BJ136" s="381"/>
      <c r="BK136" s="381"/>
      <c r="BL136" s="381"/>
      <c r="BM136" s="381"/>
      <c r="BN136" s="381"/>
      <c r="BO136" s="381"/>
      <c r="BP136" s="381"/>
      <c r="BQ136" s="381"/>
      <c r="BR136" s="381"/>
      <c r="BS136" s="381"/>
      <c r="BT136" s="381"/>
      <c r="BU136" s="381"/>
      <c r="BV136" s="381"/>
      <c r="BW136" s="381"/>
      <c r="BX136" s="381"/>
      <c r="BY136" s="381"/>
      <c r="BZ136" s="381"/>
      <c r="CA136" s="381"/>
      <c r="CB136" s="381"/>
      <c r="CC136" s="381"/>
      <c r="CD136" s="381"/>
      <c r="CE136" s="381"/>
      <c r="CF136" s="381"/>
      <c r="CG136" s="381"/>
      <c r="CH136" s="381"/>
      <c r="CI136" s="381"/>
      <c r="CJ136" s="381"/>
      <c r="CK136" s="381"/>
      <c r="CL136" s="381"/>
      <c r="CM136" s="381"/>
      <c r="CN136" s="381"/>
      <c r="CO136" s="381"/>
      <c r="CP136" s="381"/>
      <c r="CQ136" s="381"/>
      <c r="CR136" s="381"/>
      <c r="CS136" s="381"/>
      <c r="CT136" s="381"/>
      <c r="CU136" s="381"/>
      <c r="CV136" s="381"/>
      <c r="CW136" s="381"/>
      <c r="CX136" s="381"/>
      <c r="CY136" s="381"/>
      <c r="CZ136" s="381"/>
      <c r="DA136" s="381"/>
      <c r="DB136" s="381"/>
      <c r="DC136" s="381"/>
      <c r="DD136" s="381"/>
      <c r="DE136" s="381"/>
      <c r="DF136" s="381"/>
      <c r="DG136" s="381"/>
      <c r="DH136" s="381"/>
      <c r="DI136" s="381"/>
      <c r="DJ136" s="381"/>
      <c r="DK136" s="381"/>
      <c r="DL136" s="381"/>
      <c r="DM136" s="381"/>
      <c r="DN136" s="381"/>
      <c r="DO136" s="381"/>
      <c r="DP136" s="381"/>
      <c r="DQ136" s="381"/>
      <c r="DR136" s="381"/>
      <c r="DS136" s="381"/>
      <c r="DT136" s="381"/>
      <c r="DU136" s="381"/>
      <c r="DV136" s="381"/>
      <c r="DW136" s="381"/>
      <c r="DX136" s="381"/>
      <c r="DY136" s="381"/>
      <c r="DZ136" s="381"/>
      <c r="EA136" s="381"/>
      <c r="EB136" s="381"/>
      <c r="EC136" s="381"/>
      <c r="ED136" s="381"/>
      <c r="EE136" s="381"/>
      <c r="EF136" s="381"/>
      <c r="EG136" s="381"/>
      <c r="EH136" s="381"/>
      <c r="EI136" s="381"/>
      <c r="EJ136" s="381"/>
      <c r="EK136" s="381"/>
      <c r="EL136" s="381"/>
      <c r="EM136" s="381"/>
    </row>
    <row r="137" spans="1:143" s="382" customFormat="1" ht="37.5" customHeight="1" x14ac:dyDescent="0.25">
      <c r="A137" s="375">
        <v>44235</v>
      </c>
      <c r="B137" s="388" t="s">
        <v>731</v>
      </c>
      <c r="C137" s="377" t="s">
        <v>738</v>
      </c>
      <c r="D137" s="378"/>
      <c r="E137" s="380">
        <v>61923.31</v>
      </c>
      <c r="F137" s="289">
        <f t="shared" si="1"/>
        <v>112637661.55999997</v>
      </c>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381"/>
      <c r="AL137" s="381"/>
      <c r="AM137" s="381"/>
      <c r="AN137" s="381"/>
      <c r="AO137" s="381"/>
      <c r="AP137" s="381"/>
      <c r="AQ137" s="381"/>
      <c r="AR137" s="381"/>
      <c r="AS137" s="381"/>
      <c r="AT137" s="381"/>
      <c r="AU137" s="381"/>
      <c r="AV137" s="381"/>
      <c r="AW137" s="381"/>
      <c r="AX137" s="381"/>
      <c r="AY137" s="381"/>
      <c r="AZ137" s="381"/>
      <c r="BA137" s="381"/>
      <c r="BB137" s="381"/>
      <c r="BC137" s="381"/>
      <c r="BD137" s="381"/>
      <c r="BE137" s="381"/>
      <c r="BF137" s="381"/>
      <c r="BG137" s="381"/>
      <c r="BH137" s="381"/>
      <c r="BI137" s="381"/>
      <c r="BJ137" s="381"/>
      <c r="BK137" s="381"/>
      <c r="BL137" s="381"/>
      <c r="BM137" s="381"/>
      <c r="BN137" s="381"/>
      <c r="BO137" s="381"/>
      <c r="BP137" s="381"/>
      <c r="BQ137" s="381"/>
      <c r="BR137" s="381"/>
      <c r="BS137" s="381"/>
      <c r="BT137" s="381"/>
      <c r="BU137" s="381"/>
      <c r="BV137" s="381"/>
      <c r="BW137" s="381"/>
      <c r="BX137" s="381"/>
      <c r="BY137" s="381"/>
      <c r="BZ137" s="381"/>
      <c r="CA137" s="381"/>
      <c r="CB137" s="381"/>
      <c r="CC137" s="381"/>
      <c r="CD137" s="381"/>
      <c r="CE137" s="381"/>
      <c r="CF137" s="381"/>
      <c r="CG137" s="381"/>
      <c r="CH137" s="381"/>
      <c r="CI137" s="381"/>
      <c r="CJ137" s="381"/>
      <c r="CK137" s="381"/>
      <c r="CL137" s="381"/>
      <c r="CM137" s="381"/>
      <c r="CN137" s="381"/>
      <c r="CO137" s="381"/>
      <c r="CP137" s="381"/>
      <c r="CQ137" s="381"/>
      <c r="CR137" s="381"/>
      <c r="CS137" s="381"/>
      <c r="CT137" s="381"/>
      <c r="CU137" s="381"/>
      <c r="CV137" s="381"/>
      <c r="CW137" s="381"/>
      <c r="CX137" s="381"/>
      <c r="CY137" s="381"/>
      <c r="CZ137" s="381"/>
      <c r="DA137" s="381"/>
      <c r="DB137" s="381"/>
      <c r="DC137" s="381"/>
      <c r="DD137" s="381"/>
      <c r="DE137" s="381"/>
      <c r="DF137" s="381"/>
      <c r="DG137" s="381"/>
      <c r="DH137" s="381"/>
      <c r="DI137" s="381"/>
      <c r="DJ137" s="381"/>
      <c r="DK137" s="381"/>
      <c r="DL137" s="381"/>
      <c r="DM137" s="381"/>
      <c r="DN137" s="381"/>
      <c r="DO137" s="381"/>
      <c r="DP137" s="381"/>
      <c r="DQ137" s="381"/>
      <c r="DR137" s="381"/>
      <c r="DS137" s="381"/>
      <c r="DT137" s="381"/>
      <c r="DU137" s="381"/>
      <c r="DV137" s="381"/>
      <c r="DW137" s="381"/>
      <c r="DX137" s="381"/>
      <c r="DY137" s="381"/>
      <c r="DZ137" s="381"/>
      <c r="EA137" s="381"/>
      <c r="EB137" s="381"/>
      <c r="EC137" s="381"/>
      <c r="ED137" s="381"/>
      <c r="EE137" s="381"/>
      <c r="EF137" s="381"/>
      <c r="EG137" s="381"/>
      <c r="EH137" s="381"/>
      <c r="EI137" s="381"/>
      <c r="EJ137" s="381"/>
      <c r="EK137" s="381"/>
      <c r="EL137" s="381"/>
      <c r="EM137" s="381"/>
    </row>
    <row r="138" spans="1:143" s="382" customFormat="1" ht="43.5" customHeight="1" x14ac:dyDescent="0.25">
      <c r="A138" s="375">
        <v>44235</v>
      </c>
      <c r="B138" s="388" t="s">
        <v>732</v>
      </c>
      <c r="C138" s="377" t="s">
        <v>838</v>
      </c>
      <c r="D138" s="378"/>
      <c r="E138" s="380">
        <v>1102205.92</v>
      </c>
      <c r="F138" s="289">
        <f t="shared" si="1"/>
        <v>111535455.63999997</v>
      </c>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381"/>
      <c r="AL138" s="381"/>
      <c r="AM138" s="381"/>
      <c r="AN138" s="381"/>
      <c r="AO138" s="381"/>
      <c r="AP138" s="381"/>
      <c r="AQ138" s="381"/>
      <c r="AR138" s="381"/>
      <c r="AS138" s="381"/>
      <c r="AT138" s="381"/>
      <c r="AU138" s="381"/>
      <c r="AV138" s="381"/>
      <c r="AW138" s="381"/>
      <c r="AX138" s="381"/>
      <c r="AY138" s="381"/>
      <c r="AZ138" s="381"/>
      <c r="BA138" s="381"/>
      <c r="BB138" s="381"/>
      <c r="BC138" s="381"/>
      <c r="BD138" s="381"/>
      <c r="BE138" s="381"/>
      <c r="BF138" s="381"/>
      <c r="BG138" s="381"/>
      <c r="BH138" s="381"/>
      <c r="BI138" s="381"/>
      <c r="BJ138" s="381"/>
      <c r="BK138" s="381"/>
      <c r="BL138" s="381"/>
      <c r="BM138" s="381"/>
      <c r="BN138" s="381"/>
      <c r="BO138" s="381"/>
      <c r="BP138" s="381"/>
      <c r="BQ138" s="381"/>
      <c r="BR138" s="381"/>
      <c r="BS138" s="381"/>
      <c r="BT138" s="381"/>
      <c r="BU138" s="381"/>
      <c r="BV138" s="381"/>
      <c r="BW138" s="381"/>
      <c r="BX138" s="381"/>
      <c r="BY138" s="381"/>
      <c r="BZ138" s="381"/>
      <c r="CA138" s="381"/>
      <c r="CB138" s="381"/>
      <c r="CC138" s="381"/>
      <c r="CD138" s="381"/>
      <c r="CE138" s="381"/>
      <c r="CF138" s="381"/>
      <c r="CG138" s="381"/>
      <c r="CH138" s="381"/>
      <c r="CI138" s="381"/>
      <c r="CJ138" s="381"/>
      <c r="CK138" s="381"/>
      <c r="CL138" s="381"/>
      <c r="CM138" s="381"/>
      <c r="CN138" s="381"/>
      <c r="CO138" s="381"/>
      <c r="CP138" s="381"/>
      <c r="CQ138" s="381"/>
      <c r="CR138" s="381"/>
      <c r="CS138" s="381"/>
      <c r="CT138" s="381"/>
      <c r="CU138" s="381"/>
      <c r="CV138" s="381"/>
      <c r="CW138" s="381"/>
      <c r="CX138" s="381"/>
      <c r="CY138" s="381"/>
      <c r="CZ138" s="381"/>
      <c r="DA138" s="381"/>
      <c r="DB138" s="381"/>
      <c r="DC138" s="381"/>
      <c r="DD138" s="381"/>
      <c r="DE138" s="381"/>
      <c r="DF138" s="381"/>
      <c r="DG138" s="381"/>
      <c r="DH138" s="381"/>
      <c r="DI138" s="381"/>
      <c r="DJ138" s="381"/>
      <c r="DK138" s="381"/>
      <c r="DL138" s="381"/>
      <c r="DM138" s="381"/>
      <c r="DN138" s="381"/>
      <c r="DO138" s="381"/>
      <c r="DP138" s="381"/>
      <c r="DQ138" s="381"/>
      <c r="DR138" s="381"/>
      <c r="DS138" s="381"/>
      <c r="DT138" s="381"/>
      <c r="DU138" s="381"/>
      <c r="DV138" s="381"/>
      <c r="DW138" s="381"/>
      <c r="DX138" s="381"/>
      <c r="DY138" s="381"/>
      <c r="DZ138" s="381"/>
      <c r="EA138" s="381"/>
      <c r="EB138" s="381"/>
      <c r="EC138" s="381"/>
      <c r="ED138" s="381"/>
      <c r="EE138" s="381"/>
      <c r="EF138" s="381"/>
      <c r="EG138" s="381"/>
      <c r="EH138" s="381"/>
      <c r="EI138" s="381"/>
      <c r="EJ138" s="381"/>
      <c r="EK138" s="381"/>
      <c r="EL138" s="381"/>
      <c r="EM138" s="381"/>
    </row>
    <row r="139" spans="1:143" s="382" customFormat="1" ht="40.5" customHeight="1" x14ac:dyDescent="0.25">
      <c r="A139" s="375">
        <v>44235</v>
      </c>
      <c r="B139" s="388" t="s">
        <v>733</v>
      </c>
      <c r="C139" s="377" t="s">
        <v>839</v>
      </c>
      <c r="D139" s="377"/>
      <c r="E139" s="380">
        <v>50426.25</v>
      </c>
      <c r="F139" s="289">
        <f t="shared" si="1"/>
        <v>111485029.38999997</v>
      </c>
      <c r="G139" s="381"/>
      <c r="H139" s="381"/>
      <c r="I139" s="381"/>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c r="AG139" s="381"/>
      <c r="AH139" s="381"/>
      <c r="AI139" s="381"/>
      <c r="AJ139" s="381"/>
      <c r="AK139" s="381"/>
      <c r="AL139" s="381"/>
      <c r="AM139" s="381"/>
      <c r="AN139" s="381"/>
      <c r="AO139" s="381"/>
      <c r="AP139" s="381"/>
      <c r="AQ139" s="381"/>
      <c r="AR139" s="381"/>
      <c r="AS139" s="381"/>
      <c r="AT139" s="381"/>
      <c r="AU139" s="381"/>
      <c r="AV139" s="381"/>
      <c r="AW139" s="381"/>
      <c r="AX139" s="381"/>
      <c r="AY139" s="381"/>
      <c r="AZ139" s="381"/>
      <c r="BA139" s="381"/>
      <c r="BB139" s="381"/>
      <c r="BC139" s="381"/>
      <c r="BD139" s="381"/>
      <c r="BE139" s="381"/>
      <c r="BF139" s="381"/>
      <c r="BG139" s="381"/>
      <c r="BH139" s="381"/>
      <c r="BI139" s="381"/>
      <c r="BJ139" s="381"/>
      <c r="BK139" s="381"/>
      <c r="BL139" s="381"/>
      <c r="BM139" s="381"/>
      <c r="BN139" s="381"/>
      <c r="BO139" s="381"/>
      <c r="BP139" s="381"/>
      <c r="BQ139" s="381"/>
      <c r="BR139" s="381"/>
      <c r="BS139" s="381"/>
      <c r="BT139" s="381"/>
      <c r="BU139" s="381"/>
      <c r="BV139" s="381"/>
      <c r="BW139" s="381"/>
      <c r="BX139" s="381"/>
      <c r="BY139" s="381"/>
      <c r="BZ139" s="381"/>
      <c r="CA139" s="381"/>
      <c r="CB139" s="381"/>
      <c r="CC139" s="381"/>
      <c r="CD139" s="381"/>
      <c r="CE139" s="381"/>
      <c r="CF139" s="381"/>
      <c r="CG139" s="381"/>
      <c r="CH139" s="381"/>
      <c r="CI139" s="381"/>
      <c r="CJ139" s="381"/>
      <c r="CK139" s="381"/>
      <c r="CL139" s="381"/>
      <c r="CM139" s="381"/>
      <c r="CN139" s="381"/>
      <c r="CO139" s="381"/>
      <c r="CP139" s="381"/>
      <c r="CQ139" s="381"/>
      <c r="CR139" s="381"/>
      <c r="CS139" s="381"/>
      <c r="CT139" s="381"/>
      <c r="CU139" s="381"/>
      <c r="CV139" s="381"/>
      <c r="CW139" s="381"/>
      <c r="CX139" s="381"/>
      <c r="CY139" s="381"/>
      <c r="CZ139" s="381"/>
      <c r="DA139" s="381"/>
      <c r="DB139" s="381"/>
      <c r="DC139" s="381"/>
      <c r="DD139" s="381"/>
      <c r="DE139" s="381"/>
      <c r="DF139" s="381"/>
      <c r="DG139" s="381"/>
      <c r="DH139" s="381"/>
      <c r="DI139" s="381"/>
      <c r="DJ139" s="381"/>
      <c r="DK139" s="381"/>
      <c r="DL139" s="381"/>
      <c r="DM139" s="381"/>
      <c r="DN139" s="381"/>
      <c r="DO139" s="381"/>
      <c r="DP139" s="381"/>
      <c r="DQ139" s="381"/>
      <c r="DR139" s="381"/>
      <c r="DS139" s="381"/>
      <c r="DT139" s="381"/>
      <c r="DU139" s="381"/>
      <c r="DV139" s="381"/>
      <c r="DW139" s="381"/>
      <c r="DX139" s="381"/>
      <c r="DY139" s="381"/>
      <c r="DZ139" s="381"/>
      <c r="EA139" s="381"/>
      <c r="EB139" s="381"/>
      <c r="EC139" s="381"/>
      <c r="ED139" s="381"/>
      <c r="EE139" s="381"/>
      <c r="EF139" s="381"/>
      <c r="EG139" s="381"/>
      <c r="EH139" s="381"/>
      <c r="EI139" s="381"/>
      <c r="EJ139" s="381"/>
      <c r="EK139" s="381"/>
      <c r="EL139" s="381"/>
      <c r="EM139" s="381"/>
    </row>
    <row r="140" spans="1:143" s="382" customFormat="1" ht="34.5" customHeight="1" x14ac:dyDescent="0.25">
      <c r="A140" s="375">
        <v>44235</v>
      </c>
      <c r="B140" s="388" t="s">
        <v>734</v>
      </c>
      <c r="C140" s="377" t="s">
        <v>840</v>
      </c>
      <c r="D140" s="386"/>
      <c r="E140" s="380">
        <v>1335643.02</v>
      </c>
      <c r="F140" s="289">
        <f t="shared" si="1"/>
        <v>110149386.36999997</v>
      </c>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81"/>
      <c r="AL140" s="381"/>
      <c r="AM140" s="381"/>
      <c r="AN140" s="381"/>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381"/>
      <c r="BK140" s="381"/>
      <c r="BL140" s="381"/>
      <c r="BM140" s="381"/>
      <c r="BN140" s="381"/>
      <c r="BO140" s="381"/>
      <c r="BP140" s="381"/>
      <c r="BQ140" s="381"/>
      <c r="BR140" s="381"/>
      <c r="BS140" s="381"/>
      <c r="BT140" s="381"/>
      <c r="BU140" s="381"/>
      <c r="BV140" s="381"/>
      <c r="BW140" s="381"/>
      <c r="BX140" s="381"/>
      <c r="BY140" s="381"/>
      <c r="BZ140" s="381"/>
      <c r="CA140" s="381"/>
      <c r="CB140" s="381"/>
      <c r="CC140" s="381"/>
      <c r="CD140" s="381"/>
      <c r="CE140" s="381"/>
      <c r="CF140" s="381"/>
      <c r="CG140" s="381"/>
      <c r="CH140" s="381"/>
      <c r="CI140" s="381"/>
      <c r="CJ140" s="381"/>
      <c r="CK140" s="381"/>
      <c r="CL140" s="381"/>
      <c r="CM140" s="381"/>
      <c r="CN140" s="381"/>
      <c r="CO140" s="381"/>
      <c r="CP140" s="381"/>
      <c r="CQ140" s="381"/>
      <c r="CR140" s="381"/>
      <c r="CS140" s="381"/>
      <c r="CT140" s="381"/>
      <c r="CU140" s="381"/>
      <c r="CV140" s="381"/>
      <c r="CW140" s="381"/>
      <c r="CX140" s="381"/>
      <c r="CY140" s="381"/>
      <c r="CZ140" s="381"/>
      <c r="DA140" s="381"/>
      <c r="DB140" s="381"/>
      <c r="DC140" s="381"/>
      <c r="DD140" s="381"/>
      <c r="DE140" s="381"/>
      <c r="DF140" s="381"/>
      <c r="DG140" s="381"/>
      <c r="DH140" s="381"/>
      <c r="DI140" s="381"/>
      <c r="DJ140" s="381"/>
      <c r="DK140" s="381"/>
      <c r="DL140" s="381"/>
      <c r="DM140" s="381"/>
      <c r="DN140" s="381"/>
      <c r="DO140" s="381"/>
      <c r="DP140" s="381"/>
      <c r="DQ140" s="381"/>
      <c r="DR140" s="381"/>
      <c r="DS140" s="381"/>
      <c r="DT140" s="381"/>
      <c r="DU140" s="381"/>
      <c r="DV140" s="381"/>
      <c r="DW140" s="381"/>
      <c r="DX140" s="381"/>
      <c r="DY140" s="381"/>
      <c r="DZ140" s="381"/>
      <c r="EA140" s="381"/>
      <c r="EB140" s="381"/>
      <c r="EC140" s="381"/>
      <c r="ED140" s="381"/>
      <c r="EE140" s="381"/>
      <c r="EF140" s="381"/>
      <c r="EG140" s="381"/>
      <c r="EH140" s="381"/>
      <c r="EI140" s="381"/>
      <c r="EJ140" s="381"/>
      <c r="EK140" s="381"/>
      <c r="EL140" s="381"/>
      <c r="EM140" s="381"/>
    </row>
    <row r="141" spans="1:143" s="382" customFormat="1" ht="36" customHeight="1" x14ac:dyDescent="0.25">
      <c r="A141" s="375">
        <v>44235</v>
      </c>
      <c r="B141" s="388" t="s">
        <v>735</v>
      </c>
      <c r="C141" s="377" t="s">
        <v>841</v>
      </c>
      <c r="D141" s="386"/>
      <c r="E141" s="380">
        <v>982619.16</v>
      </c>
      <c r="F141" s="289">
        <f t="shared" si="1"/>
        <v>109166767.20999998</v>
      </c>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c r="AW141" s="381"/>
      <c r="AX141" s="381"/>
      <c r="AY141" s="381"/>
      <c r="AZ141" s="381"/>
      <c r="BA141" s="381"/>
      <c r="BB141" s="381"/>
      <c r="BC141" s="381"/>
      <c r="BD141" s="381"/>
      <c r="BE141" s="381"/>
      <c r="BF141" s="381"/>
      <c r="BG141" s="381"/>
      <c r="BH141" s="381"/>
      <c r="BI141" s="381"/>
      <c r="BJ141" s="381"/>
      <c r="BK141" s="381"/>
      <c r="BL141" s="381"/>
      <c r="BM141" s="381"/>
      <c r="BN141" s="381"/>
      <c r="BO141" s="381"/>
      <c r="BP141" s="381"/>
      <c r="BQ141" s="381"/>
      <c r="BR141" s="381"/>
      <c r="BS141" s="381"/>
      <c r="BT141" s="381"/>
      <c r="BU141" s="381"/>
      <c r="BV141" s="381"/>
      <c r="BW141" s="381"/>
      <c r="BX141" s="381"/>
      <c r="BY141" s="381"/>
      <c r="BZ141" s="381"/>
      <c r="CA141" s="381"/>
      <c r="CB141" s="381"/>
      <c r="CC141" s="381"/>
      <c r="CD141" s="381"/>
      <c r="CE141" s="381"/>
      <c r="CF141" s="381"/>
      <c r="CG141" s="381"/>
      <c r="CH141" s="381"/>
      <c r="CI141" s="381"/>
      <c r="CJ141" s="381"/>
      <c r="CK141" s="381"/>
      <c r="CL141" s="381"/>
      <c r="CM141" s="381"/>
      <c r="CN141" s="381"/>
      <c r="CO141" s="381"/>
      <c r="CP141" s="381"/>
      <c r="CQ141" s="381"/>
      <c r="CR141" s="381"/>
      <c r="CS141" s="381"/>
      <c r="CT141" s="381"/>
      <c r="CU141" s="381"/>
      <c r="CV141" s="381"/>
      <c r="CW141" s="381"/>
      <c r="CX141" s="381"/>
      <c r="CY141" s="381"/>
      <c r="CZ141" s="381"/>
      <c r="DA141" s="381"/>
      <c r="DB141" s="381"/>
      <c r="DC141" s="381"/>
      <c r="DD141" s="381"/>
      <c r="DE141" s="381"/>
      <c r="DF141" s="381"/>
      <c r="DG141" s="381"/>
      <c r="DH141" s="381"/>
      <c r="DI141" s="381"/>
      <c r="DJ141" s="381"/>
      <c r="DK141" s="381"/>
      <c r="DL141" s="381"/>
      <c r="DM141" s="381"/>
      <c r="DN141" s="381"/>
      <c r="DO141" s="381"/>
      <c r="DP141" s="381"/>
      <c r="DQ141" s="381"/>
      <c r="DR141" s="381"/>
      <c r="DS141" s="381"/>
      <c r="DT141" s="381"/>
      <c r="DU141" s="381"/>
      <c r="DV141" s="381"/>
      <c r="DW141" s="381"/>
      <c r="DX141" s="381"/>
      <c r="DY141" s="381"/>
      <c r="DZ141" s="381"/>
      <c r="EA141" s="381"/>
      <c r="EB141" s="381"/>
      <c r="EC141" s="381"/>
      <c r="ED141" s="381"/>
      <c r="EE141" s="381"/>
      <c r="EF141" s="381"/>
      <c r="EG141" s="381"/>
      <c r="EH141" s="381"/>
      <c r="EI141" s="381"/>
      <c r="EJ141" s="381"/>
      <c r="EK141" s="381"/>
      <c r="EL141" s="381"/>
      <c r="EM141" s="381"/>
    </row>
    <row r="142" spans="1:143" s="382" customFormat="1" ht="33" customHeight="1" x14ac:dyDescent="0.25">
      <c r="A142" s="375">
        <v>44235</v>
      </c>
      <c r="B142" s="388" t="s">
        <v>736</v>
      </c>
      <c r="C142" s="377" t="s">
        <v>739</v>
      </c>
      <c r="D142" s="386"/>
      <c r="E142" s="380">
        <v>40500</v>
      </c>
      <c r="F142" s="289">
        <f t="shared" si="1"/>
        <v>109126267.20999998</v>
      </c>
      <c r="G142" s="381"/>
      <c r="H142" s="381"/>
      <c r="I142" s="381"/>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81"/>
      <c r="BQ142" s="381"/>
      <c r="BR142" s="381"/>
      <c r="BS142" s="381"/>
      <c r="BT142" s="381"/>
      <c r="BU142" s="381"/>
      <c r="BV142" s="381"/>
      <c r="BW142" s="381"/>
      <c r="BX142" s="381"/>
      <c r="BY142" s="381"/>
      <c r="BZ142" s="381"/>
      <c r="CA142" s="381"/>
      <c r="CB142" s="381"/>
      <c r="CC142" s="381"/>
      <c r="CD142" s="381"/>
      <c r="CE142" s="381"/>
      <c r="CF142" s="381"/>
      <c r="CG142" s="381"/>
      <c r="CH142" s="381"/>
      <c r="CI142" s="381"/>
      <c r="CJ142" s="381"/>
      <c r="CK142" s="381"/>
      <c r="CL142" s="381"/>
      <c r="CM142" s="381"/>
      <c r="CN142" s="381"/>
      <c r="CO142" s="381"/>
      <c r="CP142" s="381"/>
      <c r="CQ142" s="381"/>
      <c r="CR142" s="381"/>
      <c r="CS142" s="381"/>
      <c r="CT142" s="381"/>
      <c r="CU142" s="381"/>
      <c r="CV142" s="381"/>
      <c r="CW142" s="381"/>
      <c r="CX142" s="381"/>
      <c r="CY142" s="381"/>
      <c r="CZ142" s="381"/>
      <c r="DA142" s="381"/>
      <c r="DB142" s="381"/>
      <c r="DC142" s="381"/>
      <c r="DD142" s="381"/>
      <c r="DE142" s="381"/>
      <c r="DF142" s="381"/>
      <c r="DG142" s="381"/>
      <c r="DH142" s="381"/>
      <c r="DI142" s="381"/>
      <c r="DJ142" s="381"/>
      <c r="DK142" s="381"/>
      <c r="DL142" s="381"/>
      <c r="DM142" s="381"/>
      <c r="DN142" s="381"/>
      <c r="DO142" s="381"/>
      <c r="DP142" s="381"/>
      <c r="DQ142" s="381"/>
      <c r="DR142" s="381"/>
      <c r="DS142" s="381"/>
      <c r="DT142" s="381"/>
      <c r="DU142" s="381"/>
      <c r="DV142" s="381"/>
      <c r="DW142" s="381"/>
      <c r="DX142" s="381"/>
      <c r="DY142" s="381"/>
      <c r="DZ142" s="381"/>
      <c r="EA142" s="381"/>
      <c r="EB142" s="381"/>
      <c r="EC142" s="381"/>
      <c r="ED142" s="381"/>
      <c r="EE142" s="381"/>
      <c r="EF142" s="381"/>
      <c r="EG142" s="381"/>
      <c r="EH142" s="381"/>
      <c r="EI142" s="381"/>
      <c r="EJ142" s="381"/>
      <c r="EK142" s="381"/>
      <c r="EL142" s="381"/>
      <c r="EM142" s="381"/>
    </row>
    <row r="143" spans="1:143" s="382" customFormat="1" ht="42" customHeight="1" x14ac:dyDescent="0.25">
      <c r="A143" s="389">
        <v>44235</v>
      </c>
      <c r="B143" s="390" t="s">
        <v>737</v>
      </c>
      <c r="C143" s="391" t="s">
        <v>842</v>
      </c>
      <c r="D143" s="392"/>
      <c r="E143" s="393">
        <v>827.53</v>
      </c>
      <c r="F143" s="289">
        <f t="shared" si="1"/>
        <v>109125439.67999998</v>
      </c>
      <c r="G143" s="381"/>
      <c r="H143" s="381"/>
      <c r="I143" s="381"/>
      <c r="J143" s="381"/>
      <c r="K143" s="381"/>
      <c r="L143" s="381"/>
      <c r="M143" s="381"/>
      <c r="N143" s="381"/>
      <c r="O143" s="381"/>
      <c r="P143" s="381"/>
      <c r="Q143" s="381"/>
      <c r="R143" s="381"/>
      <c r="S143" s="381"/>
      <c r="T143" s="381"/>
      <c r="U143" s="381"/>
      <c r="V143" s="381"/>
      <c r="W143" s="381"/>
      <c r="X143" s="381"/>
      <c r="Y143" s="381"/>
      <c r="Z143" s="381"/>
      <c r="AA143" s="381"/>
      <c r="AB143" s="381"/>
      <c r="AC143" s="381"/>
      <c r="AD143" s="381"/>
      <c r="AE143" s="381"/>
      <c r="AF143" s="381"/>
      <c r="AG143" s="381"/>
      <c r="AH143" s="381"/>
      <c r="AI143" s="381"/>
      <c r="AJ143" s="381"/>
      <c r="AK143" s="381"/>
      <c r="AL143" s="381"/>
      <c r="AM143" s="381"/>
      <c r="AN143" s="381"/>
      <c r="AO143" s="381"/>
      <c r="AP143" s="381"/>
      <c r="AQ143" s="381"/>
      <c r="AR143" s="381"/>
      <c r="AS143" s="381"/>
      <c r="AT143" s="381"/>
      <c r="AU143" s="381"/>
      <c r="AV143" s="381"/>
      <c r="AW143" s="381"/>
      <c r="AX143" s="381"/>
      <c r="AY143" s="381"/>
      <c r="AZ143" s="381"/>
      <c r="BA143" s="381"/>
      <c r="BB143" s="381"/>
      <c r="BC143" s="381"/>
      <c r="BD143" s="381"/>
      <c r="BE143" s="381"/>
      <c r="BF143" s="381"/>
      <c r="BG143" s="381"/>
      <c r="BH143" s="381"/>
      <c r="BI143" s="381"/>
      <c r="BJ143" s="381"/>
      <c r="BK143" s="381"/>
      <c r="BL143" s="381"/>
      <c r="BM143" s="381"/>
      <c r="BN143" s="381"/>
      <c r="BO143" s="381"/>
      <c r="BP143" s="381"/>
      <c r="BQ143" s="381"/>
      <c r="BR143" s="381"/>
      <c r="BS143" s="381"/>
      <c r="BT143" s="381"/>
      <c r="BU143" s="381"/>
      <c r="BV143" s="381"/>
      <c r="BW143" s="381"/>
      <c r="BX143" s="381"/>
      <c r="BY143" s="381"/>
      <c r="BZ143" s="381"/>
      <c r="CA143" s="381"/>
      <c r="CB143" s="381"/>
      <c r="CC143" s="381"/>
      <c r="CD143" s="381"/>
      <c r="CE143" s="381"/>
      <c r="CF143" s="381"/>
      <c r="CG143" s="381"/>
      <c r="CH143" s="381"/>
      <c r="CI143" s="381"/>
      <c r="CJ143" s="381"/>
      <c r="CK143" s="381"/>
      <c r="CL143" s="381"/>
      <c r="CM143" s="381"/>
      <c r="CN143" s="381"/>
      <c r="CO143" s="381"/>
      <c r="CP143" s="381"/>
      <c r="CQ143" s="381"/>
      <c r="CR143" s="381"/>
      <c r="CS143" s="381"/>
      <c r="CT143" s="381"/>
      <c r="CU143" s="381"/>
      <c r="CV143" s="381"/>
      <c r="CW143" s="381"/>
      <c r="CX143" s="381"/>
      <c r="CY143" s="381"/>
      <c r="CZ143" s="381"/>
      <c r="DA143" s="381"/>
      <c r="DB143" s="381"/>
      <c r="DC143" s="381"/>
      <c r="DD143" s="381"/>
      <c r="DE143" s="381"/>
      <c r="DF143" s="381"/>
      <c r="DG143" s="381"/>
      <c r="DH143" s="381"/>
      <c r="DI143" s="381"/>
      <c r="DJ143" s="381"/>
      <c r="DK143" s="381"/>
      <c r="DL143" s="381"/>
      <c r="DM143" s="381"/>
      <c r="DN143" s="381"/>
      <c r="DO143" s="381"/>
      <c r="DP143" s="381"/>
      <c r="DQ143" s="381"/>
      <c r="DR143" s="381"/>
      <c r="DS143" s="381"/>
      <c r="DT143" s="381"/>
      <c r="DU143" s="381"/>
      <c r="DV143" s="381"/>
      <c r="DW143" s="381"/>
      <c r="DX143" s="381"/>
      <c r="DY143" s="381"/>
      <c r="DZ143" s="381"/>
      <c r="EA143" s="381"/>
      <c r="EB143" s="381"/>
      <c r="EC143" s="381"/>
      <c r="ED143" s="381"/>
      <c r="EE143" s="381"/>
      <c r="EF143" s="381"/>
      <c r="EG143" s="381"/>
      <c r="EH143" s="381"/>
      <c r="EI143" s="381"/>
      <c r="EJ143" s="381"/>
      <c r="EK143" s="381"/>
      <c r="EL143" s="381"/>
      <c r="EM143" s="381"/>
    </row>
    <row r="144" spans="1:143" s="382" customFormat="1" ht="41.25" customHeight="1" x14ac:dyDescent="0.25">
      <c r="A144" s="230">
        <v>44236</v>
      </c>
      <c r="B144" s="377">
        <v>58194</v>
      </c>
      <c r="C144" s="377" t="s">
        <v>843</v>
      </c>
      <c r="D144" s="394"/>
      <c r="E144" s="380">
        <v>285000</v>
      </c>
      <c r="F144" s="289">
        <f t="shared" si="1"/>
        <v>108840439.67999998</v>
      </c>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1"/>
      <c r="AM144" s="381"/>
      <c r="AN144" s="381"/>
      <c r="AO144" s="381"/>
      <c r="AP144" s="381"/>
      <c r="AQ144" s="381"/>
      <c r="AR144" s="381"/>
      <c r="AS144" s="381"/>
      <c r="AT144" s="381"/>
      <c r="AU144" s="381"/>
      <c r="AV144" s="381"/>
      <c r="AW144" s="381"/>
      <c r="AX144" s="381"/>
      <c r="AY144" s="381"/>
      <c r="AZ144" s="381"/>
      <c r="BA144" s="381"/>
      <c r="BB144" s="381"/>
      <c r="BC144" s="381"/>
      <c r="BD144" s="381"/>
      <c r="BE144" s="381"/>
      <c r="BF144" s="381"/>
      <c r="BG144" s="381"/>
      <c r="BH144" s="381"/>
      <c r="BI144" s="381"/>
      <c r="BJ144" s="381"/>
      <c r="BK144" s="381"/>
      <c r="BL144" s="381"/>
      <c r="BM144" s="381"/>
      <c r="BN144" s="381"/>
      <c r="BO144" s="381"/>
      <c r="BP144" s="381"/>
      <c r="BQ144" s="381"/>
      <c r="BR144" s="381"/>
      <c r="BS144" s="381"/>
      <c r="BT144" s="381"/>
      <c r="BU144" s="381"/>
      <c r="BV144" s="381"/>
      <c r="BW144" s="381"/>
      <c r="BX144" s="381"/>
      <c r="BY144" s="381"/>
      <c r="BZ144" s="381"/>
      <c r="CA144" s="381"/>
      <c r="CB144" s="381"/>
      <c r="CC144" s="381"/>
      <c r="CD144" s="381"/>
      <c r="CE144" s="381"/>
      <c r="CF144" s="381"/>
      <c r="CG144" s="381"/>
      <c r="CH144" s="381"/>
      <c r="CI144" s="381"/>
      <c r="CJ144" s="381"/>
      <c r="CK144" s="381"/>
      <c r="CL144" s="381"/>
      <c r="CM144" s="381"/>
      <c r="CN144" s="381"/>
      <c r="CO144" s="381"/>
      <c r="CP144" s="381"/>
      <c r="CQ144" s="381"/>
      <c r="CR144" s="381"/>
      <c r="CS144" s="381"/>
      <c r="CT144" s="381"/>
      <c r="CU144" s="381"/>
      <c r="CV144" s="381"/>
      <c r="CW144" s="381"/>
      <c r="CX144" s="381"/>
      <c r="CY144" s="381"/>
      <c r="CZ144" s="381"/>
      <c r="DA144" s="381"/>
      <c r="DB144" s="381"/>
      <c r="DC144" s="381"/>
      <c r="DD144" s="381"/>
      <c r="DE144" s="381"/>
      <c r="DF144" s="381"/>
      <c r="DG144" s="381"/>
      <c r="DH144" s="381"/>
      <c r="DI144" s="381"/>
      <c r="DJ144" s="381"/>
      <c r="DK144" s="381"/>
      <c r="DL144" s="381"/>
      <c r="DM144" s="381"/>
      <c r="DN144" s="381"/>
      <c r="DO144" s="381"/>
      <c r="DP144" s="381"/>
      <c r="DQ144" s="381"/>
      <c r="DR144" s="381"/>
      <c r="DS144" s="381"/>
      <c r="DT144" s="381"/>
      <c r="DU144" s="381"/>
      <c r="DV144" s="381"/>
      <c r="DW144" s="381"/>
      <c r="DX144" s="381"/>
      <c r="DY144" s="381"/>
      <c r="DZ144" s="381"/>
      <c r="EA144" s="381"/>
      <c r="EB144" s="381"/>
      <c r="EC144" s="381"/>
      <c r="ED144" s="381"/>
      <c r="EE144" s="381"/>
      <c r="EF144" s="381"/>
      <c r="EG144" s="381"/>
      <c r="EH144" s="381"/>
      <c r="EI144" s="381"/>
      <c r="EJ144" s="381"/>
      <c r="EK144" s="381"/>
      <c r="EL144" s="381"/>
      <c r="EM144" s="381"/>
    </row>
    <row r="145" spans="1:143" s="382" customFormat="1" ht="30" customHeight="1" x14ac:dyDescent="0.25">
      <c r="A145" s="230">
        <v>44236</v>
      </c>
      <c r="B145" s="377">
        <v>58195</v>
      </c>
      <c r="C145" s="377" t="s">
        <v>761</v>
      </c>
      <c r="D145" s="394"/>
      <c r="E145" s="380">
        <v>2050</v>
      </c>
      <c r="F145" s="289">
        <f t="shared" si="1"/>
        <v>108838389.67999998</v>
      </c>
      <c r="G145" s="381"/>
      <c r="H145" s="381"/>
      <c r="I145" s="381"/>
      <c r="J145" s="381"/>
      <c r="K145" s="381"/>
      <c r="L145" s="381"/>
      <c r="M145" s="381"/>
      <c r="N145" s="381"/>
      <c r="O145" s="381"/>
      <c r="P145" s="381"/>
      <c r="Q145" s="381"/>
      <c r="R145" s="381"/>
      <c r="S145" s="381"/>
      <c r="T145" s="381"/>
      <c r="U145" s="381"/>
      <c r="V145" s="381"/>
      <c r="W145" s="381"/>
      <c r="X145" s="381"/>
      <c r="Y145" s="381"/>
      <c r="Z145" s="381"/>
      <c r="AA145" s="381"/>
      <c r="AB145" s="381"/>
      <c r="AC145" s="381"/>
      <c r="AD145" s="381"/>
      <c r="AE145" s="381"/>
      <c r="AF145" s="381"/>
      <c r="AG145" s="381"/>
      <c r="AH145" s="381"/>
      <c r="AI145" s="381"/>
      <c r="AJ145" s="381"/>
      <c r="AK145" s="381"/>
      <c r="AL145" s="381"/>
      <c r="AM145" s="381"/>
      <c r="AN145" s="381"/>
      <c r="AO145" s="381"/>
      <c r="AP145" s="381"/>
      <c r="AQ145" s="381"/>
      <c r="AR145" s="381"/>
      <c r="AS145" s="381"/>
      <c r="AT145" s="381"/>
      <c r="AU145" s="381"/>
      <c r="AV145" s="381"/>
      <c r="AW145" s="381"/>
      <c r="AX145" s="381"/>
      <c r="AY145" s="381"/>
      <c r="AZ145" s="381"/>
      <c r="BA145" s="381"/>
      <c r="BB145" s="381"/>
      <c r="BC145" s="381"/>
      <c r="BD145" s="381"/>
      <c r="BE145" s="381"/>
      <c r="BF145" s="381"/>
      <c r="BG145" s="381"/>
      <c r="BH145" s="381"/>
      <c r="BI145" s="381"/>
      <c r="BJ145" s="381"/>
      <c r="BK145" s="381"/>
      <c r="BL145" s="381"/>
      <c r="BM145" s="381"/>
      <c r="BN145" s="381"/>
      <c r="BO145" s="381"/>
      <c r="BP145" s="381"/>
      <c r="BQ145" s="381"/>
      <c r="BR145" s="381"/>
      <c r="BS145" s="381"/>
      <c r="BT145" s="381"/>
      <c r="BU145" s="381"/>
      <c r="BV145" s="381"/>
      <c r="BW145" s="381"/>
      <c r="BX145" s="381"/>
      <c r="BY145" s="381"/>
      <c r="BZ145" s="381"/>
      <c r="CA145" s="381"/>
      <c r="CB145" s="381"/>
      <c r="CC145" s="381"/>
      <c r="CD145" s="381"/>
      <c r="CE145" s="381"/>
      <c r="CF145" s="381"/>
      <c r="CG145" s="381"/>
      <c r="CH145" s="381"/>
      <c r="CI145" s="381"/>
      <c r="CJ145" s="381"/>
      <c r="CK145" s="381"/>
      <c r="CL145" s="381"/>
      <c r="CM145" s="381"/>
      <c r="CN145" s="381"/>
      <c r="CO145" s="381"/>
      <c r="CP145" s="381"/>
      <c r="CQ145" s="381"/>
      <c r="CR145" s="381"/>
      <c r="CS145" s="381"/>
      <c r="CT145" s="381"/>
      <c r="CU145" s="381"/>
      <c r="CV145" s="381"/>
      <c r="CW145" s="381"/>
      <c r="CX145" s="381"/>
      <c r="CY145" s="381"/>
      <c r="CZ145" s="381"/>
      <c r="DA145" s="381"/>
      <c r="DB145" s="381"/>
      <c r="DC145" s="381"/>
      <c r="DD145" s="381"/>
      <c r="DE145" s="381"/>
      <c r="DF145" s="381"/>
      <c r="DG145" s="381"/>
      <c r="DH145" s="381"/>
      <c r="DI145" s="381"/>
      <c r="DJ145" s="381"/>
      <c r="DK145" s="381"/>
      <c r="DL145" s="381"/>
      <c r="DM145" s="381"/>
      <c r="DN145" s="381"/>
      <c r="DO145" s="381"/>
      <c r="DP145" s="381"/>
      <c r="DQ145" s="381"/>
      <c r="DR145" s="381"/>
      <c r="DS145" s="381"/>
      <c r="DT145" s="381"/>
      <c r="DU145" s="381"/>
      <c r="DV145" s="381"/>
      <c r="DW145" s="381"/>
      <c r="DX145" s="381"/>
      <c r="DY145" s="381"/>
      <c r="DZ145" s="381"/>
      <c r="EA145" s="381"/>
      <c r="EB145" s="381"/>
      <c r="EC145" s="381"/>
      <c r="ED145" s="381"/>
      <c r="EE145" s="381"/>
      <c r="EF145" s="381"/>
      <c r="EG145" s="381"/>
      <c r="EH145" s="381"/>
      <c r="EI145" s="381"/>
      <c r="EJ145" s="381"/>
      <c r="EK145" s="381"/>
      <c r="EL145" s="381"/>
      <c r="EM145" s="381"/>
    </row>
    <row r="146" spans="1:143" s="382" customFormat="1" ht="33.75" customHeight="1" x14ac:dyDescent="0.25">
      <c r="A146" s="230">
        <v>44236</v>
      </c>
      <c r="B146" s="377">
        <v>58196</v>
      </c>
      <c r="C146" s="377" t="s">
        <v>762</v>
      </c>
      <c r="D146" s="394"/>
      <c r="E146" s="380">
        <v>51254.79</v>
      </c>
      <c r="F146" s="289">
        <f t="shared" si="1"/>
        <v>108787134.88999997</v>
      </c>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381"/>
      <c r="AL146" s="381"/>
      <c r="AM146" s="381"/>
      <c r="AN146" s="381"/>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1"/>
      <c r="BL146" s="381"/>
      <c r="BM146" s="381"/>
      <c r="BN146" s="381"/>
      <c r="BO146" s="381"/>
      <c r="BP146" s="381"/>
      <c r="BQ146" s="381"/>
      <c r="BR146" s="381"/>
      <c r="BS146" s="381"/>
      <c r="BT146" s="381"/>
      <c r="BU146" s="381"/>
      <c r="BV146" s="381"/>
      <c r="BW146" s="381"/>
      <c r="BX146" s="381"/>
      <c r="BY146" s="381"/>
      <c r="BZ146" s="381"/>
      <c r="CA146" s="381"/>
      <c r="CB146" s="381"/>
      <c r="CC146" s="381"/>
      <c r="CD146" s="381"/>
      <c r="CE146" s="381"/>
      <c r="CF146" s="381"/>
      <c r="CG146" s="381"/>
      <c r="CH146" s="381"/>
      <c r="CI146" s="381"/>
      <c r="CJ146" s="381"/>
      <c r="CK146" s="381"/>
      <c r="CL146" s="381"/>
      <c r="CM146" s="381"/>
      <c r="CN146" s="381"/>
      <c r="CO146" s="381"/>
      <c r="CP146" s="381"/>
      <c r="CQ146" s="381"/>
      <c r="CR146" s="381"/>
      <c r="CS146" s="381"/>
      <c r="CT146" s="381"/>
      <c r="CU146" s="381"/>
      <c r="CV146" s="381"/>
      <c r="CW146" s="381"/>
      <c r="CX146" s="381"/>
      <c r="CY146" s="381"/>
      <c r="CZ146" s="381"/>
      <c r="DA146" s="381"/>
      <c r="DB146" s="381"/>
      <c r="DC146" s="381"/>
      <c r="DD146" s="381"/>
      <c r="DE146" s="381"/>
      <c r="DF146" s="381"/>
      <c r="DG146" s="381"/>
      <c r="DH146" s="381"/>
      <c r="DI146" s="381"/>
      <c r="DJ146" s="381"/>
      <c r="DK146" s="381"/>
      <c r="DL146" s="381"/>
      <c r="DM146" s="381"/>
      <c r="DN146" s="381"/>
      <c r="DO146" s="381"/>
      <c r="DP146" s="381"/>
      <c r="DQ146" s="381"/>
      <c r="DR146" s="381"/>
      <c r="DS146" s="381"/>
      <c r="DT146" s="381"/>
      <c r="DU146" s="381"/>
      <c r="DV146" s="381"/>
      <c r="DW146" s="381"/>
      <c r="DX146" s="381"/>
      <c r="DY146" s="381"/>
      <c r="DZ146" s="381"/>
      <c r="EA146" s="381"/>
      <c r="EB146" s="381"/>
      <c r="EC146" s="381"/>
      <c r="ED146" s="381"/>
      <c r="EE146" s="381"/>
      <c r="EF146" s="381"/>
      <c r="EG146" s="381"/>
      <c r="EH146" s="381"/>
      <c r="EI146" s="381"/>
      <c r="EJ146" s="381"/>
      <c r="EK146" s="381"/>
      <c r="EL146" s="381"/>
      <c r="EM146" s="381"/>
    </row>
    <row r="147" spans="1:143" s="382" customFormat="1" ht="32.25" customHeight="1" x14ac:dyDescent="0.25">
      <c r="A147" s="230">
        <v>44236</v>
      </c>
      <c r="B147" s="377">
        <v>58197</v>
      </c>
      <c r="C147" s="377" t="s">
        <v>763</v>
      </c>
      <c r="D147" s="394"/>
      <c r="E147" s="380">
        <v>89846</v>
      </c>
      <c r="F147" s="289">
        <f t="shared" si="1"/>
        <v>108697288.88999997</v>
      </c>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c r="AG147" s="381"/>
      <c r="AH147" s="381"/>
      <c r="AI147" s="381"/>
      <c r="AJ147" s="381"/>
      <c r="AK147" s="381"/>
      <c r="AL147" s="381"/>
      <c r="AM147" s="381"/>
      <c r="AN147" s="381"/>
      <c r="AO147" s="381"/>
      <c r="AP147" s="381"/>
      <c r="AQ147" s="381"/>
      <c r="AR147" s="381"/>
      <c r="AS147" s="381"/>
      <c r="AT147" s="381"/>
      <c r="AU147" s="381"/>
      <c r="AV147" s="381"/>
      <c r="AW147" s="381"/>
      <c r="AX147" s="381"/>
      <c r="AY147" s="381"/>
      <c r="AZ147" s="381"/>
      <c r="BA147" s="381"/>
      <c r="BB147" s="381"/>
      <c r="BC147" s="381"/>
      <c r="BD147" s="381"/>
      <c r="BE147" s="381"/>
      <c r="BF147" s="381"/>
      <c r="BG147" s="381"/>
      <c r="BH147" s="381"/>
      <c r="BI147" s="381"/>
      <c r="BJ147" s="381"/>
      <c r="BK147" s="381"/>
      <c r="BL147" s="381"/>
      <c r="BM147" s="381"/>
      <c r="BN147" s="381"/>
      <c r="BO147" s="381"/>
      <c r="BP147" s="381"/>
      <c r="BQ147" s="381"/>
      <c r="BR147" s="381"/>
      <c r="BS147" s="381"/>
      <c r="BT147" s="381"/>
      <c r="BU147" s="381"/>
      <c r="BV147" s="381"/>
      <c r="BW147" s="381"/>
      <c r="BX147" s="381"/>
      <c r="BY147" s="381"/>
      <c r="BZ147" s="381"/>
      <c r="CA147" s="381"/>
      <c r="CB147" s="381"/>
      <c r="CC147" s="381"/>
      <c r="CD147" s="381"/>
      <c r="CE147" s="381"/>
      <c r="CF147" s="381"/>
      <c r="CG147" s="381"/>
      <c r="CH147" s="381"/>
      <c r="CI147" s="381"/>
      <c r="CJ147" s="381"/>
      <c r="CK147" s="381"/>
      <c r="CL147" s="381"/>
      <c r="CM147" s="381"/>
      <c r="CN147" s="381"/>
      <c r="CO147" s="381"/>
      <c r="CP147" s="381"/>
      <c r="CQ147" s="381"/>
      <c r="CR147" s="381"/>
      <c r="CS147" s="381"/>
      <c r="CT147" s="381"/>
      <c r="CU147" s="381"/>
      <c r="CV147" s="381"/>
      <c r="CW147" s="381"/>
      <c r="CX147" s="381"/>
      <c r="CY147" s="381"/>
      <c r="CZ147" s="381"/>
      <c r="DA147" s="381"/>
      <c r="DB147" s="381"/>
      <c r="DC147" s="381"/>
      <c r="DD147" s="381"/>
      <c r="DE147" s="381"/>
      <c r="DF147" s="381"/>
      <c r="DG147" s="381"/>
      <c r="DH147" s="381"/>
      <c r="DI147" s="381"/>
      <c r="DJ147" s="381"/>
      <c r="DK147" s="381"/>
      <c r="DL147" s="381"/>
      <c r="DM147" s="381"/>
      <c r="DN147" s="381"/>
      <c r="DO147" s="381"/>
      <c r="DP147" s="381"/>
      <c r="DQ147" s="381"/>
      <c r="DR147" s="381"/>
      <c r="DS147" s="381"/>
      <c r="DT147" s="381"/>
      <c r="DU147" s="381"/>
      <c r="DV147" s="381"/>
      <c r="DW147" s="381"/>
      <c r="DX147" s="381"/>
      <c r="DY147" s="381"/>
      <c r="DZ147" s="381"/>
      <c r="EA147" s="381"/>
      <c r="EB147" s="381"/>
      <c r="EC147" s="381"/>
      <c r="ED147" s="381"/>
      <c r="EE147" s="381"/>
      <c r="EF147" s="381"/>
      <c r="EG147" s="381"/>
      <c r="EH147" s="381"/>
      <c r="EI147" s="381"/>
      <c r="EJ147" s="381"/>
      <c r="EK147" s="381"/>
      <c r="EL147" s="381"/>
      <c r="EM147" s="381"/>
    </row>
    <row r="148" spans="1:143" s="382" customFormat="1" ht="34.5" customHeight="1" x14ac:dyDescent="0.25">
      <c r="A148" s="230">
        <v>44236</v>
      </c>
      <c r="B148" s="377">
        <v>58198</v>
      </c>
      <c r="C148" s="377" t="s">
        <v>844</v>
      </c>
      <c r="D148" s="394"/>
      <c r="E148" s="380">
        <v>908365.89</v>
      </c>
      <c r="F148" s="289">
        <f t="shared" si="1"/>
        <v>107788922.99999997</v>
      </c>
      <c r="G148" s="381"/>
      <c r="H148" s="381"/>
      <c r="I148" s="381"/>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c r="AG148" s="381"/>
      <c r="AH148" s="381"/>
      <c r="AI148" s="381"/>
      <c r="AJ148" s="381"/>
      <c r="AK148" s="381"/>
      <c r="AL148" s="381"/>
      <c r="AM148" s="381"/>
      <c r="AN148" s="381"/>
      <c r="AO148" s="381"/>
      <c r="AP148" s="381"/>
      <c r="AQ148" s="381"/>
      <c r="AR148" s="381"/>
      <c r="AS148" s="381"/>
      <c r="AT148" s="381"/>
      <c r="AU148" s="381"/>
      <c r="AV148" s="381"/>
      <c r="AW148" s="381"/>
      <c r="AX148" s="381"/>
      <c r="AY148" s="381"/>
      <c r="AZ148" s="381"/>
      <c r="BA148" s="381"/>
      <c r="BB148" s="381"/>
      <c r="BC148" s="381"/>
      <c r="BD148" s="381"/>
      <c r="BE148" s="381"/>
      <c r="BF148" s="381"/>
      <c r="BG148" s="381"/>
      <c r="BH148" s="381"/>
      <c r="BI148" s="381"/>
      <c r="BJ148" s="381"/>
      <c r="BK148" s="381"/>
      <c r="BL148" s="381"/>
      <c r="BM148" s="381"/>
      <c r="BN148" s="381"/>
      <c r="BO148" s="381"/>
      <c r="BP148" s="381"/>
      <c r="BQ148" s="381"/>
      <c r="BR148" s="381"/>
      <c r="BS148" s="381"/>
      <c r="BT148" s="381"/>
      <c r="BU148" s="381"/>
      <c r="BV148" s="381"/>
      <c r="BW148" s="381"/>
      <c r="BX148" s="381"/>
      <c r="BY148" s="381"/>
      <c r="BZ148" s="381"/>
      <c r="CA148" s="381"/>
      <c r="CB148" s="381"/>
      <c r="CC148" s="381"/>
      <c r="CD148" s="381"/>
      <c r="CE148" s="381"/>
      <c r="CF148" s="381"/>
      <c r="CG148" s="381"/>
      <c r="CH148" s="381"/>
      <c r="CI148" s="381"/>
      <c r="CJ148" s="381"/>
      <c r="CK148" s="381"/>
      <c r="CL148" s="381"/>
      <c r="CM148" s="381"/>
      <c r="CN148" s="381"/>
      <c r="CO148" s="381"/>
      <c r="CP148" s="381"/>
      <c r="CQ148" s="381"/>
      <c r="CR148" s="381"/>
      <c r="CS148" s="381"/>
      <c r="CT148" s="381"/>
      <c r="CU148" s="381"/>
      <c r="CV148" s="381"/>
      <c r="CW148" s="381"/>
      <c r="CX148" s="381"/>
      <c r="CY148" s="381"/>
      <c r="CZ148" s="381"/>
      <c r="DA148" s="381"/>
      <c r="DB148" s="381"/>
      <c r="DC148" s="381"/>
      <c r="DD148" s="381"/>
      <c r="DE148" s="381"/>
      <c r="DF148" s="381"/>
      <c r="DG148" s="381"/>
      <c r="DH148" s="381"/>
      <c r="DI148" s="381"/>
      <c r="DJ148" s="381"/>
      <c r="DK148" s="381"/>
      <c r="DL148" s="381"/>
      <c r="DM148" s="381"/>
      <c r="DN148" s="381"/>
      <c r="DO148" s="381"/>
      <c r="DP148" s="381"/>
      <c r="DQ148" s="381"/>
      <c r="DR148" s="381"/>
      <c r="DS148" s="381"/>
      <c r="DT148" s="381"/>
      <c r="DU148" s="381"/>
      <c r="DV148" s="381"/>
      <c r="DW148" s="381"/>
      <c r="DX148" s="381"/>
      <c r="DY148" s="381"/>
      <c r="DZ148" s="381"/>
      <c r="EA148" s="381"/>
      <c r="EB148" s="381"/>
      <c r="EC148" s="381"/>
      <c r="ED148" s="381"/>
      <c r="EE148" s="381"/>
      <c r="EF148" s="381"/>
      <c r="EG148" s="381"/>
      <c r="EH148" s="381"/>
      <c r="EI148" s="381"/>
      <c r="EJ148" s="381"/>
      <c r="EK148" s="381"/>
      <c r="EL148" s="381"/>
      <c r="EM148" s="381"/>
    </row>
    <row r="149" spans="1:143" s="382" customFormat="1" ht="45" customHeight="1" x14ac:dyDescent="0.25">
      <c r="A149" s="230">
        <v>44236</v>
      </c>
      <c r="B149" s="377">
        <v>58199</v>
      </c>
      <c r="C149" s="377" t="s">
        <v>764</v>
      </c>
      <c r="D149" s="394"/>
      <c r="E149" s="380">
        <v>238085.38</v>
      </c>
      <c r="F149" s="289">
        <f t="shared" ref="F149:F212" si="2">F148-E149</f>
        <v>107550837.61999997</v>
      </c>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c r="AW149" s="381"/>
      <c r="AX149" s="381"/>
      <c r="AY149" s="381"/>
      <c r="AZ149" s="381"/>
      <c r="BA149" s="381"/>
      <c r="BB149" s="381"/>
      <c r="BC149" s="381"/>
      <c r="BD149" s="381"/>
      <c r="BE149" s="381"/>
      <c r="BF149" s="381"/>
      <c r="BG149" s="381"/>
      <c r="BH149" s="381"/>
      <c r="BI149" s="381"/>
      <c r="BJ149" s="381"/>
      <c r="BK149" s="381"/>
      <c r="BL149" s="381"/>
      <c r="BM149" s="381"/>
      <c r="BN149" s="381"/>
      <c r="BO149" s="381"/>
      <c r="BP149" s="381"/>
      <c r="BQ149" s="381"/>
      <c r="BR149" s="381"/>
      <c r="BS149" s="381"/>
      <c r="BT149" s="381"/>
      <c r="BU149" s="381"/>
      <c r="BV149" s="381"/>
      <c r="BW149" s="381"/>
      <c r="BX149" s="381"/>
      <c r="BY149" s="381"/>
      <c r="BZ149" s="381"/>
      <c r="CA149" s="381"/>
      <c r="CB149" s="381"/>
      <c r="CC149" s="381"/>
      <c r="CD149" s="381"/>
      <c r="CE149" s="381"/>
      <c r="CF149" s="381"/>
      <c r="CG149" s="381"/>
      <c r="CH149" s="381"/>
      <c r="CI149" s="381"/>
      <c r="CJ149" s="381"/>
      <c r="CK149" s="381"/>
      <c r="CL149" s="381"/>
      <c r="CM149" s="381"/>
      <c r="CN149" s="381"/>
      <c r="CO149" s="381"/>
      <c r="CP149" s="381"/>
      <c r="CQ149" s="381"/>
      <c r="CR149" s="381"/>
      <c r="CS149" s="381"/>
      <c r="CT149" s="381"/>
      <c r="CU149" s="381"/>
      <c r="CV149" s="381"/>
      <c r="CW149" s="381"/>
      <c r="CX149" s="381"/>
      <c r="CY149" s="381"/>
      <c r="CZ149" s="381"/>
      <c r="DA149" s="381"/>
      <c r="DB149" s="381"/>
      <c r="DC149" s="381"/>
      <c r="DD149" s="381"/>
      <c r="DE149" s="381"/>
      <c r="DF149" s="381"/>
      <c r="DG149" s="381"/>
      <c r="DH149" s="381"/>
      <c r="DI149" s="381"/>
      <c r="DJ149" s="381"/>
      <c r="DK149" s="381"/>
      <c r="DL149" s="381"/>
      <c r="DM149" s="381"/>
      <c r="DN149" s="381"/>
      <c r="DO149" s="381"/>
      <c r="DP149" s="381"/>
      <c r="DQ149" s="381"/>
      <c r="DR149" s="381"/>
      <c r="DS149" s="381"/>
      <c r="DT149" s="381"/>
      <c r="DU149" s="381"/>
      <c r="DV149" s="381"/>
      <c r="DW149" s="381"/>
      <c r="DX149" s="381"/>
      <c r="DY149" s="381"/>
      <c r="DZ149" s="381"/>
      <c r="EA149" s="381"/>
      <c r="EB149" s="381"/>
      <c r="EC149" s="381"/>
      <c r="ED149" s="381"/>
      <c r="EE149" s="381"/>
      <c r="EF149" s="381"/>
      <c r="EG149" s="381"/>
      <c r="EH149" s="381"/>
      <c r="EI149" s="381"/>
      <c r="EJ149" s="381"/>
      <c r="EK149" s="381"/>
      <c r="EL149" s="381"/>
      <c r="EM149" s="381"/>
    </row>
    <row r="150" spans="1:143" s="382" customFormat="1" ht="51.75" customHeight="1" x14ac:dyDescent="0.25">
      <c r="A150" s="230">
        <v>44236</v>
      </c>
      <c r="B150" s="377">
        <v>58200</v>
      </c>
      <c r="C150" s="377" t="s">
        <v>927</v>
      </c>
      <c r="D150" s="394"/>
      <c r="E150" s="380">
        <v>109381.53</v>
      </c>
      <c r="F150" s="289">
        <f t="shared" si="2"/>
        <v>107441456.08999997</v>
      </c>
      <c r="G150" s="381"/>
      <c r="H150" s="381"/>
      <c r="I150" s="381"/>
      <c r="J150" s="381"/>
      <c r="K150" s="381"/>
      <c r="L150" s="381"/>
      <c r="M150" s="381"/>
      <c r="N150" s="381"/>
      <c r="O150" s="381"/>
      <c r="P150" s="381"/>
      <c r="Q150" s="381"/>
      <c r="R150" s="381"/>
      <c r="S150" s="381"/>
      <c r="T150" s="381"/>
      <c r="U150" s="381"/>
      <c r="V150" s="381"/>
      <c r="W150" s="381"/>
      <c r="X150" s="381"/>
      <c r="Y150" s="381"/>
      <c r="Z150" s="381"/>
      <c r="AA150" s="381"/>
      <c r="AB150" s="381"/>
      <c r="AC150" s="381"/>
      <c r="AD150" s="381"/>
      <c r="AE150" s="381"/>
      <c r="AF150" s="381"/>
      <c r="AG150" s="381"/>
      <c r="AH150" s="381"/>
      <c r="AI150" s="381"/>
      <c r="AJ150" s="381"/>
      <c r="AK150" s="381"/>
      <c r="AL150" s="381"/>
      <c r="AM150" s="381"/>
      <c r="AN150" s="381"/>
      <c r="AO150" s="381"/>
      <c r="AP150" s="381"/>
      <c r="AQ150" s="381"/>
      <c r="AR150" s="381"/>
      <c r="AS150" s="381"/>
      <c r="AT150" s="381"/>
      <c r="AU150" s="381"/>
      <c r="AV150" s="381"/>
      <c r="AW150" s="381"/>
      <c r="AX150" s="381"/>
      <c r="AY150" s="381"/>
      <c r="AZ150" s="381"/>
      <c r="BA150" s="381"/>
      <c r="BB150" s="381"/>
      <c r="BC150" s="381"/>
      <c r="BD150" s="381"/>
      <c r="BE150" s="381"/>
      <c r="BF150" s="381"/>
      <c r="BG150" s="381"/>
      <c r="BH150" s="381"/>
      <c r="BI150" s="381"/>
      <c r="BJ150" s="381"/>
      <c r="BK150" s="381"/>
      <c r="BL150" s="381"/>
      <c r="BM150" s="381"/>
      <c r="BN150" s="381"/>
      <c r="BO150" s="381"/>
      <c r="BP150" s="381"/>
      <c r="BQ150" s="381"/>
      <c r="BR150" s="381"/>
      <c r="BS150" s="381"/>
      <c r="BT150" s="381"/>
      <c r="BU150" s="381"/>
      <c r="BV150" s="381"/>
      <c r="BW150" s="381"/>
      <c r="BX150" s="381"/>
      <c r="BY150" s="381"/>
      <c r="BZ150" s="381"/>
      <c r="CA150" s="381"/>
      <c r="CB150" s="381"/>
      <c r="CC150" s="381"/>
      <c r="CD150" s="381"/>
      <c r="CE150" s="381"/>
      <c r="CF150" s="381"/>
      <c r="CG150" s="381"/>
      <c r="CH150" s="381"/>
      <c r="CI150" s="381"/>
      <c r="CJ150" s="381"/>
      <c r="CK150" s="381"/>
      <c r="CL150" s="381"/>
      <c r="CM150" s="381"/>
      <c r="CN150" s="381"/>
      <c r="CO150" s="381"/>
      <c r="CP150" s="381"/>
      <c r="CQ150" s="381"/>
      <c r="CR150" s="381"/>
      <c r="CS150" s="381"/>
      <c r="CT150" s="381"/>
      <c r="CU150" s="381"/>
      <c r="CV150" s="381"/>
      <c r="CW150" s="381"/>
      <c r="CX150" s="381"/>
      <c r="CY150" s="381"/>
      <c r="CZ150" s="381"/>
      <c r="DA150" s="381"/>
      <c r="DB150" s="381"/>
      <c r="DC150" s="381"/>
      <c r="DD150" s="381"/>
      <c r="DE150" s="381"/>
      <c r="DF150" s="381"/>
      <c r="DG150" s="381"/>
      <c r="DH150" s="381"/>
      <c r="DI150" s="381"/>
      <c r="DJ150" s="381"/>
      <c r="DK150" s="381"/>
      <c r="DL150" s="381"/>
      <c r="DM150" s="381"/>
      <c r="DN150" s="381"/>
      <c r="DO150" s="381"/>
      <c r="DP150" s="381"/>
      <c r="DQ150" s="381"/>
      <c r="DR150" s="381"/>
      <c r="DS150" s="381"/>
      <c r="DT150" s="381"/>
      <c r="DU150" s="381"/>
      <c r="DV150" s="381"/>
      <c r="DW150" s="381"/>
      <c r="DX150" s="381"/>
      <c r="DY150" s="381"/>
      <c r="DZ150" s="381"/>
      <c r="EA150" s="381"/>
      <c r="EB150" s="381"/>
      <c r="EC150" s="381"/>
      <c r="ED150" s="381"/>
      <c r="EE150" s="381"/>
      <c r="EF150" s="381"/>
      <c r="EG150" s="381"/>
      <c r="EH150" s="381"/>
      <c r="EI150" s="381"/>
      <c r="EJ150" s="381"/>
      <c r="EK150" s="381"/>
      <c r="EL150" s="381"/>
      <c r="EM150" s="381"/>
    </row>
    <row r="151" spans="1:143" s="382" customFormat="1" ht="39.75" customHeight="1" x14ac:dyDescent="0.25">
      <c r="A151" s="230">
        <v>44236</v>
      </c>
      <c r="B151" s="377">
        <v>58201</v>
      </c>
      <c r="C151" s="377" t="s">
        <v>845</v>
      </c>
      <c r="D151" s="394"/>
      <c r="E151" s="380">
        <v>1579.5</v>
      </c>
      <c r="F151" s="289">
        <f t="shared" si="2"/>
        <v>107439876.58999997</v>
      </c>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c r="AG151" s="381"/>
      <c r="AH151" s="381"/>
      <c r="AI151" s="381"/>
      <c r="AJ151" s="381"/>
      <c r="AK151" s="381"/>
      <c r="AL151" s="381"/>
      <c r="AM151" s="381"/>
      <c r="AN151" s="381"/>
      <c r="AO151" s="381"/>
      <c r="AP151" s="381"/>
      <c r="AQ151" s="381"/>
      <c r="AR151" s="381"/>
      <c r="AS151" s="381"/>
      <c r="AT151" s="381"/>
      <c r="AU151" s="381"/>
      <c r="AV151" s="381"/>
      <c r="AW151" s="381"/>
      <c r="AX151" s="381"/>
      <c r="AY151" s="381"/>
      <c r="AZ151" s="381"/>
      <c r="BA151" s="381"/>
      <c r="BB151" s="381"/>
      <c r="BC151" s="381"/>
      <c r="BD151" s="381"/>
      <c r="BE151" s="381"/>
      <c r="BF151" s="381"/>
      <c r="BG151" s="381"/>
      <c r="BH151" s="381"/>
      <c r="BI151" s="381"/>
      <c r="BJ151" s="381"/>
      <c r="BK151" s="381"/>
      <c r="BL151" s="381"/>
      <c r="BM151" s="381"/>
      <c r="BN151" s="381"/>
      <c r="BO151" s="381"/>
      <c r="BP151" s="381"/>
      <c r="BQ151" s="381"/>
      <c r="BR151" s="381"/>
      <c r="BS151" s="381"/>
      <c r="BT151" s="381"/>
      <c r="BU151" s="381"/>
      <c r="BV151" s="381"/>
      <c r="BW151" s="381"/>
      <c r="BX151" s="381"/>
      <c r="BY151" s="381"/>
      <c r="BZ151" s="381"/>
      <c r="CA151" s="381"/>
      <c r="CB151" s="381"/>
      <c r="CC151" s="381"/>
      <c r="CD151" s="381"/>
      <c r="CE151" s="381"/>
      <c r="CF151" s="381"/>
      <c r="CG151" s="381"/>
      <c r="CH151" s="381"/>
      <c r="CI151" s="381"/>
      <c r="CJ151" s="381"/>
      <c r="CK151" s="381"/>
      <c r="CL151" s="381"/>
      <c r="CM151" s="381"/>
      <c r="CN151" s="381"/>
      <c r="CO151" s="381"/>
      <c r="CP151" s="381"/>
      <c r="CQ151" s="381"/>
      <c r="CR151" s="381"/>
      <c r="CS151" s="381"/>
      <c r="CT151" s="381"/>
      <c r="CU151" s="381"/>
      <c r="CV151" s="381"/>
      <c r="CW151" s="381"/>
      <c r="CX151" s="381"/>
      <c r="CY151" s="381"/>
      <c r="CZ151" s="381"/>
      <c r="DA151" s="381"/>
      <c r="DB151" s="381"/>
      <c r="DC151" s="381"/>
      <c r="DD151" s="381"/>
      <c r="DE151" s="381"/>
      <c r="DF151" s="381"/>
      <c r="DG151" s="381"/>
      <c r="DH151" s="381"/>
      <c r="DI151" s="381"/>
      <c r="DJ151" s="381"/>
      <c r="DK151" s="381"/>
      <c r="DL151" s="381"/>
      <c r="DM151" s="381"/>
      <c r="DN151" s="381"/>
      <c r="DO151" s="381"/>
      <c r="DP151" s="381"/>
      <c r="DQ151" s="381"/>
      <c r="DR151" s="381"/>
      <c r="DS151" s="381"/>
      <c r="DT151" s="381"/>
      <c r="DU151" s="381"/>
      <c r="DV151" s="381"/>
      <c r="DW151" s="381"/>
      <c r="DX151" s="381"/>
      <c r="DY151" s="381"/>
      <c r="DZ151" s="381"/>
      <c r="EA151" s="381"/>
      <c r="EB151" s="381"/>
      <c r="EC151" s="381"/>
      <c r="ED151" s="381"/>
      <c r="EE151" s="381"/>
      <c r="EF151" s="381"/>
      <c r="EG151" s="381"/>
      <c r="EH151" s="381"/>
      <c r="EI151" s="381"/>
      <c r="EJ151" s="381"/>
      <c r="EK151" s="381"/>
      <c r="EL151" s="381"/>
      <c r="EM151" s="381"/>
    </row>
    <row r="152" spans="1:143" s="382" customFormat="1" ht="48.75" customHeight="1" x14ac:dyDescent="0.25">
      <c r="A152" s="230">
        <v>44236</v>
      </c>
      <c r="B152" s="377">
        <v>58202</v>
      </c>
      <c r="C152" s="377" t="s">
        <v>846</v>
      </c>
      <c r="D152" s="394"/>
      <c r="E152" s="380">
        <v>198692.5</v>
      </c>
      <c r="F152" s="289">
        <f t="shared" si="2"/>
        <v>107241184.08999997</v>
      </c>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381"/>
      <c r="AG152" s="381"/>
      <c r="AH152" s="381"/>
      <c r="AI152" s="381"/>
      <c r="AJ152" s="381"/>
      <c r="AK152" s="381"/>
      <c r="AL152" s="381"/>
      <c r="AM152" s="381"/>
      <c r="AN152" s="381"/>
      <c r="AO152" s="381"/>
      <c r="AP152" s="381"/>
      <c r="AQ152" s="381"/>
      <c r="AR152" s="381"/>
      <c r="AS152" s="381"/>
      <c r="AT152" s="381"/>
      <c r="AU152" s="381"/>
      <c r="AV152" s="381"/>
      <c r="AW152" s="381"/>
      <c r="AX152" s="381"/>
      <c r="AY152" s="381"/>
      <c r="AZ152" s="381"/>
      <c r="BA152" s="381"/>
      <c r="BB152" s="381"/>
      <c r="BC152" s="381"/>
      <c r="BD152" s="381"/>
      <c r="BE152" s="381"/>
      <c r="BF152" s="381"/>
      <c r="BG152" s="381"/>
      <c r="BH152" s="381"/>
      <c r="BI152" s="381"/>
      <c r="BJ152" s="381"/>
      <c r="BK152" s="381"/>
      <c r="BL152" s="381"/>
      <c r="BM152" s="381"/>
      <c r="BN152" s="381"/>
      <c r="BO152" s="381"/>
      <c r="BP152" s="381"/>
      <c r="BQ152" s="381"/>
      <c r="BR152" s="381"/>
      <c r="BS152" s="381"/>
      <c r="BT152" s="381"/>
      <c r="BU152" s="381"/>
      <c r="BV152" s="381"/>
      <c r="BW152" s="381"/>
      <c r="BX152" s="381"/>
      <c r="BY152" s="381"/>
      <c r="BZ152" s="381"/>
      <c r="CA152" s="381"/>
      <c r="CB152" s="381"/>
      <c r="CC152" s="381"/>
      <c r="CD152" s="381"/>
      <c r="CE152" s="381"/>
      <c r="CF152" s="381"/>
      <c r="CG152" s="381"/>
      <c r="CH152" s="381"/>
      <c r="CI152" s="381"/>
      <c r="CJ152" s="381"/>
      <c r="CK152" s="381"/>
      <c r="CL152" s="381"/>
      <c r="CM152" s="381"/>
      <c r="CN152" s="381"/>
      <c r="CO152" s="381"/>
      <c r="CP152" s="381"/>
      <c r="CQ152" s="381"/>
      <c r="CR152" s="381"/>
      <c r="CS152" s="381"/>
      <c r="CT152" s="381"/>
      <c r="CU152" s="381"/>
      <c r="CV152" s="381"/>
      <c r="CW152" s="381"/>
      <c r="CX152" s="381"/>
      <c r="CY152" s="381"/>
      <c r="CZ152" s="381"/>
      <c r="DA152" s="381"/>
      <c r="DB152" s="381"/>
      <c r="DC152" s="381"/>
      <c r="DD152" s="381"/>
      <c r="DE152" s="381"/>
      <c r="DF152" s="381"/>
      <c r="DG152" s="381"/>
      <c r="DH152" s="381"/>
      <c r="DI152" s="381"/>
      <c r="DJ152" s="381"/>
      <c r="DK152" s="381"/>
      <c r="DL152" s="381"/>
      <c r="DM152" s="381"/>
      <c r="DN152" s="381"/>
      <c r="DO152" s="381"/>
      <c r="DP152" s="381"/>
      <c r="DQ152" s="381"/>
      <c r="DR152" s="381"/>
      <c r="DS152" s="381"/>
      <c r="DT152" s="381"/>
      <c r="DU152" s="381"/>
      <c r="DV152" s="381"/>
      <c r="DW152" s="381"/>
      <c r="DX152" s="381"/>
      <c r="DY152" s="381"/>
      <c r="DZ152" s="381"/>
      <c r="EA152" s="381"/>
      <c r="EB152" s="381"/>
      <c r="EC152" s="381"/>
      <c r="ED152" s="381"/>
      <c r="EE152" s="381"/>
      <c r="EF152" s="381"/>
      <c r="EG152" s="381"/>
      <c r="EH152" s="381"/>
      <c r="EI152" s="381"/>
      <c r="EJ152" s="381"/>
      <c r="EK152" s="381"/>
      <c r="EL152" s="381"/>
      <c r="EM152" s="381"/>
    </row>
    <row r="153" spans="1:143" s="382" customFormat="1" ht="41.25" customHeight="1" x14ac:dyDescent="0.25">
      <c r="A153" s="230">
        <v>44236</v>
      </c>
      <c r="B153" s="388" t="s">
        <v>766</v>
      </c>
      <c r="C153" s="377" t="s">
        <v>765</v>
      </c>
      <c r="D153" s="394"/>
      <c r="E153" s="380">
        <v>10700</v>
      </c>
      <c r="F153" s="289">
        <f t="shared" si="2"/>
        <v>107230484.08999997</v>
      </c>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c r="AG153" s="381"/>
      <c r="AH153" s="381"/>
      <c r="AI153" s="381"/>
      <c r="AJ153" s="381"/>
      <c r="AK153" s="381"/>
      <c r="AL153" s="381"/>
      <c r="AM153" s="381"/>
      <c r="AN153" s="381"/>
      <c r="AO153" s="381"/>
      <c r="AP153" s="381"/>
      <c r="AQ153" s="381"/>
      <c r="AR153" s="381"/>
      <c r="AS153" s="381"/>
      <c r="AT153" s="381"/>
      <c r="AU153" s="381"/>
      <c r="AV153" s="381"/>
      <c r="AW153" s="381"/>
      <c r="AX153" s="381"/>
      <c r="AY153" s="381"/>
      <c r="AZ153" s="381"/>
      <c r="BA153" s="381"/>
      <c r="BB153" s="381"/>
      <c r="BC153" s="381"/>
      <c r="BD153" s="381"/>
      <c r="BE153" s="381"/>
      <c r="BF153" s="381"/>
      <c r="BG153" s="381"/>
      <c r="BH153" s="381"/>
      <c r="BI153" s="381"/>
      <c r="BJ153" s="381"/>
      <c r="BK153" s="381"/>
      <c r="BL153" s="381"/>
      <c r="BM153" s="381"/>
      <c r="BN153" s="381"/>
      <c r="BO153" s="381"/>
      <c r="BP153" s="381"/>
      <c r="BQ153" s="381"/>
      <c r="BR153" s="381"/>
      <c r="BS153" s="381"/>
      <c r="BT153" s="381"/>
      <c r="BU153" s="381"/>
      <c r="BV153" s="381"/>
      <c r="BW153" s="381"/>
      <c r="BX153" s="381"/>
      <c r="BY153" s="381"/>
      <c r="BZ153" s="381"/>
      <c r="CA153" s="381"/>
      <c r="CB153" s="381"/>
      <c r="CC153" s="381"/>
      <c r="CD153" s="381"/>
      <c r="CE153" s="381"/>
      <c r="CF153" s="381"/>
      <c r="CG153" s="381"/>
      <c r="CH153" s="381"/>
      <c r="CI153" s="381"/>
      <c r="CJ153" s="381"/>
      <c r="CK153" s="381"/>
      <c r="CL153" s="381"/>
      <c r="CM153" s="381"/>
      <c r="CN153" s="381"/>
      <c r="CO153" s="381"/>
      <c r="CP153" s="381"/>
      <c r="CQ153" s="381"/>
      <c r="CR153" s="381"/>
      <c r="CS153" s="381"/>
      <c r="CT153" s="381"/>
      <c r="CU153" s="381"/>
      <c r="CV153" s="381"/>
      <c r="CW153" s="381"/>
      <c r="CX153" s="381"/>
      <c r="CY153" s="381"/>
      <c r="CZ153" s="381"/>
      <c r="DA153" s="381"/>
      <c r="DB153" s="381"/>
      <c r="DC153" s="381"/>
      <c r="DD153" s="381"/>
      <c r="DE153" s="381"/>
      <c r="DF153" s="381"/>
      <c r="DG153" s="381"/>
      <c r="DH153" s="381"/>
      <c r="DI153" s="381"/>
      <c r="DJ153" s="381"/>
      <c r="DK153" s="381"/>
      <c r="DL153" s="381"/>
      <c r="DM153" s="381"/>
      <c r="DN153" s="381"/>
      <c r="DO153" s="381"/>
      <c r="DP153" s="381"/>
      <c r="DQ153" s="381"/>
      <c r="DR153" s="381"/>
      <c r="DS153" s="381"/>
      <c r="DT153" s="381"/>
      <c r="DU153" s="381"/>
      <c r="DV153" s="381"/>
      <c r="DW153" s="381"/>
      <c r="DX153" s="381"/>
      <c r="DY153" s="381"/>
      <c r="DZ153" s="381"/>
      <c r="EA153" s="381"/>
      <c r="EB153" s="381"/>
      <c r="EC153" s="381"/>
      <c r="ED153" s="381"/>
      <c r="EE153" s="381"/>
      <c r="EF153" s="381"/>
      <c r="EG153" s="381"/>
      <c r="EH153" s="381"/>
      <c r="EI153" s="381"/>
      <c r="EJ153" s="381"/>
      <c r="EK153" s="381"/>
      <c r="EL153" s="381"/>
      <c r="EM153" s="381"/>
    </row>
    <row r="154" spans="1:143" s="382" customFormat="1" ht="26.25" customHeight="1" x14ac:dyDescent="0.25">
      <c r="A154" s="230">
        <v>44236</v>
      </c>
      <c r="B154" s="388" t="s">
        <v>758</v>
      </c>
      <c r="C154" s="377" t="s">
        <v>767</v>
      </c>
      <c r="D154" s="394"/>
      <c r="E154" s="380">
        <v>31350</v>
      </c>
      <c r="F154" s="289">
        <f t="shared" si="2"/>
        <v>107199134.08999997</v>
      </c>
      <c r="G154" s="381"/>
      <c r="H154" s="381"/>
      <c r="I154" s="381"/>
      <c r="J154" s="381"/>
      <c r="K154" s="381"/>
      <c r="L154" s="381"/>
      <c r="M154" s="381"/>
      <c r="N154" s="381"/>
      <c r="O154" s="381"/>
      <c r="P154" s="381"/>
      <c r="Q154" s="381"/>
      <c r="R154" s="381"/>
      <c r="S154" s="381"/>
      <c r="T154" s="381"/>
      <c r="U154" s="381"/>
      <c r="V154" s="381"/>
      <c r="W154" s="381"/>
      <c r="X154" s="381"/>
      <c r="Y154" s="381"/>
      <c r="Z154" s="381"/>
      <c r="AA154" s="381"/>
      <c r="AB154" s="381"/>
      <c r="AC154" s="381"/>
      <c r="AD154" s="381"/>
      <c r="AE154" s="381"/>
      <c r="AF154" s="381"/>
      <c r="AG154" s="381"/>
      <c r="AH154" s="381"/>
      <c r="AI154" s="381"/>
      <c r="AJ154" s="381"/>
      <c r="AK154" s="381"/>
      <c r="AL154" s="381"/>
      <c r="AM154" s="381"/>
      <c r="AN154" s="381"/>
      <c r="AO154" s="381"/>
      <c r="AP154" s="381"/>
      <c r="AQ154" s="381"/>
      <c r="AR154" s="381"/>
      <c r="AS154" s="381"/>
      <c r="AT154" s="381"/>
      <c r="AU154" s="381"/>
      <c r="AV154" s="381"/>
      <c r="AW154" s="381"/>
      <c r="AX154" s="381"/>
      <c r="AY154" s="381"/>
      <c r="AZ154" s="381"/>
      <c r="BA154" s="381"/>
      <c r="BB154" s="381"/>
      <c r="BC154" s="381"/>
      <c r="BD154" s="381"/>
      <c r="BE154" s="381"/>
      <c r="BF154" s="381"/>
      <c r="BG154" s="381"/>
      <c r="BH154" s="381"/>
      <c r="BI154" s="381"/>
      <c r="BJ154" s="381"/>
      <c r="BK154" s="381"/>
      <c r="BL154" s="381"/>
      <c r="BM154" s="381"/>
      <c r="BN154" s="381"/>
      <c r="BO154" s="381"/>
      <c r="BP154" s="381"/>
      <c r="BQ154" s="381"/>
      <c r="BR154" s="381"/>
      <c r="BS154" s="381"/>
      <c r="BT154" s="381"/>
      <c r="BU154" s="381"/>
      <c r="BV154" s="381"/>
      <c r="BW154" s="381"/>
      <c r="BX154" s="381"/>
      <c r="BY154" s="381"/>
      <c r="BZ154" s="381"/>
      <c r="CA154" s="381"/>
      <c r="CB154" s="381"/>
      <c r="CC154" s="381"/>
      <c r="CD154" s="381"/>
      <c r="CE154" s="381"/>
      <c r="CF154" s="381"/>
      <c r="CG154" s="381"/>
      <c r="CH154" s="381"/>
      <c r="CI154" s="381"/>
      <c r="CJ154" s="381"/>
      <c r="CK154" s="381"/>
      <c r="CL154" s="381"/>
      <c r="CM154" s="381"/>
      <c r="CN154" s="381"/>
      <c r="CO154" s="381"/>
      <c r="CP154" s="381"/>
      <c r="CQ154" s="381"/>
      <c r="CR154" s="381"/>
      <c r="CS154" s="381"/>
      <c r="CT154" s="381"/>
      <c r="CU154" s="381"/>
      <c r="CV154" s="381"/>
      <c r="CW154" s="381"/>
      <c r="CX154" s="381"/>
      <c r="CY154" s="381"/>
      <c r="CZ154" s="381"/>
      <c r="DA154" s="381"/>
      <c r="DB154" s="381"/>
      <c r="DC154" s="381"/>
      <c r="DD154" s="381"/>
      <c r="DE154" s="381"/>
      <c r="DF154" s="381"/>
      <c r="DG154" s="381"/>
      <c r="DH154" s="381"/>
      <c r="DI154" s="381"/>
      <c r="DJ154" s="381"/>
      <c r="DK154" s="381"/>
      <c r="DL154" s="381"/>
      <c r="DM154" s="381"/>
      <c r="DN154" s="381"/>
      <c r="DO154" s="381"/>
      <c r="DP154" s="381"/>
      <c r="DQ154" s="381"/>
      <c r="DR154" s="381"/>
      <c r="DS154" s="381"/>
      <c r="DT154" s="381"/>
      <c r="DU154" s="381"/>
      <c r="DV154" s="381"/>
      <c r="DW154" s="381"/>
      <c r="DX154" s="381"/>
      <c r="DY154" s="381"/>
      <c r="DZ154" s="381"/>
      <c r="EA154" s="381"/>
      <c r="EB154" s="381"/>
      <c r="EC154" s="381"/>
      <c r="ED154" s="381"/>
      <c r="EE154" s="381"/>
      <c r="EF154" s="381"/>
      <c r="EG154" s="381"/>
      <c r="EH154" s="381"/>
      <c r="EI154" s="381"/>
      <c r="EJ154" s="381"/>
      <c r="EK154" s="381"/>
      <c r="EL154" s="381"/>
      <c r="EM154" s="381"/>
    </row>
    <row r="155" spans="1:143" s="382" customFormat="1" ht="35.25" customHeight="1" x14ac:dyDescent="0.25">
      <c r="A155" s="230">
        <v>44236</v>
      </c>
      <c r="B155" s="388" t="s">
        <v>759</v>
      </c>
      <c r="C155" s="377" t="s">
        <v>847</v>
      </c>
      <c r="D155" s="394"/>
      <c r="E155" s="380">
        <v>291904.96000000002</v>
      </c>
      <c r="F155" s="289">
        <f t="shared" si="2"/>
        <v>106907229.12999998</v>
      </c>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c r="AG155" s="381"/>
      <c r="AH155" s="381"/>
      <c r="AI155" s="381"/>
      <c r="AJ155" s="381"/>
      <c r="AK155" s="381"/>
      <c r="AL155" s="381"/>
      <c r="AM155" s="381"/>
      <c r="AN155" s="381"/>
      <c r="AO155" s="381"/>
      <c r="AP155" s="381"/>
      <c r="AQ155" s="381"/>
      <c r="AR155" s="381"/>
      <c r="AS155" s="381"/>
      <c r="AT155" s="381"/>
      <c r="AU155" s="381"/>
      <c r="AV155" s="381"/>
      <c r="AW155" s="381"/>
      <c r="AX155" s="381"/>
      <c r="AY155" s="381"/>
      <c r="AZ155" s="381"/>
      <c r="BA155" s="381"/>
      <c r="BB155" s="381"/>
      <c r="BC155" s="381"/>
      <c r="BD155" s="381"/>
      <c r="BE155" s="381"/>
      <c r="BF155" s="381"/>
      <c r="BG155" s="381"/>
      <c r="BH155" s="381"/>
      <c r="BI155" s="381"/>
      <c r="BJ155" s="381"/>
      <c r="BK155" s="381"/>
      <c r="BL155" s="381"/>
      <c r="BM155" s="381"/>
      <c r="BN155" s="381"/>
      <c r="BO155" s="381"/>
      <c r="BP155" s="381"/>
      <c r="BQ155" s="381"/>
      <c r="BR155" s="381"/>
      <c r="BS155" s="381"/>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c r="CN155" s="381"/>
      <c r="CO155" s="381"/>
      <c r="CP155" s="381"/>
      <c r="CQ155" s="381"/>
      <c r="CR155" s="381"/>
      <c r="CS155" s="381"/>
      <c r="CT155" s="381"/>
      <c r="CU155" s="381"/>
      <c r="CV155" s="381"/>
      <c r="CW155" s="381"/>
      <c r="CX155" s="381"/>
      <c r="CY155" s="381"/>
      <c r="CZ155" s="381"/>
      <c r="DA155" s="381"/>
      <c r="DB155" s="381"/>
      <c r="DC155" s="381"/>
      <c r="DD155" s="381"/>
      <c r="DE155" s="381"/>
      <c r="DF155" s="381"/>
      <c r="DG155" s="381"/>
      <c r="DH155" s="381"/>
      <c r="DI155" s="381"/>
      <c r="DJ155" s="381"/>
      <c r="DK155" s="381"/>
      <c r="DL155" s="381"/>
      <c r="DM155" s="381"/>
      <c r="DN155" s="381"/>
      <c r="DO155" s="381"/>
      <c r="DP155" s="381"/>
      <c r="DQ155" s="381"/>
      <c r="DR155" s="381"/>
      <c r="DS155" s="381"/>
      <c r="DT155" s="381"/>
      <c r="DU155" s="381"/>
      <c r="DV155" s="381"/>
      <c r="DW155" s="381"/>
      <c r="DX155" s="381"/>
      <c r="DY155" s="381"/>
      <c r="DZ155" s="381"/>
      <c r="EA155" s="381"/>
      <c r="EB155" s="381"/>
      <c r="EC155" s="381"/>
      <c r="ED155" s="381"/>
      <c r="EE155" s="381"/>
      <c r="EF155" s="381"/>
      <c r="EG155" s="381"/>
      <c r="EH155" s="381"/>
      <c r="EI155" s="381"/>
      <c r="EJ155" s="381"/>
      <c r="EK155" s="381"/>
      <c r="EL155" s="381"/>
      <c r="EM155" s="381"/>
    </row>
    <row r="156" spans="1:143" s="382" customFormat="1" ht="35.25" customHeight="1" x14ac:dyDescent="0.25">
      <c r="A156" s="395">
        <v>44236</v>
      </c>
      <c r="B156" s="390" t="s">
        <v>760</v>
      </c>
      <c r="C156" s="391" t="s">
        <v>768</v>
      </c>
      <c r="D156" s="396"/>
      <c r="E156" s="393">
        <v>188914.21</v>
      </c>
      <c r="F156" s="289">
        <f t="shared" si="2"/>
        <v>106718314.91999999</v>
      </c>
      <c r="G156" s="381"/>
      <c r="H156" s="381"/>
      <c r="I156" s="381"/>
      <c r="J156" s="381"/>
      <c r="K156" s="381"/>
      <c r="L156" s="381"/>
      <c r="M156" s="381"/>
      <c r="N156" s="381"/>
      <c r="O156" s="381"/>
      <c r="P156" s="381"/>
      <c r="Q156" s="381"/>
      <c r="R156" s="381"/>
      <c r="S156" s="381"/>
      <c r="T156" s="381"/>
      <c r="U156" s="381"/>
      <c r="V156" s="381"/>
      <c r="W156" s="381"/>
      <c r="X156" s="381"/>
      <c r="Y156" s="381"/>
      <c r="Z156" s="381"/>
      <c r="AA156" s="381"/>
      <c r="AB156" s="381"/>
      <c r="AC156" s="381"/>
      <c r="AD156" s="381"/>
      <c r="AE156" s="381"/>
      <c r="AF156" s="381"/>
      <c r="AG156" s="381"/>
      <c r="AH156" s="381"/>
      <c r="AI156" s="381"/>
      <c r="AJ156" s="381"/>
      <c r="AK156" s="381"/>
      <c r="AL156" s="381"/>
      <c r="AM156" s="381"/>
      <c r="AN156" s="381"/>
      <c r="AO156" s="381"/>
      <c r="AP156" s="381"/>
      <c r="AQ156" s="381"/>
      <c r="AR156" s="381"/>
      <c r="AS156" s="381"/>
      <c r="AT156" s="381"/>
      <c r="AU156" s="381"/>
      <c r="AV156" s="381"/>
      <c r="AW156" s="381"/>
      <c r="AX156" s="381"/>
      <c r="AY156" s="381"/>
      <c r="AZ156" s="381"/>
      <c r="BA156" s="381"/>
      <c r="BB156" s="381"/>
      <c r="BC156" s="381"/>
      <c r="BD156" s="381"/>
      <c r="BE156" s="381"/>
      <c r="BF156" s="381"/>
      <c r="BG156" s="381"/>
      <c r="BH156" s="381"/>
      <c r="BI156" s="381"/>
      <c r="BJ156" s="381"/>
      <c r="BK156" s="381"/>
      <c r="BL156" s="381"/>
      <c r="BM156" s="381"/>
      <c r="BN156" s="381"/>
      <c r="BO156" s="381"/>
      <c r="BP156" s="381"/>
      <c r="BQ156" s="381"/>
      <c r="BR156" s="381"/>
      <c r="BS156" s="381"/>
      <c r="BT156" s="381"/>
      <c r="BU156" s="381"/>
      <c r="BV156" s="381"/>
      <c r="BW156" s="381"/>
      <c r="BX156" s="381"/>
      <c r="BY156" s="381"/>
      <c r="BZ156" s="381"/>
      <c r="CA156" s="381"/>
      <c r="CB156" s="381"/>
      <c r="CC156" s="381"/>
      <c r="CD156" s="381"/>
      <c r="CE156" s="381"/>
      <c r="CF156" s="381"/>
      <c r="CG156" s="381"/>
      <c r="CH156" s="381"/>
      <c r="CI156" s="381"/>
      <c r="CJ156" s="381"/>
      <c r="CK156" s="381"/>
      <c r="CL156" s="381"/>
      <c r="CM156" s="381"/>
      <c r="CN156" s="381"/>
      <c r="CO156" s="381"/>
      <c r="CP156" s="381"/>
      <c r="CQ156" s="381"/>
      <c r="CR156" s="381"/>
      <c r="CS156" s="381"/>
      <c r="CT156" s="381"/>
      <c r="CU156" s="381"/>
      <c r="CV156" s="381"/>
      <c r="CW156" s="381"/>
      <c r="CX156" s="381"/>
      <c r="CY156" s="381"/>
      <c r="CZ156" s="381"/>
      <c r="DA156" s="381"/>
      <c r="DB156" s="381"/>
      <c r="DC156" s="381"/>
      <c r="DD156" s="381"/>
      <c r="DE156" s="381"/>
      <c r="DF156" s="381"/>
      <c r="DG156" s="381"/>
      <c r="DH156" s="381"/>
      <c r="DI156" s="381"/>
      <c r="DJ156" s="381"/>
      <c r="DK156" s="381"/>
      <c r="DL156" s="381"/>
      <c r="DM156" s="381"/>
      <c r="DN156" s="381"/>
      <c r="DO156" s="381"/>
      <c r="DP156" s="381"/>
      <c r="DQ156" s="381"/>
      <c r="DR156" s="381"/>
      <c r="DS156" s="381"/>
      <c r="DT156" s="381"/>
      <c r="DU156" s="381"/>
      <c r="DV156" s="381"/>
      <c r="DW156" s="381"/>
      <c r="DX156" s="381"/>
      <c r="DY156" s="381"/>
      <c r="DZ156" s="381"/>
      <c r="EA156" s="381"/>
      <c r="EB156" s="381"/>
      <c r="EC156" s="381"/>
      <c r="ED156" s="381"/>
      <c r="EE156" s="381"/>
      <c r="EF156" s="381"/>
      <c r="EG156" s="381"/>
      <c r="EH156" s="381"/>
      <c r="EI156" s="381"/>
      <c r="EJ156" s="381"/>
      <c r="EK156" s="381"/>
      <c r="EL156" s="381"/>
      <c r="EM156" s="381"/>
    </row>
    <row r="157" spans="1:143" s="382" customFormat="1" ht="53.25" customHeight="1" x14ac:dyDescent="0.25">
      <c r="A157" s="230">
        <v>44237</v>
      </c>
      <c r="B157" s="377">
        <v>58203</v>
      </c>
      <c r="C157" s="397" t="s">
        <v>785</v>
      </c>
      <c r="D157" s="394"/>
      <c r="E157" s="380">
        <v>32300</v>
      </c>
      <c r="F157" s="289">
        <f t="shared" si="2"/>
        <v>106686014.91999999</v>
      </c>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c r="AG157" s="381"/>
      <c r="AH157" s="381"/>
      <c r="AI157" s="381"/>
      <c r="AJ157" s="381"/>
      <c r="AK157" s="381"/>
      <c r="AL157" s="381"/>
      <c r="AM157" s="381"/>
      <c r="AN157" s="381"/>
      <c r="AO157" s="381"/>
      <c r="AP157" s="381"/>
      <c r="AQ157" s="381"/>
      <c r="AR157" s="381"/>
      <c r="AS157" s="381"/>
      <c r="AT157" s="381"/>
      <c r="AU157" s="381"/>
      <c r="AV157" s="381"/>
      <c r="AW157" s="381"/>
      <c r="AX157" s="381"/>
      <c r="AY157" s="381"/>
      <c r="AZ157" s="381"/>
      <c r="BA157" s="381"/>
      <c r="BB157" s="381"/>
      <c r="BC157" s="381"/>
      <c r="BD157" s="381"/>
      <c r="BE157" s="381"/>
      <c r="BF157" s="381"/>
      <c r="BG157" s="381"/>
      <c r="BH157" s="381"/>
      <c r="BI157" s="381"/>
      <c r="BJ157" s="381"/>
      <c r="BK157" s="381"/>
      <c r="BL157" s="381"/>
      <c r="BM157" s="381"/>
      <c r="BN157" s="381"/>
      <c r="BO157" s="381"/>
      <c r="BP157" s="381"/>
      <c r="BQ157" s="381"/>
      <c r="BR157" s="381"/>
      <c r="BS157" s="381"/>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c r="CN157" s="381"/>
      <c r="CO157" s="381"/>
      <c r="CP157" s="381"/>
      <c r="CQ157" s="381"/>
      <c r="CR157" s="381"/>
      <c r="CS157" s="381"/>
      <c r="CT157" s="381"/>
      <c r="CU157" s="381"/>
      <c r="CV157" s="381"/>
      <c r="CW157" s="381"/>
      <c r="CX157" s="381"/>
      <c r="CY157" s="381"/>
      <c r="CZ157" s="381"/>
      <c r="DA157" s="381"/>
      <c r="DB157" s="381"/>
      <c r="DC157" s="381"/>
      <c r="DD157" s="381"/>
      <c r="DE157" s="381"/>
      <c r="DF157" s="381"/>
      <c r="DG157" s="381"/>
      <c r="DH157" s="381"/>
      <c r="DI157" s="381"/>
      <c r="DJ157" s="381"/>
      <c r="DK157" s="381"/>
      <c r="DL157" s="381"/>
      <c r="DM157" s="381"/>
      <c r="DN157" s="381"/>
      <c r="DO157" s="381"/>
      <c r="DP157" s="381"/>
      <c r="DQ157" s="381"/>
      <c r="DR157" s="381"/>
      <c r="DS157" s="381"/>
      <c r="DT157" s="381"/>
      <c r="DU157" s="381"/>
      <c r="DV157" s="381"/>
      <c r="DW157" s="381"/>
      <c r="DX157" s="381"/>
      <c r="DY157" s="381"/>
      <c r="DZ157" s="381"/>
      <c r="EA157" s="381"/>
      <c r="EB157" s="381"/>
      <c r="EC157" s="381"/>
      <c r="ED157" s="381"/>
      <c r="EE157" s="381"/>
      <c r="EF157" s="381"/>
      <c r="EG157" s="381"/>
      <c r="EH157" s="381"/>
      <c r="EI157" s="381"/>
      <c r="EJ157" s="381"/>
      <c r="EK157" s="381"/>
      <c r="EL157" s="381"/>
      <c r="EM157" s="381"/>
    </row>
    <row r="158" spans="1:143" s="382" customFormat="1" ht="35.25" customHeight="1" x14ac:dyDescent="0.25">
      <c r="A158" s="230">
        <v>44237</v>
      </c>
      <c r="B158" s="377">
        <v>58204</v>
      </c>
      <c r="C158" s="397" t="s">
        <v>848</v>
      </c>
      <c r="D158" s="394"/>
      <c r="E158" s="380">
        <v>74203.259999999995</v>
      </c>
      <c r="F158" s="289">
        <f t="shared" si="2"/>
        <v>106611811.65999998</v>
      </c>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c r="AI158" s="381"/>
      <c r="AJ158" s="381"/>
      <c r="AK158" s="381"/>
      <c r="AL158" s="381"/>
      <c r="AM158" s="381"/>
      <c r="AN158" s="381"/>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1"/>
      <c r="BM158" s="381"/>
      <c r="BN158" s="381"/>
      <c r="BO158" s="381"/>
      <c r="BP158" s="381"/>
      <c r="BQ158" s="381"/>
      <c r="BR158" s="381"/>
      <c r="BS158" s="381"/>
      <c r="BT158" s="381"/>
      <c r="BU158" s="381"/>
      <c r="BV158" s="381"/>
      <c r="BW158" s="381"/>
      <c r="BX158" s="381"/>
      <c r="BY158" s="381"/>
      <c r="BZ158" s="381"/>
      <c r="CA158" s="381"/>
      <c r="CB158" s="381"/>
      <c r="CC158" s="381"/>
      <c r="CD158" s="381"/>
      <c r="CE158" s="381"/>
      <c r="CF158" s="381"/>
      <c r="CG158" s="381"/>
      <c r="CH158" s="381"/>
      <c r="CI158" s="381"/>
      <c r="CJ158" s="381"/>
      <c r="CK158" s="381"/>
      <c r="CL158" s="381"/>
      <c r="CM158" s="381"/>
      <c r="CN158" s="381"/>
      <c r="CO158" s="381"/>
      <c r="CP158" s="381"/>
      <c r="CQ158" s="381"/>
      <c r="CR158" s="381"/>
      <c r="CS158" s="381"/>
      <c r="CT158" s="381"/>
      <c r="CU158" s="381"/>
      <c r="CV158" s="381"/>
      <c r="CW158" s="381"/>
      <c r="CX158" s="381"/>
      <c r="CY158" s="381"/>
      <c r="CZ158" s="381"/>
      <c r="DA158" s="381"/>
      <c r="DB158" s="381"/>
      <c r="DC158" s="381"/>
      <c r="DD158" s="381"/>
      <c r="DE158" s="381"/>
      <c r="DF158" s="381"/>
      <c r="DG158" s="381"/>
      <c r="DH158" s="381"/>
      <c r="DI158" s="381"/>
      <c r="DJ158" s="381"/>
      <c r="DK158" s="381"/>
      <c r="DL158" s="381"/>
      <c r="DM158" s="381"/>
      <c r="DN158" s="381"/>
      <c r="DO158" s="381"/>
      <c r="DP158" s="381"/>
      <c r="DQ158" s="381"/>
      <c r="DR158" s="381"/>
      <c r="DS158" s="381"/>
      <c r="DT158" s="381"/>
      <c r="DU158" s="381"/>
      <c r="DV158" s="381"/>
      <c r="DW158" s="381"/>
      <c r="DX158" s="381"/>
      <c r="DY158" s="381"/>
      <c r="DZ158" s="381"/>
      <c r="EA158" s="381"/>
      <c r="EB158" s="381"/>
      <c r="EC158" s="381"/>
      <c r="ED158" s="381"/>
      <c r="EE158" s="381"/>
      <c r="EF158" s="381"/>
      <c r="EG158" s="381"/>
      <c r="EH158" s="381"/>
      <c r="EI158" s="381"/>
      <c r="EJ158" s="381"/>
      <c r="EK158" s="381"/>
      <c r="EL158" s="381"/>
      <c r="EM158" s="381"/>
    </row>
    <row r="159" spans="1:143" s="382" customFormat="1" ht="32.25" customHeight="1" x14ac:dyDescent="0.25">
      <c r="A159" s="230">
        <v>44237</v>
      </c>
      <c r="B159" s="377">
        <v>58205</v>
      </c>
      <c r="C159" s="397" t="s">
        <v>849</v>
      </c>
      <c r="D159" s="394"/>
      <c r="E159" s="380">
        <v>72320</v>
      </c>
      <c r="F159" s="289">
        <f t="shared" si="2"/>
        <v>106539491.65999998</v>
      </c>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381"/>
      <c r="DA159" s="381"/>
      <c r="DB159" s="381"/>
      <c r="DC159" s="381"/>
      <c r="DD159" s="381"/>
      <c r="DE159" s="381"/>
      <c r="DF159" s="381"/>
      <c r="DG159" s="381"/>
      <c r="DH159" s="381"/>
      <c r="DI159" s="381"/>
      <c r="DJ159" s="381"/>
      <c r="DK159" s="381"/>
      <c r="DL159" s="381"/>
      <c r="DM159" s="381"/>
      <c r="DN159" s="381"/>
      <c r="DO159" s="381"/>
      <c r="DP159" s="381"/>
      <c r="DQ159" s="381"/>
      <c r="DR159" s="381"/>
      <c r="DS159" s="381"/>
      <c r="DT159" s="381"/>
      <c r="DU159" s="381"/>
      <c r="DV159" s="381"/>
      <c r="DW159" s="381"/>
      <c r="DX159" s="381"/>
      <c r="DY159" s="381"/>
      <c r="DZ159" s="381"/>
      <c r="EA159" s="381"/>
      <c r="EB159" s="381"/>
      <c r="EC159" s="381"/>
      <c r="ED159" s="381"/>
      <c r="EE159" s="381"/>
      <c r="EF159" s="381"/>
      <c r="EG159" s="381"/>
      <c r="EH159" s="381"/>
      <c r="EI159" s="381"/>
      <c r="EJ159" s="381"/>
      <c r="EK159" s="381"/>
      <c r="EL159" s="381"/>
      <c r="EM159" s="381"/>
    </row>
    <row r="160" spans="1:143" s="382" customFormat="1" ht="61.5" customHeight="1" x14ac:dyDescent="0.25">
      <c r="A160" s="230">
        <v>44237</v>
      </c>
      <c r="B160" s="388" t="s">
        <v>779</v>
      </c>
      <c r="C160" s="397" t="s">
        <v>850</v>
      </c>
      <c r="D160" s="394"/>
      <c r="E160" s="380">
        <v>22500</v>
      </c>
      <c r="F160" s="289">
        <f t="shared" si="2"/>
        <v>106516991.65999998</v>
      </c>
      <c r="G160" s="381"/>
      <c r="H160" s="381"/>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381"/>
      <c r="DK160" s="381"/>
      <c r="DL160" s="381"/>
      <c r="DM160" s="381"/>
      <c r="DN160" s="381"/>
      <c r="DO160" s="381"/>
      <c r="DP160" s="381"/>
      <c r="DQ160" s="381"/>
      <c r="DR160" s="381"/>
      <c r="DS160" s="381"/>
      <c r="DT160" s="381"/>
      <c r="DU160" s="381"/>
      <c r="DV160" s="381"/>
      <c r="DW160" s="381"/>
      <c r="DX160" s="381"/>
      <c r="DY160" s="381"/>
      <c r="DZ160" s="381"/>
      <c r="EA160" s="381"/>
      <c r="EB160" s="381"/>
      <c r="EC160" s="381"/>
      <c r="ED160" s="381"/>
      <c r="EE160" s="381"/>
      <c r="EF160" s="381"/>
      <c r="EG160" s="381"/>
      <c r="EH160" s="381"/>
      <c r="EI160" s="381"/>
      <c r="EJ160" s="381"/>
      <c r="EK160" s="381"/>
      <c r="EL160" s="381"/>
      <c r="EM160" s="381"/>
    </row>
    <row r="161" spans="1:143" s="382" customFormat="1" ht="45" customHeight="1" x14ac:dyDescent="0.25">
      <c r="A161" s="230">
        <v>44237</v>
      </c>
      <c r="B161" s="388" t="s">
        <v>780</v>
      </c>
      <c r="C161" s="397" t="s">
        <v>851</v>
      </c>
      <c r="D161" s="394"/>
      <c r="E161" s="380">
        <v>2086627.87</v>
      </c>
      <c r="F161" s="289">
        <f t="shared" si="2"/>
        <v>104430363.78999998</v>
      </c>
      <c r="G161" s="381"/>
      <c r="H161" s="381"/>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381"/>
      <c r="DA161" s="381"/>
      <c r="DB161" s="381"/>
      <c r="DC161" s="381"/>
      <c r="DD161" s="381"/>
      <c r="DE161" s="381"/>
      <c r="DF161" s="381"/>
      <c r="DG161" s="381"/>
      <c r="DH161" s="381"/>
      <c r="DI161" s="381"/>
      <c r="DJ161" s="381"/>
      <c r="DK161" s="381"/>
      <c r="DL161" s="381"/>
      <c r="DM161" s="381"/>
      <c r="DN161" s="381"/>
      <c r="DO161" s="381"/>
      <c r="DP161" s="381"/>
      <c r="DQ161" s="381"/>
      <c r="DR161" s="381"/>
      <c r="DS161" s="381"/>
      <c r="DT161" s="381"/>
      <c r="DU161" s="381"/>
      <c r="DV161" s="381"/>
      <c r="DW161" s="381"/>
      <c r="DX161" s="381"/>
      <c r="DY161" s="381"/>
      <c r="DZ161" s="381"/>
      <c r="EA161" s="381"/>
      <c r="EB161" s="381"/>
      <c r="EC161" s="381"/>
      <c r="ED161" s="381"/>
      <c r="EE161" s="381"/>
      <c r="EF161" s="381"/>
      <c r="EG161" s="381"/>
      <c r="EH161" s="381"/>
      <c r="EI161" s="381"/>
      <c r="EJ161" s="381"/>
      <c r="EK161" s="381"/>
      <c r="EL161" s="381"/>
      <c r="EM161" s="381"/>
    </row>
    <row r="162" spans="1:143" s="382" customFormat="1" ht="27.75" customHeight="1" x14ac:dyDescent="0.25">
      <c r="A162" s="230">
        <v>44237</v>
      </c>
      <c r="B162" s="388" t="s">
        <v>781</v>
      </c>
      <c r="C162" s="397" t="s">
        <v>786</v>
      </c>
      <c r="D162" s="394"/>
      <c r="E162" s="380">
        <v>86200</v>
      </c>
      <c r="F162" s="289">
        <f t="shared" si="2"/>
        <v>104344163.78999998</v>
      </c>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381"/>
      <c r="AG162" s="381"/>
      <c r="AH162" s="381"/>
      <c r="AI162" s="381"/>
      <c r="AJ162" s="381"/>
      <c r="AK162" s="381"/>
      <c r="AL162" s="381"/>
      <c r="AM162" s="381"/>
      <c r="AN162" s="381"/>
      <c r="AO162" s="381"/>
      <c r="AP162" s="381"/>
      <c r="AQ162" s="381"/>
      <c r="AR162" s="381"/>
      <c r="AS162" s="381"/>
      <c r="AT162" s="381"/>
      <c r="AU162" s="381"/>
      <c r="AV162" s="381"/>
      <c r="AW162" s="381"/>
      <c r="AX162" s="381"/>
      <c r="AY162" s="381"/>
      <c r="AZ162" s="381"/>
      <c r="BA162" s="381"/>
      <c r="BB162" s="381"/>
      <c r="BC162" s="381"/>
      <c r="BD162" s="381"/>
      <c r="BE162" s="381"/>
      <c r="BF162" s="381"/>
      <c r="BG162" s="381"/>
      <c r="BH162" s="381"/>
      <c r="BI162" s="381"/>
      <c r="BJ162" s="381"/>
      <c r="BK162" s="381"/>
      <c r="BL162" s="381"/>
      <c r="BM162" s="381"/>
      <c r="BN162" s="381"/>
      <c r="BO162" s="381"/>
      <c r="BP162" s="381"/>
      <c r="BQ162" s="381"/>
      <c r="BR162" s="381"/>
      <c r="BS162" s="381"/>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c r="CN162" s="381"/>
      <c r="CO162" s="381"/>
      <c r="CP162" s="381"/>
      <c r="CQ162" s="381"/>
      <c r="CR162" s="381"/>
      <c r="CS162" s="381"/>
      <c r="CT162" s="381"/>
      <c r="CU162" s="381"/>
      <c r="CV162" s="381"/>
      <c r="CW162" s="381"/>
      <c r="CX162" s="381"/>
      <c r="CY162" s="381"/>
      <c r="CZ162" s="381"/>
      <c r="DA162" s="381"/>
      <c r="DB162" s="381"/>
      <c r="DC162" s="381"/>
      <c r="DD162" s="381"/>
      <c r="DE162" s="381"/>
      <c r="DF162" s="381"/>
      <c r="DG162" s="381"/>
      <c r="DH162" s="381"/>
      <c r="DI162" s="381"/>
      <c r="DJ162" s="381"/>
      <c r="DK162" s="381"/>
      <c r="DL162" s="381"/>
      <c r="DM162" s="381"/>
      <c r="DN162" s="381"/>
      <c r="DO162" s="381"/>
      <c r="DP162" s="381"/>
      <c r="DQ162" s="381"/>
      <c r="DR162" s="381"/>
      <c r="DS162" s="381"/>
      <c r="DT162" s="381"/>
      <c r="DU162" s="381"/>
      <c r="DV162" s="381"/>
      <c r="DW162" s="381"/>
      <c r="DX162" s="381"/>
      <c r="DY162" s="381"/>
      <c r="DZ162" s="381"/>
      <c r="EA162" s="381"/>
      <c r="EB162" s="381"/>
      <c r="EC162" s="381"/>
      <c r="ED162" s="381"/>
      <c r="EE162" s="381"/>
      <c r="EF162" s="381"/>
      <c r="EG162" s="381"/>
      <c r="EH162" s="381"/>
      <c r="EI162" s="381"/>
      <c r="EJ162" s="381"/>
      <c r="EK162" s="381"/>
      <c r="EL162" s="381"/>
      <c r="EM162" s="381"/>
    </row>
    <row r="163" spans="1:143" s="382" customFormat="1" ht="32.25" customHeight="1" x14ac:dyDescent="0.25">
      <c r="A163" s="230">
        <v>44237</v>
      </c>
      <c r="B163" s="388" t="s">
        <v>782</v>
      </c>
      <c r="C163" s="397" t="s">
        <v>787</v>
      </c>
      <c r="D163" s="394"/>
      <c r="E163" s="380">
        <v>6600</v>
      </c>
      <c r="F163" s="289">
        <f t="shared" si="2"/>
        <v>104337563.78999998</v>
      </c>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381"/>
      <c r="DA163" s="381"/>
      <c r="DB163" s="381"/>
      <c r="DC163" s="381"/>
      <c r="DD163" s="381"/>
      <c r="DE163" s="381"/>
      <c r="DF163" s="381"/>
      <c r="DG163" s="381"/>
      <c r="DH163" s="381"/>
      <c r="DI163" s="381"/>
      <c r="DJ163" s="381"/>
      <c r="DK163" s="381"/>
      <c r="DL163" s="381"/>
      <c r="DM163" s="381"/>
      <c r="DN163" s="381"/>
      <c r="DO163" s="381"/>
      <c r="DP163" s="381"/>
      <c r="DQ163" s="381"/>
      <c r="DR163" s="381"/>
      <c r="DS163" s="381"/>
      <c r="DT163" s="381"/>
      <c r="DU163" s="381"/>
      <c r="DV163" s="381"/>
      <c r="DW163" s="381"/>
      <c r="DX163" s="381"/>
      <c r="DY163" s="381"/>
      <c r="DZ163" s="381"/>
      <c r="EA163" s="381"/>
      <c r="EB163" s="381"/>
      <c r="EC163" s="381"/>
      <c r="ED163" s="381"/>
      <c r="EE163" s="381"/>
      <c r="EF163" s="381"/>
      <c r="EG163" s="381"/>
      <c r="EH163" s="381"/>
      <c r="EI163" s="381"/>
      <c r="EJ163" s="381"/>
      <c r="EK163" s="381"/>
      <c r="EL163" s="381"/>
      <c r="EM163" s="381"/>
    </row>
    <row r="164" spans="1:143" s="382" customFormat="1" ht="31.5" customHeight="1" x14ac:dyDescent="0.25">
      <c r="A164" s="230">
        <v>44237</v>
      </c>
      <c r="B164" s="388" t="s">
        <v>783</v>
      </c>
      <c r="C164" s="397" t="s">
        <v>788</v>
      </c>
      <c r="D164" s="394"/>
      <c r="E164" s="380">
        <v>927753.24</v>
      </c>
      <c r="F164" s="289">
        <f t="shared" si="2"/>
        <v>103409810.54999998</v>
      </c>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381"/>
      <c r="DA164" s="381"/>
      <c r="DB164" s="381"/>
      <c r="DC164" s="381"/>
      <c r="DD164" s="381"/>
      <c r="DE164" s="381"/>
      <c r="DF164" s="381"/>
      <c r="DG164" s="381"/>
      <c r="DH164" s="381"/>
      <c r="DI164" s="381"/>
      <c r="DJ164" s="381"/>
      <c r="DK164" s="381"/>
      <c r="DL164" s="381"/>
      <c r="DM164" s="381"/>
      <c r="DN164" s="381"/>
      <c r="DO164" s="381"/>
      <c r="DP164" s="381"/>
      <c r="DQ164" s="381"/>
      <c r="DR164" s="381"/>
      <c r="DS164" s="381"/>
      <c r="DT164" s="381"/>
      <c r="DU164" s="381"/>
      <c r="DV164" s="381"/>
      <c r="DW164" s="381"/>
      <c r="DX164" s="381"/>
      <c r="DY164" s="381"/>
      <c r="DZ164" s="381"/>
      <c r="EA164" s="381"/>
      <c r="EB164" s="381"/>
      <c r="EC164" s="381"/>
      <c r="ED164" s="381"/>
      <c r="EE164" s="381"/>
      <c r="EF164" s="381"/>
      <c r="EG164" s="381"/>
      <c r="EH164" s="381"/>
      <c r="EI164" s="381"/>
      <c r="EJ164" s="381"/>
      <c r="EK164" s="381"/>
      <c r="EL164" s="381"/>
      <c r="EM164" s="381"/>
    </row>
    <row r="165" spans="1:143" s="382" customFormat="1" ht="36" customHeight="1" x14ac:dyDescent="0.25">
      <c r="A165" s="230">
        <v>44237</v>
      </c>
      <c r="B165" s="388" t="s">
        <v>784</v>
      </c>
      <c r="C165" s="397" t="s">
        <v>789</v>
      </c>
      <c r="D165" s="394"/>
      <c r="E165" s="380">
        <v>30100</v>
      </c>
      <c r="F165" s="289">
        <f t="shared" si="2"/>
        <v>103379710.54999998</v>
      </c>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1"/>
      <c r="BM165" s="381"/>
      <c r="BN165" s="381"/>
      <c r="BO165" s="381"/>
      <c r="BP165" s="381"/>
      <c r="BQ165" s="381"/>
      <c r="BR165" s="381"/>
      <c r="BS165" s="381"/>
      <c r="BT165" s="381"/>
      <c r="BU165" s="381"/>
      <c r="BV165" s="381"/>
      <c r="BW165" s="381"/>
      <c r="BX165" s="381"/>
      <c r="BY165" s="381"/>
      <c r="BZ165" s="381"/>
      <c r="CA165" s="381"/>
      <c r="CB165" s="381"/>
      <c r="CC165" s="381"/>
      <c r="CD165" s="381"/>
      <c r="CE165" s="381"/>
      <c r="CF165" s="381"/>
      <c r="CG165" s="381"/>
      <c r="CH165" s="381"/>
      <c r="CI165" s="381"/>
      <c r="CJ165" s="381"/>
      <c r="CK165" s="381"/>
      <c r="CL165" s="381"/>
      <c r="CM165" s="381"/>
      <c r="CN165" s="381"/>
      <c r="CO165" s="381"/>
      <c r="CP165" s="381"/>
      <c r="CQ165" s="381"/>
      <c r="CR165" s="381"/>
      <c r="CS165" s="381"/>
      <c r="CT165" s="381"/>
      <c r="CU165" s="381"/>
      <c r="CV165" s="381"/>
      <c r="CW165" s="381"/>
      <c r="CX165" s="381"/>
      <c r="CY165" s="381"/>
      <c r="CZ165" s="381"/>
      <c r="DA165" s="381"/>
      <c r="DB165" s="381"/>
      <c r="DC165" s="381"/>
      <c r="DD165" s="381"/>
      <c r="DE165" s="381"/>
      <c r="DF165" s="381"/>
      <c r="DG165" s="381"/>
      <c r="DH165" s="381"/>
      <c r="DI165" s="381"/>
      <c r="DJ165" s="381"/>
      <c r="DK165" s="381"/>
      <c r="DL165" s="381"/>
      <c r="DM165" s="381"/>
      <c r="DN165" s="381"/>
      <c r="DO165" s="381"/>
      <c r="DP165" s="381"/>
      <c r="DQ165" s="381"/>
      <c r="DR165" s="381"/>
      <c r="DS165" s="381"/>
      <c r="DT165" s="381"/>
      <c r="DU165" s="381"/>
      <c r="DV165" s="381"/>
      <c r="DW165" s="381"/>
      <c r="DX165" s="381"/>
      <c r="DY165" s="381"/>
      <c r="DZ165" s="381"/>
      <c r="EA165" s="381"/>
      <c r="EB165" s="381"/>
      <c r="EC165" s="381"/>
      <c r="ED165" s="381"/>
      <c r="EE165" s="381"/>
      <c r="EF165" s="381"/>
      <c r="EG165" s="381"/>
      <c r="EH165" s="381"/>
      <c r="EI165" s="381"/>
      <c r="EJ165" s="381"/>
      <c r="EK165" s="381"/>
      <c r="EL165" s="381"/>
      <c r="EM165" s="381"/>
    </row>
    <row r="166" spans="1:143" s="382" customFormat="1" ht="30.75" customHeight="1" x14ac:dyDescent="0.25">
      <c r="A166" s="230">
        <v>44237</v>
      </c>
      <c r="B166" s="388" t="s">
        <v>791</v>
      </c>
      <c r="C166" s="397" t="s">
        <v>790</v>
      </c>
      <c r="D166" s="394"/>
      <c r="E166" s="380">
        <v>129559.88</v>
      </c>
      <c r="F166" s="289">
        <f t="shared" si="2"/>
        <v>103250150.66999999</v>
      </c>
      <c r="G166" s="381"/>
      <c r="H166" s="381"/>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381"/>
      <c r="DA166" s="381"/>
      <c r="DB166" s="381"/>
      <c r="DC166" s="381"/>
      <c r="DD166" s="381"/>
      <c r="DE166" s="381"/>
      <c r="DF166" s="381"/>
      <c r="DG166" s="381"/>
      <c r="DH166" s="381"/>
      <c r="DI166" s="381"/>
      <c r="DJ166" s="381"/>
      <c r="DK166" s="381"/>
      <c r="DL166" s="381"/>
      <c r="DM166" s="381"/>
      <c r="DN166" s="381"/>
      <c r="DO166" s="381"/>
      <c r="DP166" s="381"/>
      <c r="DQ166" s="381"/>
      <c r="DR166" s="381"/>
      <c r="DS166" s="381"/>
      <c r="DT166" s="381"/>
      <c r="DU166" s="381"/>
      <c r="DV166" s="381"/>
      <c r="DW166" s="381"/>
      <c r="DX166" s="381"/>
      <c r="DY166" s="381"/>
      <c r="DZ166" s="381"/>
      <c r="EA166" s="381"/>
      <c r="EB166" s="381"/>
      <c r="EC166" s="381"/>
      <c r="ED166" s="381"/>
      <c r="EE166" s="381"/>
      <c r="EF166" s="381"/>
      <c r="EG166" s="381"/>
      <c r="EH166" s="381"/>
      <c r="EI166" s="381"/>
      <c r="EJ166" s="381"/>
      <c r="EK166" s="381"/>
      <c r="EL166" s="381"/>
      <c r="EM166" s="381"/>
    </row>
    <row r="167" spans="1:143" s="382" customFormat="1" ht="25.5" customHeight="1" x14ac:dyDescent="0.25">
      <c r="A167" s="230" t="s">
        <v>793</v>
      </c>
      <c r="B167" s="388" t="s">
        <v>792</v>
      </c>
      <c r="C167" s="397" t="s">
        <v>794</v>
      </c>
      <c r="D167" s="394"/>
      <c r="E167" s="380">
        <v>1127834.08</v>
      </c>
      <c r="F167" s="289">
        <f t="shared" si="2"/>
        <v>102122316.58999999</v>
      </c>
      <c r="G167" s="381"/>
      <c r="H167" s="381"/>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381"/>
      <c r="DA167" s="381"/>
      <c r="DB167" s="381"/>
      <c r="DC167" s="381"/>
      <c r="DD167" s="381"/>
      <c r="DE167" s="381"/>
      <c r="DF167" s="381"/>
      <c r="DG167" s="381"/>
      <c r="DH167" s="381"/>
      <c r="DI167" s="381"/>
      <c r="DJ167" s="381"/>
      <c r="DK167" s="381"/>
      <c r="DL167" s="381"/>
      <c r="DM167" s="381"/>
      <c r="DN167" s="381"/>
      <c r="DO167" s="381"/>
      <c r="DP167" s="381"/>
      <c r="DQ167" s="381"/>
      <c r="DR167" s="381"/>
      <c r="DS167" s="381"/>
      <c r="DT167" s="381"/>
      <c r="DU167" s="381"/>
      <c r="DV167" s="381"/>
      <c r="DW167" s="381"/>
      <c r="DX167" s="381"/>
      <c r="DY167" s="381"/>
      <c r="DZ167" s="381"/>
      <c r="EA167" s="381"/>
      <c r="EB167" s="381"/>
      <c r="EC167" s="381"/>
      <c r="ED167" s="381"/>
      <c r="EE167" s="381"/>
      <c r="EF167" s="381"/>
      <c r="EG167" s="381"/>
      <c r="EH167" s="381"/>
      <c r="EI167" s="381"/>
      <c r="EJ167" s="381"/>
      <c r="EK167" s="381"/>
      <c r="EL167" s="381"/>
      <c r="EM167" s="381"/>
    </row>
    <row r="168" spans="1:143" s="382" customFormat="1" ht="46.5" customHeight="1" x14ac:dyDescent="0.25">
      <c r="A168" s="230">
        <v>44238</v>
      </c>
      <c r="B168" s="377">
        <v>58206</v>
      </c>
      <c r="C168" s="397" t="s">
        <v>852</v>
      </c>
      <c r="D168" s="394"/>
      <c r="E168" s="380">
        <v>186010</v>
      </c>
      <c r="F168" s="289">
        <f t="shared" si="2"/>
        <v>101936306.58999999</v>
      </c>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381"/>
      <c r="DA168" s="381"/>
      <c r="DB168" s="381"/>
      <c r="DC168" s="381"/>
      <c r="DD168" s="381"/>
      <c r="DE168" s="381"/>
      <c r="DF168" s="381"/>
      <c r="DG168" s="381"/>
      <c r="DH168" s="381"/>
      <c r="DI168" s="381"/>
      <c r="DJ168" s="381"/>
      <c r="DK168" s="381"/>
      <c r="DL168" s="381"/>
      <c r="DM168" s="381"/>
      <c r="DN168" s="381"/>
      <c r="DO168" s="381"/>
      <c r="DP168" s="381"/>
      <c r="DQ168" s="381"/>
      <c r="DR168" s="381"/>
      <c r="DS168" s="381"/>
      <c r="DT168" s="381"/>
      <c r="DU168" s="381"/>
      <c r="DV168" s="381"/>
      <c r="DW168" s="381"/>
      <c r="DX168" s="381"/>
      <c r="DY168" s="381"/>
      <c r="DZ168" s="381"/>
      <c r="EA168" s="381"/>
      <c r="EB168" s="381"/>
      <c r="EC168" s="381"/>
      <c r="ED168" s="381"/>
      <c r="EE168" s="381"/>
      <c r="EF168" s="381"/>
      <c r="EG168" s="381"/>
      <c r="EH168" s="381"/>
      <c r="EI168" s="381"/>
      <c r="EJ168" s="381"/>
      <c r="EK168" s="381"/>
      <c r="EL168" s="381"/>
      <c r="EM168" s="381"/>
    </row>
    <row r="169" spans="1:143" s="382" customFormat="1" ht="31.5" customHeight="1" x14ac:dyDescent="0.25">
      <c r="A169" s="230">
        <v>44238</v>
      </c>
      <c r="B169" s="377">
        <v>58207</v>
      </c>
      <c r="C169" s="397" t="s">
        <v>807</v>
      </c>
      <c r="D169" s="394"/>
      <c r="E169" s="380">
        <v>14446.31</v>
      </c>
      <c r="F169" s="289">
        <f t="shared" si="2"/>
        <v>101921860.27999999</v>
      </c>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381"/>
      <c r="DA169" s="381"/>
      <c r="DB169" s="381"/>
      <c r="DC169" s="381"/>
      <c r="DD169" s="381"/>
      <c r="DE169" s="381"/>
      <c r="DF169" s="381"/>
      <c r="DG169" s="381"/>
      <c r="DH169" s="381"/>
      <c r="DI169" s="381"/>
      <c r="DJ169" s="381"/>
      <c r="DK169" s="381"/>
      <c r="DL169" s="381"/>
      <c r="DM169" s="381"/>
      <c r="DN169" s="381"/>
      <c r="DO169" s="381"/>
      <c r="DP169" s="381"/>
      <c r="DQ169" s="381"/>
      <c r="DR169" s="381"/>
      <c r="DS169" s="381"/>
      <c r="DT169" s="381"/>
      <c r="DU169" s="381"/>
      <c r="DV169" s="381"/>
      <c r="DW169" s="381"/>
      <c r="DX169" s="381"/>
      <c r="DY169" s="381"/>
      <c r="DZ169" s="381"/>
      <c r="EA169" s="381"/>
      <c r="EB169" s="381"/>
      <c r="EC169" s="381"/>
      <c r="ED169" s="381"/>
      <c r="EE169" s="381"/>
      <c r="EF169" s="381"/>
      <c r="EG169" s="381"/>
      <c r="EH169" s="381"/>
      <c r="EI169" s="381"/>
      <c r="EJ169" s="381"/>
      <c r="EK169" s="381"/>
      <c r="EL169" s="381"/>
      <c r="EM169" s="381"/>
    </row>
    <row r="170" spans="1:143" s="382" customFormat="1" ht="30.75" customHeight="1" x14ac:dyDescent="0.25">
      <c r="A170" s="230">
        <v>44238</v>
      </c>
      <c r="B170" s="377">
        <v>58208</v>
      </c>
      <c r="C170" s="397" t="s">
        <v>808</v>
      </c>
      <c r="D170" s="394"/>
      <c r="E170" s="380">
        <v>30883.48</v>
      </c>
      <c r="F170" s="289">
        <f t="shared" si="2"/>
        <v>101890976.79999998</v>
      </c>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AY170" s="381"/>
      <c r="AZ170" s="381"/>
      <c r="BA170" s="381"/>
      <c r="BB170" s="381"/>
      <c r="BC170" s="381"/>
      <c r="BD170" s="381"/>
      <c r="BE170" s="381"/>
      <c r="BF170" s="381"/>
      <c r="BG170" s="381"/>
      <c r="BH170" s="381"/>
      <c r="BI170" s="381"/>
      <c r="BJ170" s="381"/>
      <c r="BK170" s="381"/>
      <c r="BL170" s="381"/>
      <c r="BM170" s="381"/>
      <c r="BN170" s="381"/>
      <c r="BO170" s="381"/>
      <c r="BP170" s="381"/>
      <c r="BQ170" s="381"/>
      <c r="BR170" s="381"/>
      <c r="BS170" s="381"/>
      <c r="BT170" s="381"/>
      <c r="BU170" s="381"/>
      <c r="BV170" s="381"/>
      <c r="BW170" s="381"/>
      <c r="BX170" s="381"/>
      <c r="BY170" s="381"/>
      <c r="BZ170" s="381"/>
      <c r="CA170" s="381"/>
      <c r="CB170" s="381"/>
      <c r="CC170" s="381"/>
      <c r="CD170" s="381"/>
      <c r="CE170" s="381"/>
      <c r="CF170" s="381"/>
      <c r="CG170" s="381"/>
      <c r="CH170" s="381"/>
      <c r="CI170" s="381"/>
      <c r="CJ170" s="381"/>
      <c r="CK170" s="381"/>
      <c r="CL170" s="381"/>
      <c r="CM170" s="381"/>
      <c r="CN170" s="381"/>
      <c r="CO170" s="381"/>
      <c r="CP170" s="381"/>
      <c r="CQ170" s="381"/>
      <c r="CR170" s="381"/>
      <c r="CS170" s="381"/>
      <c r="CT170" s="381"/>
      <c r="CU170" s="381"/>
      <c r="CV170" s="381"/>
      <c r="CW170" s="381"/>
      <c r="CX170" s="381"/>
      <c r="CY170" s="381"/>
      <c r="CZ170" s="381"/>
      <c r="DA170" s="381"/>
      <c r="DB170" s="381"/>
      <c r="DC170" s="381"/>
      <c r="DD170" s="381"/>
      <c r="DE170" s="381"/>
      <c r="DF170" s="381"/>
      <c r="DG170" s="381"/>
      <c r="DH170" s="381"/>
      <c r="DI170" s="381"/>
      <c r="DJ170" s="381"/>
      <c r="DK170" s="381"/>
      <c r="DL170" s="381"/>
      <c r="DM170" s="381"/>
      <c r="DN170" s="381"/>
      <c r="DO170" s="381"/>
      <c r="DP170" s="381"/>
      <c r="DQ170" s="381"/>
      <c r="DR170" s="381"/>
      <c r="DS170" s="381"/>
      <c r="DT170" s="381"/>
      <c r="DU170" s="381"/>
      <c r="DV170" s="381"/>
      <c r="DW170" s="381"/>
      <c r="DX170" s="381"/>
      <c r="DY170" s="381"/>
      <c r="DZ170" s="381"/>
      <c r="EA170" s="381"/>
      <c r="EB170" s="381"/>
      <c r="EC170" s="381"/>
      <c r="ED170" s="381"/>
      <c r="EE170" s="381"/>
      <c r="EF170" s="381"/>
      <c r="EG170" s="381"/>
      <c r="EH170" s="381"/>
      <c r="EI170" s="381"/>
      <c r="EJ170" s="381"/>
      <c r="EK170" s="381"/>
      <c r="EL170" s="381"/>
      <c r="EM170" s="381"/>
    </row>
    <row r="171" spans="1:143" s="382" customFormat="1" ht="29.25" customHeight="1" x14ac:dyDescent="0.25">
      <c r="A171" s="230">
        <v>44238</v>
      </c>
      <c r="B171" s="377">
        <v>58209</v>
      </c>
      <c r="C171" s="397" t="s">
        <v>795</v>
      </c>
      <c r="D171" s="394"/>
      <c r="E171" s="380">
        <v>13250</v>
      </c>
      <c r="F171" s="289">
        <f t="shared" si="2"/>
        <v>101877726.79999998</v>
      </c>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381"/>
      <c r="DA171" s="381"/>
      <c r="DB171" s="381"/>
      <c r="DC171" s="381"/>
      <c r="DD171" s="381"/>
      <c r="DE171" s="381"/>
      <c r="DF171" s="381"/>
      <c r="DG171" s="381"/>
      <c r="DH171" s="381"/>
      <c r="DI171" s="381"/>
      <c r="DJ171" s="381"/>
      <c r="DK171" s="381"/>
      <c r="DL171" s="381"/>
      <c r="DM171" s="381"/>
      <c r="DN171" s="381"/>
      <c r="DO171" s="381"/>
      <c r="DP171" s="381"/>
      <c r="DQ171" s="381"/>
      <c r="DR171" s="381"/>
      <c r="DS171" s="381"/>
      <c r="DT171" s="381"/>
      <c r="DU171" s="381"/>
      <c r="DV171" s="381"/>
      <c r="DW171" s="381"/>
      <c r="DX171" s="381"/>
      <c r="DY171" s="381"/>
      <c r="DZ171" s="381"/>
      <c r="EA171" s="381"/>
      <c r="EB171" s="381"/>
      <c r="EC171" s="381"/>
      <c r="ED171" s="381"/>
      <c r="EE171" s="381"/>
      <c r="EF171" s="381"/>
      <c r="EG171" s="381"/>
      <c r="EH171" s="381"/>
      <c r="EI171" s="381"/>
      <c r="EJ171" s="381"/>
      <c r="EK171" s="381"/>
      <c r="EL171" s="381"/>
      <c r="EM171" s="381"/>
    </row>
    <row r="172" spans="1:143" s="382" customFormat="1" ht="26.25" customHeight="1" x14ac:dyDescent="0.25">
      <c r="A172" s="230">
        <v>44238</v>
      </c>
      <c r="B172" s="377">
        <v>58210</v>
      </c>
      <c r="C172" s="397" t="s">
        <v>796</v>
      </c>
      <c r="D172" s="394"/>
      <c r="E172" s="380">
        <v>10350</v>
      </c>
      <c r="F172" s="289">
        <f t="shared" si="2"/>
        <v>101867376.79999998</v>
      </c>
      <c r="G172" s="381"/>
      <c r="H172" s="381"/>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381"/>
      <c r="DA172" s="381"/>
      <c r="DB172" s="381"/>
      <c r="DC172" s="381"/>
      <c r="DD172" s="381"/>
      <c r="DE172" s="381"/>
      <c r="DF172" s="381"/>
      <c r="DG172" s="381"/>
      <c r="DH172" s="381"/>
      <c r="DI172" s="381"/>
      <c r="DJ172" s="381"/>
      <c r="DK172" s="381"/>
      <c r="DL172" s="381"/>
      <c r="DM172" s="381"/>
      <c r="DN172" s="381"/>
      <c r="DO172" s="381"/>
      <c r="DP172" s="381"/>
      <c r="DQ172" s="381"/>
      <c r="DR172" s="381"/>
      <c r="DS172" s="381"/>
      <c r="DT172" s="381"/>
      <c r="DU172" s="381"/>
      <c r="DV172" s="381"/>
      <c r="DW172" s="381"/>
      <c r="DX172" s="381"/>
      <c r="DY172" s="381"/>
      <c r="DZ172" s="381"/>
      <c r="EA172" s="381"/>
      <c r="EB172" s="381"/>
      <c r="EC172" s="381"/>
      <c r="ED172" s="381"/>
      <c r="EE172" s="381"/>
      <c r="EF172" s="381"/>
      <c r="EG172" s="381"/>
      <c r="EH172" s="381"/>
      <c r="EI172" s="381"/>
      <c r="EJ172" s="381"/>
      <c r="EK172" s="381"/>
      <c r="EL172" s="381"/>
      <c r="EM172" s="381"/>
    </row>
    <row r="173" spans="1:143" s="382" customFormat="1" ht="29.25" customHeight="1" x14ac:dyDescent="0.25">
      <c r="A173" s="230">
        <v>44238</v>
      </c>
      <c r="B173" s="377">
        <v>58211</v>
      </c>
      <c r="C173" s="397" t="s">
        <v>809</v>
      </c>
      <c r="D173" s="394"/>
      <c r="E173" s="380">
        <v>1352489</v>
      </c>
      <c r="F173" s="289">
        <f t="shared" si="2"/>
        <v>100514887.79999998</v>
      </c>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U173" s="381"/>
      <c r="BV173" s="381"/>
      <c r="BW173" s="381"/>
      <c r="BX173" s="381"/>
      <c r="BY173" s="381"/>
      <c r="BZ173" s="381"/>
      <c r="CA173" s="381"/>
      <c r="CB173" s="381"/>
      <c r="CC173" s="381"/>
      <c r="CD173" s="381"/>
      <c r="CE173" s="381"/>
      <c r="CF173" s="381"/>
      <c r="CG173" s="381"/>
      <c r="CH173" s="381"/>
      <c r="CI173" s="381"/>
      <c r="CJ173" s="381"/>
      <c r="CK173" s="381"/>
      <c r="CL173" s="381"/>
      <c r="CM173" s="381"/>
      <c r="CN173" s="381"/>
      <c r="CO173" s="381"/>
      <c r="CP173" s="381"/>
      <c r="CQ173" s="381"/>
      <c r="CR173" s="381"/>
      <c r="CS173" s="381"/>
      <c r="CT173" s="381"/>
      <c r="CU173" s="381"/>
      <c r="CV173" s="381"/>
      <c r="CW173" s="381"/>
      <c r="CX173" s="381"/>
      <c r="CY173" s="381"/>
      <c r="CZ173" s="381"/>
      <c r="DA173" s="381"/>
      <c r="DB173" s="381"/>
      <c r="DC173" s="381"/>
      <c r="DD173" s="381"/>
      <c r="DE173" s="381"/>
      <c r="DF173" s="381"/>
      <c r="DG173" s="381"/>
      <c r="DH173" s="381"/>
      <c r="DI173" s="381"/>
      <c r="DJ173" s="381"/>
      <c r="DK173" s="381"/>
      <c r="DL173" s="381"/>
      <c r="DM173" s="381"/>
      <c r="DN173" s="381"/>
      <c r="DO173" s="381"/>
      <c r="DP173" s="381"/>
      <c r="DQ173" s="381"/>
      <c r="DR173" s="381"/>
      <c r="DS173" s="381"/>
      <c r="DT173" s="381"/>
      <c r="DU173" s="381"/>
      <c r="DV173" s="381"/>
      <c r="DW173" s="381"/>
      <c r="DX173" s="381"/>
      <c r="DY173" s="381"/>
      <c r="DZ173" s="381"/>
      <c r="EA173" s="381"/>
      <c r="EB173" s="381"/>
      <c r="EC173" s="381"/>
      <c r="ED173" s="381"/>
      <c r="EE173" s="381"/>
      <c r="EF173" s="381"/>
      <c r="EG173" s="381"/>
      <c r="EH173" s="381"/>
      <c r="EI173" s="381"/>
      <c r="EJ173" s="381"/>
      <c r="EK173" s="381"/>
      <c r="EL173" s="381"/>
      <c r="EM173" s="381"/>
    </row>
    <row r="174" spans="1:143" s="382" customFormat="1" ht="42.75" customHeight="1" x14ac:dyDescent="0.25">
      <c r="A174" s="230">
        <v>44238</v>
      </c>
      <c r="B174" s="377">
        <v>58212</v>
      </c>
      <c r="C174" s="397" t="s">
        <v>853</v>
      </c>
      <c r="D174" s="394"/>
      <c r="E174" s="380">
        <v>298267.95</v>
      </c>
      <c r="F174" s="289">
        <f t="shared" si="2"/>
        <v>100216619.84999998</v>
      </c>
      <c r="G174" s="381"/>
      <c r="H174" s="381"/>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381"/>
      <c r="DA174" s="381"/>
      <c r="DB174" s="381"/>
      <c r="DC174" s="381"/>
      <c r="DD174" s="381"/>
      <c r="DE174" s="381"/>
      <c r="DF174" s="381"/>
      <c r="DG174" s="381"/>
      <c r="DH174" s="381"/>
      <c r="DI174" s="381"/>
      <c r="DJ174" s="381"/>
      <c r="DK174" s="381"/>
      <c r="DL174" s="381"/>
      <c r="DM174" s="381"/>
      <c r="DN174" s="381"/>
      <c r="DO174" s="381"/>
      <c r="DP174" s="381"/>
      <c r="DQ174" s="381"/>
      <c r="DR174" s="381"/>
      <c r="DS174" s="381"/>
      <c r="DT174" s="381"/>
      <c r="DU174" s="381"/>
      <c r="DV174" s="381"/>
      <c r="DW174" s="381"/>
      <c r="DX174" s="381"/>
      <c r="DY174" s="381"/>
      <c r="DZ174" s="381"/>
      <c r="EA174" s="381"/>
      <c r="EB174" s="381"/>
      <c r="EC174" s="381"/>
      <c r="ED174" s="381"/>
      <c r="EE174" s="381"/>
      <c r="EF174" s="381"/>
      <c r="EG174" s="381"/>
      <c r="EH174" s="381"/>
      <c r="EI174" s="381"/>
      <c r="EJ174" s="381"/>
      <c r="EK174" s="381"/>
      <c r="EL174" s="381"/>
      <c r="EM174" s="381"/>
    </row>
    <row r="175" spans="1:143" s="382" customFormat="1" ht="29.25" customHeight="1" x14ac:dyDescent="0.25">
      <c r="A175" s="230">
        <v>44238</v>
      </c>
      <c r="B175" s="377">
        <v>58213</v>
      </c>
      <c r="C175" s="397" t="s">
        <v>854</v>
      </c>
      <c r="D175" s="394"/>
      <c r="E175" s="380">
        <v>561115.19999999995</v>
      </c>
      <c r="F175" s="289">
        <f t="shared" si="2"/>
        <v>99655504.649999976</v>
      </c>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381"/>
      <c r="DA175" s="381"/>
      <c r="DB175" s="381"/>
      <c r="DC175" s="381"/>
      <c r="DD175" s="381"/>
      <c r="DE175" s="381"/>
      <c r="DF175" s="381"/>
      <c r="DG175" s="381"/>
      <c r="DH175" s="381"/>
      <c r="DI175" s="381"/>
      <c r="DJ175" s="381"/>
      <c r="DK175" s="381"/>
      <c r="DL175" s="381"/>
      <c r="DM175" s="381"/>
      <c r="DN175" s="381"/>
      <c r="DO175" s="381"/>
      <c r="DP175" s="381"/>
      <c r="DQ175" s="381"/>
      <c r="DR175" s="381"/>
      <c r="DS175" s="381"/>
      <c r="DT175" s="381"/>
      <c r="DU175" s="381"/>
      <c r="DV175" s="381"/>
      <c r="DW175" s="381"/>
      <c r="DX175" s="381"/>
      <c r="DY175" s="381"/>
      <c r="DZ175" s="381"/>
      <c r="EA175" s="381"/>
      <c r="EB175" s="381"/>
      <c r="EC175" s="381"/>
      <c r="ED175" s="381"/>
      <c r="EE175" s="381"/>
      <c r="EF175" s="381"/>
      <c r="EG175" s="381"/>
      <c r="EH175" s="381"/>
      <c r="EI175" s="381"/>
      <c r="EJ175" s="381"/>
      <c r="EK175" s="381"/>
      <c r="EL175" s="381"/>
      <c r="EM175" s="381"/>
    </row>
    <row r="176" spans="1:143" s="382" customFormat="1" ht="42" customHeight="1" x14ac:dyDescent="0.25">
      <c r="A176" s="230">
        <v>44238</v>
      </c>
      <c r="B176" s="377">
        <v>58214</v>
      </c>
      <c r="C176" s="397" t="s">
        <v>797</v>
      </c>
      <c r="D176" s="394"/>
      <c r="E176" s="380">
        <v>33900</v>
      </c>
      <c r="F176" s="289">
        <f t="shared" si="2"/>
        <v>99621604.649999976</v>
      </c>
      <c r="G176" s="381"/>
      <c r="H176" s="381"/>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381"/>
      <c r="DA176" s="381"/>
      <c r="DB176" s="381"/>
      <c r="DC176" s="381"/>
      <c r="DD176" s="381"/>
      <c r="DE176" s="381"/>
      <c r="DF176" s="381"/>
      <c r="DG176" s="381"/>
      <c r="DH176" s="381"/>
      <c r="DI176" s="381"/>
      <c r="DJ176" s="381"/>
      <c r="DK176" s="381"/>
      <c r="DL176" s="381"/>
      <c r="DM176" s="381"/>
      <c r="DN176" s="381"/>
      <c r="DO176" s="381"/>
      <c r="DP176" s="381"/>
      <c r="DQ176" s="381"/>
      <c r="DR176" s="381"/>
      <c r="DS176" s="381"/>
      <c r="DT176" s="381"/>
      <c r="DU176" s="381"/>
      <c r="DV176" s="381"/>
      <c r="DW176" s="381"/>
      <c r="DX176" s="381"/>
      <c r="DY176" s="381"/>
      <c r="DZ176" s="381"/>
      <c r="EA176" s="381"/>
      <c r="EB176" s="381"/>
      <c r="EC176" s="381"/>
      <c r="ED176" s="381"/>
      <c r="EE176" s="381"/>
      <c r="EF176" s="381"/>
      <c r="EG176" s="381"/>
      <c r="EH176" s="381"/>
      <c r="EI176" s="381"/>
      <c r="EJ176" s="381"/>
      <c r="EK176" s="381"/>
      <c r="EL176" s="381"/>
      <c r="EM176" s="381"/>
    </row>
    <row r="177" spans="1:143" s="382" customFormat="1" ht="42" customHeight="1" x14ac:dyDescent="0.25">
      <c r="A177" s="230">
        <v>44238</v>
      </c>
      <c r="B177" s="377">
        <v>58215</v>
      </c>
      <c r="C177" s="397" t="s">
        <v>810</v>
      </c>
      <c r="D177" s="394"/>
      <c r="E177" s="380">
        <v>3547996.51</v>
      </c>
      <c r="F177" s="289">
        <f t="shared" si="2"/>
        <v>96073608.139999971</v>
      </c>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381"/>
      <c r="DA177" s="381"/>
      <c r="DB177" s="381"/>
      <c r="DC177" s="381"/>
      <c r="DD177" s="381"/>
      <c r="DE177" s="381"/>
      <c r="DF177" s="381"/>
      <c r="DG177" s="381"/>
      <c r="DH177" s="381"/>
      <c r="DI177" s="381"/>
      <c r="DJ177" s="381"/>
      <c r="DK177" s="381"/>
      <c r="DL177" s="381"/>
      <c r="DM177" s="381"/>
      <c r="DN177" s="381"/>
      <c r="DO177" s="381"/>
      <c r="DP177" s="381"/>
      <c r="DQ177" s="381"/>
      <c r="DR177" s="381"/>
      <c r="DS177" s="381"/>
      <c r="DT177" s="381"/>
      <c r="DU177" s="381"/>
      <c r="DV177" s="381"/>
      <c r="DW177" s="381"/>
      <c r="DX177" s="381"/>
      <c r="DY177" s="381"/>
      <c r="DZ177" s="381"/>
      <c r="EA177" s="381"/>
      <c r="EB177" s="381"/>
      <c r="EC177" s="381"/>
      <c r="ED177" s="381"/>
      <c r="EE177" s="381"/>
      <c r="EF177" s="381"/>
      <c r="EG177" s="381"/>
      <c r="EH177" s="381"/>
      <c r="EI177" s="381"/>
      <c r="EJ177" s="381"/>
      <c r="EK177" s="381"/>
      <c r="EL177" s="381"/>
      <c r="EM177" s="381"/>
    </row>
    <row r="178" spans="1:143" s="382" customFormat="1" ht="40.5" customHeight="1" x14ac:dyDescent="0.25">
      <c r="A178" s="230">
        <v>44238</v>
      </c>
      <c r="B178" s="377">
        <v>58216</v>
      </c>
      <c r="C178" s="397" t="s">
        <v>811</v>
      </c>
      <c r="D178" s="394"/>
      <c r="E178" s="380">
        <v>126825</v>
      </c>
      <c r="F178" s="289">
        <f t="shared" si="2"/>
        <v>95946783.139999971</v>
      </c>
      <c r="G178" s="381"/>
      <c r="H178" s="381"/>
      <c r="I178" s="381"/>
      <c r="J178" s="381"/>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U178" s="381"/>
      <c r="BV178" s="381"/>
      <c r="BW178" s="381"/>
      <c r="BX178" s="381"/>
      <c r="BY178" s="381"/>
      <c r="BZ178" s="381"/>
      <c r="CA178" s="381"/>
      <c r="CB178" s="381"/>
      <c r="CC178" s="381"/>
      <c r="CD178" s="381"/>
      <c r="CE178" s="381"/>
      <c r="CF178" s="381"/>
      <c r="CG178" s="381"/>
      <c r="CH178" s="381"/>
      <c r="CI178" s="381"/>
      <c r="CJ178" s="381"/>
      <c r="CK178" s="381"/>
      <c r="CL178" s="381"/>
      <c r="CM178" s="381"/>
      <c r="CN178" s="381"/>
      <c r="CO178" s="381"/>
      <c r="CP178" s="381"/>
      <c r="CQ178" s="381"/>
      <c r="CR178" s="381"/>
      <c r="CS178" s="381"/>
      <c r="CT178" s="381"/>
      <c r="CU178" s="381"/>
      <c r="CV178" s="381"/>
      <c r="CW178" s="381"/>
      <c r="CX178" s="381"/>
      <c r="CY178" s="381"/>
      <c r="CZ178" s="381"/>
      <c r="DA178" s="381"/>
      <c r="DB178" s="381"/>
      <c r="DC178" s="381"/>
      <c r="DD178" s="381"/>
      <c r="DE178" s="381"/>
      <c r="DF178" s="381"/>
      <c r="DG178" s="381"/>
      <c r="DH178" s="381"/>
      <c r="DI178" s="381"/>
      <c r="DJ178" s="381"/>
      <c r="DK178" s="381"/>
      <c r="DL178" s="381"/>
      <c r="DM178" s="381"/>
      <c r="DN178" s="381"/>
      <c r="DO178" s="381"/>
      <c r="DP178" s="381"/>
      <c r="DQ178" s="381"/>
      <c r="DR178" s="381"/>
      <c r="DS178" s="381"/>
      <c r="DT178" s="381"/>
      <c r="DU178" s="381"/>
      <c r="DV178" s="381"/>
      <c r="DW178" s="381"/>
      <c r="DX178" s="381"/>
      <c r="DY178" s="381"/>
      <c r="DZ178" s="381"/>
      <c r="EA178" s="381"/>
      <c r="EB178" s="381"/>
      <c r="EC178" s="381"/>
      <c r="ED178" s="381"/>
      <c r="EE178" s="381"/>
      <c r="EF178" s="381"/>
      <c r="EG178" s="381"/>
      <c r="EH178" s="381"/>
      <c r="EI178" s="381"/>
      <c r="EJ178" s="381"/>
      <c r="EK178" s="381"/>
      <c r="EL178" s="381"/>
      <c r="EM178" s="381"/>
    </row>
    <row r="179" spans="1:143" s="382" customFormat="1" ht="36.75" customHeight="1" x14ac:dyDescent="0.25">
      <c r="A179" s="230">
        <v>44238</v>
      </c>
      <c r="B179" s="377">
        <v>58217</v>
      </c>
      <c r="C179" s="397" t="s">
        <v>812</v>
      </c>
      <c r="D179" s="394"/>
      <c r="E179" s="380">
        <v>10800</v>
      </c>
      <c r="F179" s="289">
        <f t="shared" si="2"/>
        <v>95935983.139999971</v>
      </c>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381"/>
      <c r="DA179" s="381"/>
      <c r="DB179" s="381"/>
      <c r="DC179" s="381"/>
      <c r="DD179" s="381"/>
      <c r="DE179" s="381"/>
      <c r="DF179" s="381"/>
      <c r="DG179" s="381"/>
      <c r="DH179" s="381"/>
      <c r="DI179" s="381"/>
      <c r="DJ179" s="381"/>
      <c r="DK179" s="381"/>
      <c r="DL179" s="381"/>
      <c r="DM179" s="381"/>
      <c r="DN179" s="381"/>
      <c r="DO179" s="381"/>
      <c r="DP179" s="381"/>
      <c r="DQ179" s="381"/>
      <c r="DR179" s="381"/>
      <c r="DS179" s="381"/>
      <c r="DT179" s="381"/>
      <c r="DU179" s="381"/>
      <c r="DV179" s="381"/>
      <c r="DW179" s="381"/>
      <c r="DX179" s="381"/>
      <c r="DY179" s="381"/>
      <c r="DZ179" s="381"/>
      <c r="EA179" s="381"/>
      <c r="EB179" s="381"/>
      <c r="EC179" s="381"/>
      <c r="ED179" s="381"/>
      <c r="EE179" s="381"/>
      <c r="EF179" s="381"/>
      <c r="EG179" s="381"/>
      <c r="EH179" s="381"/>
      <c r="EI179" s="381"/>
      <c r="EJ179" s="381"/>
      <c r="EK179" s="381"/>
      <c r="EL179" s="381"/>
      <c r="EM179" s="381"/>
    </row>
    <row r="180" spans="1:143" s="382" customFormat="1" ht="38.25" customHeight="1" x14ac:dyDescent="0.25">
      <c r="A180" s="230">
        <v>44238</v>
      </c>
      <c r="B180" s="377">
        <v>58218</v>
      </c>
      <c r="C180" s="397" t="s">
        <v>813</v>
      </c>
      <c r="D180" s="394"/>
      <c r="E180" s="380">
        <v>126825</v>
      </c>
      <c r="F180" s="289">
        <f t="shared" si="2"/>
        <v>95809158.139999971</v>
      </c>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381"/>
      <c r="DA180" s="381"/>
      <c r="DB180" s="381"/>
      <c r="DC180" s="381"/>
      <c r="DD180" s="381"/>
      <c r="DE180" s="381"/>
      <c r="DF180" s="381"/>
      <c r="DG180" s="381"/>
      <c r="DH180" s="381"/>
      <c r="DI180" s="381"/>
      <c r="DJ180" s="381"/>
      <c r="DK180" s="381"/>
      <c r="DL180" s="381"/>
      <c r="DM180" s="381"/>
      <c r="DN180" s="381"/>
      <c r="DO180" s="381"/>
      <c r="DP180" s="381"/>
      <c r="DQ180" s="381"/>
      <c r="DR180" s="381"/>
      <c r="DS180" s="381"/>
      <c r="DT180" s="381"/>
      <c r="DU180" s="381"/>
      <c r="DV180" s="381"/>
      <c r="DW180" s="381"/>
      <c r="DX180" s="381"/>
      <c r="DY180" s="381"/>
      <c r="DZ180" s="381"/>
      <c r="EA180" s="381"/>
      <c r="EB180" s="381"/>
      <c r="EC180" s="381"/>
      <c r="ED180" s="381"/>
      <c r="EE180" s="381"/>
      <c r="EF180" s="381"/>
      <c r="EG180" s="381"/>
      <c r="EH180" s="381"/>
      <c r="EI180" s="381"/>
      <c r="EJ180" s="381"/>
      <c r="EK180" s="381"/>
      <c r="EL180" s="381"/>
      <c r="EM180" s="381"/>
    </row>
    <row r="181" spans="1:143" s="382" customFormat="1" ht="33.75" customHeight="1" x14ac:dyDescent="0.25">
      <c r="A181" s="230">
        <v>44238</v>
      </c>
      <c r="B181" s="377">
        <v>58219</v>
      </c>
      <c r="C181" s="397" t="s">
        <v>928</v>
      </c>
      <c r="D181" s="394"/>
      <c r="E181" s="380">
        <v>81474.12</v>
      </c>
      <c r="F181" s="289">
        <f t="shared" si="2"/>
        <v>95727684.019999966</v>
      </c>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U181" s="381"/>
      <c r="BV181" s="381"/>
      <c r="BW181" s="381"/>
      <c r="BX181" s="381"/>
      <c r="BY181" s="381"/>
      <c r="BZ181" s="381"/>
      <c r="CA181" s="381"/>
      <c r="CB181" s="381"/>
      <c r="CC181" s="381"/>
      <c r="CD181" s="381"/>
      <c r="CE181" s="381"/>
      <c r="CF181" s="381"/>
      <c r="CG181" s="381"/>
      <c r="CH181" s="381"/>
      <c r="CI181" s="381"/>
      <c r="CJ181" s="381"/>
      <c r="CK181" s="381"/>
      <c r="CL181" s="381"/>
      <c r="CM181" s="381"/>
      <c r="CN181" s="381"/>
      <c r="CO181" s="381"/>
      <c r="CP181" s="381"/>
      <c r="CQ181" s="381"/>
      <c r="CR181" s="381"/>
      <c r="CS181" s="381"/>
      <c r="CT181" s="381"/>
      <c r="CU181" s="381"/>
      <c r="CV181" s="381"/>
      <c r="CW181" s="381"/>
      <c r="CX181" s="381"/>
      <c r="CY181" s="381"/>
      <c r="CZ181" s="381"/>
      <c r="DA181" s="381"/>
      <c r="DB181" s="381"/>
      <c r="DC181" s="381"/>
      <c r="DD181" s="381"/>
      <c r="DE181" s="381"/>
      <c r="DF181" s="381"/>
      <c r="DG181" s="381"/>
      <c r="DH181" s="381"/>
      <c r="DI181" s="381"/>
      <c r="DJ181" s="381"/>
      <c r="DK181" s="381"/>
      <c r="DL181" s="381"/>
      <c r="DM181" s="381"/>
      <c r="DN181" s="381"/>
      <c r="DO181" s="381"/>
      <c r="DP181" s="381"/>
      <c r="DQ181" s="381"/>
      <c r="DR181" s="381"/>
      <c r="DS181" s="381"/>
      <c r="DT181" s="381"/>
      <c r="DU181" s="381"/>
      <c r="DV181" s="381"/>
      <c r="DW181" s="381"/>
      <c r="DX181" s="381"/>
      <c r="DY181" s="381"/>
      <c r="DZ181" s="381"/>
      <c r="EA181" s="381"/>
      <c r="EB181" s="381"/>
      <c r="EC181" s="381"/>
      <c r="ED181" s="381"/>
      <c r="EE181" s="381"/>
      <c r="EF181" s="381"/>
      <c r="EG181" s="381"/>
      <c r="EH181" s="381"/>
      <c r="EI181" s="381"/>
      <c r="EJ181" s="381"/>
      <c r="EK181" s="381"/>
      <c r="EL181" s="381"/>
      <c r="EM181" s="381"/>
    </row>
    <row r="182" spans="1:143" s="382" customFormat="1" ht="38.25" customHeight="1" x14ac:dyDescent="0.25">
      <c r="A182" s="230">
        <v>44238</v>
      </c>
      <c r="B182" s="377">
        <v>58220</v>
      </c>
      <c r="C182" s="397" t="s">
        <v>814</v>
      </c>
      <c r="D182" s="394"/>
      <c r="E182" s="380">
        <v>41232.17</v>
      </c>
      <c r="F182" s="289">
        <f t="shared" si="2"/>
        <v>95686451.849999964</v>
      </c>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381"/>
      <c r="DA182" s="381"/>
      <c r="DB182" s="381"/>
      <c r="DC182" s="381"/>
      <c r="DD182" s="381"/>
      <c r="DE182" s="381"/>
      <c r="DF182" s="381"/>
      <c r="DG182" s="381"/>
      <c r="DH182" s="381"/>
      <c r="DI182" s="381"/>
      <c r="DJ182" s="381"/>
      <c r="DK182" s="381"/>
      <c r="DL182" s="381"/>
      <c r="DM182" s="381"/>
      <c r="DN182" s="381"/>
      <c r="DO182" s="381"/>
      <c r="DP182" s="381"/>
      <c r="DQ182" s="381"/>
      <c r="DR182" s="381"/>
      <c r="DS182" s="381"/>
      <c r="DT182" s="381"/>
      <c r="DU182" s="381"/>
      <c r="DV182" s="381"/>
      <c r="DW182" s="381"/>
      <c r="DX182" s="381"/>
      <c r="DY182" s="381"/>
      <c r="DZ182" s="381"/>
      <c r="EA182" s="381"/>
      <c r="EB182" s="381"/>
      <c r="EC182" s="381"/>
      <c r="ED182" s="381"/>
      <c r="EE182" s="381"/>
      <c r="EF182" s="381"/>
      <c r="EG182" s="381"/>
      <c r="EH182" s="381"/>
      <c r="EI182" s="381"/>
      <c r="EJ182" s="381"/>
      <c r="EK182" s="381"/>
      <c r="EL182" s="381"/>
      <c r="EM182" s="381"/>
    </row>
    <row r="183" spans="1:143" s="382" customFormat="1" ht="59.25" customHeight="1" x14ac:dyDescent="0.25">
      <c r="A183" s="230">
        <v>44238</v>
      </c>
      <c r="B183" s="377">
        <v>58221</v>
      </c>
      <c r="C183" s="397" t="s">
        <v>815</v>
      </c>
      <c r="D183" s="394"/>
      <c r="E183" s="380">
        <v>285508.06</v>
      </c>
      <c r="F183" s="289">
        <f t="shared" si="2"/>
        <v>95400943.789999962</v>
      </c>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381"/>
      <c r="DA183" s="381"/>
      <c r="DB183" s="381"/>
      <c r="DC183" s="381"/>
      <c r="DD183" s="381"/>
      <c r="DE183" s="381"/>
      <c r="DF183" s="381"/>
      <c r="DG183" s="381"/>
      <c r="DH183" s="381"/>
      <c r="DI183" s="381"/>
      <c r="DJ183" s="381"/>
      <c r="DK183" s="381"/>
      <c r="DL183" s="381"/>
      <c r="DM183" s="381"/>
      <c r="DN183" s="381"/>
      <c r="DO183" s="381"/>
      <c r="DP183" s="381"/>
      <c r="DQ183" s="381"/>
      <c r="DR183" s="381"/>
      <c r="DS183" s="381"/>
      <c r="DT183" s="381"/>
      <c r="DU183" s="381"/>
      <c r="DV183" s="381"/>
      <c r="DW183" s="381"/>
      <c r="DX183" s="381"/>
      <c r="DY183" s="381"/>
      <c r="DZ183" s="381"/>
      <c r="EA183" s="381"/>
      <c r="EB183" s="381"/>
      <c r="EC183" s="381"/>
      <c r="ED183" s="381"/>
      <c r="EE183" s="381"/>
      <c r="EF183" s="381"/>
      <c r="EG183" s="381"/>
      <c r="EH183" s="381"/>
      <c r="EI183" s="381"/>
      <c r="EJ183" s="381"/>
      <c r="EK183" s="381"/>
      <c r="EL183" s="381"/>
      <c r="EM183" s="381"/>
    </row>
    <row r="184" spans="1:143" s="382" customFormat="1" ht="48.75" customHeight="1" x14ac:dyDescent="0.25">
      <c r="A184" s="230">
        <v>44238</v>
      </c>
      <c r="B184" s="377">
        <v>58222</v>
      </c>
      <c r="C184" s="397" t="s">
        <v>816</v>
      </c>
      <c r="D184" s="394"/>
      <c r="E184" s="380">
        <v>136278</v>
      </c>
      <c r="F184" s="289">
        <f t="shared" si="2"/>
        <v>95264665.789999962</v>
      </c>
      <c r="G184" s="381"/>
      <c r="H184" s="381"/>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381"/>
      <c r="AV184" s="381"/>
      <c r="AW184" s="381"/>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381"/>
      <c r="DA184" s="381"/>
      <c r="DB184" s="381"/>
      <c r="DC184" s="381"/>
      <c r="DD184" s="381"/>
      <c r="DE184" s="381"/>
      <c r="DF184" s="381"/>
      <c r="DG184" s="381"/>
      <c r="DH184" s="381"/>
      <c r="DI184" s="381"/>
      <c r="DJ184" s="381"/>
      <c r="DK184" s="381"/>
      <c r="DL184" s="381"/>
      <c r="DM184" s="381"/>
      <c r="DN184" s="381"/>
      <c r="DO184" s="381"/>
      <c r="DP184" s="381"/>
      <c r="DQ184" s="381"/>
      <c r="DR184" s="381"/>
      <c r="DS184" s="381"/>
      <c r="DT184" s="381"/>
      <c r="DU184" s="381"/>
      <c r="DV184" s="381"/>
      <c r="DW184" s="381"/>
      <c r="DX184" s="381"/>
      <c r="DY184" s="381"/>
      <c r="DZ184" s="381"/>
      <c r="EA184" s="381"/>
      <c r="EB184" s="381"/>
      <c r="EC184" s="381"/>
      <c r="ED184" s="381"/>
      <c r="EE184" s="381"/>
      <c r="EF184" s="381"/>
      <c r="EG184" s="381"/>
      <c r="EH184" s="381"/>
      <c r="EI184" s="381"/>
      <c r="EJ184" s="381"/>
      <c r="EK184" s="381"/>
      <c r="EL184" s="381"/>
      <c r="EM184" s="381"/>
    </row>
    <row r="185" spans="1:143" s="382" customFormat="1" ht="33.75" customHeight="1" x14ac:dyDescent="0.25">
      <c r="A185" s="230">
        <v>44238</v>
      </c>
      <c r="B185" s="377">
        <v>58223</v>
      </c>
      <c r="C185" s="397" t="s">
        <v>817</v>
      </c>
      <c r="D185" s="394"/>
      <c r="E185" s="380">
        <v>3457280.08</v>
      </c>
      <c r="F185" s="289">
        <f t="shared" si="2"/>
        <v>91807385.709999964</v>
      </c>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381"/>
      <c r="DA185" s="381"/>
      <c r="DB185" s="381"/>
      <c r="DC185" s="381"/>
      <c r="DD185" s="381"/>
      <c r="DE185" s="381"/>
      <c r="DF185" s="381"/>
      <c r="DG185" s="381"/>
      <c r="DH185" s="381"/>
      <c r="DI185" s="381"/>
      <c r="DJ185" s="381"/>
      <c r="DK185" s="381"/>
      <c r="DL185" s="381"/>
      <c r="DM185" s="381"/>
      <c r="DN185" s="381"/>
      <c r="DO185" s="381"/>
      <c r="DP185" s="381"/>
      <c r="DQ185" s="381"/>
      <c r="DR185" s="381"/>
      <c r="DS185" s="381"/>
      <c r="DT185" s="381"/>
      <c r="DU185" s="381"/>
      <c r="DV185" s="381"/>
      <c r="DW185" s="381"/>
      <c r="DX185" s="381"/>
      <c r="DY185" s="381"/>
      <c r="DZ185" s="381"/>
      <c r="EA185" s="381"/>
      <c r="EB185" s="381"/>
      <c r="EC185" s="381"/>
      <c r="ED185" s="381"/>
      <c r="EE185" s="381"/>
      <c r="EF185" s="381"/>
      <c r="EG185" s="381"/>
      <c r="EH185" s="381"/>
      <c r="EI185" s="381"/>
      <c r="EJ185" s="381"/>
      <c r="EK185" s="381"/>
      <c r="EL185" s="381"/>
      <c r="EM185" s="381"/>
    </row>
    <row r="186" spans="1:143" s="382" customFormat="1" ht="39.75" customHeight="1" x14ac:dyDescent="0.25">
      <c r="A186" s="230">
        <v>44238</v>
      </c>
      <c r="B186" s="377">
        <v>58224</v>
      </c>
      <c r="C186" s="397" t="s">
        <v>818</v>
      </c>
      <c r="D186" s="394"/>
      <c r="E186" s="380">
        <v>155745.26999999999</v>
      </c>
      <c r="F186" s="289">
        <f t="shared" si="2"/>
        <v>91651640.439999968</v>
      </c>
      <c r="G186" s="381"/>
      <c r="H186" s="381"/>
      <c r="I186" s="381"/>
      <c r="J186" s="381"/>
      <c r="K186" s="381"/>
      <c r="L186" s="381"/>
      <c r="M186" s="381"/>
      <c r="N186" s="381"/>
      <c r="O186" s="381"/>
      <c r="P186" s="381"/>
      <c r="Q186" s="381"/>
      <c r="R186" s="381"/>
      <c r="S186" s="381"/>
      <c r="T186" s="381"/>
      <c r="U186" s="381"/>
      <c r="V186" s="381"/>
      <c r="W186" s="381"/>
      <c r="X186" s="381"/>
      <c r="Y186" s="381"/>
      <c r="Z186" s="381"/>
      <c r="AA186" s="381"/>
      <c r="AB186" s="381"/>
      <c r="AC186" s="381"/>
      <c r="AD186" s="381"/>
      <c r="AE186" s="381"/>
      <c r="AF186" s="381"/>
      <c r="AG186" s="381"/>
      <c r="AH186" s="381"/>
      <c r="AI186" s="381"/>
      <c r="AJ186" s="381"/>
      <c r="AK186" s="381"/>
      <c r="AL186" s="381"/>
      <c r="AM186" s="381"/>
      <c r="AN186" s="381"/>
      <c r="AO186" s="381"/>
      <c r="AP186" s="381"/>
      <c r="AQ186" s="381"/>
      <c r="AR186" s="381"/>
      <c r="AS186" s="381"/>
      <c r="AT186" s="381"/>
      <c r="AU186" s="381"/>
      <c r="AV186" s="381"/>
      <c r="AW186" s="381"/>
      <c r="AX186" s="381"/>
      <c r="AY186" s="381"/>
      <c r="AZ186" s="381"/>
      <c r="BA186" s="381"/>
      <c r="BB186" s="381"/>
      <c r="BC186" s="381"/>
      <c r="BD186" s="381"/>
      <c r="BE186" s="381"/>
      <c r="BF186" s="381"/>
      <c r="BG186" s="381"/>
      <c r="BH186" s="381"/>
      <c r="BI186" s="381"/>
      <c r="BJ186" s="381"/>
      <c r="BK186" s="381"/>
      <c r="BL186" s="381"/>
      <c r="BM186" s="381"/>
      <c r="BN186" s="381"/>
      <c r="BO186" s="381"/>
      <c r="BP186" s="381"/>
      <c r="BQ186" s="381"/>
      <c r="BR186" s="381"/>
      <c r="BS186" s="381"/>
      <c r="BT186" s="381"/>
      <c r="BU186" s="381"/>
      <c r="BV186" s="381"/>
      <c r="BW186" s="381"/>
      <c r="BX186" s="381"/>
      <c r="BY186" s="381"/>
      <c r="BZ186" s="381"/>
      <c r="CA186" s="381"/>
      <c r="CB186" s="381"/>
      <c r="CC186" s="381"/>
      <c r="CD186" s="381"/>
      <c r="CE186" s="381"/>
      <c r="CF186" s="381"/>
      <c r="CG186" s="381"/>
      <c r="CH186" s="381"/>
      <c r="CI186" s="381"/>
      <c r="CJ186" s="381"/>
      <c r="CK186" s="381"/>
      <c r="CL186" s="381"/>
      <c r="CM186" s="381"/>
      <c r="CN186" s="381"/>
      <c r="CO186" s="381"/>
      <c r="CP186" s="381"/>
      <c r="CQ186" s="381"/>
      <c r="CR186" s="381"/>
      <c r="CS186" s="381"/>
      <c r="CT186" s="381"/>
      <c r="CU186" s="381"/>
      <c r="CV186" s="381"/>
      <c r="CW186" s="381"/>
      <c r="CX186" s="381"/>
      <c r="CY186" s="381"/>
      <c r="CZ186" s="381"/>
      <c r="DA186" s="381"/>
      <c r="DB186" s="381"/>
      <c r="DC186" s="381"/>
      <c r="DD186" s="381"/>
      <c r="DE186" s="381"/>
      <c r="DF186" s="381"/>
      <c r="DG186" s="381"/>
      <c r="DH186" s="381"/>
      <c r="DI186" s="381"/>
      <c r="DJ186" s="381"/>
      <c r="DK186" s="381"/>
      <c r="DL186" s="381"/>
      <c r="DM186" s="381"/>
      <c r="DN186" s="381"/>
      <c r="DO186" s="381"/>
      <c r="DP186" s="381"/>
      <c r="DQ186" s="381"/>
      <c r="DR186" s="381"/>
      <c r="DS186" s="381"/>
      <c r="DT186" s="381"/>
      <c r="DU186" s="381"/>
      <c r="DV186" s="381"/>
      <c r="DW186" s="381"/>
      <c r="DX186" s="381"/>
      <c r="DY186" s="381"/>
      <c r="DZ186" s="381"/>
      <c r="EA186" s="381"/>
      <c r="EB186" s="381"/>
      <c r="EC186" s="381"/>
      <c r="ED186" s="381"/>
      <c r="EE186" s="381"/>
      <c r="EF186" s="381"/>
      <c r="EG186" s="381"/>
      <c r="EH186" s="381"/>
      <c r="EI186" s="381"/>
      <c r="EJ186" s="381"/>
      <c r="EK186" s="381"/>
      <c r="EL186" s="381"/>
      <c r="EM186" s="381"/>
    </row>
    <row r="187" spans="1:143" s="382" customFormat="1" ht="33" customHeight="1" x14ac:dyDescent="0.25">
      <c r="A187" s="230">
        <v>44238</v>
      </c>
      <c r="B187" s="377" t="s">
        <v>798</v>
      </c>
      <c r="C187" s="397" t="s">
        <v>819</v>
      </c>
      <c r="D187" s="394"/>
      <c r="E187" s="380">
        <v>310148.21999999997</v>
      </c>
      <c r="F187" s="289">
        <f t="shared" si="2"/>
        <v>91341492.219999969</v>
      </c>
      <c r="G187" s="381"/>
      <c r="H187" s="381"/>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381"/>
      <c r="DA187" s="381"/>
      <c r="DB187" s="381"/>
      <c r="DC187" s="381"/>
      <c r="DD187" s="381"/>
      <c r="DE187" s="381"/>
      <c r="DF187" s="381"/>
      <c r="DG187" s="381"/>
      <c r="DH187" s="381"/>
      <c r="DI187" s="381"/>
      <c r="DJ187" s="381"/>
      <c r="DK187" s="381"/>
      <c r="DL187" s="381"/>
      <c r="DM187" s="381"/>
      <c r="DN187" s="381"/>
      <c r="DO187" s="381"/>
      <c r="DP187" s="381"/>
      <c r="DQ187" s="381"/>
      <c r="DR187" s="381"/>
      <c r="DS187" s="381"/>
      <c r="DT187" s="381"/>
      <c r="DU187" s="381"/>
      <c r="DV187" s="381"/>
      <c r="DW187" s="381"/>
      <c r="DX187" s="381"/>
      <c r="DY187" s="381"/>
      <c r="DZ187" s="381"/>
      <c r="EA187" s="381"/>
      <c r="EB187" s="381"/>
      <c r="EC187" s="381"/>
      <c r="ED187" s="381"/>
      <c r="EE187" s="381"/>
      <c r="EF187" s="381"/>
      <c r="EG187" s="381"/>
      <c r="EH187" s="381"/>
      <c r="EI187" s="381"/>
      <c r="EJ187" s="381"/>
      <c r="EK187" s="381"/>
      <c r="EL187" s="381"/>
      <c r="EM187" s="381"/>
    </row>
    <row r="188" spans="1:143" s="382" customFormat="1" ht="36.75" customHeight="1" x14ac:dyDescent="0.25">
      <c r="A188" s="230">
        <v>44238</v>
      </c>
      <c r="B188" s="377" t="s">
        <v>799</v>
      </c>
      <c r="C188" s="397" t="s">
        <v>820</v>
      </c>
      <c r="D188" s="394"/>
      <c r="E188" s="380">
        <v>114142.5</v>
      </c>
      <c r="F188" s="289">
        <f t="shared" si="2"/>
        <v>91227349.719999969</v>
      </c>
      <c r="G188" s="381"/>
      <c r="H188" s="381"/>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381"/>
      <c r="DA188" s="381"/>
      <c r="DB188" s="381"/>
      <c r="DC188" s="381"/>
      <c r="DD188" s="381"/>
      <c r="DE188" s="381"/>
      <c r="DF188" s="381"/>
      <c r="DG188" s="381"/>
      <c r="DH188" s="381"/>
      <c r="DI188" s="381"/>
      <c r="DJ188" s="381"/>
      <c r="DK188" s="381"/>
      <c r="DL188" s="381"/>
      <c r="DM188" s="381"/>
      <c r="DN188" s="381"/>
      <c r="DO188" s="381"/>
      <c r="DP188" s="381"/>
      <c r="DQ188" s="381"/>
      <c r="DR188" s="381"/>
      <c r="DS188" s="381"/>
      <c r="DT188" s="381"/>
      <c r="DU188" s="381"/>
      <c r="DV188" s="381"/>
      <c r="DW188" s="381"/>
      <c r="DX188" s="381"/>
      <c r="DY188" s="381"/>
      <c r="DZ188" s="381"/>
      <c r="EA188" s="381"/>
      <c r="EB188" s="381"/>
      <c r="EC188" s="381"/>
      <c r="ED188" s="381"/>
      <c r="EE188" s="381"/>
      <c r="EF188" s="381"/>
      <c r="EG188" s="381"/>
      <c r="EH188" s="381"/>
      <c r="EI188" s="381"/>
      <c r="EJ188" s="381"/>
      <c r="EK188" s="381"/>
      <c r="EL188" s="381"/>
      <c r="EM188" s="381"/>
    </row>
    <row r="189" spans="1:143" s="382" customFormat="1" ht="48.75" customHeight="1" x14ac:dyDescent="0.25">
      <c r="A189" s="230">
        <v>44238</v>
      </c>
      <c r="B189" s="377" t="s">
        <v>800</v>
      </c>
      <c r="C189" s="397" t="s">
        <v>821</v>
      </c>
      <c r="D189" s="394"/>
      <c r="E189" s="380">
        <v>3370261.02</v>
      </c>
      <c r="F189" s="289">
        <f t="shared" si="2"/>
        <v>87857088.699999973</v>
      </c>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c r="AW189" s="381"/>
      <c r="AX189" s="381"/>
      <c r="AY189" s="381"/>
      <c r="AZ189" s="381"/>
      <c r="BA189" s="381"/>
      <c r="BB189" s="381"/>
      <c r="BC189" s="381"/>
      <c r="BD189" s="381"/>
      <c r="BE189" s="381"/>
      <c r="BF189" s="381"/>
      <c r="BG189" s="381"/>
      <c r="BH189" s="381"/>
      <c r="BI189" s="381"/>
      <c r="BJ189" s="381"/>
      <c r="BK189" s="381"/>
      <c r="BL189" s="381"/>
      <c r="BM189" s="381"/>
      <c r="BN189" s="381"/>
      <c r="BO189" s="381"/>
      <c r="BP189" s="381"/>
      <c r="BQ189" s="381"/>
      <c r="BR189" s="381"/>
      <c r="BS189" s="381"/>
      <c r="BT189" s="381"/>
      <c r="BU189" s="381"/>
      <c r="BV189" s="381"/>
      <c r="BW189" s="381"/>
      <c r="BX189" s="381"/>
      <c r="BY189" s="381"/>
      <c r="BZ189" s="381"/>
      <c r="CA189" s="381"/>
      <c r="CB189" s="381"/>
      <c r="CC189" s="381"/>
      <c r="CD189" s="381"/>
      <c r="CE189" s="381"/>
      <c r="CF189" s="381"/>
      <c r="CG189" s="381"/>
      <c r="CH189" s="381"/>
      <c r="CI189" s="381"/>
      <c r="CJ189" s="381"/>
      <c r="CK189" s="381"/>
      <c r="CL189" s="381"/>
      <c r="CM189" s="381"/>
      <c r="CN189" s="381"/>
      <c r="CO189" s="381"/>
      <c r="CP189" s="381"/>
      <c r="CQ189" s="381"/>
      <c r="CR189" s="381"/>
      <c r="CS189" s="381"/>
      <c r="CT189" s="381"/>
      <c r="CU189" s="381"/>
      <c r="CV189" s="381"/>
      <c r="CW189" s="381"/>
      <c r="CX189" s="381"/>
      <c r="CY189" s="381"/>
      <c r="CZ189" s="381"/>
      <c r="DA189" s="381"/>
      <c r="DB189" s="381"/>
      <c r="DC189" s="381"/>
      <c r="DD189" s="381"/>
      <c r="DE189" s="381"/>
      <c r="DF189" s="381"/>
      <c r="DG189" s="381"/>
      <c r="DH189" s="381"/>
      <c r="DI189" s="381"/>
      <c r="DJ189" s="381"/>
      <c r="DK189" s="381"/>
      <c r="DL189" s="381"/>
      <c r="DM189" s="381"/>
      <c r="DN189" s="381"/>
      <c r="DO189" s="381"/>
      <c r="DP189" s="381"/>
      <c r="DQ189" s="381"/>
      <c r="DR189" s="381"/>
      <c r="DS189" s="381"/>
      <c r="DT189" s="381"/>
      <c r="DU189" s="381"/>
      <c r="DV189" s="381"/>
      <c r="DW189" s="381"/>
      <c r="DX189" s="381"/>
      <c r="DY189" s="381"/>
      <c r="DZ189" s="381"/>
      <c r="EA189" s="381"/>
      <c r="EB189" s="381"/>
      <c r="EC189" s="381"/>
      <c r="ED189" s="381"/>
      <c r="EE189" s="381"/>
      <c r="EF189" s="381"/>
      <c r="EG189" s="381"/>
      <c r="EH189" s="381"/>
      <c r="EI189" s="381"/>
      <c r="EJ189" s="381"/>
      <c r="EK189" s="381"/>
      <c r="EL189" s="381"/>
      <c r="EM189" s="381"/>
    </row>
    <row r="190" spans="1:143" s="382" customFormat="1" ht="39" customHeight="1" x14ac:dyDescent="0.25">
      <c r="A190" s="230">
        <v>44238</v>
      </c>
      <c r="B190" s="377" t="s">
        <v>801</v>
      </c>
      <c r="C190" s="397" t="s">
        <v>822</v>
      </c>
      <c r="D190" s="394"/>
      <c r="E190" s="380">
        <v>48158.16</v>
      </c>
      <c r="F190" s="289">
        <f t="shared" si="2"/>
        <v>87808930.539999977</v>
      </c>
      <c r="G190" s="381"/>
      <c r="H190" s="381"/>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c r="AS190" s="381"/>
      <c r="AT190" s="381"/>
      <c r="AU190" s="381"/>
      <c r="AV190" s="381"/>
      <c r="AW190" s="381"/>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381"/>
      <c r="DA190" s="381"/>
      <c r="DB190" s="381"/>
      <c r="DC190" s="381"/>
      <c r="DD190" s="381"/>
      <c r="DE190" s="381"/>
      <c r="DF190" s="381"/>
      <c r="DG190" s="381"/>
      <c r="DH190" s="381"/>
      <c r="DI190" s="381"/>
      <c r="DJ190" s="381"/>
      <c r="DK190" s="381"/>
      <c r="DL190" s="381"/>
      <c r="DM190" s="381"/>
      <c r="DN190" s="381"/>
      <c r="DO190" s="381"/>
      <c r="DP190" s="381"/>
      <c r="DQ190" s="381"/>
      <c r="DR190" s="381"/>
      <c r="DS190" s="381"/>
      <c r="DT190" s="381"/>
      <c r="DU190" s="381"/>
      <c r="DV190" s="381"/>
      <c r="DW190" s="381"/>
      <c r="DX190" s="381"/>
      <c r="DY190" s="381"/>
      <c r="DZ190" s="381"/>
      <c r="EA190" s="381"/>
      <c r="EB190" s="381"/>
      <c r="EC190" s="381"/>
      <c r="ED190" s="381"/>
      <c r="EE190" s="381"/>
      <c r="EF190" s="381"/>
      <c r="EG190" s="381"/>
      <c r="EH190" s="381"/>
      <c r="EI190" s="381"/>
      <c r="EJ190" s="381"/>
      <c r="EK190" s="381"/>
      <c r="EL190" s="381"/>
      <c r="EM190" s="381"/>
    </row>
    <row r="191" spans="1:143" s="382" customFormat="1" ht="30.75" customHeight="1" x14ac:dyDescent="0.25">
      <c r="A191" s="230">
        <v>44238</v>
      </c>
      <c r="B191" s="377" t="s">
        <v>802</v>
      </c>
      <c r="C191" s="397" t="s">
        <v>806</v>
      </c>
      <c r="D191" s="394"/>
      <c r="E191" s="380">
        <v>223850</v>
      </c>
      <c r="F191" s="289">
        <f t="shared" si="2"/>
        <v>87585080.539999977</v>
      </c>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381"/>
      <c r="DA191" s="381"/>
      <c r="DB191" s="381"/>
      <c r="DC191" s="381"/>
      <c r="DD191" s="381"/>
      <c r="DE191" s="381"/>
      <c r="DF191" s="381"/>
      <c r="DG191" s="381"/>
      <c r="DH191" s="381"/>
      <c r="DI191" s="381"/>
      <c r="DJ191" s="381"/>
      <c r="DK191" s="381"/>
      <c r="DL191" s="381"/>
      <c r="DM191" s="381"/>
      <c r="DN191" s="381"/>
      <c r="DO191" s="381"/>
      <c r="DP191" s="381"/>
      <c r="DQ191" s="381"/>
      <c r="DR191" s="381"/>
      <c r="DS191" s="381"/>
      <c r="DT191" s="381"/>
      <c r="DU191" s="381"/>
      <c r="DV191" s="381"/>
      <c r="DW191" s="381"/>
      <c r="DX191" s="381"/>
      <c r="DY191" s="381"/>
      <c r="DZ191" s="381"/>
      <c r="EA191" s="381"/>
      <c r="EB191" s="381"/>
      <c r="EC191" s="381"/>
      <c r="ED191" s="381"/>
      <c r="EE191" s="381"/>
      <c r="EF191" s="381"/>
      <c r="EG191" s="381"/>
      <c r="EH191" s="381"/>
      <c r="EI191" s="381"/>
      <c r="EJ191" s="381"/>
      <c r="EK191" s="381"/>
      <c r="EL191" s="381"/>
      <c r="EM191" s="381"/>
    </row>
    <row r="192" spans="1:143" s="382" customFormat="1" ht="39" customHeight="1" x14ac:dyDescent="0.25">
      <c r="A192" s="230">
        <v>44238</v>
      </c>
      <c r="B192" s="377" t="s">
        <v>803</v>
      </c>
      <c r="C192" s="397" t="s">
        <v>823</v>
      </c>
      <c r="D192" s="394"/>
      <c r="E192" s="380">
        <v>3740.87</v>
      </c>
      <c r="F192" s="289">
        <f t="shared" si="2"/>
        <v>87581339.669999972</v>
      </c>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381"/>
      <c r="DA192" s="381"/>
      <c r="DB192" s="381"/>
      <c r="DC192" s="381"/>
      <c r="DD192" s="381"/>
      <c r="DE192" s="381"/>
      <c r="DF192" s="381"/>
      <c r="DG192" s="381"/>
      <c r="DH192" s="381"/>
      <c r="DI192" s="381"/>
      <c r="DJ192" s="381"/>
      <c r="DK192" s="381"/>
      <c r="DL192" s="381"/>
      <c r="DM192" s="381"/>
      <c r="DN192" s="381"/>
      <c r="DO192" s="381"/>
      <c r="DP192" s="381"/>
      <c r="DQ192" s="381"/>
      <c r="DR192" s="381"/>
      <c r="DS192" s="381"/>
      <c r="DT192" s="381"/>
      <c r="DU192" s="381"/>
      <c r="DV192" s="381"/>
      <c r="DW192" s="381"/>
      <c r="DX192" s="381"/>
      <c r="DY192" s="381"/>
      <c r="DZ192" s="381"/>
      <c r="EA192" s="381"/>
      <c r="EB192" s="381"/>
      <c r="EC192" s="381"/>
      <c r="ED192" s="381"/>
      <c r="EE192" s="381"/>
      <c r="EF192" s="381"/>
      <c r="EG192" s="381"/>
      <c r="EH192" s="381"/>
      <c r="EI192" s="381"/>
      <c r="EJ192" s="381"/>
      <c r="EK192" s="381"/>
      <c r="EL192" s="381"/>
      <c r="EM192" s="381"/>
    </row>
    <row r="193" spans="1:143" s="382" customFormat="1" ht="43.5" customHeight="1" x14ac:dyDescent="0.25">
      <c r="A193" s="395">
        <v>44238</v>
      </c>
      <c r="B193" s="391" t="s">
        <v>804</v>
      </c>
      <c r="C193" s="398" t="s">
        <v>824</v>
      </c>
      <c r="D193" s="396"/>
      <c r="E193" s="393">
        <v>80322.5</v>
      </c>
      <c r="F193" s="289">
        <f t="shared" si="2"/>
        <v>87501017.169999972</v>
      </c>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381"/>
      <c r="DA193" s="381"/>
      <c r="DB193" s="381"/>
      <c r="DC193" s="381"/>
      <c r="DD193" s="381"/>
      <c r="DE193" s="381"/>
      <c r="DF193" s="381"/>
      <c r="DG193" s="381"/>
      <c r="DH193" s="381"/>
      <c r="DI193" s="381"/>
      <c r="DJ193" s="381"/>
      <c r="DK193" s="381"/>
      <c r="DL193" s="381"/>
      <c r="DM193" s="381"/>
      <c r="DN193" s="381"/>
      <c r="DO193" s="381"/>
      <c r="DP193" s="381"/>
      <c r="DQ193" s="381"/>
      <c r="DR193" s="381"/>
      <c r="DS193" s="381"/>
      <c r="DT193" s="381"/>
      <c r="DU193" s="381"/>
      <c r="DV193" s="381"/>
      <c r="DW193" s="381"/>
      <c r="DX193" s="381"/>
      <c r="DY193" s="381"/>
      <c r="DZ193" s="381"/>
      <c r="EA193" s="381"/>
      <c r="EB193" s="381"/>
      <c r="EC193" s="381"/>
      <c r="ED193" s="381"/>
      <c r="EE193" s="381"/>
      <c r="EF193" s="381"/>
      <c r="EG193" s="381"/>
      <c r="EH193" s="381"/>
      <c r="EI193" s="381"/>
      <c r="EJ193" s="381"/>
      <c r="EK193" s="381"/>
      <c r="EL193" s="381"/>
      <c r="EM193" s="381"/>
    </row>
    <row r="194" spans="1:143" s="382" customFormat="1" ht="41.25" customHeight="1" x14ac:dyDescent="0.25">
      <c r="A194" s="230">
        <v>44238</v>
      </c>
      <c r="B194" s="232" t="s">
        <v>805</v>
      </c>
      <c r="C194" s="399" t="s">
        <v>825</v>
      </c>
      <c r="D194" s="394"/>
      <c r="E194" s="400">
        <v>108574</v>
      </c>
      <c r="F194" s="289">
        <f t="shared" si="2"/>
        <v>87392443.169999972</v>
      </c>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c r="AG194" s="381"/>
      <c r="AH194" s="381"/>
      <c r="AI194" s="381"/>
      <c r="AJ194" s="381"/>
      <c r="AK194" s="381"/>
      <c r="AL194" s="381"/>
      <c r="AM194" s="381"/>
      <c r="AN194" s="381"/>
      <c r="AO194" s="381"/>
      <c r="AP194" s="381"/>
      <c r="AQ194" s="381"/>
      <c r="AR194" s="381"/>
      <c r="AS194" s="381"/>
      <c r="AT194" s="381"/>
      <c r="AU194" s="381"/>
      <c r="AV194" s="381"/>
      <c r="AW194" s="381"/>
      <c r="AX194" s="381"/>
      <c r="AY194" s="381"/>
      <c r="AZ194" s="381"/>
      <c r="BA194" s="381"/>
      <c r="BB194" s="381"/>
      <c r="BC194" s="381"/>
      <c r="BD194" s="381"/>
      <c r="BE194" s="381"/>
      <c r="BF194" s="381"/>
      <c r="BG194" s="381"/>
      <c r="BH194" s="381"/>
      <c r="BI194" s="381"/>
      <c r="BJ194" s="381"/>
      <c r="BK194" s="381"/>
      <c r="BL194" s="381"/>
      <c r="BM194" s="381"/>
      <c r="BN194" s="381"/>
      <c r="BO194" s="381"/>
      <c r="BP194" s="381"/>
      <c r="BQ194" s="381"/>
      <c r="BR194" s="381"/>
      <c r="BS194" s="381"/>
      <c r="BT194" s="381"/>
      <c r="BU194" s="381"/>
      <c r="BV194" s="381"/>
      <c r="BW194" s="381"/>
      <c r="BX194" s="381"/>
      <c r="BY194" s="381"/>
      <c r="BZ194" s="381"/>
      <c r="CA194" s="381"/>
      <c r="CB194" s="381"/>
      <c r="CC194" s="381"/>
      <c r="CD194" s="381"/>
      <c r="CE194" s="381"/>
      <c r="CF194" s="381"/>
      <c r="CG194" s="381"/>
      <c r="CH194" s="381"/>
      <c r="CI194" s="381"/>
      <c r="CJ194" s="381"/>
      <c r="CK194" s="381"/>
      <c r="CL194" s="381"/>
      <c r="CM194" s="381"/>
      <c r="CN194" s="381"/>
      <c r="CO194" s="381"/>
      <c r="CP194" s="381"/>
      <c r="CQ194" s="381"/>
      <c r="CR194" s="381"/>
      <c r="CS194" s="381"/>
      <c r="CT194" s="381"/>
      <c r="CU194" s="381"/>
      <c r="CV194" s="381"/>
      <c r="CW194" s="381"/>
      <c r="CX194" s="381"/>
      <c r="CY194" s="381"/>
      <c r="CZ194" s="381"/>
      <c r="DA194" s="381"/>
      <c r="DB194" s="381"/>
      <c r="DC194" s="381"/>
      <c r="DD194" s="381"/>
      <c r="DE194" s="381"/>
      <c r="DF194" s="381"/>
      <c r="DG194" s="381"/>
      <c r="DH194" s="381"/>
      <c r="DI194" s="381"/>
      <c r="DJ194" s="381"/>
      <c r="DK194" s="381"/>
      <c r="DL194" s="381"/>
      <c r="DM194" s="381"/>
      <c r="DN194" s="381"/>
      <c r="DO194" s="381"/>
      <c r="DP194" s="381"/>
      <c r="DQ194" s="381"/>
      <c r="DR194" s="381"/>
      <c r="DS194" s="381"/>
      <c r="DT194" s="381"/>
      <c r="DU194" s="381"/>
      <c r="DV194" s="381"/>
      <c r="DW194" s="381"/>
      <c r="DX194" s="381"/>
      <c r="DY194" s="381"/>
      <c r="DZ194" s="381"/>
      <c r="EA194" s="381"/>
      <c r="EB194" s="381"/>
      <c r="EC194" s="381"/>
      <c r="ED194" s="381"/>
      <c r="EE194" s="381"/>
      <c r="EF194" s="381"/>
      <c r="EG194" s="381"/>
      <c r="EH194" s="381"/>
      <c r="EI194" s="381"/>
      <c r="EJ194" s="381"/>
      <c r="EK194" s="381"/>
      <c r="EL194" s="381"/>
      <c r="EM194" s="381"/>
    </row>
    <row r="195" spans="1:143" s="382" customFormat="1" ht="27.75" customHeight="1" x14ac:dyDescent="0.25">
      <c r="A195" s="230">
        <v>44239</v>
      </c>
      <c r="B195" s="232">
        <v>58225</v>
      </c>
      <c r="C195" s="399" t="s">
        <v>856</v>
      </c>
      <c r="D195" s="394"/>
      <c r="E195" s="400">
        <v>26400</v>
      </c>
      <c r="F195" s="289">
        <f t="shared" si="2"/>
        <v>87366043.169999972</v>
      </c>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381"/>
      <c r="AV195" s="381"/>
      <c r="AW195" s="381"/>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381"/>
      <c r="DA195" s="381"/>
      <c r="DB195" s="381"/>
      <c r="DC195" s="381"/>
      <c r="DD195" s="381"/>
      <c r="DE195" s="381"/>
      <c r="DF195" s="381"/>
      <c r="DG195" s="381"/>
      <c r="DH195" s="381"/>
      <c r="DI195" s="381"/>
      <c r="DJ195" s="381"/>
      <c r="DK195" s="381"/>
      <c r="DL195" s="381"/>
      <c r="DM195" s="381"/>
      <c r="DN195" s="381"/>
      <c r="DO195" s="381"/>
      <c r="DP195" s="381"/>
      <c r="DQ195" s="381"/>
      <c r="DR195" s="381"/>
      <c r="DS195" s="381"/>
      <c r="DT195" s="381"/>
      <c r="DU195" s="381"/>
      <c r="DV195" s="381"/>
      <c r="DW195" s="381"/>
      <c r="DX195" s="381"/>
      <c r="DY195" s="381"/>
      <c r="DZ195" s="381"/>
      <c r="EA195" s="381"/>
      <c r="EB195" s="381"/>
      <c r="EC195" s="381"/>
      <c r="ED195" s="381"/>
      <c r="EE195" s="381"/>
      <c r="EF195" s="381"/>
      <c r="EG195" s="381"/>
      <c r="EH195" s="381"/>
      <c r="EI195" s="381"/>
      <c r="EJ195" s="381"/>
      <c r="EK195" s="381"/>
      <c r="EL195" s="381"/>
      <c r="EM195" s="381"/>
    </row>
    <row r="196" spans="1:143" s="382" customFormat="1" ht="27" customHeight="1" x14ac:dyDescent="0.25">
      <c r="A196" s="230">
        <v>44239</v>
      </c>
      <c r="B196" s="232">
        <v>58226</v>
      </c>
      <c r="C196" s="399" t="s">
        <v>857</v>
      </c>
      <c r="D196" s="394"/>
      <c r="E196" s="400">
        <v>69220.12</v>
      </c>
      <c r="F196" s="289">
        <f t="shared" si="2"/>
        <v>87296823.049999967</v>
      </c>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381"/>
      <c r="DA196" s="381"/>
      <c r="DB196" s="381"/>
      <c r="DC196" s="381"/>
      <c r="DD196" s="381"/>
      <c r="DE196" s="381"/>
      <c r="DF196" s="381"/>
      <c r="DG196" s="381"/>
      <c r="DH196" s="381"/>
      <c r="DI196" s="381"/>
      <c r="DJ196" s="381"/>
      <c r="DK196" s="381"/>
      <c r="DL196" s="381"/>
      <c r="DM196" s="381"/>
      <c r="DN196" s="381"/>
      <c r="DO196" s="381"/>
      <c r="DP196" s="381"/>
      <c r="DQ196" s="381"/>
      <c r="DR196" s="381"/>
      <c r="DS196" s="381"/>
      <c r="DT196" s="381"/>
      <c r="DU196" s="381"/>
      <c r="DV196" s="381"/>
      <c r="DW196" s="381"/>
      <c r="DX196" s="381"/>
      <c r="DY196" s="381"/>
      <c r="DZ196" s="381"/>
      <c r="EA196" s="381"/>
      <c r="EB196" s="381"/>
      <c r="EC196" s="381"/>
      <c r="ED196" s="381"/>
      <c r="EE196" s="381"/>
      <c r="EF196" s="381"/>
      <c r="EG196" s="381"/>
      <c r="EH196" s="381"/>
      <c r="EI196" s="381"/>
      <c r="EJ196" s="381"/>
      <c r="EK196" s="381"/>
      <c r="EL196" s="381"/>
      <c r="EM196" s="381"/>
    </row>
    <row r="197" spans="1:143" s="382" customFormat="1" ht="38.25" customHeight="1" x14ac:dyDescent="0.25">
      <c r="A197" s="230" t="s">
        <v>855</v>
      </c>
      <c r="B197" s="232">
        <v>58227</v>
      </c>
      <c r="C197" s="399" t="s">
        <v>858</v>
      </c>
      <c r="D197" s="394"/>
      <c r="E197" s="400">
        <v>106050.79</v>
      </c>
      <c r="F197" s="289">
        <f t="shared" si="2"/>
        <v>87190772.259999961</v>
      </c>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c r="AS197" s="381"/>
      <c r="AT197" s="381"/>
      <c r="AU197" s="381"/>
      <c r="AV197" s="381"/>
      <c r="AW197" s="381"/>
      <c r="AX197" s="381"/>
      <c r="AY197" s="381"/>
      <c r="AZ197" s="381"/>
      <c r="BA197" s="381"/>
      <c r="BB197" s="381"/>
      <c r="BC197" s="381"/>
      <c r="BD197" s="381"/>
      <c r="BE197" s="381"/>
      <c r="BF197" s="381"/>
      <c r="BG197" s="381"/>
      <c r="BH197" s="381"/>
      <c r="BI197" s="381"/>
      <c r="BJ197" s="381"/>
      <c r="BK197" s="381"/>
      <c r="BL197" s="381"/>
      <c r="BM197" s="381"/>
      <c r="BN197" s="381"/>
      <c r="BO197" s="381"/>
      <c r="BP197" s="381"/>
      <c r="BQ197" s="381"/>
      <c r="BR197" s="381"/>
      <c r="BS197" s="381"/>
      <c r="BT197" s="381"/>
      <c r="BU197" s="381"/>
      <c r="BV197" s="381"/>
      <c r="BW197" s="381"/>
      <c r="BX197" s="381"/>
      <c r="BY197" s="381"/>
      <c r="BZ197" s="381"/>
      <c r="CA197" s="381"/>
      <c r="CB197" s="381"/>
      <c r="CC197" s="381"/>
      <c r="CD197" s="381"/>
      <c r="CE197" s="381"/>
      <c r="CF197" s="381"/>
      <c r="CG197" s="381"/>
      <c r="CH197" s="381"/>
      <c r="CI197" s="381"/>
      <c r="CJ197" s="381"/>
      <c r="CK197" s="381"/>
      <c r="CL197" s="381"/>
      <c r="CM197" s="381"/>
      <c r="CN197" s="381"/>
      <c r="CO197" s="381"/>
      <c r="CP197" s="381"/>
      <c r="CQ197" s="381"/>
      <c r="CR197" s="381"/>
      <c r="CS197" s="381"/>
      <c r="CT197" s="381"/>
      <c r="CU197" s="381"/>
      <c r="CV197" s="381"/>
      <c r="CW197" s="381"/>
      <c r="CX197" s="381"/>
      <c r="CY197" s="381"/>
      <c r="CZ197" s="381"/>
      <c r="DA197" s="381"/>
      <c r="DB197" s="381"/>
      <c r="DC197" s="381"/>
      <c r="DD197" s="381"/>
      <c r="DE197" s="381"/>
      <c r="DF197" s="381"/>
      <c r="DG197" s="381"/>
      <c r="DH197" s="381"/>
      <c r="DI197" s="381"/>
      <c r="DJ197" s="381"/>
      <c r="DK197" s="381"/>
      <c r="DL197" s="381"/>
      <c r="DM197" s="381"/>
      <c r="DN197" s="381"/>
      <c r="DO197" s="381"/>
      <c r="DP197" s="381"/>
      <c r="DQ197" s="381"/>
      <c r="DR197" s="381"/>
      <c r="DS197" s="381"/>
      <c r="DT197" s="381"/>
      <c r="DU197" s="381"/>
      <c r="DV197" s="381"/>
      <c r="DW197" s="381"/>
      <c r="DX197" s="381"/>
      <c r="DY197" s="381"/>
      <c r="DZ197" s="381"/>
      <c r="EA197" s="381"/>
      <c r="EB197" s="381"/>
      <c r="EC197" s="381"/>
      <c r="ED197" s="381"/>
      <c r="EE197" s="381"/>
      <c r="EF197" s="381"/>
      <c r="EG197" s="381"/>
      <c r="EH197" s="381"/>
      <c r="EI197" s="381"/>
      <c r="EJ197" s="381"/>
      <c r="EK197" s="381"/>
      <c r="EL197" s="381"/>
      <c r="EM197" s="381"/>
    </row>
    <row r="198" spans="1:143" s="382" customFormat="1" ht="39.75" customHeight="1" x14ac:dyDescent="0.25">
      <c r="A198" s="230">
        <v>44239</v>
      </c>
      <c r="B198" s="232">
        <v>58228</v>
      </c>
      <c r="C198" s="399" t="s">
        <v>859</v>
      </c>
      <c r="D198" s="394"/>
      <c r="E198" s="400">
        <v>47022.58</v>
      </c>
      <c r="F198" s="289">
        <f t="shared" si="2"/>
        <v>87143749.679999962</v>
      </c>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381"/>
      <c r="DA198" s="381"/>
      <c r="DB198" s="381"/>
      <c r="DC198" s="381"/>
      <c r="DD198" s="381"/>
      <c r="DE198" s="381"/>
      <c r="DF198" s="381"/>
      <c r="DG198" s="381"/>
      <c r="DH198" s="381"/>
      <c r="DI198" s="381"/>
      <c r="DJ198" s="381"/>
      <c r="DK198" s="381"/>
      <c r="DL198" s="381"/>
      <c r="DM198" s="381"/>
      <c r="DN198" s="381"/>
      <c r="DO198" s="381"/>
      <c r="DP198" s="381"/>
      <c r="DQ198" s="381"/>
      <c r="DR198" s="381"/>
      <c r="DS198" s="381"/>
      <c r="DT198" s="381"/>
      <c r="DU198" s="381"/>
      <c r="DV198" s="381"/>
      <c r="DW198" s="381"/>
      <c r="DX198" s="381"/>
      <c r="DY198" s="381"/>
      <c r="DZ198" s="381"/>
      <c r="EA198" s="381"/>
      <c r="EB198" s="381"/>
      <c r="EC198" s="381"/>
      <c r="ED198" s="381"/>
      <c r="EE198" s="381"/>
      <c r="EF198" s="381"/>
      <c r="EG198" s="381"/>
      <c r="EH198" s="381"/>
      <c r="EI198" s="381"/>
      <c r="EJ198" s="381"/>
      <c r="EK198" s="381"/>
      <c r="EL198" s="381"/>
      <c r="EM198" s="381"/>
    </row>
    <row r="199" spans="1:143" s="382" customFormat="1" ht="33.75" customHeight="1" x14ac:dyDescent="0.25">
      <c r="A199" s="230">
        <v>44239</v>
      </c>
      <c r="B199" s="232">
        <v>58229</v>
      </c>
      <c r="C199" s="399" t="s">
        <v>860</v>
      </c>
      <c r="D199" s="394"/>
      <c r="E199" s="400">
        <v>60470.84</v>
      </c>
      <c r="F199" s="289">
        <f t="shared" si="2"/>
        <v>87083278.839999959</v>
      </c>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381"/>
      <c r="DA199" s="381"/>
      <c r="DB199" s="381"/>
      <c r="DC199" s="381"/>
      <c r="DD199" s="381"/>
      <c r="DE199" s="381"/>
      <c r="DF199" s="381"/>
      <c r="DG199" s="381"/>
      <c r="DH199" s="381"/>
      <c r="DI199" s="381"/>
      <c r="DJ199" s="381"/>
      <c r="DK199" s="381"/>
      <c r="DL199" s="381"/>
      <c r="DM199" s="381"/>
      <c r="DN199" s="381"/>
      <c r="DO199" s="381"/>
      <c r="DP199" s="381"/>
      <c r="DQ199" s="381"/>
      <c r="DR199" s="381"/>
      <c r="DS199" s="381"/>
      <c r="DT199" s="381"/>
      <c r="DU199" s="381"/>
      <c r="DV199" s="381"/>
      <c r="DW199" s="381"/>
      <c r="DX199" s="381"/>
      <c r="DY199" s="381"/>
      <c r="DZ199" s="381"/>
      <c r="EA199" s="381"/>
      <c r="EB199" s="381"/>
      <c r="EC199" s="381"/>
      <c r="ED199" s="381"/>
      <c r="EE199" s="381"/>
      <c r="EF199" s="381"/>
      <c r="EG199" s="381"/>
      <c r="EH199" s="381"/>
      <c r="EI199" s="381"/>
      <c r="EJ199" s="381"/>
      <c r="EK199" s="381"/>
      <c r="EL199" s="381"/>
      <c r="EM199" s="381"/>
    </row>
    <row r="200" spans="1:143" s="382" customFormat="1" ht="38.25" customHeight="1" x14ac:dyDescent="0.25">
      <c r="A200" s="230" t="s">
        <v>855</v>
      </c>
      <c r="B200" s="232">
        <v>58230</v>
      </c>
      <c r="C200" s="399" t="s">
        <v>861</v>
      </c>
      <c r="D200" s="394"/>
      <c r="E200" s="400">
        <v>127688.05</v>
      </c>
      <c r="F200" s="289">
        <f t="shared" si="2"/>
        <v>86955590.789999962</v>
      </c>
      <c r="G200" s="381"/>
      <c r="H200" s="381"/>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381"/>
      <c r="DA200" s="381"/>
      <c r="DB200" s="381"/>
      <c r="DC200" s="381"/>
      <c r="DD200" s="381"/>
      <c r="DE200" s="381"/>
      <c r="DF200" s="381"/>
      <c r="DG200" s="381"/>
      <c r="DH200" s="381"/>
      <c r="DI200" s="381"/>
      <c r="DJ200" s="381"/>
      <c r="DK200" s="381"/>
      <c r="DL200" s="381"/>
      <c r="DM200" s="381"/>
      <c r="DN200" s="381"/>
      <c r="DO200" s="381"/>
      <c r="DP200" s="381"/>
      <c r="DQ200" s="381"/>
      <c r="DR200" s="381"/>
      <c r="DS200" s="381"/>
      <c r="DT200" s="381"/>
      <c r="DU200" s="381"/>
      <c r="DV200" s="381"/>
      <c r="DW200" s="381"/>
      <c r="DX200" s="381"/>
      <c r="DY200" s="381"/>
      <c r="DZ200" s="381"/>
      <c r="EA200" s="381"/>
      <c r="EB200" s="381"/>
      <c r="EC200" s="381"/>
      <c r="ED200" s="381"/>
      <c r="EE200" s="381"/>
      <c r="EF200" s="381"/>
      <c r="EG200" s="381"/>
      <c r="EH200" s="381"/>
      <c r="EI200" s="381"/>
      <c r="EJ200" s="381"/>
      <c r="EK200" s="381"/>
      <c r="EL200" s="381"/>
      <c r="EM200" s="381"/>
    </row>
    <row r="201" spans="1:143" s="382" customFormat="1" ht="48" customHeight="1" x14ac:dyDescent="0.25">
      <c r="A201" s="230">
        <v>44239</v>
      </c>
      <c r="B201" s="232">
        <v>58231</v>
      </c>
      <c r="C201" s="401" t="s">
        <v>919</v>
      </c>
      <c r="D201" s="402"/>
      <c r="E201" s="403">
        <v>360460</v>
      </c>
      <c r="F201" s="289">
        <f t="shared" si="2"/>
        <v>86595130.789999962</v>
      </c>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381"/>
      <c r="DA201" s="381"/>
      <c r="DB201" s="381"/>
      <c r="DC201" s="381"/>
      <c r="DD201" s="381"/>
      <c r="DE201" s="381"/>
      <c r="DF201" s="381"/>
      <c r="DG201" s="381"/>
      <c r="DH201" s="381"/>
      <c r="DI201" s="381"/>
      <c r="DJ201" s="381"/>
      <c r="DK201" s="381"/>
      <c r="DL201" s="381"/>
      <c r="DM201" s="381"/>
      <c r="DN201" s="381"/>
      <c r="DO201" s="381"/>
      <c r="DP201" s="381"/>
      <c r="DQ201" s="381"/>
      <c r="DR201" s="381"/>
      <c r="DS201" s="381"/>
      <c r="DT201" s="381"/>
      <c r="DU201" s="381"/>
      <c r="DV201" s="381"/>
      <c r="DW201" s="381"/>
      <c r="DX201" s="381"/>
      <c r="DY201" s="381"/>
      <c r="DZ201" s="381"/>
      <c r="EA201" s="381"/>
      <c r="EB201" s="381"/>
      <c r="EC201" s="381"/>
      <c r="ED201" s="381"/>
      <c r="EE201" s="381"/>
      <c r="EF201" s="381"/>
      <c r="EG201" s="381"/>
      <c r="EH201" s="381"/>
      <c r="EI201" s="381"/>
      <c r="EJ201" s="381"/>
      <c r="EK201" s="381"/>
      <c r="EL201" s="381"/>
      <c r="EM201" s="381"/>
    </row>
    <row r="202" spans="1:143" s="382" customFormat="1" ht="27" customHeight="1" x14ac:dyDescent="0.25">
      <c r="A202" s="230">
        <v>44239</v>
      </c>
      <c r="B202" s="232">
        <v>58232</v>
      </c>
      <c r="C202" s="401" t="s">
        <v>920</v>
      </c>
      <c r="D202" s="402"/>
      <c r="E202" s="403">
        <v>126825</v>
      </c>
      <c r="F202" s="289">
        <f t="shared" si="2"/>
        <v>86468305.789999962</v>
      </c>
      <c r="G202" s="381"/>
      <c r="H202" s="381"/>
      <c r="I202" s="381"/>
      <c r="J202" s="381"/>
      <c r="K202" s="381"/>
      <c r="L202" s="381"/>
      <c r="M202" s="381"/>
      <c r="N202" s="381"/>
      <c r="O202" s="381"/>
      <c r="P202" s="381"/>
      <c r="Q202" s="381"/>
      <c r="R202" s="381"/>
      <c r="S202" s="381"/>
      <c r="T202" s="381"/>
      <c r="U202" s="381"/>
      <c r="V202" s="381"/>
      <c r="W202" s="381"/>
      <c r="X202" s="381"/>
      <c r="Y202" s="381"/>
      <c r="Z202" s="381"/>
      <c r="AA202" s="381"/>
      <c r="AB202" s="381"/>
      <c r="AC202" s="381"/>
      <c r="AD202" s="381"/>
      <c r="AE202" s="381"/>
      <c r="AF202" s="381"/>
      <c r="AG202" s="381"/>
      <c r="AH202" s="381"/>
      <c r="AI202" s="381"/>
      <c r="AJ202" s="381"/>
      <c r="AK202" s="381"/>
      <c r="AL202" s="381"/>
      <c r="AM202" s="381"/>
      <c r="AN202" s="381"/>
      <c r="AO202" s="381"/>
      <c r="AP202" s="381"/>
      <c r="AQ202" s="381"/>
      <c r="AR202" s="381"/>
      <c r="AS202" s="381"/>
      <c r="AT202" s="381"/>
      <c r="AU202" s="381"/>
      <c r="AV202" s="381"/>
      <c r="AW202" s="381"/>
      <c r="AX202" s="381"/>
      <c r="AY202" s="381"/>
      <c r="AZ202" s="381"/>
      <c r="BA202" s="381"/>
      <c r="BB202" s="381"/>
      <c r="BC202" s="381"/>
      <c r="BD202" s="381"/>
      <c r="BE202" s="381"/>
      <c r="BF202" s="381"/>
      <c r="BG202" s="381"/>
      <c r="BH202" s="381"/>
      <c r="BI202" s="381"/>
      <c r="BJ202" s="381"/>
      <c r="BK202" s="381"/>
      <c r="BL202" s="381"/>
      <c r="BM202" s="381"/>
      <c r="BN202" s="381"/>
      <c r="BO202" s="381"/>
      <c r="BP202" s="381"/>
      <c r="BQ202" s="381"/>
      <c r="BR202" s="381"/>
      <c r="BS202" s="381"/>
      <c r="BT202" s="381"/>
      <c r="BU202" s="381"/>
      <c r="BV202" s="381"/>
      <c r="BW202" s="381"/>
      <c r="BX202" s="381"/>
      <c r="BY202" s="381"/>
      <c r="BZ202" s="381"/>
      <c r="CA202" s="381"/>
      <c r="CB202" s="381"/>
      <c r="CC202" s="381"/>
      <c r="CD202" s="381"/>
      <c r="CE202" s="381"/>
      <c r="CF202" s="381"/>
      <c r="CG202" s="381"/>
      <c r="CH202" s="381"/>
      <c r="CI202" s="381"/>
      <c r="CJ202" s="381"/>
      <c r="CK202" s="381"/>
      <c r="CL202" s="381"/>
      <c r="CM202" s="381"/>
      <c r="CN202" s="381"/>
      <c r="CO202" s="381"/>
      <c r="CP202" s="381"/>
      <c r="CQ202" s="381"/>
      <c r="CR202" s="381"/>
      <c r="CS202" s="381"/>
      <c r="CT202" s="381"/>
      <c r="CU202" s="381"/>
      <c r="CV202" s="381"/>
      <c r="CW202" s="381"/>
      <c r="CX202" s="381"/>
      <c r="CY202" s="381"/>
      <c r="CZ202" s="381"/>
      <c r="DA202" s="381"/>
      <c r="DB202" s="381"/>
      <c r="DC202" s="381"/>
      <c r="DD202" s="381"/>
      <c r="DE202" s="381"/>
      <c r="DF202" s="381"/>
      <c r="DG202" s="381"/>
      <c r="DH202" s="381"/>
      <c r="DI202" s="381"/>
      <c r="DJ202" s="381"/>
      <c r="DK202" s="381"/>
      <c r="DL202" s="381"/>
      <c r="DM202" s="381"/>
      <c r="DN202" s="381"/>
      <c r="DO202" s="381"/>
      <c r="DP202" s="381"/>
      <c r="DQ202" s="381"/>
      <c r="DR202" s="381"/>
      <c r="DS202" s="381"/>
      <c r="DT202" s="381"/>
      <c r="DU202" s="381"/>
      <c r="DV202" s="381"/>
      <c r="DW202" s="381"/>
      <c r="DX202" s="381"/>
      <c r="DY202" s="381"/>
      <c r="DZ202" s="381"/>
      <c r="EA202" s="381"/>
      <c r="EB202" s="381"/>
      <c r="EC202" s="381"/>
      <c r="ED202" s="381"/>
      <c r="EE202" s="381"/>
      <c r="EF202" s="381"/>
      <c r="EG202" s="381"/>
      <c r="EH202" s="381"/>
      <c r="EI202" s="381"/>
      <c r="EJ202" s="381"/>
      <c r="EK202" s="381"/>
      <c r="EL202" s="381"/>
      <c r="EM202" s="381"/>
    </row>
    <row r="203" spans="1:143" s="382" customFormat="1" ht="35.25" customHeight="1" x14ac:dyDescent="0.25">
      <c r="A203" s="230">
        <v>44239</v>
      </c>
      <c r="B203" s="404" t="s">
        <v>862</v>
      </c>
      <c r="C203" s="404" t="s">
        <v>918</v>
      </c>
      <c r="D203" s="402"/>
      <c r="E203" s="405">
        <v>1850.34</v>
      </c>
      <c r="F203" s="289">
        <f t="shared" si="2"/>
        <v>86466455.449999958</v>
      </c>
      <c r="G203" s="381"/>
      <c r="H203" s="381"/>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381"/>
      <c r="DA203" s="381"/>
      <c r="DB203" s="381"/>
      <c r="DC203" s="381"/>
      <c r="DD203" s="381"/>
      <c r="DE203" s="381"/>
      <c r="DF203" s="381"/>
      <c r="DG203" s="381"/>
      <c r="DH203" s="381"/>
      <c r="DI203" s="381"/>
      <c r="DJ203" s="381"/>
      <c r="DK203" s="381"/>
      <c r="DL203" s="381"/>
      <c r="DM203" s="381"/>
      <c r="DN203" s="381"/>
      <c r="DO203" s="381"/>
      <c r="DP203" s="381"/>
      <c r="DQ203" s="381"/>
      <c r="DR203" s="381"/>
      <c r="DS203" s="381"/>
      <c r="DT203" s="381"/>
      <c r="DU203" s="381"/>
      <c r="DV203" s="381"/>
      <c r="DW203" s="381"/>
      <c r="DX203" s="381"/>
      <c r="DY203" s="381"/>
      <c r="DZ203" s="381"/>
      <c r="EA203" s="381"/>
      <c r="EB203" s="381"/>
      <c r="EC203" s="381"/>
      <c r="ED203" s="381"/>
      <c r="EE203" s="381"/>
      <c r="EF203" s="381"/>
      <c r="EG203" s="381"/>
      <c r="EH203" s="381"/>
      <c r="EI203" s="381"/>
      <c r="EJ203" s="381"/>
      <c r="EK203" s="381"/>
      <c r="EL203" s="381"/>
      <c r="EM203" s="381"/>
    </row>
    <row r="204" spans="1:143" s="382" customFormat="1" ht="35.25" customHeight="1" x14ac:dyDescent="0.25">
      <c r="A204" s="230">
        <v>44242</v>
      </c>
      <c r="B204" s="376">
        <v>58233</v>
      </c>
      <c r="C204" s="404" t="s">
        <v>868</v>
      </c>
      <c r="D204" s="402"/>
      <c r="E204" s="405">
        <v>173944.93</v>
      </c>
      <c r="F204" s="289">
        <f t="shared" si="2"/>
        <v>86292510.519999951</v>
      </c>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381"/>
      <c r="DG204" s="381"/>
      <c r="DH204" s="381"/>
      <c r="DI204" s="381"/>
      <c r="DJ204" s="381"/>
      <c r="DK204" s="381"/>
      <c r="DL204" s="381"/>
      <c r="DM204" s="381"/>
      <c r="DN204" s="381"/>
      <c r="DO204" s="381"/>
      <c r="DP204" s="381"/>
      <c r="DQ204" s="381"/>
      <c r="DR204" s="381"/>
      <c r="DS204" s="381"/>
      <c r="DT204" s="381"/>
      <c r="DU204" s="381"/>
      <c r="DV204" s="381"/>
      <c r="DW204" s="381"/>
      <c r="DX204" s="381"/>
      <c r="DY204" s="381"/>
      <c r="DZ204" s="381"/>
      <c r="EA204" s="381"/>
      <c r="EB204" s="381"/>
      <c r="EC204" s="381"/>
      <c r="ED204" s="381"/>
      <c r="EE204" s="381"/>
      <c r="EF204" s="381"/>
      <c r="EG204" s="381"/>
      <c r="EH204" s="381"/>
      <c r="EI204" s="381"/>
      <c r="EJ204" s="381"/>
      <c r="EK204" s="381"/>
      <c r="EL204" s="381"/>
      <c r="EM204" s="381"/>
    </row>
    <row r="205" spans="1:143" s="382" customFormat="1" ht="35.25" customHeight="1" x14ac:dyDescent="0.25">
      <c r="A205" s="230">
        <v>44242</v>
      </c>
      <c r="B205" s="376">
        <v>58234</v>
      </c>
      <c r="C205" s="404" t="s">
        <v>869</v>
      </c>
      <c r="D205" s="402"/>
      <c r="E205" s="405">
        <v>97700.11</v>
      </c>
      <c r="F205" s="289">
        <f t="shared" si="2"/>
        <v>86194810.409999952</v>
      </c>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U205" s="381"/>
      <c r="BV205" s="381"/>
      <c r="BW205" s="381"/>
      <c r="BX205" s="381"/>
      <c r="BY205" s="381"/>
      <c r="BZ205" s="381"/>
      <c r="CA205" s="381"/>
      <c r="CB205" s="381"/>
      <c r="CC205" s="381"/>
      <c r="CD205" s="381"/>
      <c r="CE205" s="381"/>
      <c r="CF205" s="381"/>
      <c r="CG205" s="381"/>
      <c r="CH205" s="381"/>
      <c r="CI205" s="381"/>
      <c r="CJ205" s="381"/>
      <c r="CK205" s="381"/>
      <c r="CL205" s="381"/>
      <c r="CM205" s="381"/>
      <c r="CN205" s="381"/>
      <c r="CO205" s="381"/>
      <c r="CP205" s="381"/>
      <c r="CQ205" s="381"/>
      <c r="CR205" s="381"/>
      <c r="CS205" s="381"/>
      <c r="CT205" s="381"/>
      <c r="CU205" s="381"/>
      <c r="CV205" s="381"/>
      <c r="CW205" s="381"/>
      <c r="CX205" s="381"/>
      <c r="CY205" s="381"/>
      <c r="CZ205" s="381"/>
      <c r="DA205" s="381"/>
      <c r="DB205" s="381"/>
      <c r="DC205" s="381"/>
      <c r="DD205" s="381"/>
      <c r="DE205" s="381"/>
      <c r="DF205" s="381"/>
      <c r="DG205" s="381"/>
      <c r="DH205" s="381"/>
      <c r="DI205" s="381"/>
      <c r="DJ205" s="381"/>
      <c r="DK205" s="381"/>
      <c r="DL205" s="381"/>
      <c r="DM205" s="381"/>
      <c r="DN205" s="381"/>
      <c r="DO205" s="381"/>
      <c r="DP205" s="381"/>
      <c r="DQ205" s="381"/>
      <c r="DR205" s="381"/>
      <c r="DS205" s="381"/>
      <c r="DT205" s="381"/>
      <c r="DU205" s="381"/>
      <c r="DV205" s="381"/>
      <c r="DW205" s="381"/>
      <c r="DX205" s="381"/>
      <c r="DY205" s="381"/>
      <c r="DZ205" s="381"/>
      <c r="EA205" s="381"/>
      <c r="EB205" s="381"/>
      <c r="EC205" s="381"/>
      <c r="ED205" s="381"/>
      <c r="EE205" s="381"/>
      <c r="EF205" s="381"/>
      <c r="EG205" s="381"/>
      <c r="EH205" s="381"/>
      <c r="EI205" s="381"/>
      <c r="EJ205" s="381"/>
      <c r="EK205" s="381"/>
      <c r="EL205" s="381"/>
      <c r="EM205" s="381"/>
    </row>
    <row r="206" spans="1:143" s="382" customFormat="1" ht="35.25" customHeight="1" x14ac:dyDescent="0.25">
      <c r="A206" s="230">
        <v>44242</v>
      </c>
      <c r="B206" s="376">
        <v>58235</v>
      </c>
      <c r="C206" s="404" t="s">
        <v>917</v>
      </c>
      <c r="D206" s="402"/>
      <c r="E206" s="405">
        <v>129381.63</v>
      </c>
      <c r="F206" s="289">
        <f t="shared" si="2"/>
        <v>86065428.779999956</v>
      </c>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381"/>
      <c r="DA206" s="381"/>
      <c r="DB206" s="381"/>
      <c r="DC206" s="381"/>
      <c r="DD206" s="381"/>
      <c r="DE206" s="381"/>
      <c r="DF206" s="381"/>
      <c r="DG206" s="381"/>
      <c r="DH206" s="381"/>
      <c r="DI206" s="381"/>
      <c r="DJ206" s="381"/>
      <c r="DK206" s="381"/>
      <c r="DL206" s="381"/>
      <c r="DM206" s="381"/>
      <c r="DN206" s="381"/>
      <c r="DO206" s="381"/>
      <c r="DP206" s="381"/>
      <c r="DQ206" s="381"/>
      <c r="DR206" s="381"/>
      <c r="DS206" s="381"/>
      <c r="DT206" s="381"/>
      <c r="DU206" s="381"/>
      <c r="DV206" s="381"/>
      <c r="DW206" s="381"/>
      <c r="DX206" s="381"/>
      <c r="DY206" s="381"/>
      <c r="DZ206" s="381"/>
      <c r="EA206" s="381"/>
      <c r="EB206" s="381"/>
      <c r="EC206" s="381"/>
      <c r="ED206" s="381"/>
      <c r="EE206" s="381"/>
      <c r="EF206" s="381"/>
      <c r="EG206" s="381"/>
      <c r="EH206" s="381"/>
      <c r="EI206" s="381"/>
      <c r="EJ206" s="381"/>
      <c r="EK206" s="381"/>
      <c r="EL206" s="381"/>
      <c r="EM206" s="381"/>
    </row>
    <row r="207" spans="1:143" s="382" customFormat="1" ht="27.75" customHeight="1" x14ac:dyDescent="0.25">
      <c r="A207" s="230">
        <v>44242</v>
      </c>
      <c r="B207" s="376">
        <v>58236</v>
      </c>
      <c r="C207" s="404" t="s">
        <v>921</v>
      </c>
      <c r="D207" s="402"/>
      <c r="E207" s="405">
        <v>64605.45</v>
      </c>
      <c r="F207" s="289">
        <f t="shared" si="2"/>
        <v>86000823.329999954</v>
      </c>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381"/>
      <c r="DA207" s="381"/>
      <c r="DB207" s="381"/>
      <c r="DC207" s="381"/>
      <c r="DD207" s="381"/>
      <c r="DE207" s="381"/>
      <c r="DF207" s="381"/>
      <c r="DG207" s="381"/>
      <c r="DH207" s="381"/>
      <c r="DI207" s="381"/>
      <c r="DJ207" s="381"/>
      <c r="DK207" s="381"/>
      <c r="DL207" s="381"/>
      <c r="DM207" s="381"/>
      <c r="DN207" s="381"/>
      <c r="DO207" s="381"/>
      <c r="DP207" s="381"/>
      <c r="DQ207" s="381"/>
      <c r="DR207" s="381"/>
      <c r="DS207" s="381"/>
      <c r="DT207" s="381"/>
      <c r="DU207" s="381"/>
      <c r="DV207" s="381"/>
      <c r="DW207" s="381"/>
      <c r="DX207" s="381"/>
      <c r="DY207" s="381"/>
      <c r="DZ207" s="381"/>
      <c r="EA207" s="381"/>
      <c r="EB207" s="381"/>
      <c r="EC207" s="381"/>
      <c r="ED207" s="381"/>
      <c r="EE207" s="381"/>
      <c r="EF207" s="381"/>
      <c r="EG207" s="381"/>
      <c r="EH207" s="381"/>
      <c r="EI207" s="381"/>
      <c r="EJ207" s="381"/>
      <c r="EK207" s="381"/>
      <c r="EL207" s="381"/>
      <c r="EM207" s="381"/>
    </row>
    <row r="208" spans="1:143" s="382" customFormat="1" ht="64.5" customHeight="1" x14ac:dyDescent="0.25">
      <c r="A208" s="230">
        <v>44242</v>
      </c>
      <c r="B208" s="376">
        <v>58237</v>
      </c>
      <c r="C208" s="404" t="s">
        <v>922</v>
      </c>
      <c r="D208" s="402"/>
      <c r="E208" s="405">
        <v>9000</v>
      </c>
      <c r="F208" s="289">
        <f t="shared" si="2"/>
        <v>85991823.329999954</v>
      </c>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381"/>
      <c r="DA208" s="381"/>
      <c r="DB208" s="381"/>
      <c r="DC208" s="381"/>
      <c r="DD208" s="381"/>
      <c r="DE208" s="381"/>
      <c r="DF208" s="381"/>
      <c r="DG208" s="381"/>
      <c r="DH208" s="381"/>
      <c r="DI208" s="381"/>
      <c r="DJ208" s="381"/>
      <c r="DK208" s="381"/>
      <c r="DL208" s="381"/>
      <c r="DM208" s="381"/>
      <c r="DN208" s="381"/>
      <c r="DO208" s="381"/>
      <c r="DP208" s="381"/>
      <c r="DQ208" s="381"/>
      <c r="DR208" s="381"/>
      <c r="DS208" s="381"/>
      <c r="DT208" s="381"/>
      <c r="DU208" s="381"/>
      <c r="DV208" s="381"/>
      <c r="DW208" s="381"/>
      <c r="DX208" s="381"/>
      <c r="DY208" s="381"/>
      <c r="DZ208" s="381"/>
      <c r="EA208" s="381"/>
      <c r="EB208" s="381"/>
      <c r="EC208" s="381"/>
      <c r="ED208" s="381"/>
      <c r="EE208" s="381"/>
      <c r="EF208" s="381"/>
      <c r="EG208" s="381"/>
      <c r="EH208" s="381"/>
      <c r="EI208" s="381"/>
      <c r="EJ208" s="381"/>
      <c r="EK208" s="381"/>
      <c r="EL208" s="381"/>
      <c r="EM208" s="381"/>
    </row>
    <row r="209" spans="1:143" s="382" customFormat="1" ht="45" customHeight="1" x14ac:dyDescent="0.25">
      <c r="A209" s="230">
        <v>44242</v>
      </c>
      <c r="B209" s="376">
        <v>58238</v>
      </c>
      <c r="C209" s="404" t="s">
        <v>870</v>
      </c>
      <c r="D209" s="402"/>
      <c r="E209" s="405">
        <v>68025.399999999994</v>
      </c>
      <c r="F209" s="289">
        <f t="shared" si="2"/>
        <v>85923797.929999948</v>
      </c>
      <c r="G209" s="381"/>
      <c r="H209" s="381"/>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381"/>
      <c r="DA209" s="381"/>
      <c r="DB209" s="381"/>
      <c r="DC209" s="381"/>
      <c r="DD209" s="381"/>
      <c r="DE209" s="381"/>
      <c r="DF209" s="381"/>
      <c r="DG209" s="381"/>
      <c r="DH209" s="381"/>
      <c r="DI209" s="381"/>
      <c r="DJ209" s="381"/>
      <c r="DK209" s="381"/>
      <c r="DL209" s="381"/>
      <c r="DM209" s="381"/>
      <c r="DN209" s="381"/>
      <c r="DO209" s="381"/>
      <c r="DP209" s="381"/>
      <c r="DQ209" s="381"/>
      <c r="DR209" s="381"/>
      <c r="DS209" s="381"/>
      <c r="DT209" s="381"/>
      <c r="DU209" s="381"/>
      <c r="DV209" s="381"/>
      <c r="DW209" s="381"/>
      <c r="DX209" s="381"/>
      <c r="DY209" s="381"/>
      <c r="DZ209" s="381"/>
      <c r="EA209" s="381"/>
      <c r="EB209" s="381"/>
      <c r="EC209" s="381"/>
      <c r="ED209" s="381"/>
      <c r="EE209" s="381"/>
      <c r="EF209" s="381"/>
      <c r="EG209" s="381"/>
      <c r="EH209" s="381"/>
      <c r="EI209" s="381"/>
      <c r="EJ209" s="381"/>
      <c r="EK209" s="381"/>
      <c r="EL209" s="381"/>
      <c r="EM209" s="381"/>
    </row>
    <row r="210" spans="1:143" s="382" customFormat="1" ht="40.5" customHeight="1" x14ac:dyDescent="0.25">
      <c r="A210" s="230">
        <v>44242</v>
      </c>
      <c r="B210" s="376">
        <v>58239</v>
      </c>
      <c r="C210" s="404" t="s">
        <v>871</v>
      </c>
      <c r="D210" s="402"/>
      <c r="E210" s="405">
        <v>8125.96</v>
      </c>
      <c r="F210" s="289">
        <f t="shared" si="2"/>
        <v>85915671.969999954</v>
      </c>
      <c r="G210" s="381"/>
      <c r="H210" s="381"/>
      <c r="I210" s="381"/>
      <c r="J210" s="381"/>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381"/>
      <c r="AR210" s="381"/>
      <c r="AS210" s="381"/>
      <c r="AT210" s="381"/>
      <c r="AU210" s="381"/>
      <c r="AV210" s="381"/>
      <c r="AW210" s="381"/>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U210" s="381"/>
      <c r="BV210" s="381"/>
      <c r="BW210" s="381"/>
      <c r="BX210" s="381"/>
      <c r="BY210" s="381"/>
      <c r="BZ210" s="381"/>
      <c r="CA210" s="381"/>
      <c r="CB210" s="381"/>
      <c r="CC210" s="381"/>
      <c r="CD210" s="381"/>
      <c r="CE210" s="381"/>
      <c r="CF210" s="381"/>
      <c r="CG210" s="381"/>
      <c r="CH210" s="381"/>
      <c r="CI210" s="381"/>
      <c r="CJ210" s="381"/>
      <c r="CK210" s="381"/>
      <c r="CL210" s="381"/>
      <c r="CM210" s="381"/>
      <c r="CN210" s="381"/>
      <c r="CO210" s="381"/>
      <c r="CP210" s="381"/>
      <c r="CQ210" s="381"/>
      <c r="CR210" s="381"/>
      <c r="CS210" s="381"/>
      <c r="CT210" s="381"/>
      <c r="CU210" s="381"/>
      <c r="CV210" s="381"/>
      <c r="CW210" s="381"/>
      <c r="CX210" s="381"/>
      <c r="CY210" s="381"/>
      <c r="CZ210" s="381"/>
      <c r="DA210" s="381"/>
      <c r="DB210" s="381"/>
      <c r="DC210" s="381"/>
      <c r="DD210" s="381"/>
      <c r="DE210" s="381"/>
      <c r="DF210" s="381"/>
      <c r="DG210" s="381"/>
      <c r="DH210" s="381"/>
      <c r="DI210" s="381"/>
      <c r="DJ210" s="381"/>
      <c r="DK210" s="381"/>
      <c r="DL210" s="381"/>
      <c r="DM210" s="381"/>
      <c r="DN210" s="381"/>
      <c r="DO210" s="381"/>
      <c r="DP210" s="381"/>
      <c r="DQ210" s="381"/>
      <c r="DR210" s="381"/>
      <c r="DS210" s="381"/>
      <c r="DT210" s="381"/>
      <c r="DU210" s="381"/>
      <c r="DV210" s="381"/>
      <c r="DW210" s="381"/>
      <c r="DX210" s="381"/>
      <c r="DY210" s="381"/>
      <c r="DZ210" s="381"/>
      <c r="EA210" s="381"/>
      <c r="EB210" s="381"/>
      <c r="EC210" s="381"/>
      <c r="ED210" s="381"/>
      <c r="EE210" s="381"/>
      <c r="EF210" s="381"/>
      <c r="EG210" s="381"/>
      <c r="EH210" s="381"/>
      <c r="EI210" s="381"/>
      <c r="EJ210" s="381"/>
      <c r="EK210" s="381"/>
      <c r="EL210" s="381"/>
      <c r="EM210" s="381"/>
    </row>
    <row r="211" spans="1:143" s="382" customFormat="1" ht="42" customHeight="1" x14ac:dyDescent="0.25">
      <c r="A211" s="230">
        <v>44242</v>
      </c>
      <c r="B211" s="376">
        <v>58240</v>
      </c>
      <c r="C211" s="404" t="s">
        <v>901</v>
      </c>
      <c r="D211" s="402"/>
      <c r="E211" s="405">
        <v>112365.48</v>
      </c>
      <c r="F211" s="289">
        <f t="shared" si="2"/>
        <v>85803306.48999995</v>
      </c>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381"/>
      <c r="DA211" s="381"/>
      <c r="DB211" s="381"/>
      <c r="DC211" s="381"/>
      <c r="DD211" s="381"/>
      <c r="DE211" s="381"/>
      <c r="DF211" s="381"/>
      <c r="DG211" s="381"/>
      <c r="DH211" s="381"/>
      <c r="DI211" s="381"/>
      <c r="DJ211" s="381"/>
      <c r="DK211" s="381"/>
      <c r="DL211" s="381"/>
      <c r="DM211" s="381"/>
      <c r="DN211" s="381"/>
      <c r="DO211" s="381"/>
      <c r="DP211" s="381"/>
      <c r="DQ211" s="381"/>
      <c r="DR211" s="381"/>
      <c r="DS211" s="381"/>
      <c r="DT211" s="381"/>
      <c r="DU211" s="381"/>
      <c r="DV211" s="381"/>
      <c r="DW211" s="381"/>
      <c r="DX211" s="381"/>
      <c r="DY211" s="381"/>
      <c r="DZ211" s="381"/>
      <c r="EA211" s="381"/>
      <c r="EB211" s="381"/>
      <c r="EC211" s="381"/>
      <c r="ED211" s="381"/>
      <c r="EE211" s="381"/>
      <c r="EF211" s="381"/>
      <c r="EG211" s="381"/>
      <c r="EH211" s="381"/>
      <c r="EI211" s="381"/>
      <c r="EJ211" s="381"/>
      <c r="EK211" s="381"/>
      <c r="EL211" s="381"/>
      <c r="EM211" s="381"/>
    </row>
    <row r="212" spans="1:143" s="382" customFormat="1" ht="35.25" customHeight="1" x14ac:dyDescent="0.25">
      <c r="A212" s="230">
        <v>44242</v>
      </c>
      <c r="B212" s="376">
        <v>58241</v>
      </c>
      <c r="C212" s="404" t="s">
        <v>872</v>
      </c>
      <c r="D212" s="402"/>
      <c r="E212" s="405">
        <v>176151.36</v>
      </c>
      <c r="F212" s="289">
        <f t="shared" si="2"/>
        <v>85627155.129999951</v>
      </c>
      <c r="G212" s="381"/>
      <c r="H212" s="381"/>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381"/>
      <c r="DA212" s="381"/>
      <c r="DB212" s="381"/>
      <c r="DC212" s="381"/>
      <c r="DD212" s="381"/>
      <c r="DE212" s="381"/>
      <c r="DF212" s="381"/>
      <c r="DG212" s="381"/>
      <c r="DH212" s="381"/>
      <c r="DI212" s="381"/>
      <c r="DJ212" s="381"/>
      <c r="DK212" s="381"/>
      <c r="DL212" s="381"/>
      <c r="DM212" s="381"/>
      <c r="DN212" s="381"/>
      <c r="DO212" s="381"/>
      <c r="DP212" s="381"/>
      <c r="DQ212" s="381"/>
      <c r="DR212" s="381"/>
      <c r="DS212" s="381"/>
      <c r="DT212" s="381"/>
      <c r="DU212" s="381"/>
      <c r="DV212" s="381"/>
      <c r="DW212" s="381"/>
      <c r="DX212" s="381"/>
      <c r="DY212" s="381"/>
      <c r="DZ212" s="381"/>
      <c r="EA212" s="381"/>
      <c r="EB212" s="381"/>
      <c r="EC212" s="381"/>
      <c r="ED212" s="381"/>
      <c r="EE212" s="381"/>
      <c r="EF212" s="381"/>
      <c r="EG212" s="381"/>
      <c r="EH212" s="381"/>
      <c r="EI212" s="381"/>
      <c r="EJ212" s="381"/>
      <c r="EK212" s="381"/>
      <c r="EL212" s="381"/>
      <c r="EM212" s="381"/>
    </row>
    <row r="213" spans="1:143" s="382" customFormat="1" ht="40.5" customHeight="1" x14ac:dyDescent="0.25">
      <c r="A213" s="230">
        <v>44242</v>
      </c>
      <c r="B213" s="376">
        <v>58242</v>
      </c>
      <c r="C213" s="404" t="s">
        <v>923</v>
      </c>
      <c r="D213" s="402"/>
      <c r="E213" s="405">
        <v>163073.37</v>
      </c>
      <c r="F213" s="289">
        <f t="shared" ref="F213:F276" si="3">F212-E213</f>
        <v>85464081.759999946</v>
      </c>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c r="AW213" s="381"/>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U213" s="381"/>
      <c r="BV213" s="381"/>
      <c r="BW213" s="381"/>
      <c r="BX213" s="381"/>
      <c r="BY213" s="381"/>
      <c r="BZ213" s="381"/>
      <c r="CA213" s="381"/>
      <c r="CB213" s="381"/>
      <c r="CC213" s="381"/>
      <c r="CD213" s="381"/>
      <c r="CE213" s="381"/>
      <c r="CF213" s="381"/>
      <c r="CG213" s="381"/>
      <c r="CH213" s="381"/>
      <c r="CI213" s="381"/>
      <c r="CJ213" s="381"/>
      <c r="CK213" s="381"/>
      <c r="CL213" s="381"/>
      <c r="CM213" s="381"/>
      <c r="CN213" s="381"/>
      <c r="CO213" s="381"/>
      <c r="CP213" s="381"/>
      <c r="CQ213" s="381"/>
      <c r="CR213" s="381"/>
      <c r="CS213" s="381"/>
      <c r="CT213" s="381"/>
      <c r="CU213" s="381"/>
      <c r="CV213" s="381"/>
      <c r="CW213" s="381"/>
      <c r="CX213" s="381"/>
      <c r="CY213" s="381"/>
      <c r="CZ213" s="381"/>
      <c r="DA213" s="381"/>
      <c r="DB213" s="381"/>
      <c r="DC213" s="381"/>
      <c r="DD213" s="381"/>
      <c r="DE213" s="381"/>
      <c r="DF213" s="381"/>
      <c r="DG213" s="381"/>
      <c r="DH213" s="381"/>
      <c r="DI213" s="381"/>
      <c r="DJ213" s="381"/>
      <c r="DK213" s="381"/>
      <c r="DL213" s="381"/>
      <c r="DM213" s="381"/>
      <c r="DN213" s="381"/>
      <c r="DO213" s="381"/>
      <c r="DP213" s="381"/>
      <c r="DQ213" s="381"/>
      <c r="DR213" s="381"/>
      <c r="DS213" s="381"/>
      <c r="DT213" s="381"/>
      <c r="DU213" s="381"/>
      <c r="DV213" s="381"/>
      <c r="DW213" s="381"/>
      <c r="DX213" s="381"/>
      <c r="DY213" s="381"/>
      <c r="DZ213" s="381"/>
      <c r="EA213" s="381"/>
      <c r="EB213" s="381"/>
      <c r="EC213" s="381"/>
      <c r="ED213" s="381"/>
      <c r="EE213" s="381"/>
      <c r="EF213" s="381"/>
      <c r="EG213" s="381"/>
      <c r="EH213" s="381"/>
      <c r="EI213" s="381"/>
      <c r="EJ213" s="381"/>
      <c r="EK213" s="381"/>
      <c r="EL213" s="381"/>
      <c r="EM213" s="381"/>
    </row>
    <row r="214" spans="1:143" s="382" customFormat="1" ht="45" customHeight="1" x14ac:dyDescent="0.25">
      <c r="A214" s="230">
        <v>44242</v>
      </c>
      <c r="B214" s="376">
        <v>58243</v>
      </c>
      <c r="C214" s="404" t="s">
        <v>873</v>
      </c>
      <c r="D214" s="402"/>
      <c r="E214" s="405">
        <v>130304.57</v>
      </c>
      <c r="F214" s="289">
        <f t="shared" si="3"/>
        <v>85333777.189999953</v>
      </c>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381"/>
      <c r="DA214" s="381"/>
      <c r="DB214" s="381"/>
      <c r="DC214" s="381"/>
      <c r="DD214" s="381"/>
      <c r="DE214" s="381"/>
      <c r="DF214" s="381"/>
      <c r="DG214" s="381"/>
      <c r="DH214" s="381"/>
      <c r="DI214" s="381"/>
      <c r="DJ214" s="381"/>
      <c r="DK214" s="381"/>
      <c r="DL214" s="381"/>
      <c r="DM214" s="381"/>
      <c r="DN214" s="381"/>
      <c r="DO214" s="381"/>
      <c r="DP214" s="381"/>
      <c r="DQ214" s="381"/>
      <c r="DR214" s="381"/>
      <c r="DS214" s="381"/>
      <c r="DT214" s="381"/>
      <c r="DU214" s="381"/>
      <c r="DV214" s="381"/>
      <c r="DW214" s="381"/>
      <c r="DX214" s="381"/>
      <c r="DY214" s="381"/>
      <c r="DZ214" s="381"/>
      <c r="EA214" s="381"/>
      <c r="EB214" s="381"/>
      <c r="EC214" s="381"/>
      <c r="ED214" s="381"/>
      <c r="EE214" s="381"/>
      <c r="EF214" s="381"/>
      <c r="EG214" s="381"/>
      <c r="EH214" s="381"/>
      <c r="EI214" s="381"/>
      <c r="EJ214" s="381"/>
      <c r="EK214" s="381"/>
      <c r="EL214" s="381"/>
      <c r="EM214" s="381"/>
    </row>
    <row r="215" spans="1:143" s="382" customFormat="1" ht="43.5" customHeight="1" x14ac:dyDescent="0.25">
      <c r="A215" s="230">
        <v>44242</v>
      </c>
      <c r="B215" s="376">
        <v>58244</v>
      </c>
      <c r="C215" s="404" t="s">
        <v>902</v>
      </c>
      <c r="D215" s="402"/>
      <c r="E215" s="405">
        <v>185380.71</v>
      </c>
      <c r="F215" s="289">
        <f t="shared" si="3"/>
        <v>85148396.479999959</v>
      </c>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381"/>
      <c r="DA215" s="381"/>
      <c r="DB215" s="381"/>
      <c r="DC215" s="381"/>
      <c r="DD215" s="381"/>
      <c r="DE215" s="381"/>
      <c r="DF215" s="381"/>
      <c r="DG215" s="381"/>
      <c r="DH215" s="381"/>
      <c r="DI215" s="381"/>
      <c r="DJ215" s="381"/>
      <c r="DK215" s="381"/>
      <c r="DL215" s="381"/>
      <c r="DM215" s="381"/>
      <c r="DN215" s="381"/>
      <c r="DO215" s="381"/>
      <c r="DP215" s="381"/>
      <c r="DQ215" s="381"/>
      <c r="DR215" s="381"/>
      <c r="DS215" s="381"/>
      <c r="DT215" s="381"/>
      <c r="DU215" s="381"/>
      <c r="DV215" s="381"/>
      <c r="DW215" s="381"/>
      <c r="DX215" s="381"/>
      <c r="DY215" s="381"/>
      <c r="DZ215" s="381"/>
      <c r="EA215" s="381"/>
      <c r="EB215" s="381"/>
      <c r="EC215" s="381"/>
      <c r="ED215" s="381"/>
      <c r="EE215" s="381"/>
      <c r="EF215" s="381"/>
      <c r="EG215" s="381"/>
      <c r="EH215" s="381"/>
      <c r="EI215" s="381"/>
      <c r="EJ215" s="381"/>
      <c r="EK215" s="381"/>
      <c r="EL215" s="381"/>
      <c r="EM215" s="381"/>
    </row>
    <row r="216" spans="1:143" s="382" customFormat="1" ht="43.5" customHeight="1" x14ac:dyDescent="0.25">
      <c r="A216" s="230">
        <v>44242</v>
      </c>
      <c r="B216" s="376">
        <v>58245</v>
      </c>
      <c r="C216" s="404" t="s">
        <v>874</v>
      </c>
      <c r="D216" s="402"/>
      <c r="E216" s="405">
        <v>57683.43</v>
      </c>
      <c r="F216" s="289">
        <f t="shared" si="3"/>
        <v>85090713.049999952</v>
      </c>
      <c r="G216" s="381"/>
      <c r="H216" s="381"/>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381"/>
      <c r="DA216" s="381"/>
      <c r="DB216" s="381"/>
      <c r="DC216" s="381"/>
      <c r="DD216" s="381"/>
      <c r="DE216" s="381"/>
      <c r="DF216" s="381"/>
      <c r="DG216" s="381"/>
      <c r="DH216" s="381"/>
      <c r="DI216" s="381"/>
      <c r="DJ216" s="381"/>
      <c r="DK216" s="381"/>
      <c r="DL216" s="381"/>
      <c r="DM216" s="381"/>
      <c r="DN216" s="381"/>
      <c r="DO216" s="381"/>
      <c r="DP216" s="381"/>
      <c r="DQ216" s="381"/>
      <c r="DR216" s="381"/>
      <c r="DS216" s="381"/>
      <c r="DT216" s="381"/>
      <c r="DU216" s="381"/>
      <c r="DV216" s="381"/>
      <c r="DW216" s="381"/>
      <c r="DX216" s="381"/>
      <c r="DY216" s="381"/>
      <c r="DZ216" s="381"/>
      <c r="EA216" s="381"/>
      <c r="EB216" s="381"/>
      <c r="EC216" s="381"/>
      <c r="ED216" s="381"/>
      <c r="EE216" s="381"/>
      <c r="EF216" s="381"/>
      <c r="EG216" s="381"/>
      <c r="EH216" s="381"/>
      <c r="EI216" s="381"/>
      <c r="EJ216" s="381"/>
      <c r="EK216" s="381"/>
      <c r="EL216" s="381"/>
      <c r="EM216" s="381"/>
    </row>
    <row r="217" spans="1:143" s="382" customFormat="1" ht="35.25" customHeight="1" x14ac:dyDescent="0.25">
      <c r="A217" s="230">
        <v>44242</v>
      </c>
      <c r="B217" s="376">
        <v>58246</v>
      </c>
      <c r="C217" s="404" t="s">
        <v>903</v>
      </c>
      <c r="D217" s="402"/>
      <c r="E217" s="405">
        <v>11536.69</v>
      </c>
      <c r="F217" s="289">
        <f t="shared" si="3"/>
        <v>85079176.359999955</v>
      </c>
      <c r="G217" s="381"/>
      <c r="H217" s="381"/>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381"/>
      <c r="DA217" s="381"/>
      <c r="DB217" s="381"/>
      <c r="DC217" s="381"/>
      <c r="DD217" s="381"/>
      <c r="DE217" s="381"/>
      <c r="DF217" s="381"/>
      <c r="DG217" s="381"/>
      <c r="DH217" s="381"/>
      <c r="DI217" s="381"/>
      <c r="DJ217" s="381"/>
      <c r="DK217" s="381"/>
      <c r="DL217" s="381"/>
      <c r="DM217" s="381"/>
      <c r="DN217" s="381"/>
      <c r="DO217" s="381"/>
      <c r="DP217" s="381"/>
      <c r="DQ217" s="381"/>
      <c r="DR217" s="381"/>
      <c r="DS217" s="381"/>
      <c r="DT217" s="381"/>
      <c r="DU217" s="381"/>
      <c r="DV217" s="381"/>
      <c r="DW217" s="381"/>
      <c r="DX217" s="381"/>
      <c r="DY217" s="381"/>
      <c r="DZ217" s="381"/>
      <c r="EA217" s="381"/>
      <c r="EB217" s="381"/>
      <c r="EC217" s="381"/>
      <c r="ED217" s="381"/>
      <c r="EE217" s="381"/>
      <c r="EF217" s="381"/>
      <c r="EG217" s="381"/>
      <c r="EH217" s="381"/>
      <c r="EI217" s="381"/>
      <c r="EJ217" s="381"/>
      <c r="EK217" s="381"/>
      <c r="EL217" s="381"/>
      <c r="EM217" s="381"/>
    </row>
    <row r="218" spans="1:143" s="382" customFormat="1" ht="40.5" customHeight="1" x14ac:dyDescent="0.25">
      <c r="A218" s="230">
        <v>44242</v>
      </c>
      <c r="B218" s="376">
        <v>58247</v>
      </c>
      <c r="C218" s="404" t="s">
        <v>904</v>
      </c>
      <c r="D218" s="402"/>
      <c r="E218" s="405">
        <v>184457.78</v>
      </c>
      <c r="F218" s="289">
        <f t="shared" si="3"/>
        <v>84894718.579999954</v>
      </c>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381"/>
      <c r="AG218" s="381"/>
      <c r="AH218" s="381"/>
      <c r="AI218" s="381"/>
      <c r="AJ218" s="381"/>
      <c r="AK218" s="381"/>
      <c r="AL218" s="381"/>
      <c r="AM218" s="381"/>
      <c r="AN218" s="381"/>
      <c r="AO218" s="381"/>
      <c r="AP218" s="381"/>
      <c r="AQ218" s="381"/>
      <c r="AR218" s="381"/>
      <c r="AS218" s="381"/>
      <c r="AT218" s="381"/>
      <c r="AU218" s="381"/>
      <c r="AV218" s="381"/>
      <c r="AW218" s="381"/>
      <c r="AX218" s="381"/>
      <c r="AY218" s="381"/>
      <c r="AZ218" s="381"/>
      <c r="BA218" s="381"/>
      <c r="BB218" s="381"/>
      <c r="BC218" s="381"/>
      <c r="BD218" s="381"/>
      <c r="BE218" s="381"/>
      <c r="BF218" s="381"/>
      <c r="BG218" s="381"/>
      <c r="BH218" s="381"/>
      <c r="BI218" s="381"/>
      <c r="BJ218" s="381"/>
      <c r="BK218" s="381"/>
      <c r="BL218" s="381"/>
      <c r="BM218" s="381"/>
      <c r="BN218" s="381"/>
      <c r="BO218" s="381"/>
      <c r="BP218" s="381"/>
      <c r="BQ218" s="381"/>
      <c r="BR218" s="381"/>
      <c r="BS218" s="381"/>
      <c r="BT218" s="381"/>
      <c r="BU218" s="381"/>
      <c r="BV218" s="381"/>
      <c r="BW218" s="381"/>
      <c r="BX218" s="381"/>
      <c r="BY218" s="381"/>
      <c r="BZ218" s="381"/>
      <c r="CA218" s="381"/>
      <c r="CB218" s="381"/>
      <c r="CC218" s="381"/>
      <c r="CD218" s="381"/>
      <c r="CE218" s="381"/>
      <c r="CF218" s="381"/>
      <c r="CG218" s="381"/>
      <c r="CH218" s="381"/>
      <c r="CI218" s="381"/>
      <c r="CJ218" s="381"/>
      <c r="CK218" s="381"/>
      <c r="CL218" s="381"/>
      <c r="CM218" s="381"/>
      <c r="CN218" s="381"/>
      <c r="CO218" s="381"/>
      <c r="CP218" s="381"/>
      <c r="CQ218" s="381"/>
      <c r="CR218" s="381"/>
      <c r="CS218" s="381"/>
      <c r="CT218" s="381"/>
      <c r="CU218" s="381"/>
      <c r="CV218" s="381"/>
      <c r="CW218" s="381"/>
      <c r="CX218" s="381"/>
      <c r="CY218" s="381"/>
      <c r="CZ218" s="381"/>
      <c r="DA218" s="381"/>
      <c r="DB218" s="381"/>
      <c r="DC218" s="381"/>
      <c r="DD218" s="381"/>
      <c r="DE218" s="381"/>
      <c r="DF218" s="381"/>
      <c r="DG218" s="381"/>
      <c r="DH218" s="381"/>
      <c r="DI218" s="381"/>
      <c r="DJ218" s="381"/>
      <c r="DK218" s="381"/>
      <c r="DL218" s="381"/>
      <c r="DM218" s="381"/>
      <c r="DN218" s="381"/>
      <c r="DO218" s="381"/>
      <c r="DP218" s="381"/>
      <c r="DQ218" s="381"/>
      <c r="DR218" s="381"/>
      <c r="DS218" s="381"/>
      <c r="DT218" s="381"/>
      <c r="DU218" s="381"/>
      <c r="DV218" s="381"/>
      <c r="DW218" s="381"/>
      <c r="DX218" s="381"/>
      <c r="DY218" s="381"/>
      <c r="DZ218" s="381"/>
      <c r="EA218" s="381"/>
      <c r="EB218" s="381"/>
      <c r="EC218" s="381"/>
      <c r="ED218" s="381"/>
      <c r="EE218" s="381"/>
      <c r="EF218" s="381"/>
      <c r="EG218" s="381"/>
      <c r="EH218" s="381"/>
      <c r="EI218" s="381"/>
      <c r="EJ218" s="381"/>
      <c r="EK218" s="381"/>
      <c r="EL218" s="381"/>
      <c r="EM218" s="381"/>
    </row>
    <row r="219" spans="1:143" s="382" customFormat="1" ht="46.5" customHeight="1" x14ac:dyDescent="0.25">
      <c r="A219" s="230">
        <v>44242</v>
      </c>
      <c r="B219" s="376">
        <v>58248</v>
      </c>
      <c r="C219" s="404" t="s">
        <v>875</v>
      </c>
      <c r="D219" s="402"/>
      <c r="E219" s="405">
        <v>197688.05</v>
      </c>
      <c r="F219" s="289">
        <f t="shared" si="3"/>
        <v>84697030.529999956</v>
      </c>
      <c r="G219" s="381"/>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381"/>
      <c r="DA219" s="381"/>
      <c r="DB219" s="381"/>
      <c r="DC219" s="381"/>
      <c r="DD219" s="381"/>
      <c r="DE219" s="381"/>
      <c r="DF219" s="381"/>
      <c r="DG219" s="381"/>
      <c r="DH219" s="381"/>
      <c r="DI219" s="381"/>
      <c r="DJ219" s="381"/>
      <c r="DK219" s="381"/>
      <c r="DL219" s="381"/>
      <c r="DM219" s="381"/>
      <c r="DN219" s="381"/>
      <c r="DO219" s="381"/>
      <c r="DP219" s="381"/>
      <c r="DQ219" s="381"/>
      <c r="DR219" s="381"/>
      <c r="DS219" s="381"/>
      <c r="DT219" s="381"/>
      <c r="DU219" s="381"/>
      <c r="DV219" s="381"/>
      <c r="DW219" s="381"/>
      <c r="DX219" s="381"/>
      <c r="DY219" s="381"/>
      <c r="DZ219" s="381"/>
      <c r="EA219" s="381"/>
      <c r="EB219" s="381"/>
      <c r="EC219" s="381"/>
      <c r="ED219" s="381"/>
      <c r="EE219" s="381"/>
      <c r="EF219" s="381"/>
      <c r="EG219" s="381"/>
      <c r="EH219" s="381"/>
      <c r="EI219" s="381"/>
      <c r="EJ219" s="381"/>
      <c r="EK219" s="381"/>
      <c r="EL219" s="381"/>
      <c r="EM219" s="381"/>
    </row>
    <row r="220" spans="1:143" s="382" customFormat="1" ht="50.25" customHeight="1" x14ac:dyDescent="0.25">
      <c r="A220" s="230">
        <v>44242</v>
      </c>
      <c r="B220" s="376">
        <v>58249</v>
      </c>
      <c r="C220" s="404" t="s">
        <v>876</v>
      </c>
      <c r="D220" s="402"/>
      <c r="E220" s="405">
        <v>144434.01</v>
      </c>
      <c r="F220" s="289">
        <f t="shared" si="3"/>
        <v>84552596.519999951</v>
      </c>
      <c r="G220" s="381"/>
      <c r="H220" s="381"/>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381"/>
      <c r="DA220" s="381"/>
      <c r="DB220" s="381"/>
      <c r="DC220" s="381"/>
      <c r="DD220" s="381"/>
      <c r="DE220" s="381"/>
      <c r="DF220" s="381"/>
      <c r="DG220" s="381"/>
      <c r="DH220" s="381"/>
      <c r="DI220" s="381"/>
      <c r="DJ220" s="381"/>
      <c r="DK220" s="381"/>
      <c r="DL220" s="381"/>
      <c r="DM220" s="381"/>
      <c r="DN220" s="381"/>
      <c r="DO220" s="381"/>
      <c r="DP220" s="381"/>
      <c r="DQ220" s="381"/>
      <c r="DR220" s="381"/>
      <c r="DS220" s="381"/>
      <c r="DT220" s="381"/>
      <c r="DU220" s="381"/>
      <c r="DV220" s="381"/>
      <c r="DW220" s="381"/>
      <c r="DX220" s="381"/>
      <c r="DY220" s="381"/>
      <c r="DZ220" s="381"/>
      <c r="EA220" s="381"/>
      <c r="EB220" s="381"/>
      <c r="EC220" s="381"/>
      <c r="ED220" s="381"/>
      <c r="EE220" s="381"/>
      <c r="EF220" s="381"/>
      <c r="EG220" s="381"/>
      <c r="EH220" s="381"/>
      <c r="EI220" s="381"/>
      <c r="EJ220" s="381"/>
      <c r="EK220" s="381"/>
      <c r="EL220" s="381"/>
      <c r="EM220" s="381"/>
    </row>
    <row r="221" spans="1:143" s="382" customFormat="1" ht="42" customHeight="1" x14ac:dyDescent="0.25">
      <c r="A221" s="230">
        <v>44242</v>
      </c>
      <c r="B221" s="376">
        <v>58250</v>
      </c>
      <c r="C221" s="404" t="s">
        <v>877</v>
      </c>
      <c r="D221" s="402"/>
      <c r="E221" s="405">
        <v>33844.019999999997</v>
      </c>
      <c r="F221" s="289">
        <f t="shared" si="3"/>
        <v>84518752.499999955</v>
      </c>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c r="AG221" s="381"/>
      <c r="AH221" s="381"/>
      <c r="AI221" s="381"/>
      <c r="AJ221" s="381"/>
      <c r="AK221" s="381"/>
      <c r="AL221" s="381"/>
      <c r="AM221" s="381"/>
      <c r="AN221" s="381"/>
      <c r="AO221" s="381"/>
      <c r="AP221" s="381"/>
      <c r="AQ221" s="381"/>
      <c r="AR221" s="381"/>
      <c r="AS221" s="381"/>
      <c r="AT221" s="381"/>
      <c r="AU221" s="381"/>
      <c r="AV221" s="381"/>
      <c r="AW221" s="381"/>
      <c r="AX221" s="381"/>
      <c r="AY221" s="381"/>
      <c r="AZ221" s="381"/>
      <c r="BA221" s="381"/>
      <c r="BB221" s="381"/>
      <c r="BC221" s="381"/>
      <c r="BD221" s="381"/>
      <c r="BE221" s="381"/>
      <c r="BF221" s="381"/>
      <c r="BG221" s="381"/>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c r="CN221" s="381"/>
      <c r="CO221" s="381"/>
      <c r="CP221" s="381"/>
      <c r="CQ221" s="381"/>
      <c r="CR221" s="381"/>
      <c r="CS221" s="381"/>
      <c r="CT221" s="381"/>
      <c r="CU221" s="381"/>
      <c r="CV221" s="381"/>
      <c r="CW221" s="381"/>
      <c r="CX221" s="381"/>
      <c r="CY221" s="381"/>
      <c r="CZ221" s="381"/>
      <c r="DA221" s="381"/>
      <c r="DB221" s="381"/>
      <c r="DC221" s="381"/>
      <c r="DD221" s="381"/>
      <c r="DE221" s="381"/>
      <c r="DF221" s="381"/>
      <c r="DG221" s="381"/>
      <c r="DH221" s="381"/>
      <c r="DI221" s="381"/>
      <c r="DJ221" s="381"/>
      <c r="DK221" s="381"/>
      <c r="DL221" s="381"/>
      <c r="DM221" s="381"/>
      <c r="DN221" s="381"/>
      <c r="DO221" s="381"/>
      <c r="DP221" s="381"/>
      <c r="DQ221" s="381"/>
      <c r="DR221" s="381"/>
      <c r="DS221" s="381"/>
      <c r="DT221" s="381"/>
      <c r="DU221" s="381"/>
      <c r="DV221" s="381"/>
      <c r="DW221" s="381"/>
      <c r="DX221" s="381"/>
      <c r="DY221" s="381"/>
      <c r="DZ221" s="381"/>
      <c r="EA221" s="381"/>
      <c r="EB221" s="381"/>
      <c r="EC221" s="381"/>
      <c r="ED221" s="381"/>
      <c r="EE221" s="381"/>
      <c r="EF221" s="381"/>
      <c r="EG221" s="381"/>
      <c r="EH221" s="381"/>
      <c r="EI221" s="381"/>
      <c r="EJ221" s="381"/>
      <c r="EK221" s="381"/>
      <c r="EL221" s="381"/>
      <c r="EM221" s="381"/>
    </row>
    <row r="222" spans="1:143" s="382" customFormat="1" ht="46.5" customHeight="1" x14ac:dyDescent="0.25">
      <c r="A222" s="230">
        <v>44242</v>
      </c>
      <c r="B222" s="376">
        <v>58251</v>
      </c>
      <c r="C222" s="404" t="s">
        <v>878</v>
      </c>
      <c r="D222" s="402"/>
      <c r="E222" s="405">
        <v>4153.21</v>
      </c>
      <c r="F222" s="289">
        <f t="shared" si="3"/>
        <v>84514599.289999962</v>
      </c>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381"/>
      <c r="DA222" s="381"/>
      <c r="DB222" s="381"/>
      <c r="DC222" s="381"/>
      <c r="DD222" s="381"/>
      <c r="DE222" s="381"/>
      <c r="DF222" s="381"/>
      <c r="DG222" s="381"/>
      <c r="DH222" s="381"/>
      <c r="DI222" s="381"/>
      <c r="DJ222" s="381"/>
      <c r="DK222" s="381"/>
      <c r="DL222" s="381"/>
      <c r="DM222" s="381"/>
      <c r="DN222" s="381"/>
      <c r="DO222" s="381"/>
      <c r="DP222" s="381"/>
      <c r="DQ222" s="381"/>
      <c r="DR222" s="381"/>
      <c r="DS222" s="381"/>
      <c r="DT222" s="381"/>
      <c r="DU222" s="381"/>
      <c r="DV222" s="381"/>
      <c r="DW222" s="381"/>
      <c r="DX222" s="381"/>
      <c r="DY222" s="381"/>
      <c r="DZ222" s="381"/>
      <c r="EA222" s="381"/>
      <c r="EB222" s="381"/>
      <c r="EC222" s="381"/>
      <c r="ED222" s="381"/>
      <c r="EE222" s="381"/>
      <c r="EF222" s="381"/>
      <c r="EG222" s="381"/>
      <c r="EH222" s="381"/>
      <c r="EI222" s="381"/>
      <c r="EJ222" s="381"/>
      <c r="EK222" s="381"/>
      <c r="EL222" s="381"/>
      <c r="EM222" s="381"/>
    </row>
    <row r="223" spans="1:143" s="382" customFormat="1" ht="36.75" customHeight="1" x14ac:dyDescent="0.25">
      <c r="A223" s="230">
        <v>44242</v>
      </c>
      <c r="B223" s="376">
        <v>58252</v>
      </c>
      <c r="C223" s="404" t="s">
        <v>879</v>
      </c>
      <c r="D223" s="402"/>
      <c r="E223" s="405">
        <v>24227.040000000001</v>
      </c>
      <c r="F223" s="289">
        <f t="shared" si="3"/>
        <v>84490372.249999955</v>
      </c>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381"/>
      <c r="DA223" s="381"/>
      <c r="DB223" s="381"/>
      <c r="DC223" s="381"/>
      <c r="DD223" s="381"/>
      <c r="DE223" s="381"/>
      <c r="DF223" s="381"/>
      <c r="DG223" s="381"/>
      <c r="DH223" s="381"/>
      <c r="DI223" s="381"/>
      <c r="DJ223" s="381"/>
      <c r="DK223" s="381"/>
      <c r="DL223" s="381"/>
      <c r="DM223" s="381"/>
      <c r="DN223" s="381"/>
      <c r="DO223" s="381"/>
      <c r="DP223" s="381"/>
      <c r="DQ223" s="381"/>
      <c r="DR223" s="381"/>
      <c r="DS223" s="381"/>
      <c r="DT223" s="381"/>
      <c r="DU223" s="381"/>
      <c r="DV223" s="381"/>
      <c r="DW223" s="381"/>
      <c r="DX223" s="381"/>
      <c r="DY223" s="381"/>
      <c r="DZ223" s="381"/>
      <c r="EA223" s="381"/>
      <c r="EB223" s="381"/>
      <c r="EC223" s="381"/>
      <c r="ED223" s="381"/>
      <c r="EE223" s="381"/>
      <c r="EF223" s="381"/>
      <c r="EG223" s="381"/>
      <c r="EH223" s="381"/>
      <c r="EI223" s="381"/>
      <c r="EJ223" s="381"/>
      <c r="EK223" s="381"/>
      <c r="EL223" s="381"/>
      <c r="EM223" s="381"/>
    </row>
    <row r="224" spans="1:143" s="382" customFormat="1" ht="50.25" customHeight="1" x14ac:dyDescent="0.25">
      <c r="A224" s="230">
        <v>44242</v>
      </c>
      <c r="B224" s="376">
        <v>58253</v>
      </c>
      <c r="C224" s="404" t="s">
        <v>880</v>
      </c>
      <c r="D224" s="402"/>
      <c r="E224" s="405">
        <v>88458.7</v>
      </c>
      <c r="F224" s="289">
        <f t="shared" si="3"/>
        <v>84401913.549999952</v>
      </c>
      <c r="G224" s="381"/>
      <c r="H224" s="381"/>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381"/>
      <c r="DA224" s="381"/>
      <c r="DB224" s="381"/>
      <c r="DC224" s="381"/>
      <c r="DD224" s="381"/>
      <c r="DE224" s="381"/>
      <c r="DF224" s="381"/>
      <c r="DG224" s="381"/>
      <c r="DH224" s="381"/>
      <c r="DI224" s="381"/>
      <c r="DJ224" s="381"/>
      <c r="DK224" s="381"/>
      <c r="DL224" s="381"/>
      <c r="DM224" s="381"/>
      <c r="DN224" s="381"/>
      <c r="DO224" s="381"/>
      <c r="DP224" s="381"/>
      <c r="DQ224" s="381"/>
      <c r="DR224" s="381"/>
      <c r="DS224" s="381"/>
      <c r="DT224" s="381"/>
      <c r="DU224" s="381"/>
      <c r="DV224" s="381"/>
      <c r="DW224" s="381"/>
      <c r="DX224" s="381"/>
      <c r="DY224" s="381"/>
      <c r="DZ224" s="381"/>
      <c r="EA224" s="381"/>
      <c r="EB224" s="381"/>
      <c r="EC224" s="381"/>
      <c r="ED224" s="381"/>
      <c r="EE224" s="381"/>
      <c r="EF224" s="381"/>
      <c r="EG224" s="381"/>
      <c r="EH224" s="381"/>
      <c r="EI224" s="381"/>
      <c r="EJ224" s="381"/>
      <c r="EK224" s="381"/>
      <c r="EL224" s="381"/>
      <c r="EM224" s="381"/>
    </row>
    <row r="225" spans="1:143" s="382" customFormat="1" ht="45" customHeight="1" x14ac:dyDescent="0.25">
      <c r="A225" s="230">
        <v>44242</v>
      </c>
      <c r="B225" s="376">
        <v>58254</v>
      </c>
      <c r="C225" s="404" t="s">
        <v>881</v>
      </c>
      <c r="D225" s="402"/>
      <c r="E225" s="405">
        <v>161688.97</v>
      </c>
      <c r="F225" s="289">
        <f t="shared" si="3"/>
        <v>84240224.579999954</v>
      </c>
      <c r="G225" s="381"/>
      <c r="H225" s="381"/>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381"/>
      <c r="DA225" s="381"/>
      <c r="DB225" s="381"/>
      <c r="DC225" s="381"/>
      <c r="DD225" s="381"/>
      <c r="DE225" s="381"/>
      <c r="DF225" s="381"/>
      <c r="DG225" s="381"/>
      <c r="DH225" s="381"/>
      <c r="DI225" s="381"/>
      <c r="DJ225" s="381"/>
      <c r="DK225" s="381"/>
      <c r="DL225" s="381"/>
      <c r="DM225" s="381"/>
      <c r="DN225" s="381"/>
      <c r="DO225" s="381"/>
      <c r="DP225" s="381"/>
      <c r="DQ225" s="381"/>
      <c r="DR225" s="381"/>
      <c r="DS225" s="381"/>
      <c r="DT225" s="381"/>
      <c r="DU225" s="381"/>
      <c r="DV225" s="381"/>
      <c r="DW225" s="381"/>
      <c r="DX225" s="381"/>
      <c r="DY225" s="381"/>
      <c r="DZ225" s="381"/>
      <c r="EA225" s="381"/>
      <c r="EB225" s="381"/>
      <c r="EC225" s="381"/>
      <c r="ED225" s="381"/>
      <c r="EE225" s="381"/>
      <c r="EF225" s="381"/>
      <c r="EG225" s="381"/>
      <c r="EH225" s="381"/>
      <c r="EI225" s="381"/>
      <c r="EJ225" s="381"/>
      <c r="EK225" s="381"/>
      <c r="EL225" s="381"/>
      <c r="EM225" s="381"/>
    </row>
    <row r="226" spans="1:143" s="382" customFormat="1" ht="35.25" customHeight="1" x14ac:dyDescent="0.25">
      <c r="A226" s="230">
        <v>44242</v>
      </c>
      <c r="B226" s="376">
        <v>58255</v>
      </c>
      <c r="C226" s="404" t="s">
        <v>882</v>
      </c>
      <c r="D226" s="402"/>
      <c r="E226" s="405">
        <v>48617.68</v>
      </c>
      <c r="F226" s="289">
        <f t="shared" si="3"/>
        <v>84191606.899999946</v>
      </c>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381"/>
      <c r="AP226" s="381"/>
      <c r="AQ226" s="381"/>
      <c r="AR226" s="381"/>
      <c r="AS226" s="381"/>
      <c r="AT226" s="381"/>
      <c r="AU226" s="381"/>
      <c r="AV226" s="381"/>
      <c r="AW226" s="381"/>
      <c r="AX226" s="381"/>
      <c r="AY226" s="381"/>
      <c r="AZ226" s="381"/>
      <c r="BA226" s="381"/>
      <c r="BB226" s="381"/>
      <c r="BC226" s="381"/>
      <c r="BD226" s="381"/>
      <c r="BE226" s="381"/>
      <c r="BF226" s="381"/>
      <c r="BG226" s="381"/>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c r="CN226" s="381"/>
      <c r="CO226" s="381"/>
      <c r="CP226" s="381"/>
      <c r="CQ226" s="381"/>
      <c r="CR226" s="381"/>
      <c r="CS226" s="381"/>
      <c r="CT226" s="381"/>
      <c r="CU226" s="381"/>
      <c r="CV226" s="381"/>
      <c r="CW226" s="381"/>
      <c r="CX226" s="381"/>
      <c r="CY226" s="381"/>
      <c r="CZ226" s="381"/>
      <c r="DA226" s="381"/>
      <c r="DB226" s="381"/>
      <c r="DC226" s="381"/>
      <c r="DD226" s="381"/>
      <c r="DE226" s="381"/>
      <c r="DF226" s="381"/>
      <c r="DG226" s="381"/>
      <c r="DH226" s="381"/>
      <c r="DI226" s="381"/>
      <c r="DJ226" s="381"/>
      <c r="DK226" s="381"/>
      <c r="DL226" s="381"/>
      <c r="DM226" s="381"/>
      <c r="DN226" s="381"/>
      <c r="DO226" s="381"/>
      <c r="DP226" s="381"/>
      <c r="DQ226" s="381"/>
      <c r="DR226" s="381"/>
      <c r="DS226" s="381"/>
      <c r="DT226" s="381"/>
      <c r="DU226" s="381"/>
      <c r="DV226" s="381"/>
      <c r="DW226" s="381"/>
      <c r="DX226" s="381"/>
      <c r="DY226" s="381"/>
      <c r="DZ226" s="381"/>
      <c r="EA226" s="381"/>
      <c r="EB226" s="381"/>
      <c r="EC226" s="381"/>
      <c r="ED226" s="381"/>
      <c r="EE226" s="381"/>
      <c r="EF226" s="381"/>
      <c r="EG226" s="381"/>
      <c r="EH226" s="381"/>
      <c r="EI226" s="381"/>
      <c r="EJ226" s="381"/>
      <c r="EK226" s="381"/>
      <c r="EL226" s="381"/>
      <c r="EM226" s="381"/>
    </row>
    <row r="227" spans="1:143" s="382" customFormat="1" ht="28.5" customHeight="1" x14ac:dyDescent="0.25">
      <c r="A227" s="230">
        <v>44242</v>
      </c>
      <c r="B227" s="376">
        <v>58256</v>
      </c>
      <c r="C227" s="404" t="s">
        <v>924</v>
      </c>
      <c r="D227" s="402"/>
      <c r="E227" s="405">
        <v>7224.96</v>
      </c>
      <c r="F227" s="289">
        <f t="shared" si="3"/>
        <v>84184381.939999953</v>
      </c>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381"/>
      <c r="DA227" s="381"/>
      <c r="DB227" s="381"/>
      <c r="DC227" s="381"/>
      <c r="DD227" s="381"/>
      <c r="DE227" s="381"/>
      <c r="DF227" s="381"/>
      <c r="DG227" s="381"/>
      <c r="DH227" s="381"/>
      <c r="DI227" s="381"/>
      <c r="DJ227" s="381"/>
      <c r="DK227" s="381"/>
      <c r="DL227" s="381"/>
      <c r="DM227" s="381"/>
      <c r="DN227" s="381"/>
      <c r="DO227" s="381"/>
      <c r="DP227" s="381"/>
      <c r="DQ227" s="381"/>
      <c r="DR227" s="381"/>
      <c r="DS227" s="381"/>
      <c r="DT227" s="381"/>
      <c r="DU227" s="381"/>
      <c r="DV227" s="381"/>
      <c r="DW227" s="381"/>
      <c r="DX227" s="381"/>
      <c r="DY227" s="381"/>
      <c r="DZ227" s="381"/>
      <c r="EA227" s="381"/>
      <c r="EB227" s="381"/>
      <c r="EC227" s="381"/>
      <c r="ED227" s="381"/>
      <c r="EE227" s="381"/>
      <c r="EF227" s="381"/>
      <c r="EG227" s="381"/>
      <c r="EH227" s="381"/>
      <c r="EI227" s="381"/>
      <c r="EJ227" s="381"/>
      <c r="EK227" s="381"/>
      <c r="EL227" s="381"/>
      <c r="EM227" s="381"/>
    </row>
    <row r="228" spans="1:143" s="382" customFormat="1" ht="45.75" customHeight="1" x14ac:dyDescent="0.25">
      <c r="A228" s="230">
        <v>44242</v>
      </c>
      <c r="B228" s="376">
        <v>58257</v>
      </c>
      <c r="C228" s="404" t="s">
        <v>883</v>
      </c>
      <c r="D228" s="402"/>
      <c r="E228" s="405">
        <v>49096.37</v>
      </c>
      <c r="F228" s="289">
        <f t="shared" si="3"/>
        <v>84135285.569999948</v>
      </c>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381"/>
      <c r="DA228" s="381"/>
      <c r="DB228" s="381"/>
      <c r="DC228" s="381"/>
      <c r="DD228" s="381"/>
      <c r="DE228" s="381"/>
      <c r="DF228" s="381"/>
      <c r="DG228" s="381"/>
      <c r="DH228" s="381"/>
      <c r="DI228" s="381"/>
      <c r="DJ228" s="381"/>
      <c r="DK228" s="381"/>
      <c r="DL228" s="381"/>
      <c r="DM228" s="381"/>
      <c r="DN228" s="381"/>
      <c r="DO228" s="381"/>
      <c r="DP228" s="381"/>
      <c r="DQ228" s="381"/>
      <c r="DR228" s="381"/>
      <c r="DS228" s="381"/>
      <c r="DT228" s="381"/>
      <c r="DU228" s="381"/>
      <c r="DV228" s="381"/>
      <c r="DW228" s="381"/>
      <c r="DX228" s="381"/>
      <c r="DY228" s="381"/>
      <c r="DZ228" s="381"/>
      <c r="EA228" s="381"/>
      <c r="EB228" s="381"/>
      <c r="EC228" s="381"/>
      <c r="ED228" s="381"/>
      <c r="EE228" s="381"/>
      <c r="EF228" s="381"/>
      <c r="EG228" s="381"/>
      <c r="EH228" s="381"/>
      <c r="EI228" s="381"/>
      <c r="EJ228" s="381"/>
      <c r="EK228" s="381"/>
      <c r="EL228" s="381"/>
      <c r="EM228" s="381"/>
    </row>
    <row r="229" spans="1:143" s="382" customFormat="1" ht="38.25" customHeight="1" x14ac:dyDescent="0.25">
      <c r="A229" s="230">
        <v>44242</v>
      </c>
      <c r="B229" s="376">
        <v>58258</v>
      </c>
      <c r="C229" s="404" t="s">
        <v>884</v>
      </c>
      <c r="D229" s="402"/>
      <c r="E229" s="405">
        <v>24939.16</v>
      </c>
      <c r="F229" s="289">
        <f t="shared" si="3"/>
        <v>84110346.409999952</v>
      </c>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c r="AG229" s="381"/>
      <c r="AH229" s="381"/>
      <c r="AI229" s="381"/>
      <c r="AJ229" s="381"/>
      <c r="AK229" s="381"/>
      <c r="AL229" s="381"/>
      <c r="AM229" s="381"/>
      <c r="AN229" s="381"/>
      <c r="AO229" s="381"/>
      <c r="AP229" s="381"/>
      <c r="AQ229" s="381"/>
      <c r="AR229" s="381"/>
      <c r="AS229" s="381"/>
      <c r="AT229" s="381"/>
      <c r="AU229" s="381"/>
      <c r="AV229" s="381"/>
      <c r="AW229" s="381"/>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1"/>
      <c r="DU229" s="381"/>
      <c r="DV229" s="381"/>
      <c r="DW229" s="381"/>
      <c r="DX229" s="381"/>
      <c r="DY229" s="381"/>
      <c r="DZ229" s="381"/>
      <c r="EA229" s="381"/>
      <c r="EB229" s="381"/>
      <c r="EC229" s="381"/>
      <c r="ED229" s="381"/>
      <c r="EE229" s="381"/>
      <c r="EF229" s="381"/>
      <c r="EG229" s="381"/>
      <c r="EH229" s="381"/>
      <c r="EI229" s="381"/>
      <c r="EJ229" s="381"/>
      <c r="EK229" s="381"/>
      <c r="EL229" s="381"/>
      <c r="EM229" s="381"/>
    </row>
    <row r="230" spans="1:143" s="382" customFormat="1" ht="35.25" customHeight="1" x14ac:dyDescent="0.25">
      <c r="A230" s="230">
        <v>44242</v>
      </c>
      <c r="B230" s="376">
        <v>58259</v>
      </c>
      <c r="C230" s="404" t="s">
        <v>885</v>
      </c>
      <c r="D230" s="402"/>
      <c r="E230" s="405">
        <v>224784.97</v>
      </c>
      <c r="F230" s="289">
        <f t="shared" si="3"/>
        <v>83885561.439999953</v>
      </c>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1"/>
      <c r="BD230" s="381"/>
      <c r="BE230" s="381"/>
      <c r="BF230" s="381"/>
      <c r="BG230" s="381"/>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c r="CI230" s="381"/>
      <c r="CJ230" s="381"/>
      <c r="CK230" s="381"/>
      <c r="CL230" s="381"/>
      <c r="CM230" s="381"/>
      <c r="CN230" s="381"/>
      <c r="CO230" s="381"/>
      <c r="CP230" s="381"/>
      <c r="CQ230" s="381"/>
      <c r="CR230" s="381"/>
      <c r="CS230" s="381"/>
      <c r="CT230" s="381"/>
      <c r="CU230" s="381"/>
      <c r="CV230" s="381"/>
      <c r="CW230" s="381"/>
      <c r="CX230" s="381"/>
      <c r="CY230" s="381"/>
      <c r="CZ230" s="381"/>
      <c r="DA230" s="381"/>
      <c r="DB230" s="381"/>
      <c r="DC230" s="381"/>
      <c r="DD230" s="381"/>
      <c r="DE230" s="381"/>
      <c r="DF230" s="381"/>
      <c r="DG230" s="381"/>
      <c r="DH230" s="381"/>
      <c r="DI230" s="381"/>
      <c r="DJ230" s="381"/>
      <c r="DK230" s="381"/>
      <c r="DL230" s="381"/>
      <c r="DM230" s="381"/>
      <c r="DN230" s="381"/>
      <c r="DO230" s="381"/>
      <c r="DP230" s="381"/>
      <c r="DQ230" s="381"/>
      <c r="DR230" s="381"/>
      <c r="DS230" s="381"/>
      <c r="DT230" s="381"/>
      <c r="DU230" s="381"/>
      <c r="DV230" s="381"/>
      <c r="DW230" s="381"/>
      <c r="DX230" s="381"/>
      <c r="DY230" s="381"/>
      <c r="DZ230" s="381"/>
      <c r="EA230" s="381"/>
      <c r="EB230" s="381"/>
      <c r="EC230" s="381"/>
      <c r="ED230" s="381"/>
      <c r="EE230" s="381"/>
      <c r="EF230" s="381"/>
      <c r="EG230" s="381"/>
      <c r="EH230" s="381"/>
      <c r="EI230" s="381"/>
      <c r="EJ230" s="381"/>
      <c r="EK230" s="381"/>
      <c r="EL230" s="381"/>
      <c r="EM230" s="381"/>
    </row>
    <row r="231" spans="1:143" s="382" customFormat="1" ht="35.25" customHeight="1" x14ac:dyDescent="0.25">
      <c r="A231" s="230">
        <v>44242</v>
      </c>
      <c r="B231" s="376">
        <v>58260</v>
      </c>
      <c r="C231" s="404" t="s">
        <v>886</v>
      </c>
      <c r="D231" s="402"/>
      <c r="E231" s="405">
        <v>80331.78</v>
      </c>
      <c r="F231" s="289">
        <f t="shared" si="3"/>
        <v>83805229.659999952</v>
      </c>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c r="AG231" s="381"/>
      <c r="AH231" s="381"/>
      <c r="AI231" s="381"/>
      <c r="AJ231" s="381"/>
      <c r="AK231" s="381"/>
      <c r="AL231" s="381"/>
      <c r="AM231" s="381"/>
      <c r="AN231" s="381"/>
      <c r="AO231" s="381"/>
      <c r="AP231" s="381"/>
      <c r="AQ231" s="381"/>
      <c r="AR231" s="381"/>
      <c r="AS231" s="381"/>
      <c r="AT231" s="381"/>
      <c r="AU231" s="381"/>
      <c r="AV231" s="381"/>
      <c r="AW231" s="381"/>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1"/>
      <c r="CY231" s="381"/>
      <c r="CZ231" s="381"/>
      <c r="DA231" s="381"/>
      <c r="DB231" s="381"/>
      <c r="DC231" s="381"/>
      <c r="DD231" s="381"/>
      <c r="DE231" s="381"/>
      <c r="DF231" s="381"/>
      <c r="DG231" s="381"/>
      <c r="DH231" s="381"/>
      <c r="DI231" s="381"/>
      <c r="DJ231" s="381"/>
      <c r="DK231" s="381"/>
      <c r="DL231" s="381"/>
      <c r="DM231" s="381"/>
      <c r="DN231" s="381"/>
      <c r="DO231" s="381"/>
      <c r="DP231" s="381"/>
      <c r="DQ231" s="381"/>
      <c r="DR231" s="381"/>
      <c r="DS231" s="381"/>
      <c r="DT231" s="381"/>
      <c r="DU231" s="381"/>
      <c r="DV231" s="381"/>
      <c r="DW231" s="381"/>
      <c r="DX231" s="381"/>
      <c r="DY231" s="381"/>
      <c r="DZ231" s="381"/>
      <c r="EA231" s="381"/>
      <c r="EB231" s="381"/>
      <c r="EC231" s="381"/>
      <c r="ED231" s="381"/>
      <c r="EE231" s="381"/>
      <c r="EF231" s="381"/>
      <c r="EG231" s="381"/>
      <c r="EH231" s="381"/>
      <c r="EI231" s="381"/>
      <c r="EJ231" s="381"/>
      <c r="EK231" s="381"/>
      <c r="EL231" s="381"/>
      <c r="EM231" s="381"/>
    </row>
    <row r="232" spans="1:143" s="382" customFormat="1" ht="35.25" customHeight="1" x14ac:dyDescent="0.25">
      <c r="A232" s="230">
        <v>44242</v>
      </c>
      <c r="B232" s="376">
        <v>58261</v>
      </c>
      <c r="C232" s="404" t="s">
        <v>887</v>
      </c>
      <c r="D232" s="402"/>
      <c r="E232" s="405">
        <v>76452.259999999995</v>
      </c>
      <c r="F232" s="289">
        <f t="shared" si="3"/>
        <v>83728777.399999946</v>
      </c>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1"/>
      <c r="AO232" s="381"/>
      <c r="AP232" s="381"/>
      <c r="AQ232" s="381"/>
      <c r="AR232" s="381"/>
      <c r="AS232" s="381"/>
      <c r="AT232" s="381"/>
      <c r="AU232" s="381"/>
      <c r="AV232" s="381"/>
      <c r="AW232" s="381"/>
      <c r="AX232" s="381"/>
      <c r="AY232" s="381"/>
      <c r="AZ232" s="381"/>
      <c r="BA232" s="381"/>
      <c r="BB232" s="381"/>
      <c r="BC232" s="381"/>
      <c r="BD232" s="381"/>
      <c r="BE232" s="381"/>
      <c r="BF232" s="381"/>
      <c r="BG232" s="381"/>
      <c r="BH232" s="381"/>
      <c r="BI232" s="381"/>
      <c r="BJ232" s="381"/>
      <c r="BK232" s="381"/>
      <c r="BL232" s="381"/>
      <c r="BM232" s="381"/>
      <c r="BN232" s="381"/>
      <c r="BO232" s="381"/>
      <c r="BP232" s="381"/>
      <c r="BQ232" s="381"/>
      <c r="BR232" s="381"/>
      <c r="BS232" s="381"/>
      <c r="BT232" s="381"/>
      <c r="BU232" s="381"/>
      <c r="BV232" s="381"/>
      <c r="BW232" s="381"/>
      <c r="BX232" s="381"/>
      <c r="BY232" s="381"/>
      <c r="BZ232" s="381"/>
      <c r="CA232" s="381"/>
      <c r="CB232" s="381"/>
      <c r="CC232" s="381"/>
      <c r="CD232" s="381"/>
      <c r="CE232" s="381"/>
      <c r="CF232" s="381"/>
      <c r="CG232" s="381"/>
      <c r="CH232" s="381"/>
      <c r="CI232" s="381"/>
      <c r="CJ232" s="381"/>
      <c r="CK232" s="381"/>
      <c r="CL232" s="381"/>
      <c r="CM232" s="381"/>
      <c r="CN232" s="381"/>
      <c r="CO232" s="381"/>
      <c r="CP232" s="381"/>
      <c r="CQ232" s="381"/>
      <c r="CR232" s="381"/>
      <c r="CS232" s="381"/>
      <c r="CT232" s="381"/>
      <c r="CU232" s="381"/>
      <c r="CV232" s="381"/>
      <c r="CW232" s="381"/>
      <c r="CX232" s="381"/>
      <c r="CY232" s="381"/>
      <c r="CZ232" s="381"/>
      <c r="DA232" s="381"/>
      <c r="DB232" s="381"/>
      <c r="DC232" s="381"/>
      <c r="DD232" s="381"/>
      <c r="DE232" s="381"/>
      <c r="DF232" s="381"/>
      <c r="DG232" s="381"/>
      <c r="DH232" s="381"/>
      <c r="DI232" s="381"/>
      <c r="DJ232" s="381"/>
      <c r="DK232" s="381"/>
      <c r="DL232" s="381"/>
      <c r="DM232" s="381"/>
      <c r="DN232" s="381"/>
      <c r="DO232" s="381"/>
      <c r="DP232" s="381"/>
      <c r="DQ232" s="381"/>
      <c r="DR232" s="381"/>
      <c r="DS232" s="381"/>
      <c r="DT232" s="381"/>
      <c r="DU232" s="381"/>
      <c r="DV232" s="381"/>
      <c r="DW232" s="381"/>
      <c r="DX232" s="381"/>
      <c r="DY232" s="381"/>
      <c r="DZ232" s="381"/>
      <c r="EA232" s="381"/>
      <c r="EB232" s="381"/>
      <c r="EC232" s="381"/>
      <c r="ED232" s="381"/>
      <c r="EE232" s="381"/>
      <c r="EF232" s="381"/>
      <c r="EG232" s="381"/>
      <c r="EH232" s="381"/>
      <c r="EI232" s="381"/>
      <c r="EJ232" s="381"/>
      <c r="EK232" s="381"/>
      <c r="EL232" s="381"/>
      <c r="EM232" s="381"/>
    </row>
    <row r="233" spans="1:143" s="382" customFormat="1" ht="35.25" customHeight="1" x14ac:dyDescent="0.25">
      <c r="A233" s="230">
        <v>44242</v>
      </c>
      <c r="B233" s="376">
        <v>58262</v>
      </c>
      <c r="C233" s="404" t="s">
        <v>888</v>
      </c>
      <c r="D233" s="402"/>
      <c r="E233" s="405">
        <v>41371.339999999997</v>
      </c>
      <c r="F233" s="289">
        <f t="shared" si="3"/>
        <v>83687406.059999943</v>
      </c>
      <c r="G233" s="381"/>
      <c r="H233" s="381"/>
      <c r="I233" s="381"/>
      <c r="J233" s="381"/>
      <c r="K233" s="381"/>
      <c r="L233" s="381"/>
      <c r="M233" s="381"/>
      <c r="N233" s="381"/>
      <c r="O233" s="381"/>
      <c r="P233" s="381"/>
      <c r="Q233" s="381"/>
      <c r="R233" s="381"/>
      <c r="S233" s="381"/>
      <c r="T233" s="381"/>
      <c r="U233" s="381"/>
      <c r="V233" s="381"/>
      <c r="W233" s="381"/>
      <c r="X233" s="381"/>
      <c r="Y233" s="381"/>
      <c r="Z233" s="381"/>
      <c r="AA233" s="381"/>
      <c r="AB233" s="381"/>
      <c r="AC233" s="381"/>
      <c r="AD233" s="381"/>
      <c r="AE233" s="381"/>
      <c r="AF233" s="381"/>
      <c r="AG233" s="381"/>
      <c r="AH233" s="381"/>
      <c r="AI233" s="381"/>
      <c r="AJ233" s="381"/>
      <c r="AK233" s="381"/>
      <c r="AL233" s="381"/>
      <c r="AM233" s="381"/>
      <c r="AN233" s="381"/>
      <c r="AO233" s="381"/>
      <c r="AP233" s="381"/>
      <c r="AQ233" s="381"/>
      <c r="AR233" s="381"/>
      <c r="AS233" s="381"/>
      <c r="AT233" s="381"/>
      <c r="AU233" s="381"/>
      <c r="AV233" s="381"/>
      <c r="AW233" s="381"/>
      <c r="AX233" s="381"/>
      <c r="AY233" s="381"/>
      <c r="AZ233" s="381"/>
      <c r="BA233" s="381"/>
      <c r="BB233" s="381"/>
      <c r="BC233" s="381"/>
      <c r="BD233" s="381"/>
      <c r="BE233" s="381"/>
      <c r="BF233" s="381"/>
      <c r="BG233" s="381"/>
      <c r="BH233" s="381"/>
      <c r="BI233" s="381"/>
      <c r="BJ233" s="381"/>
      <c r="BK233" s="381"/>
      <c r="BL233" s="381"/>
      <c r="BM233" s="381"/>
      <c r="BN233" s="381"/>
      <c r="BO233" s="381"/>
      <c r="BP233" s="381"/>
      <c r="BQ233" s="381"/>
      <c r="BR233" s="381"/>
      <c r="BS233" s="381"/>
      <c r="BT233" s="381"/>
      <c r="BU233" s="381"/>
      <c r="BV233" s="381"/>
      <c r="BW233" s="381"/>
      <c r="BX233" s="381"/>
      <c r="BY233" s="381"/>
      <c r="BZ233" s="381"/>
      <c r="CA233" s="381"/>
      <c r="CB233" s="381"/>
      <c r="CC233" s="381"/>
      <c r="CD233" s="381"/>
      <c r="CE233" s="381"/>
      <c r="CF233" s="381"/>
      <c r="CG233" s="381"/>
      <c r="CH233" s="381"/>
      <c r="CI233" s="381"/>
      <c r="CJ233" s="381"/>
      <c r="CK233" s="381"/>
      <c r="CL233" s="381"/>
      <c r="CM233" s="381"/>
      <c r="CN233" s="381"/>
      <c r="CO233" s="381"/>
      <c r="CP233" s="381"/>
      <c r="CQ233" s="381"/>
      <c r="CR233" s="381"/>
      <c r="CS233" s="381"/>
      <c r="CT233" s="381"/>
      <c r="CU233" s="381"/>
      <c r="CV233" s="381"/>
      <c r="CW233" s="381"/>
      <c r="CX233" s="381"/>
      <c r="CY233" s="381"/>
      <c r="CZ233" s="381"/>
      <c r="DA233" s="381"/>
      <c r="DB233" s="381"/>
      <c r="DC233" s="381"/>
      <c r="DD233" s="381"/>
      <c r="DE233" s="381"/>
      <c r="DF233" s="381"/>
      <c r="DG233" s="381"/>
      <c r="DH233" s="381"/>
      <c r="DI233" s="381"/>
      <c r="DJ233" s="381"/>
      <c r="DK233" s="381"/>
      <c r="DL233" s="381"/>
      <c r="DM233" s="381"/>
      <c r="DN233" s="381"/>
      <c r="DO233" s="381"/>
      <c r="DP233" s="381"/>
      <c r="DQ233" s="381"/>
      <c r="DR233" s="381"/>
      <c r="DS233" s="381"/>
      <c r="DT233" s="381"/>
      <c r="DU233" s="381"/>
      <c r="DV233" s="381"/>
      <c r="DW233" s="381"/>
      <c r="DX233" s="381"/>
      <c r="DY233" s="381"/>
      <c r="DZ233" s="381"/>
      <c r="EA233" s="381"/>
      <c r="EB233" s="381"/>
      <c r="EC233" s="381"/>
      <c r="ED233" s="381"/>
      <c r="EE233" s="381"/>
      <c r="EF233" s="381"/>
      <c r="EG233" s="381"/>
      <c r="EH233" s="381"/>
      <c r="EI233" s="381"/>
      <c r="EJ233" s="381"/>
      <c r="EK233" s="381"/>
      <c r="EL233" s="381"/>
      <c r="EM233" s="381"/>
    </row>
    <row r="234" spans="1:143" s="382" customFormat="1" ht="51" customHeight="1" x14ac:dyDescent="0.25">
      <c r="A234" s="230">
        <v>44242</v>
      </c>
      <c r="B234" s="376">
        <v>58263</v>
      </c>
      <c r="C234" s="404" t="s">
        <v>905</v>
      </c>
      <c r="D234" s="402"/>
      <c r="E234" s="405">
        <v>219830</v>
      </c>
      <c r="F234" s="289">
        <f t="shared" si="3"/>
        <v>83467576.059999943</v>
      </c>
      <c r="G234" s="381"/>
      <c r="H234" s="381"/>
      <c r="I234" s="381"/>
      <c r="J234" s="381"/>
      <c r="K234" s="381"/>
      <c r="L234" s="381"/>
      <c r="M234" s="381"/>
      <c r="N234" s="381"/>
      <c r="O234" s="381"/>
      <c r="P234" s="381"/>
      <c r="Q234" s="381"/>
      <c r="R234" s="381"/>
      <c r="S234" s="381"/>
      <c r="T234" s="381"/>
      <c r="U234" s="381"/>
      <c r="V234" s="381"/>
      <c r="W234" s="381"/>
      <c r="X234" s="381"/>
      <c r="Y234" s="381"/>
      <c r="Z234" s="381"/>
      <c r="AA234" s="381"/>
      <c r="AB234" s="381"/>
      <c r="AC234" s="381"/>
      <c r="AD234" s="381"/>
      <c r="AE234" s="381"/>
      <c r="AF234" s="381"/>
      <c r="AG234" s="381"/>
      <c r="AH234" s="381"/>
      <c r="AI234" s="381"/>
      <c r="AJ234" s="381"/>
      <c r="AK234" s="381"/>
      <c r="AL234" s="381"/>
      <c r="AM234" s="381"/>
      <c r="AN234" s="381"/>
      <c r="AO234" s="381"/>
      <c r="AP234" s="381"/>
      <c r="AQ234" s="381"/>
      <c r="AR234" s="381"/>
      <c r="AS234" s="381"/>
      <c r="AT234" s="381"/>
      <c r="AU234" s="381"/>
      <c r="AV234" s="381"/>
      <c r="AW234" s="381"/>
      <c r="AX234" s="381"/>
      <c r="AY234" s="381"/>
      <c r="AZ234" s="381"/>
      <c r="BA234" s="381"/>
      <c r="BB234" s="381"/>
      <c r="BC234" s="381"/>
      <c r="BD234" s="381"/>
      <c r="BE234" s="381"/>
      <c r="BF234" s="381"/>
      <c r="BG234" s="381"/>
      <c r="BH234" s="381"/>
      <c r="BI234" s="381"/>
      <c r="BJ234" s="381"/>
      <c r="BK234" s="381"/>
      <c r="BL234" s="381"/>
      <c r="BM234" s="381"/>
      <c r="BN234" s="381"/>
      <c r="BO234" s="381"/>
      <c r="BP234" s="381"/>
      <c r="BQ234" s="381"/>
      <c r="BR234" s="381"/>
      <c r="BS234" s="381"/>
      <c r="BT234" s="381"/>
      <c r="BU234" s="381"/>
      <c r="BV234" s="381"/>
      <c r="BW234" s="381"/>
      <c r="BX234" s="381"/>
      <c r="BY234" s="381"/>
      <c r="BZ234" s="381"/>
      <c r="CA234" s="381"/>
      <c r="CB234" s="381"/>
      <c r="CC234" s="381"/>
      <c r="CD234" s="381"/>
      <c r="CE234" s="381"/>
      <c r="CF234" s="381"/>
      <c r="CG234" s="381"/>
      <c r="CH234" s="381"/>
      <c r="CI234" s="381"/>
      <c r="CJ234" s="381"/>
      <c r="CK234" s="381"/>
      <c r="CL234" s="381"/>
      <c r="CM234" s="381"/>
      <c r="CN234" s="381"/>
      <c r="CO234" s="381"/>
      <c r="CP234" s="381"/>
      <c r="CQ234" s="381"/>
      <c r="CR234" s="381"/>
      <c r="CS234" s="381"/>
      <c r="CT234" s="381"/>
      <c r="CU234" s="381"/>
      <c r="CV234" s="381"/>
      <c r="CW234" s="381"/>
      <c r="CX234" s="381"/>
      <c r="CY234" s="381"/>
      <c r="CZ234" s="381"/>
      <c r="DA234" s="381"/>
      <c r="DB234" s="381"/>
      <c r="DC234" s="381"/>
      <c r="DD234" s="381"/>
      <c r="DE234" s="381"/>
      <c r="DF234" s="381"/>
      <c r="DG234" s="381"/>
      <c r="DH234" s="381"/>
      <c r="DI234" s="381"/>
      <c r="DJ234" s="381"/>
      <c r="DK234" s="381"/>
      <c r="DL234" s="381"/>
      <c r="DM234" s="381"/>
      <c r="DN234" s="381"/>
      <c r="DO234" s="381"/>
      <c r="DP234" s="381"/>
      <c r="DQ234" s="381"/>
      <c r="DR234" s="381"/>
      <c r="DS234" s="381"/>
      <c r="DT234" s="381"/>
      <c r="DU234" s="381"/>
      <c r="DV234" s="381"/>
      <c r="DW234" s="381"/>
      <c r="DX234" s="381"/>
      <c r="DY234" s="381"/>
      <c r="DZ234" s="381"/>
      <c r="EA234" s="381"/>
      <c r="EB234" s="381"/>
      <c r="EC234" s="381"/>
      <c r="ED234" s="381"/>
      <c r="EE234" s="381"/>
      <c r="EF234" s="381"/>
      <c r="EG234" s="381"/>
      <c r="EH234" s="381"/>
      <c r="EI234" s="381"/>
      <c r="EJ234" s="381"/>
      <c r="EK234" s="381"/>
      <c r="EL234" s="381"/>
      <c r="EM234" s="381"/>
    </row>
    <row r="235" spans="1:143" s="382" customFormat="1" ht="42.75" customHeight="1" x14ac:dyDescent="0.25">
      <c r="A235" s="230">
        <v>44242</v>
      </c>
      <c r="B235" s="376">
        <v>58264</v>
      </c>
      <c r="C235" s="404" t="s">
        <v>926</v>
      </c>
      <c r="D235" s="402"/>
      <c r="E235" s="405">
        <v>184457.78</v>
      </c>
      <c r="F235" s="289">
        <f t="shared" si="3"/>
        <v>83283118.279999942</v>
      </c>
      <c r="G235" s="381"/>
      <c r="H235" s="381"/>
      <c r="I235" s="381"/>
      <c r="J235" s="381"/>
      <c r="K235" s="381"/>
      <c r="L235" s="381"/>
      <c r="M235" s="381"/>
      <c r="N235" s="381"/>
      <c r="O235" s="381"/>
      <c r="P235" s="381"/>
      <c r="Q235" s="381"/>
      <c r="R235" s="381"/>
      <c r="S235" s="381"/>
      <c r="T235" s="381"/>
      <c r="U235" s="381"/>
      <c r="V235" s="381"/>
      <c r="W235" s="381"/>
      <c r="X235" s="381"/>
      <c r="Y235" s="381"/>
      <c r="Z235" s="381"/>
      <c r="AA235" s="381"/>
      <c r="AB235" s="381"/>
      <c r="AC235" s="381"/>
      <c r="AD235" s="381"/>
      <c r="AE235" s="381"/>
      <c r="AF235" s="381"/>
      <c r="AG235" s="381"/>
      <c r="AH235" s="381"/>
      <c r="AI235" s="381"/>
      <c r="AJ235" s="381"/>
      <c r="AK235" s="381"/>
      <c r="AL235" s="381"/>
      <c r="AM235" s="381"/>
      <c r="AN235" s="381"/>
      <c r="AO235" s="381"/>
      <c r="AP235" s="381"/>
      <c r="AQ235" s="381"/>
      <c r="AR235" s="381"/>
      <c r="AS235" s="381"/>
      <c r="AT235" s="381"/>
      <c r="AU235" s="381"/>
      <c r="AV235" s="381"/>
      <c r="AW235" s="381"/>
      <c r="AX235" s="381"/>
      <c r="AY235" s="381"/>
      <c r="AZ235" s="381"/>
      <c r="BA235" s="381"/>
      <c r="BB235" s="381"/>
      <c r="BC235" s="381"/>
      <c r="BD235" s="381"/>
      <c r="BE235" s="381"/>
      <c r="BF235" s="381"/>
      <c r="BG235" s="381"/>
      <c r="BH235" s="381"/>
      <c r="BI235" s="381"/>
      <c r="BJ235" s="381"/>
      <c r="BK235" s="381"/>
      <c r="BL235" s="381"/>
      <c r="BM235" s="381"/>
      <c r="BN235" s="381"/>
      <c r="BO235" s="381"/>
      <c r="BP235" s="381"/>
      <c r="BQ235" s="381"/>
      <c r="BR235" s="381"/>
      <c r="BS235" s="381"/>
      <c r="BT235" s="381"/>
      <c r="BU235" s="381"/>
      <c r="BV235" s="381"/>
      <c r="BW235" s="381"/>
      <c r="BX235" s="381"/>
      <c r="BY235" s="381"/>
      <c r="BZ235" s="381"/>
      <c r="CA235" s="381"/>
      <c r="CB235" s="381"/>
      <c r="CC235" s="381"/>
      <c r="CD235" s="381"/>
      <c r="CE235" s="381"/>
      <c r="CF235" s="381"/>
      <c r="CG235" s="381"/>
      <c r="CH235" s="381"/>
      <c r="CI235" s="381"/>
      <c r="CJ235" s="381"/>
      <c r="CK235" s="381"/>
      <c r="CL235" s="381"/>
      <c r="CM235" s="381"/>
      <c r="CN235" s="381"/>
      <c r="CO235" s="381"/>
      <c r="CP235" s="381"/>
      <c r="CQ235" s="381"/>
      <c r="CR235" s="381"/>
      <c r="CS235" s="381"/>
      <c r="CT235" s="381"/>
      <c r="CU235" s="381"/>
      <c r="CV235" s="381"/>
      <c r="CW235" s="381"/>
      <c r="CX235" s="381"/>
      <c r="CY235" s="381"/>
      <c r="CZ235" s="381"/>
      <c r="DA235" s="381"/>
      <c r="DB235" s="381"/>
      <c r="DC235" s="381"/>
      <c r="DD235" s="381"/>
      <c r="DE235" s="381"/>
      <c r="DF235" s="381"/>
      <c r="DG235" s="381"/>
      <c r="DH235" s="381"/>
      <c r="DI235" s="381"/>
      <c r="DJ235" s="381"/>
      <c r="DK235" s="381"/>
      <c r="DL235" s="381"/>
      <c r="DM235" s="381"/>
      <c r="DN235" s="381"/>
      <c r="DO235" s="381"/>
      <c r="DP235" s="381"/>
      <c r="DQ235" s="381"/>
      <c r="DR235" s="381"/>
      <c r="DS235" s="381"/>
      <c r="DT235" s="381"/>
      <c r="DU235" s="381"/>
      <c r="DV235" s="381"/>
      <c r="DW235" s="381"/>
      <c r="DX235" s="381"/>
      <c r="DY235" s="381"/>
      <c r="DZ235" s="381"/>
      <c r="EA235" s="381"/>
      <c r="EB235" s="381"/>
      <c r="EC235" s="381"/>
      <c r="ED235" s="381"/>
      <c r="EE235" s="381"/>
      <c r="EF235" s="381"/>
      <c r="EG235" s="381"/>
      <c r="EH235" s="381"/>
      <c r="EI235" s="381"/>
      <c r="EJ235" s="381"/>
      <c r="EK235" s="381"/>
      <c r="EL235" s="381"/>
      <c r="EM235" s="381"/>
    </row>
    <row r="236" spans="1:143" s="382" customFormat="1" ht="47.25" customHeight="1" x14ac:dyDescent="0.25">
      <c r="A236" s="230">
        <v>44242</v>
      </c>
      <c r="B236" s="376">
        <v>58265</v>
      </c>
      <c r="C236" s="404" t="s">
        <v>925</v>
      </c>
      <c r="D236" s="402"/>
      <c r="E236" s="405">
        <v>10800</v>
      </c>
      <c r="F236" s="289">
        <f t="shared" si="3"/>
        <v>83272318.279999942</v>
      </c>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c r="CV236" s="381"/>
      <c r="CW236" s="381"/>
      <c r="CX236" s="381"/>
      <c r="CY236" s="381"/>
      <c r="CZ236" s="381"/>
      <c r="DA236" s="381"/>
      <c r="DB236" s="381"/>
      <c r="DC236" s="381"/>
      <c r="DD236" s="381"/>
      <c r="DE236" s="381"/>
      <c r="DF236" s="381"/>
      <c r="DG236" s="381"/>
      <c r="DH236" s="381"/>
      <c r="DI236" s="381"/>
      <c r="DJ236" s="381"/>
      <c r="DK236" s="381"/>
      <c r="DL236" s="381"/>
      <c r="DM236" s="381"/>
      <c r="DN236" s="381"/>
      <c r="DO236" s="381"/>
      <c r="DP236" s="381"/>
      <c r="DQ236" s="381"/>
      <c r="DR236" s="381"/>
      <c r="DS236" s="381"/>
      <c r="DT236" s="381"/>
      <c r="DU236" s="381"/>
      <c r="DV236" s="381"/>
      <c r="DW236" s="381"/>
      <c r="DX236" s="381"/>
      <c r="DY236" s="381"/>
      <c r="DZ236" s="381"/>
      <c r="EA236" s="381"/>
      <c r="EB236" s="381"/>
      <c r="EC236" s="381"/>
      <c r="ED236" s="381"/>
      <c r="EE236" s="381"/>
      <c r="EF236" s="381"/>
      <c r="EG236" s="381"/>
      <c r="EH236" s="381"/>
      <c r="EI236" s="381"/>
      <c r="EJ236" s="381"/>
      <c r="EK236" s="381"/>
      <c r="EL236" s="381"/>
      <c r="EM236" s="381"/>
    </row>
    <row r="237" spans="1:143" s="382" customFormat="1" ht="44.25" customHeight="1" x14ac:dyDescent="0.25">
      <c r="A237" s="230">
        <v>44242</v>
      </c>
      <c r="B237" s="376">
        <v>58266</v>
      </c>
      <c r="C237" s="404" t="s">
        <v>889</v>
      </c>
      <c r="D237" s="402"/>
      <c r="E237" s="405">
        <v>5400</v>
      </c>
      <c r="F237" s="289">
        <f t="shared" si="3"/>
        <v>83266918.279999942</v>
      </c>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c r="AD237" s="381"/>
      <c r="AE237" s="381"/>
      <c r="AF237" s="381"/>
      <c r="AG237" s="381"/>
      <c r="AH237" s="381"/>
      <c r="AI237" s="381"/>
      <c r="AJ237" s="381"/>
      <c r="AK237" s="381"/>
      <c r="AL237" s="381"/>
      <c r="AM237" s="381"/>
      <c r="AN237" s="381"/>
      <c r="AO237" s="381"/>
      <c r="AP237" s="381"/>
      <c r="AQ237" s="381"/>
      <c r="AR237" s="381"/>
      <c r="AS237" s="381"/>
      <c r="AT237" s="381"/>
      <c r="AU237" s="381"/>
      <c r="AV237" s="381"/>
      <c r="AW237" s="381"/>
      <c r="AX237" s="381"/>
      <c r="AY237" s="381"/>
      <c r="AZ237" s="381"/>
      <c r="BA237" s="381"/>
      <c r="BB237" s="381"/>
      <c r="BC237" s="381"/>
      <c r="BD237" s="381"/>
      <c r="BE237" s="381"/>
      <c r="BF237" s="381"/>
      <c r="BG237" s="381"/>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c r="CV237" s="381"/>
      <c r="CW237" s="381"/>
      <c r="CX237" s="381"/>
      <c r="CY237" s="381"/>
      <c r="CZ237" s="381"/>
      <c r="DA237" s="381"/>
      <c r="DB237" s="381"/>
      <c r="DC237" s="381"/>
      <c r="DD237" s="381"/>
      <c r="DE237" s="381"/>
      <c r="DF237" s="381"/>
      <c r="DG237" s="381"/>
      <c r="DH237" s="381"/>
      <c r="DI237" s="381"/>
      <c r="DJ237" s="381"/>
      <c r="DK237" s="381"/>
      <c r="DL237" s="381"/>
      <c r="DM237" s="381"/>
      <c r="DN237" s="381"/>
      <c r="DO237" s="381"/>
      <c r="DP237" s="381"/>
      <c r="DQ237" s="381"/>
      <c r="DR237" s="381"/>
      <c r="DS237" s="381"/>
      <c r="DT237" s="381"/>
      <c r="DU237" s="381"/>
      <c r="DV237" s="381"/>
      <c r="DW237" s="381"/>
      <c r="DX237" s="381"/>
      <c r="DY237" s="381"/>
      <c r="DZ237" s="381"/>
      <c r="EA237" s="381"/>
      <c r="EB237" s="381"/>
      <c r="EC237" s="381"/>
      <c r="ED237" s="381"/>
      <c r="EE237" s="381"/>
      <c r="EF237" s="381"/>
      <c r="EG237" s="381"/>
      <c r="EH237" s="381"/>
      <c r="EI237" s="381"/>
      <c r="EJ237" s="381"/>
      <c r="EK237" s="381"/>
      <c r="EL237" s="381"/>
      <c r="EM237" s="381"/>
    </row>
    <row r="238" spans="1:143" s="382" customFormat="1" ht="45.75" customHeight="1" x14ac:dyDescent="0.25">
      <c r="A238" s="230">
        <v>44242</v>
      </c>
      <c r="B238" s="376">
        <v>58267</v>
      </c>
      <c r="C238" s="404" t="s">
        <v>906</v>
      </c>
      <c r="D238" s="402"/>
      <c r="E238" s="405">
        <v>3600</v>
      </c>
      <c r="F238" s="289">
        <f t="shared" si="3"/>
        <v>83263318.279999942</v>
      </c>
      <c r="G238" s="381"/>
      <c r="H238" s="381"/>
      <c r="I238" s="381"/>
      <c r="J238" s="381"/>
      <c r="K238" s="381"/>
      <c r="L238" s="381"/>
      <c r="M238" s="381"/>
      <c r="N238" s="381"/>
      <c r="O238" s="381"/>
      <c r="P238" s="381"/>
      <c r="Q238" s="381"/>
      <c r="R238" s="381"/>
      <c r="S238" s="381"/>
      <c r="T238" s="381"/>
      <c r="U238" s="381"/>
      <c r="V238" s="381"/>
      <c r="W238" s="381"/>
      <c r="X238" s="381"/>
      <c r="Y238" s="381"/>
      <c r="Z238" s="381"/>
      <c r="AA238" s="381"/>
      <c r="AB238" s="381"/>
      <c r="AC238" s="381"/>
      <c r="AD238" s="381"/>
      <c r="AE238" s="381"/>
      <c r="AF238" s="381"/>
      <c r="AG238" s="381"/>
      <c r="AH238" s="381"/>
      <c r="AI238" s="381"/>
      <c r="AJ238" s="381"/>
      <c r="AK238" s="381"/>
      <c r="AL238" s="381"/>
      <c r="AM238" s="381"/>
      <c r="AN238" s="381"/>
      <c r="AO238" s="381"/>
      <c r="AP238" s="381"/>
      <c r="AQ238" s="381"/>
      <c r="AR238" s="381"/>
      <c r="AS238" s="381"/>
      <c r="AT238" s="381"/>
      <c r="AU238" s="381"/>
      <c r="AV238" s="381"/>
      <c r="AW238" s="381"/>
      <c r="AX238" s="381"/>
      <c r="AY238" s="381"/>
      <c r="AZ238" s="381"/>
      <c r="BA238" s="381"/>
      <c r="BB238" s="381"/>
      <c r="BC238" s="381"/>
      <c r="BD238" s="381"/>
      <c r="BE238" s="381"/>
      <c r="BF238" s="381"/>
      <c r="BG238" s="381"/>
      <c r="BH238" s="381"/>
      <c r="BI238" s="381"/>
      <c r="BJ238" s="381"/>
      <c r="BK238" s="381"/>
      <c r="BL238" s="381"/>
      <c r="BM238" s="381"/>
      <c r="BN238" s="381"/>
      <c r="BO238" s="381"/>
      <c r="BP238" s="381"/>
      <c r="BQ238" s="381"/>
      <c r="BR238" s="381"/>
      <c r="BS238" s="381"/>
      <c r="BT238" s="381"/>
      <c r="BU238" s="381"/>
      <c r="BV238" s="381"/>
      <c r="BW238" s="381"/>
      <c r="BX238" s="381"/>
      <c r="BY238" s="381"/>
      <c r="BZ238" s="381"/>
      <c r="CA238" s="381"/>
      <c r="CB238" s="381"/>
      <c r="CC238" s="381"/>
      <c r="CD238" s="381"/>
      <c r="CE238" s="381"/>
      <c r="CF238" s="381"/>
      <c r="CG238" s="381"/>
      <c r="CH238" s="381"/>
      <c r="CI238" s="381"/>
      <c r="CJ238" s="381"/>
      <c r="CK238" s="381"/>
      <c r="CL238" s="381"/>
      <c r="CM238" s="381"/>
      <c r="CN238" s="381"/>
      <c r="CO238" s="381"/>
      <c r="CP238" s="381"/>
      <c r="CQ238" s="381"/>
      <c r="CR238" s="381"/>
      <c r="CS238" s="381"/>
      <c r="CT238" s="381"/>
      <c r="CU238" s="381"/>
      <c r="CV238" s="381"/>
      <c r="CW238" s="381"/>
      <c r="CX238" s="381"/>
      <c r="CY238" s="381"/>
      <c r="CZ238" s="381"/>
      <c r="DA238" s="381"/>
      <c r="DB238" s="381"/>
      <c r="DC238" s="381"/>
      <c r="DD238" s="381"/>
      <c r="DE238" s="381"/>
      <c r="DF238" s="381"/>
      <c r="DG238" s="381"/>
      <c r="DH238" s="381"/>
      <c r="DI238" s="381"/>
      <c r="DJ238" s="381"/>
      <c r="DK238" s="381"/>
      <c r="DL238" s="381"/>
      <c r="DM238" s="381"/>
      <c r="DN238" s="381"/>
      <c r="DO238" s="381"/>
      <c r="DP238" s="381"/>
      <c r="DQ238" s="381"/>
      <c r="DR238" s="381"/>
      <c r="DS238" s="381"/>
      <c r="DT238" s="381"/>
      <c r="DU238" s="381"/>
      <c r="DV238" s="381"/>
      <c r="DW238" s="381"/>
      <c r="DX238" s="381"/>
      <c r="DY238" s="381"/>
      <c r="DZ238" s="381"/>
      <c r="EA238" s="381"/>
      <c r="EB238" s="381"/>
      <c r="EC238" s="381"/>
      <c r="ED238" s="381"/>
      <c r="EE238" s="381"/>
      <c r="EF238" s="381"/>
      <c r="EG238" s="381"/>
      <c r="EH238" s="381"/>
      <c r="EI238" s="381"/>
      <c r="EJ238" s="381"/>
      <c r="EK238" s="381"/>
      <c r="EL238" s="381"/>
      <c r="EM238" s="381"/>
    </row>
    <row r="239" spans="1:143" s="382" customFormat="1" ht="44.25" customHeight="1" x14ac:dyDescent="0.25">
      <c r="A239" s="230">
        <v>44242</v>
      </c>
      <c r="B239" s="376">
        <v>58268</v>
      </c>
      <c r="C239" s="404" t="s">
        <v>890</v>
      </c>
      <c r="D239" s="402"/>
      <c r="E239" s="405">
        <v>19601.93</v>
      </c>
      <c r="F239" s="289">
        <f t="shared" si="3"/>
        <v>83243716.349999934</v>
      </c>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c r="AG239" s="381"/>
      <c r="AH239" s="381"/>
      <c r="AI239" s="381"/>
      <c r="AJ239" s="381"/>
      <c r="AK239" s="381"/>
      <c r="AL239" s="381"/>
      <c r="AM239" s="381"/>
      <c r="AN239" s="381"/>
      <c r="AO239" s="381"/>
      <c r="AP239" s="381"/>
      <c r="AQ239" s="381"/>
      <c r="AR239" s="381"/>
      <c r="AS239" s="381"/>
      <c r="AT239" s="381"/>
      <c r="AU239" s="381"/>
      <c r="AV239" s="381"/>
      <c r="AW239" s="381"/>
      <c r="AX239" s="381"/>
      <c r="AY239" s="381"/>
      <c r="AZ239" s="381"/>
      <c r="BA239" s="381"/>
      <c r="BB239" s="381"/>
      <c r="BC239" s="381"/>
      <c r="BD239" s="381"/>
      <c r="BE239" s="381"/>
      <c r="BF239" s="381"/>
      <c r="BG239" s="381"/>
      <c r="BH239" s="381"/>
      <c r="BI239" s="381"/>
      <c r="BJ239" s="381"/>
      <c r="BK239" s="381"/>
      <c r="BL239" s="381"/>
      <c r="BM239" s="381"/>
      <c r="BN239" s="381"/>
      <c r="BO239" s="381"/>
      <c r="BP239" s="381"/>
      <c r="BQ239" s="381"/>
      <c r="BR239" s="381"/>
      <c r="BS239" s="381"/>
      <c r="BT239" s="381"/>
      <c r="BU239" s="381"/>
      <c r="BV239" s="381"/>
      <c r="BW239" s="381"/>
      <c r="BX239" s="381"/>
      <c r="BY239" s="381"/>
      <c r="BZ239" s="381"/>
      <c r="CA239" s="381"/>
      <c r="CB239" s="381"/>
      <c r="CC239" s="381"/>
      <c r="CD239" s="381"/>
      <c r="CE239" s="381"/>
      <c r="CF239" s="381"/>
      <c r="CG239" s="381"/>
      <c r="CH239" s="381"/>
      <c r="CI239" s="381"/>
      <c r="CJ239" s="381"/>
      <c r="CK239" s="381"/>
      <c r="CL239" s="381"/>
      <c r="CM239" s="381"/>
      <c r="CN239" s="381"/>
      <c r="CO239" s="381"/>
      <c r="CP239" s="381"/>
      <c r="CQ239" s="381"/>
      <c r="CR239" s="381"/>
      <c r="CS239" s="381"/>
      <c r="CT239" s="381"/>
      <c r="CU239" s="381"/>
      <c r="CV239" s="381"/>
      <c r="CW239" s="381"/>
      <c r="CX239" s="381"/>
      <c r="CY239" s="381"/>
      <c r="CZ239" s="381"/>
      <c r="DA239" s="381"/>
      <c r="DB239" s="381"/>
      <c r="DC239" s="381"/>
      <c r="DD239" s="381"/>
      <c r="DE239" s="381"/>
      <c r="DF239" s="381"/>
      <c r="DG239" s="381"/>
      <c r="DH239" s="381"/>
      <c r="DI239" s="381"/>
      <c r="DJ239" s="381"/>
      <c r="DK239" s="381"/>
      <c r="DL239" s="381"/>
      <c r="DM239" s="381"/>
      <c r="DN239" s="381"/>
      <c r="DO239" s="381"/>
      <c r="DP239" s="381"/>
      <c r="DQ239" s="381"/>
      <c r="DR239" s="381"/>
      <c r="DS239" s="381"/>
      <c r="DT239" s="381"/>
      <c r="DU239" s="381"/>
      <c r="DV239" s="381"/>
      <c r="DW239" s="381"/>
      <c r="DX239" s="381"/>
      <c r="DY239" s="381"/>
      <c r="DZ239" s="381"/>
      <c r="EA239" s="381"/>
      <c r="EB239" s="381"/>
      <c r="EC239" s="381"/>
      <c r="ED239" s="381"/>
      <c r="EE239" s="381"/>
      <c r="EF239" s="381"/>
      <c r="EG239" s="381"/>
      <c r="EH239" s="381"/>
      <c r="EI239" s="381"/>
      <c r="EJ239" s="381"/>
      <c r="EK239" s="381"/>
      <c r="EL239" s="381"/>
      <c r="EM239" s="381"/>
    </row>
    <row r="240" spans="1:143" s="382" customFormat="1" ht="39" customHeight="1" x14ac:dyDescent="0.25">
      <c r="A240" s="230">
        <v>44242</v>
      </c>
      <c r="B240" s="376">
        <v>58269</v>
      </c>
      <c r="C240" s="404" t="s">
        <v>891</v>
      </c>
      <c r="D240" s="402"/>
      <c r="E240" s="405">
        <v>4050</v>
      </c>
      <c r="F240" s="289">
        <f t="shared" si="3"/>
        <v>83239666.349999934</v>
      </c>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1"/>
      <c r="DU240" s="381"/>
      <c r="DV240" s="381"/>
      <c r="DW240" s="381"/>
      <c r="DX240" s="381"/>
      <c r="DY240" s="381"/>
      <c r="DZ240" s="381"/>
      <c r="EA240" s="381"/>
      <c r="EB240" s="381"/>
      <c r="EC240" s="381"/>
      <c r="ED240" s="381"/>
      <c r="EE240" s="381"/>
      <c r="EF240" s="381"/>
      <c r="EG240" s="381"/>
      <c r="EH240" s="381"/>
      <c r="EI240" s="381"/>
      <c r="EJ240" s="381"/>
      <c r="EK240" s="381"/>
      <c r="EL240" s="381"/>
      <c r="EM240" s="381"/>
    </row>
    <row r="241" spans="1:143" s="382" customFormat="1" ht="32.25" customHeight="1" x14ac:dyDescent="0.25">
      <c r="A241" s="230">
        <v>44242</v>
      </c>
      <c r="B241" s="376">
        <v>58270</v>
      </c>
      <c r="C241" s="404" t="s">
        <v>907</v>
      </c>
      <c r="D241" s="402"/>
      <c r="E241" s="405">
        <v>7200</v>
      </c>
      <c r="F241" s="289">
        <f t="shared" si="3"/>
        <v>83232466.349999934</v>
      </c>
      <c r="G241" s="381"/>
      <c r="H241" s="381"/>
      <c r="I241" s="381"/>
      <c r="J241" s="381"/>
      <c r="K241" s="381"/>
      <c r="L241" s="381"/>
      <c r="M241" s="381"/>
      <c r="N241" s="381"/>
      <c r="O241" s="381"/>
      <c r="P241" s="381"/>
      <c r="Q241" s="381"/>
      <c r="R241" s="381"/>
      <c r="S241" s="381"/>
      <c r="T241" s="381"/>
      <c r="U241" s="381"/>
      <c r="V241" s="381"/>
      <c r="W241" s="381"/>
      <c r="X241" s="381"/>
      <c r="Y241" s="381"/>
      <c r="Z241" s="381"/>
      <c r="AA241" s="381"/>
      <c r="AB241" s="381"/>
      <c r="AC241" s="381"/>
      <c r="AD241" s="381"/>
      <c r="AE241" s="381"/>
      <c r="AF241" s="381"/>
      <c r="AG241" s="381"/>
      <c r="AH241" s="381"/>
      <c r="AI241" s="381"/>
      <c r="AJ241" s="381"/>
      <c r="AK241" s="381"/>
      <c r="AL241" s="381"/>
      <c r="AM241" s="381"/>
      <c r="AN241" s="381"/>
      <c r="AO241" s="381"/>
      <c r="AP241" s="381"/>
      <c r="AQ241" s="381"/>
      <c r="AR241" s="381"/>
      <c r="AS241" s="381"/>
      <c r="AT241" s="381"/>
      <c r="AU241" s="381"/>
      <c r="AV241" s="381"/>
      <c r="AW241" s="381"/>
      <c r="AX241" s="381"/>
      <c r="AY241" s="381"/>
      <c r="AZ241" s="381"/>
      <c r="BA241" s="381"/>
      <c r="BB241" s="381"/>
      <c r="BC241" s="381"/>
      <c r="BD241" s="381"/>
      <c r="BE241" s="381"/>
      <c r="BF241" s="381"/>
      <c r="BG241" s="381"/>
      <c r="BH241" s="381"/>
      <c r="BI241" s="381"/>
      <c r="BJ241" s="381"/>
      <c r="BK241" s="381"/>
      <c r="BL241" s="381"/>
      <c r="BM241" s="381"/>
      <c r="BN241" s="381"/>
      <c r="BO241" s="381"/>
      <c r="BP241" s="381"/>
      <c r="BQ241" s="381"/>
      <c r="BR241" s="381"/>
      <c r="BS241" s="381"/>
      <c r="BT241" s="381"/>
      <c r="BU241" s="381"/>
      <c r="BV241" s="381"/>
      <c r="BW241" s="381"/>
      <c r="BX241" s="381"/>
      <c r="BY241" s="381"/>
      <c r="BZ241" s="381"/>
      <c r="CA241" s="381"/>
      <c r="CB241" s="381"/>
      <c r="CC241" s="381"/>
      <c r="CD241" s="381"/>
      <c r="CE241" s="381"/>
      <c r="CF241" s="381"/>
      <c r="CG241" s="381"/>
      <c r="CH241" s="381"/>
      <c r="CI241" s="381"/>
      <c r="CJ241" s="381"/>
      <c r="CK241" s="381"/>
      <c r="CL241" s="381"/>
      <c r="CM241" s="381"/>
      <c r="CN241" s="381"/>
      <c r="CO241" s="381"/>
      <c r="CP241" s="381"/>
      <c r="CQ241" s="381"/>
      <c r="CR241" s="381"/>
      <c r="CS241" s="381"/>
      <c r="CT241" s="381"/>
      <c r="CU241" s="381"/>
      <c r="CV241" s="381"/>
      <c r="CW241" s="381"/>
      <c r="CX241" s="381"/>
      <c r="CY241" s="381"/>
      <c r="CZ241" s="381"/>
      <c r="DA241" s="381"/>
      <c r="DB241" s="381"/>
      <c r="DC241" s="381"/>
      <c r="DD241" s="381"/>
      <c r="DE241" s="381"/>
      <c r="DF241" s="381"/>
      <c r="DG241" s="381"/>
      <c r="DH241" s="381"/>
      <c r="DI241" s="381"/>
      <c r="DJ241" s="381"/>
      <c r="DK241" s="381"/>
      <c r="DL241" s="381"/>
      <c r="DM241" s="381"/>
      <c r="DN241" s="381"/>
      <c r="DO241" s="381"/>
      <c r="DP241" s="381"/>
      <c r="DQ241" s="381"/>
      <c r="DR241" s="381"/>
      <c r="DS241" s="381"/>
      <c r="DT241" s="381"/>
      <c r="DU241" s="381"/>
      <c r="DV241" s="381"/>
      <c r="DW241" s="381"/>
      <c r="DX241" s="381"/>
      <c r="DY241" s="381"/>
      <c r="DZ241" s="381"/>
      <c r="EA241" s="381"/>
      <c r="EB241" s="381"/>
      <c r="EC241" s="381"/>
      <c r="ED241" s="381"/>
      <c r="EE241" s="381"/>
      <c r="EF241" s="381"/>
      <c r="EG241" s="381"/>
      <c r="EH241" s="381"/>
      <c r="EI241" s="381"/>
      <c r="EJ241" s="381"/>
      <c r="EK241" s="381"/>
      <c r="EL241" s="381"/>
      <c r="EM241" s="381"/>
    </row>
    <row r="242" spans="1:143" s="382" customFormat="1" ht="35.25" customHeight="1" x14ac:dyDescent="0.25">
      <c r="A242" s="230">
        <v>44242</v>
      </c>
      <c r="B242" s="376">
        <v>58271</v>
      </c>
      <c r="C242" s="404" t="s">
        <v>908</v>
      </c>
      <c r="D242" s="402"/>
      <c r="E242" s="405">
        <v>20700</v>
      </c>
      <c r="F242" s="289">
        <f t="shared" si="3"/>
        <v>83211766.349999934</v>
      </c>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c r="AD242" s="381"/>
      <c r="AE242" s="381"/>
      <c r="AF242" s="381"/>
      <c r="AG242" s="381"/>
      <c r="AH242" s="381"/>
      <c r="AI242" s="381"/>
      <c r="AJ242" s="381"/>
      <c r="AK242" s="381"/>
      <c r="AL242" s="381"/>
      <c r="AM242" s="381"/>
      <c r="AN242" s="381"/>
      <c r="AO242" s="381"/>
      <c r="AP242" s="381"/>
      <c r="AQ242" s="381"/>
      <c r="AR242" s="381"/>
      <c r="AS242" s="381"/>
      <c r="AT242" s="381"/>
      <c r="AU242" s="381"/>
      <c r="AV242" s="381"/>
      <c r="AW242" s="381"/>
      <c r="AX242" s="381"/>
      <c r="AY242" s="381"/>
      <c r="AZ242" s="381"/>
      <c r="BA242" s="381"/>
      <c r="BB242" s="381"/>
      <c r="BC242" s="381"/>
      <c r="BD242" s="381"/>
      <c r="BE242" s="381"/>
      <c r="BF242" s="381"/>
      <c r="BG242" s="381"/>
      <c r="BH242" s="381"/>
      <c r="BI242" s="381"/>
      <c r="BJ242" s="381"/>
      <c r="BK242" s="381"/>
      <c r="BL242" s="381"/>
      <c r="BM242" s="381"/>
      <c r="BN242" s="381"/>
      <c r="BO242" s="381"/>
      <c r="BP242" s="381"/>
      <c r="BQ242" s="381"/>
      <c r="BR242" s="381"/>
      <c r="BS242" s="381"/>
      <c r="BT242" s="381"/>
      <c r="BU242" s="381"/>
      <c r="BV242" s="381"/>
      <c r="BW242" s="381"/>
      <c r="BX242" s="381"/>
      <c r="BY242" s="381"/>
      <c r="BZ242" s="381"/>
      <c r="CA242" s="381"/>
      <c r="CB242" s="381"/>
      <c r="CC242" s="381"/>
      <c r="CD242" s="381"/>
      <c r="CE242" s="381"/>
      <c r="CF242" s="381"/>
      <c r="CG242" s="381"/>
      <c r="CH242" s="381"/>
      <c r="CI242" s="381"/>
      <c r="CJ242" s="381"/>
      <c r="CK242" s="381"/>
      <c r="CL242" s="381"/>
      <c r="CM242" s="381"/>
      <c r="CN242" s="381"/>
      <c r="CO242" s="381"/>
      <c r="CP242" s="381"/>
      <c r="CQ242" s="381"/>
      <c r="CR242" s="381"/>
      <c r="CS242" s="381"/>
      <c r="CT242" s="381"/>
      <c r="CU242" s="381"/>
      <c r="CV242" s="381"/>
      <c r="CW242" s="381"/>
      <c r="CX242" s="381"/>
      <c r="CY242" s="381"/>
      <c r="CZ242" s="381"/>
      <c r="DA242" s="381"/>
      <c r="DB242" s="381"/>
      <c r="DC242" s="381"/>
      <c r="DD242" s="381"/>
      <c r="DE242" s="381"/>
      <c r="DF242" s="381"/>
      <c r="DG242" s="381"/>
      <c r="DH242" s="381"/>
      <c r="DI242" s="381"/>
      <c r="DJ242" s="381"/>
      <c r="DK242" s="381"/>
      <c r="DL242" s="381"/>
      <c r="DM242" s="381"/>
      <c r="DN242" s="381"/>
      <c r="DO242" s="381"/>
      <c r="DP242" s="381"/>
      <c r="DQ242" s="381"/>
      <c r="DR242" s="381"/>
      <c r="DS242" s="381"/>
      <c r="DT242" s="381"/>
      <c r="DU242" s="381"/>
      <c r="DV242" s="381"/>
      <c r="DW242" s="381"/>
      <c r="DX242" s="381"/>
      <c r="DY242" s="381"/>
      <c r="DZ242" s="381"/>
      <c r="EA242" s="381"/>
      <c r="EB242" s="381"/>
      <c r="EC242" s="381"/>
      <c r="ED242" s="381"/>
      <c r="EE242" s="381"/>
      <c r="EF242" s="381"/>
      <c r="EG242" s="381"/>
      <c r="EH242" s="381"/>
      <c r="EI242" s="381"/>
      <c r="EJ242" s="381"/>
      <c r="EK242" s="381"/>
      <c r="EL242" s="381"/>
      <c r="EM242" s="381"/>
    </row>
    <row r="243" spans="1:143" s="382" customFormat="1" ht="36.75" customHeight="1" x14ac:dyDescent="0.25">
      <c r="A243" s="230">
        <v>44242</v>
      </c>
      <c r="B243" s="376">
        <v>58272</v>
      </c>
      <c r="C243" s="404" t="s">
        <v>909</v>
      </c>
      <c r="D243" s="402"/>
      <c r="E243" s="405">
        <v>10890</v>
      </c>
      <c r="F243" s="289">
        <f t="shared" si="3"/>
        <v>83200876.349999934</v>
      </c>
      <c r="G243" s="381"/>
      <c r="H243" s="381"/>
      <c r="I243" s="381"/>
      <c r="J243" s="381"/>
      <c r="K243" s="381"/>
      <c r="L243" s="381"/>
      <c r="M243" s="381"/>
      <c r="N243" s="381"/>
      <c r="O243" s="381"/>
      <c r="P243" s="381"/>
      <c r="Q243" s="381"/>
      <c r="R243" s="381"/>
      <c r="S243" s="381"/>
      <c r="T243" s="381"/>
      <c r="U243" s="381"/>
      <c r="V243" s="381"/>
      <c r="W243" s="381"/>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381"/>
      <c r="AV243" s="381"/>
      <c r="AW243" s="381"/>
      <c r="AX243" s="381"/>
      <c r="AY243" s="381"/>
      <c r="AZ243" s="381"/>
      <c r="BA243" s="381"/>
      <c r="BB243" s="381"/>
      <c r="BC243" s="381"/>
      <c r="BD243" s="381"/>
      <c r="BE243" s="381"/>
      <c r="BF243" s="381"/>
      <c r="BG243" s="381"/>
      <c r="BH243" s="381"/>
      <c r="BI243" s="381"/>
      <c r="BJ243" s="381"/>
      <c r="BK243" s="381"/>
      <c r="BL243" s="381"/>
      <c r="BM243" s="381"/>
      <c r="BN243" s="381"/>
      <c r="BO243" s="381"/>
      <c r="BP243" s="381"/>
      <c r="BQ243" s="381"/>
      <c r="BR243" s="381"/>
      <c r="BS243" s="381"/>
      <c r="BT243" s="381"/>
      <c r="BU243" s="381"/>
      <c r="BV243" s="381"/>
      <c r="BW243" s="381"/>
      <c r="BX243" s="381"/>
      <c r="BY243" s="381"/>
      <c r="BZ243" s="381"/>
      <c r="CA243" s="381"/>
      <c r="CB243" s="381"/>
      <c r="CC243" s="381"/>
      <c r="CD243" s="381"/>
      <c r="CE243" s="381"/>
      <c r="CF243" s="381"/>
      <c r="CG243" s="381"/>
      <c r="CH243" s="381"/>
      <c r="CI243" s="381"/>
      <c r="CJ243" s="381"/>
      <c r="CK243" s="381"/>
      <c r="CL243" s="381"/>
      <c r="CM243" s="381"/>
      <c r="CN243" s="381"/>
      <c r="CO243" s="381"/>
      <c r="CP243" s="381"/>
      <c r="CQ243" s="381"/>
      <c r="CR243" s="381"/>
      <c r="CS243" s="381"/>
      <c r="CT243" s="381"/>
      <c r="CU243" s="381"/>
      <c r="CV243" s="381"/>
      <c r="CW243" s="381"/>
      <c r="CX243" s="381"/>
      <c r="CY243" s="381"/>
      <c r="CZ243" s="381"/>
      <c r="DA243" s="381"/>
      <c r="DB243" s="381"/>
      <c r="DC243" s="381"/>
      <c r="DD243" s="381"/>
      <c r="DE243" s="381"/>
      <c r="DF243" s="381"/>
      <c r="DG243" s="381"/>
      <c r="DH243" s="381"/>
      <c r="DI243" s="381"/>
      <c r="DJ243" s="381"/>
      <c r="DK243" s="381"/>
      <c r="DL243" s="381"/>
      <c r="DM243" s="381"/>
      <c r="DN243" s="381"/>
      <c r="DO243" s="381"/>
      <c r="DP243" s="381"/>
      <c r="DQ243" s="381"/>
      <c r="DR243" s="381"/>
      <c r="DS243" s="381"/>
      <c r="DT243" s="381"/>
      <c r="DU243" s="381"/>
      <c r="DV243" s="381"/>
      <c r="DW243" s="381"/>
      <c r="DX243" s="381"/>
      <c r="DY243" s="381"/>
      <c r="DZ243" s="381"/>
      <c r="EA243" s="381"/>
      <c r="EB243" s="381"/>
      <c r="EC243" s="381"/>
      <c r="ED243" s="381"/>
      <c r="EE243" s="381"/>
      <c r="EF243" s="381"/>
      <c r="EG243" s="381"/>
      <c r="EH243" s="381"/>
      <c r="EI243" s="381"/>
      <c r="EJ243" s="381"/>
      <c r="EK243" s="381"/>
      <c r="EL243" s="381"/>
      <c r="EM243" s="381"/>
    </row>
    <row r="244" spans="1:143" s="382" customFormat="1" ht="35.25" customHeight="1" x14ac:dyDescent="0.25">
      <c r="A244" s="230">
        <v>44242</v>
      </c>
      <c r="B244" s="376">
        <v>58273</v>
      </c>
      <c r="C244" s="404" t="s">
        <v>910</v>
      </c>
      <c r="D244" s="402"/>
      <c r="E244" s="405">
        <v>9000</v>
      </c>
      <c r="F244" s="289">
        <f t="shared" si="3"/>
        <v>83191876.349999934</v>
      </c>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c r="AG244" s="381"/>
      <c r="AH244" s="381"/>
      <c r="AI244" s="381"/>
      <c r="AJ244" s="381"/>
      <c r="AK244" s="381"/>
      <c r="AL244" s="381"/>
      <c r="AM244" s="381"/>
      <c r="AN244" s="381"/>
      <c r="AO244" s="381"/>
      <c r="AP244" s="381"/>
      <c r="AQ244" s="381"/>
      <c r="AR244" s="381"/>
      <c r="AS244" s="381"/>
      <c r="AT244" s="381"/>
      <c r="AU244" s="381"/>
      <c r="AV244" s="381"/>
      <c r="AW244" s="381"/>
      <c r="AX244" s="381"/>
      <c r="AY244" s="381"/>
      <c r="AZ244" s="381"/>
      <c r="BA244" s="381"/>
      <c r="BB244" s="381"/>
      <c r="BC244" s="381"/>
      <c r="BD244" s="381"/>
      <c r="BE244" s="381"/>
      <c r="BF244" s="381"/>
      <c r="BG244" s="381"/>
      <c r="BH244" s="381"/>
      <c r="BI244" s="381"/>
      <c r="BJ244" s="381"/>
      <c r="BK244" s="381"/>
      <c r="BL244" s="381"/>
      <c r="BM244" s="381"/>
      <c r="BN244" s="381"/>
      <c r="BO244" s="381"/>
      <c r="BP244" s="381"/>
      <c r="BQ244" s="381"/>
      <c r="BR244" s="381"/>
      <c r="BS244" s="381"/>
      <c r="BT244" s="381"/>
      <c r="BU244" s="381"/>
      <c r="BV244" s="381"/>
      <c r="BW244" s="381"/>
      <c r="BX244" s="381"/>
      <c r="BY244" s="381"/>
      <c r="BZ244" s="381"/>
      <c r="CA244" s="381"/>
      <c r="CB244" s="381"/>
      <c r="CC244" s="381"/>
      <c r="CD244" s="381"/>
      <c r="CE244" s="381"/>
      <c r="CF244" s="381"/>
      <c r="CG244" s="381"/>
      <c r="CH244" s="381"/>
      <c r="CI244" s="381"/>
      <c r="CJ244" s="381"/>
      <c r="CK244" s="381"/>
      <c r="CL244" s="381"/>
      <c r="CM244" s="381"/>
      <c r="CN244" s="381"/>
      <c r="CO244" s="381"/>
      <c r="CP244" s="381"/>
      <c r="CQ244" s="381"/>
      <c r="CR244" s="381"/>
      <c r="CS244" s="381"/>
      <c r="CT244" s="381"/>
      <c r="CU244" s="381"/>
      <c r="CV244" s="381"/>
      <c r="CW244" s="381"/>
      <c r="CX244" s="381"/>
      <c r="CY244" s="381"/>
      <c r="CZ244" s="381"/>
      <c r="DA244" s="381"/>
      <c r="DB244" s="381"/>
      <c r="DC244" s="381"/>
      <c r="DD244" s="381"/>
      <c r="DE244" s="381"/>
      <c r="DF244" s="381"/>
      <c r="DG244" s="381"/>
      <c r="DH244" s="381"/>
      <c r="DI244" s="381"/>
      <c r="DJ244" s="381"/>
      <c r="DK244" s="381"/>
      <c r="DL244" s="381"/>
      <c r="DM244" s="381"/>
      <c r="DN244" s="381"/>
      <c r="DO244" s="381"/>
      <c r="DP244" s="381"/>
      <c r="DQ244" s="381"/>
      <c r="DR244" s="381"/>
      <c r="DS244" s="381"/>
      <c r="DT244" s="381"/>
      <c r="DU244" s="381"/>
      <c r="DV244" s="381"/>
      <c r="DW244" s="381"/>
      <c r="DX244" s="381"/>
      <c r="DY244" s="381"/>
      <c r="DZ244" s="381"/>
      <c r="EA244" s="381"/>
      <c r="EB244" s="381"/>
      <c r="EC244" s="381"/>
      <c r="ED244" s="381"/>
      <c r="EE244" s="381"/>
      <c r="EF244" s="381"/>
      <c r="EG244" s="381"/>
      <c r="EH244" s="381"/>
      <c r="EI244" s="381"/>
      <c r="EJ244" s="381"/>
      <c r="EK244" s="381"/>
      <c r="EL244" s="381"/>
      <c r="EM244" s="381"/>
    </row>
    <row r="245" spans="1:143" s="382" customFormat="1" ht="39.75" customHeight="1" x14ac:dyDescent="0.25">
      <c r="A245" s="230">
        <v>44242</v>
      </c>
      <c r="B245" s="376">
        <v>58274</v>
      </c>
      <c r="C245" s="404" t="s">
        <v>892</v>
      </c>
      <c r="D245" s="402"/>
      <c r="E245" s="405">
        <v>3600</v>
      </c>
      <c r="F245" s="289">
        <f t="shared" si="3"/>
        <v>83188276.349999934</v>
      </c>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c r="AG245" s="381"/>
      <c r="AH245" s="381"/>
      <c r="AI245" s="381"/>
      <c r="AJ245" s="381"/>
      <c r="AK245" s="381"/>
      <c r="AL245" s="381"/>
      <c r="AM245" s="381"/>
      <c r="AN245" s="381"/>
      <c r="AO245" s="381"/>
      <c r="AP245" s="381"/>
      <c r="AQ245" s="381"/>
      <c r="AR245" s="381"/>
      <c r="AS245" s="381"/>
      <c r="AT245" s="381"/>
      <c r="AU245" s="381"/>
      <c r="AV245" s="381"/>
      <c r="AW245" s="381"/>
      <c r="AX245" s="381"/>
      <c r="AY245" s="381"/>
      <c r="AZ245" s="381"/>
      <c r="BA245" s="381"/>
      <c r="BB245" s="381"/>
      <c r="BC245" s="381"/>
      <c r="BD245" s="381"/>
      <c r="BE245" s="381"/>
      <c r="BF245" s="381"/>
      <c r="BG245" s="381"/>
      <c r="BH245" s="381"/>
      <c r="BI245" s="381"/>
      <c r="BJ245" s="381"/>
      <c r="BK245" s="381"/>
      <c r="BL245" s="381"/>
      <c r="BM245" s="381"/>
      <c r="BN245" s="381"/>
      <c r="BO245" s="381"/>
      <c r="BP245" s="381"/>
      <c r="BQ245" s="381"/>
      <c r="BR245" s="381"/>
      <c r="BS245" s="381"/>
      <c r="BT245" s="381"/>
      <c r="BU245" s="381"/>
      <c r="BV245" s="381"/>
      <c r="BW245" s="381"/>
      <c r="BX245" s="381"/>
      <c r="BY245" s="381"/>
      <c r="BZ245" s="381"/>
      <c r="CA245" s="381"/>
      <c r="CB245" s="381"/>
      <c r="CC245" s="381"/>
      <c r="CD245" s="381"/>
      <c r="CE245" s="381"/>
      <c r="CF245" s="381"/>
      <c r="CG245" s="381"/>
      <c r="CH245" s="381"/>
      <c r="CI245" s="381"/>
      <c r="CJ245" s="381"/>
      <c r="CK245" s="381"/>
      <c r="CL245" s="381"/>
      <c r="CM245" s="381"/>
      <c r="CN245" s="381"/>
      <c r="CO245" s="381"/>
      <c r="CP245" s="381"/>
      <c r="CQ245" s="381"/>
      <c r="CR245" s="381"/>
      <c r="CS245" s="381"/>
      <c r="CT245" s="381"/>
      <c r="CU245" s="381"/>
      <c r="CV245" s="381"/>
      <c r="CW245" s="381"/>
      <c r="CX245" s="381"/>
      <c r="CY245" s="381"/>
      <c r="CZ245" s="381"/>
      <c r="DA245" s="381"/>
      <c r="DB245" s="381"/>
      <c r="DC245" s="381"/>
      <c r="DD245" s="381"/>
      <c r="DE245" s="381"/>
      <c r="DF245" s="381"/>
      <c r="DG245" s="381"/>
      <c r="DH245" s="381"/>
      <c r="DI245" s="381"/>
      <c r="DJ245" s="381"/>
      <c r="DK245" s="381"/>
      <c r="DL245" s="381"/>
      <c r="DM245" s="381"/>
      <c r="DN245" s="381"/>
      <c r="DO245" s="381"/>
      <c r="DP245" s="381"/>
      <c r="DQ245" s="381"/>
      <c r="DR245" s="381"/>
      <c r="DS245" s="381"/>
      <c r="DT245" s="381"/>
      <c r="DU245" s="381"/>
      <c r="DV245" s="381"/>
      <c r="DW245" s="381"/>
      <c r="DX245" s="381"/>
      <c r="DY245" s="381"/>
      <c r="DZ245" s="381"/>
      <c r="EA245" s="381"/>
      <c r="EB245" s="381"/>
      <c r="EC245" s="381"/>
      <c r="ED245" s="381"/>
      <c r="EE245" s="381"/>
      <c r="EF245" s="381"/>
      <c r="EG245" s="381"/>
      <c r="EH245" s="381"/>
      <c r="EI245" s="381"/>
      <c r="EJ245" s="381"/>
      <c r="EK245" s="381"/>
      <c r="EL245" s="381"/>
      <c r="EM245" s="381"/>
    </row>
    <row r="246" spans="1:143" s="382" customFormat="1" ht="36" customHeight="1" x14ac:dyDescent="0.25">
      <c r="A246" s="230">
        <v>44242</v>
      </c>
      <c r="B246" s="376">
        <v>58275</v>
      </c>
      <c r="C246" s="404" t="s">
        <v>929</v>
      </c>
      <c r="D246" s="402"/>
      <c r="E246" s="405">
        <v>9000</v>
      </c>
      <c r="F246" s="289">
        <f t="shared" si="3"/>
        <v>83179276.349999934</v>
      </c>
      <c r="G246" s="381"/>
      <c r="H246" s="381"/>
      <c r="I246" s="381"/>
      <c r="J246" s="381"/>
      <c r="K246" s="381"/>
      <c r="L246" s="381"/>
      <c r="M246" s="381"/>
      <c r="N246" s="381"/>
      <c r="O246" s="381"/>
      <c r="P246" s="381"/>
      <c r="Q246" s="381"/>
      <c r="R246" s="381"/>
      <c r="S246" s="381"/>
      <c r="T246" s="381"/>
      <c r="U246" s="381"/>
      <c r="V246" s="381"/>
      <c r="W246" s="381"/>
      <c r="X246" s="381"/>
      <c r="Y246" s="381"/>
      <c r="Z246" s="381"/>
      <c r="AA246" s="381"/>
      <c r="AB246" s="381"/>
      <c r="AC246" s="381"/>
      <c r="AD246" s="381"/>
      <c r="AE246" s="381"/>
      <c r="AF246" s="381"/>
      <c r="AG246" s="381"/>
      <c r="AH246" s="381"/>
      <c r="AI246" s="381"/>
      <c r="AJ246" s="381"/>
      <c r="AK246" s="381"/>
      <c r="AL246" s="381"/>
      <c r="AM246" s="381"/>
      <c r="AN246" s="381"/>
      <c r="AO246" s="381"/>
      <c r="AP246" s="381"/>
      <c r="AQ246" s="381"/>
      <c r="AR246" s="381"/>
      <c r="AS246" s="381"/>
      <c r="AT246" s="381"/>
      <c r="AU246" s="381"/>
      <c r="AV246" s="381"/>
      <c r="AW246" s="381"/>
      <c r="AX246" s="381"/>
      <c r="AY246" s="381"/>
      <c r="AZ246" s="381"/>
      <c r="BA246" s="381"/>
      <c r="BB246" s="381"/>
      <c r="BC246" s="381"/>
      <c r="BD246" s="381"/>
      <c r="BE246" s="381"/>
      <c r="BF246" s="381"/>
      <c r="BG246" s="381"/>
      <c r="BH246" s="381"/>
      <c r="BI246" s="381"/>
      <c r="BJ246" s="381"/>
      <c r="BK246" s="381"/>
      <c r="BL246" s="381"/>
      <c r="BM246" s="381"/>
      <c r="BN246" s="381"/>
      <c r="BO246" s="381"/>
      <c r="BP246" s="381"/>
      <c r="BQ246" s="381"/>
      <c r="BR246" s="381"/>
      <c r="BS246" s="381"/>
      <c r="BT246" s="381"/>
      <c r="BU246" s="381"/>
      <c r="BV246" s="381"/>
      <c r="BW246" s="381"/>
      <c r="BX246" s="381"/>
      <c r="BY246" s="381"/>
      <c r="BZ246" s="381"/>
      <c r="CA246" s="381"/>
      <c r="CB246" s="381"/>
      <c r="CC246" s="381"/>
      <c r="CD246" s="381"/>
      <c r="CE246" s="381"/>
      <c r="CF246" s="381"/>
      <c r="CG246" s="381"/>
      <c r="CH246" s="381"/>
      <c r="CI246" s="381"/>
      <c r="CJ246" s="381"/>
      <c r="CK246" s="381"/>
      <c r="CL246" s="381"/>
      <c r="CM246" s="381"/>
      <c r="CN246" s="381"/>
      <c r="CO246" s="381"/>
      <c r="CP246" s="381"/>
      <c r="CQ246" s="381"/>
      <c r="CR246" s="381"/>
      <c r="CS246" s="381"/>
      <c r="CT246" s="381"/>
      <c r="CU246" s="381"/>
      <c r="CV246" s="381"/>
      <c r="CW246" s="381"/>
      <c r="CX246" s="381"/>
      <c r="CY246" s="381"/>
      <c r="CZ246" s="381"/>
      <c r="DA246" s="381"/>
      <c r="DB246" s="381"/>
      <c r="DC246" s="381"/>
      <c r="DD246" s="381"/>
      <c r="DE246" s="381"/>
      <c r="DF246" s="381"/>
      <c r="DG246" s="381"/>
      <c r="DH246" s="381"/>
      <c r="DI246" s="381"/>
      <c r="DJ246" s="381"/>
      <c r="DK246" s="381"/>
      <c r="DL246" s="381"/>
      <c r="DM246" s="381"/>
      <c r="DN246" s="381"/>
      <c r="DO246" s="381"/>
      <c r="DP246" s="381"/>
      <c r="DQ246" s="381"/>
      <c r="DR246" s="381"/>
      <c r="DS246" s="381"/>
      <c r="DT246" s="381"/>
      <c r="DU246" s="381"/>
      <c r="DV246" s="381"/>
      <c r="DW246" s="381"/>
      <c r="DX246" s="381"/>
      <c r="DY246" s="381"/>
      <c r="DZ246" s="381"/>
      <c r="EA246" s="381"/>
      <c r="EB246" s="381"/>
      <c r="EC246" s="381"/>
      <c r="ED246" s="381"/>
      <c r="EE246" s="381"/>
      <c r="EF246" s="381"/>
      <c r="EG246" s="381"/>
      <c r="EH246" s="381"/>
      <c r="EI246" s="381"/>
      <c r="EJ246" s="381"/>
      <c r="EK246" s="381"/>
      <c r="EL246" s="381"/>
      <c r="EM246" s="381"/>
    </row>
    <row r="247" spans="1:143" s="382" customFormat="1" ht="35.25" customHeight="1" x14ac:dyDescent="0.25">
      <c r="A247" s="230">
        <v>44242</v>
      </c>
      <c r="B247" s="376">
        <v>58276</v>
      </c>
      <c r="C247" s="404" t="s">
        <v>911</v>
      </c>
      <c r="D247" s="402"/>
      <c r="E247" s="405">
        <v>6300</v>
      </c>
      <c r="F247" s="289">
        <f t="shared" si="3"/>
        <v>83172976.349999934</v>
      </c>
      <c r="G247" s="381"/>
      <c r="H247" s="381"/>
      <c r="I247" s="381"/>
      <c r="J247" s="381"/>
      <c r="K247" s="381"/>
      <c r="L247" s="381"/>
      <c r="M247" s="381"/>
      <c r="N247" s="381"/>
      <c r="O247" s="381"/>
      <c r="P247" s="381"/>
      <c r="Q247" s="381"/>
      <c r="R247" s="381"/>
      <c r="S247" s="381"/>
      <c r="T247" s="381"/>
      <c r="U247" s="381"/>
      <c r="V247" s="381"/>
      <c r="W247" s="381"/>
      <c r="X247" s="381"/>
      <c r="Y247" s="381"/>
      <c r="Z247" s="381"/>
      <c r="AA247" s="381"/>
      <c r="AB247" s="381"/>
      <c r="AC247" s="381"/>
      <c r="AD247" s="381"/>
      <c r="AE247" s="381"/>
      <c r="AF247" s="381"/>
      <c r="AG247" s="381"/>
      <c r="AH247" s="381"/>
      <c r="AI247" s="381"/>
      <c r="AJ247" s="381"/>
      <c r="AK247" s="381"/>
      <c r="AL247" s="381"/>
      <c r="AM247" s="381"/>
      <c r="AN247" s="381"/>
      <c r="AO247" s="381"/>
      <c r="AP247" s="381"/>
      <c r="AQ247" s="381"/>
      <c r="AR247" s="381"/>
      <c r="AS247" s="381"/>
      <c r="AT247" s="381"/>
      <c r="AU247" s="381"/>
      <c r="AV247" s="381"/>
      <c r="AW247" s="381"/>
      <c r="AX247" s="381"/>
      <c r="AY247" s="381"/>
      <c r="AZ247" s="381"/>
      <c r="BA247" s="381"/>
      <c r="BB247" s="381"/>
      <c r="BC247" s="381"/>
      <c r="BD247" s="381"/>
      <c r="BE247" s="381"/>
      <c r="BF247" s="381"/>
      <c r="BG247" s="381"/>
      <c r="BH247" s="381"/>
      <c r="BI247" s="381"/>
      <c r="BJ247" s="381"/>
      <c r="BK247" s="381"/>
      <c r="BL247" s="381"/>
      <c r="BM247" s="381"/>
      <c r="BN247" s="381"/>
      <c r="BO247" s="381"/>
      <c r="BP247" s="381"/>
      <c r="BQ247" s="381"/>
      <c r="BR247" s="381"/>
      <c r="BS247" s="381"/>
      <c r="BT247" s="381"/>
      <c r="BU247" s="381"/>
      <c r="BV247" s="381"/>
      <c r="BW247" s="381"/>
      <c r="BX247" s="381"/>
      <c r="BY247" s="381"/>
      <c r="BZ247" s="381"/>
      <c r="CA247" s="381"/>
      <c r="CB247" s="381"/>
      <c r="CC247" s="381"/>
      <c r="CD247" s="381"/>
      <c r="CE247" s="381"/>
      <c r="CF247" s="381"/>
      <c r="CG247" s="381"/>
      <c r="CH247" s="381"/>
      <c r="CI247" s="381"/>
      <c r="CJ247" s="381"/>
      <c r="CK247" s="381"/>
      <c r="CL247" s="381"/>
      <c r="CM247" s="381"/>
      <c r="CN247" s="381"/>
      <c r="CO247" s="381"/>
      <c r="CP247" s="381"/>
      <c r="CQ247" s="381"/>
      <c r="CR247" s="381"/>
      <c r="CS247" s="381"/>
      <c r="CT247" s="381"/>
      <c r="CU247" s="381"/>
      <c r="CV247" s="381"/>
      <c r="CW247" s="381"/>
      <c r="CX247" s="381"/>
      <c r="CY247" s="381"/>
      <c r="CZ247" s="381"/>
      <c r="DA247" s="381"/>
      <c r="DB247" s="381"/>
      <c r="DC247" s="381"/>
      <c r="DD247" s="381"/>
      <c r="DE247" s="381"/>
      <c r="DF247" s="381"/>
      <c r="DG247" s="381"/>
      <c r="DH247" s="381"/>
      <c r="DI247" s="381"/>
      <c r="DJ247" s="381"/>
      <c r="DK247" s="381"/>
      <c r="DL247" s="381"/>
      <c r="DM247" s="381"/>
      <c r="DN247" s="381"/>
      <c r="DO247" s="381"/>
      <c r="DP247" s="381"/>
      <c r="DQ247" s="381"/>
      <c r="DR247" s="381"/>
      <c r="DS247" s="381"/>
      <c r="DT247" s="381"/>
      <c r="DU247" s="381"/>
      <c r="DV247" s="381"/>
      <c r="DW247" s="381"/>
      <c r="DX247" s="381"/>
      <c r="DY247" s="381"/>
      <c r="DZ247" s="381"/>
      <c r="EA247" s="381"/>
      <c r="EB247" s="381"/>
      <c r="EC247" s="381"/>
      <c r="ED247" s="381"/>
      <c r="EE247" s="381"/>
      <c r="EF247" s="381"/>
      <c r="EG247" s="381"/>
      <c r="EH247" s="381"/>
      <c r="EI247" s="381"/>
      <c r="EJ247" s="381"/>
      <c r="EK247" s="381"/>
      <c r="EL247" s="381"/>
      <c r="EM247" s="381"/>
    </row>
    <row r="248" spans="1:143" s="382" customFormat="1" ht="35.25" customHeight="1" x14ac:dyDescent="0.25">
      <c r="A248" s="230">
        <v>44242</v>
      </c>
      <c r="B248" s="376">
        <v>58277</v>
      </c>
      <c r="C248" s="404" t="s">
        <v>912</v>
      </c>
      <c r="D248" s="402"/>
      <c r="E248" s="405">
        <v>18000</v>
      </c>
      <c r="F248" s="289">
        <f t="shared" si="3"/>
        <v>83154976.349999934</v>
      </c>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c r="AG248" s="381"/>
      <c r="AH248" s="381"/>
      <c r="AI248" s="381"/>
      <c r="AJ248" s="381"/>
      <c r="AK248" s="381"/>
      <c r="AL248" s="381"/>
      <c r="AM248" s="381"/>
      <c r="AN248" s="381"/>
      <c r="AO248" s="381"/>
      <c r="AP248" s="381"/>
      <c r="AQ248" s="381"/>
      <c r="AR248" s="381"/>
      <c r="AS248" s="381"/>
      <c r="AT248" s="381"/>
      <c r="AU248" s="381"/>
      <c r="AV248" s="381"/>
      <c r="AW248" s="381"/>
      <c r="AX248" s="381"/>
      <c r="AY248" s="381"/>
      <c r="AZ248" s="381"/>
      <c r="BA248" s="381"/>
      <c r="BB248" s="381"/>
      <c r="BC248" s="381"/>
      <c r="BD248" s="381"/>
      <c r="BE248" s="381"/>
      <c r="BF248" s="381"/>
      <c r="BG248" s="381"/>
      <c r="BH248" s="381"/>
      <c r="BI248" s="381"/>
      <c r="BJ248" s="381"/>
      <c r="BK248" s="381"/>
      <c r="BL248" s="381"/>
      <c r="BM248" s="381"/>
      <c r="BN248" s="381"/>
      <c r="BO248" s="381"/>
      <c r="BP248" s="381"/>
      <c r="BQ248" s="381"/>
      <c r="BR248" s="381"/>
      <c r="BS248" s="381"/>
      <c r="BT248" s="381"/>
      <c r="BU248" s="381"/>
      <c r="BV248" s="381"/>
      <c r="BW248" s="381"/>
      <c r="BX248" s="381"/>
      <c r="BY248" s="381"/>
      <c r="BZ248" s="381"/>
      <c r="CA248" s="381"/>
      <c r="CB248" s="381"/>
      <c r="CC248" s="381"/>
      <c r="CD248" s="381"/>
      <c r="CE248" s="381"/>
      <c r="CF248" s="381"/>
      <c r="CG248" s="381"/>
      <c r="CH248" s="381"/>
      <c r="CI248" s="381"/>
      <c r="CJ248" s="381"/>
      <c r="CK248" s="381"/>
      <c r="CL248" s="381"/>
      <c r="CM248" s="381"/>
      <c r="CN248" s="381"/>
      <c r="CO248" s="381"/>
      <c r="CP248" s="381"/>
      <c r="CQ248" s="381"/>
      <c r="CR248" s="381"/>
      <c r="CS248" s="381"/>
      <c r="CT248" s="381"/>
      <c r="CU248" s="381"/>
      <c r="CV248" s="381"/>
      <c r="CW248" s="381"/>
      <c r="CX248" s="381"/>
      <c r="CY248" s="381"/>
      <c r="CZ248" s="381"/>
      <c r="DA248" s="381"/>
      <c r="DB248" s="381"/>
      <c r="DC248" s="381"/>
      <c r="DD248" s="381"/>
      <c r="DE248" s="381"/>
      <c r="DF248" s="381"/>
      <c r="DG248" s="381"/>
      <c r="DH248" s="381"/>
      <c r="DI248" s="381"/>
      <c r="DJ248" s="381"/>
      <c r="DK248" s="381"/>
      <c r="DL248" s="381"/>
      <c r="DM248" s="381"/>
      <c r="DN248" s="381"/>
      <c r="DO248" s="381"/>
      <c r="DP248" s="381"/>
      <c r="DQ248" s="381"/>
      <c r="DR248" s="381"/>
      <c r="DS248" s="381"/>
      <c r="DT248" s="381"/>
      <c r="DU248" s="381"/>
      <c r="DV248" s="381"/>
      <c r="DW248" s="381"/>
      <c r="DX248" s="381"/>
      <c r="DY248" s="381"/>
      <c r="DZ248" s="381"/>
      <c r="EA248" s="381"/>
      <c r="EB248" s="381"/>
      <c r="EC248" s="381"/>
      <c r="ED248" s="381"/>
      <c r="EE248" s="381"/>
      <c r="EF248" s="381"/>
      <c r="EG248" s="381"/>
      <c r="EH248" s="381"/>
      <c r="EI248" s="381"/>
      <c r="EJ248" s="381"/>
      <c r="EK248" s="381"/>
      <c r="EL248" s="381"/>
      <c r="EM248" s="381"/>
    </row>
    <row r="249" spans="1:143" s="382" customFormat="1" ht="43.5" customHeight="1" x14ac:dyDescent="0.25">
      <c r="A249" s="230">
        <v>44242</v>
      </c>
      <c r="B249" s="376">
        <v>58278</v>
      </c>
      <c r="C249" s="404" t="s">
        <v>913</v>
      </c>
      <c r="D249" s="402"/>
      <c r="E249" s="405">
        <v>10800</v>
      </c>
      <c r="F249" s="289">
        <f t="shared" si="3"/>
        <v>83144176.349999934</v>
      </c>
      <c r="G249" s="381"/>
      <c r="H249" s="381"/>
      <c r="I249" s="381"/>
      <c r="J249" s="381"/>
      <c r="K249" s="381"/>
      <c r="L249" s="381"/>
      <c r="M249" s="381"/>
      <c r="N249" s="381"/>
      <c r="O249" s="381"/>
      <c r="P249" s="381"/>
      <c r="Q249" s="381"/>
      <c r="R249" s="381"/>
      <c r="S249" s="381"/>
      <c r="T249" s="381"/>
      <c r="U249" s="381"/>
      <c r="V249" s="381"/>
      <c r="W249" s="381"/>
      <c r="X249" s="381"/>
      <c r="Y249" s="381"/>
      <c r="Z249" s="381"/>
      <c r="AA249" s="381"/>
      <c r="AB249" s="381"/>
      <c r="AC249" s="381"/>
      <c r="AD249" s="381"/>
      <c r="AE249" s="381"/>
      <c r="AF249" s="381"/>
      <c r="AG249" s="381"/>
      <c r="AH249" s="381"/>
      <c r="AI249" s="381"/>
      <c r="AJ249" s="381"/>
      <c r="AK249" s="381"/>
      <c r="AL249" s="381"/>
      <c r="AM249" s="381"/>
      <c r="AN249" s="381"/>
      <c r="AO249" s="381"/>
      <c r="AP249" s="381"/>
      <c r="AQ249" s="381"/>
      <c r="AR249" s="381"/>
      <c r="AS249" s="381"/>
      <c r="AT249" s="381"/>
      <c r="AU249" s="381"/>
      <c r="AV249" s="381"/>
      <c r="AW249" s="381"/>
      <c r="AX249" s="381"/>
      <c r="AY249" s="381"/>
      <c r="AZ249" s="381"/>
      <c r="BA249" s="381"/>
      <c r="BB249" s="381"/>
      <c r="BC249" s="381"/>
      <c r="BD249" s="381"/>
      <c r="BE249" s="381"/>
      <c r="BF249" s="381"/>
      <c r="BG249" s="381"/>
      <c r="BH249" s="381"/>
      <c r="BI249" s="381"/>
      <c r="BJ249" s="381"/>
      <c r="BK249" s="381"/>
      <c r="BL249" s="381"/>
      <c r="BM249" s="381"/>
      <c r="BN249" s="381"/>
      <c r="BO249" s="381"/>
      <c r="BP249" s="381"/>
      <c r="BQ249" s="381"/>
      <c r="BR249" s="381"/>
      <c r="BS249" s="381"/>
      <c r="BT249" s="381"/>
      <c r="BU249" s="381"/>
      <c r="BV249" s="381"/>
      <c r="BW249" s="381"/>
      <c r="BX249" s="381"/>
      <c r="BY249" s="381"/>
      <c r="BZ249" s="381"/>
      <c r="CA249" s="381"/>
      <c r="CB249" s="381"/>
      <c r="CC249" s="381"/>
      <c r="CD249" s="381"/>
      <c r="CE249" s="381"/>
      <c r="CF249" s="381"/>
      <c r="CG249" s="381"/>
      <c r="CH249" s="381"/>
      <c r="CI249" s="381"/>
      <c r="CJ249" s="381"/>
      <c r="CK249" s="381"/>
      <c r="CL249" s="381"/>
      <c r="CM249" s="381"/>
      <c r="CN249" s="381"/>
      <c r="CO249" s="381"/>
      <c r="CP249" s="381"/>
      <c r="CQ249" s="381"/>
      <c r="CR249" s="381"/>
      <c r="CS249" s="381"/>
      <c r="CT249" s="381"/>
      <c r="CU249" s="381"/>
      <c r="CV249" s="381"/>
      <c r="CW249" s="381"/>
      <c r="CX249" s="381"/>
      <c r="CY249" s="381"/>
      <c r="CZ249" s="381"/>
      <c r="DA249" s="381"/>
      <c r="DB249" s="381"/>
      <c r="DC249" s="381"/>
      <c r="DD249" s="381"/>
      <c r="DE249" s="381"/>
      <c r="DF249" s="381"/>
      <c r="DG249" s="381"/>
      <c r="DH249" s="381"/>
      <c r="DI249" s="381"/>
      <c r="DJ249" s="381"/>
      <c r="DK249" s="381"/>
      <c r="DL249" s="381"/>
      <c r="DM249" s="381"/>
      <c r="DN249" s="381"/>
      <c r="DO249" s="381"/>
      <c r="DP249" s="381"/>
      <c r="DQ249" s="381"/>
      <c r="DR249" s="381"/>
      <c r="DS249" s="381"/>
      <c r="DT249" s="381"/>
      <c r="DU249" s="381"/>
      <c r="DV249" s="381"/>
      <c r="DW249" s="381"/>
      <c r="DX249" s="381"/>
      <c r="DY249" s="381"/>
      <c r="DZ249" s="381"/>
      <c r="EA249" s="381"/>
      <c r="EB249" s="381"/>
      <c r="EC249" s="381"/>
      <c r="ED249" s="381"/>
      <c r="EE249" s="381"/>
      <c r="EF249" s="381"/>
      <c r="EG249" s="381"/>
      <c r="EH249" s="381"/>
      <c r="EI249" s="381"/>
      <c r="EJ249" s="381"/>
      <c r="EK249" s="381"/>
      <c r="EL249" s="381"/>
      <c r="EM249" s="381"/>
    </row>
    <row r="250" spans="1:143" s="382" customFormat="1" ht="35.25" customHeight="1" x14ac:dyDescent="0.25">
      <c r="A250" s="230">
        <v>44242</v>
      </c>
      <c r="B250" s="376">
        <v>58279</v>
      </c>
      <c r="C250" s="404" t="s">
        <v>914</v>
      </c>
      <c r="D250" s="402"/>
      <c r="E250" s="405">
        <v>0</v>
      </c>
      <c r="F250" s="289">
        <f t="shared" si="3"/>
        <v>83144176.349999934</v>
      </c>
      <c r="G250" s="381"/>
      <c r="H250" s="381"/>
      <c r="I250" s="381"/>
      <c r="J250" s="381"/>
      <c r="K250" s="381"/>
      <c r="L250" s="381"/>
      <c r="M250" s="381"/>
      <c r="N250" s="381"/>
      <c r="O250" s="381"/>
      <c r="P250" s="381"/>
      <c r="Q250" s="381"/>
      <c r="R250" s="381"/>
      <c r="S250" s="381"/>
      <c r="T250" s="381"/>
      <c r="U250" s="381"/>
      <c r="V250" s="381"/>
      <c r="W250" s="381"/>
      <c r="X250" s="381"/>
      <c r="Y250" s="381"/>
      <c r="Z250" s="381"/>
      <c r="AA250" s="381"/>
      <c r="AB250" s="381"/>
      <c r="AC250" s="381"/>
      <c r="AD250" s="381"/>
      <c r="AE250" s="381"/>
      <c r="AF250" s="381"/>
      <c r="AG250" s="381"/>
      <c r="AH250" s="381"/>
      <c r="AI250" s="381"/>
      <c r="AJ250" s="381"/>
      <c r="AK250" s="381"/>
      <c r="AL250" s="381"/>
      <c r="AM250" s="381"/>
      <c r="AN250" s="381"/>
      <c r="AO250" s="381"/>
      <c r="AP250" s="381"/>
      <c r="AQ250" s="381"/>
      <c r="AR250" s="381"/>
      <c r="AS250" s="381"/>
      <c r="AT250" s="381"/>
      <c r="AU250" s="381"/>
      <c r="AV250" s="381"/>
      <c r="AW250" s="381"/>
      <c r="AX250" s="381"/>
      <c r="AY250" s="381"/>
      <c r="AZ250" s="381"/>
      <c r="BA250" s="381"/>
      <c r="BB250" s="381"/>
      <c r="BC250" s="381"/>
      <c r="BD250" s="381"/>
      <c r="BE250" s="381"/>
      <c r="BF250" s="381"/>
      <c r="BG250" s="381"/>
      <c r="BH250" s="381"/>
      <c r="BI250" s="381"/>
      <c r="BJ250" s="381"/>
      <c r="BK250" s="381"/>
      <c r="BL250" s="381"/>
      <c r="BM250" s="381"/>
      <c r="BN250" s="381"/>
      <c r="BO250" s="381"/>
      <c r="BP250" s="381"/>
      <c r="BQ250" s="381"/>
      <c r="BR250" s="381"/>
      <c r="BS250" s="381"/>
      <c r="BT250" s="381"/>
      <c r="BU250" s="381"/>
      <c r="BV250" s="381"/>
      <c r="BW250" s="381"/>
      <c r="BX250" s="381"/>
      <c r="BY250" s="381"/>
      <c r="BZ250" s="381"/>
      <c r="CA250" s="381"/>
      <c r="CB250" s="381"/>
      <c r="CC250" s="381"/>
      <c r="CD250" s="381"/>
      <c r="CE250" s="381"/>
      <c r="CF250" s="381"/>
      <c r="CG250" s="381"/>
      <c r="CH250" s="381"/>
      <c r="CI250" s="381"/>
      <c r="CJ250" s="381"/>
      <c r="CK250" s="381"/>
      <c r="CL250" s="381"/>
      <c r="CM250" s="381"/>
      <c r="CN250" s="381"/>
      <c r="CO250" s="381"/>
      <c r="CP250" s="381"/>
      <c r="CQ250" s="381"/>
      <c r="CR250" s="381"/>
      <c r="CS250" s="381"/>
      <c r="CT250" s="381"/>
      <c r="CU250" s="381"/>
      <c r="CV250" s="381"/>
      <c r="CW250" s="381"/>
      <c r="CX250" s="381"/>
      <c r="CY250" s="381"/>
      <c r="CZ250" s="381"/>
      <c r="DA250" s="381"/>
      <c r="DB250" s="381"/>
      <c r="DC250" s="381"/>
      <c r="DD250" s="381"/>
      <c r="DE250" s="381"/>
      <c r="DF250" s="381"/>
      <c r="DG250" s="381"/>
      <c r="DH250" s="381"/>
      <c r="DI250" s="381"/>
      <c r="DJ250" s="381"/>
      <c r="DK250" s="381"/>
      <c r="DL250" s="381"/>
      <c r="DM250" s="381"/>
      <c r="DN250" s="381"/>
      <c r="DO250" s="381"/>
      <c r="DP250" s="381"/>
      <c r="DQ250" s="381"/>
      <c r="DR250" s="381"/>
      <c r="DS250" s="381"/>
      <c r="DT250" s="381"/>
      <c r="DU250" s="381"/>
      <c r="DV250" s="381"/>
      <c r="DW250" s="381"/>
      <c r="DX250" s="381"/>
      <c r="DY250" s="381"/>
      <c r="DZ250" s="381"/>
      <c r="EA250" s="381"/>
      <c r="EB250" s="381"/>
      <c r="EC250" s="381"/>
      <c r="ED250" s="381"/>
      <c r="EE250" s="381"/>
      <c r="EF250" s="381"/>
      <c r="EG250" s="381"/>
      <c r="EH250" s="381"/>
      <c r="EI250" s="381"/>
      <c r="EJ250" s="381"/>
      <c r="EK250" s="381"/>
      <c r="EL250" s="381"/>
      <c r="EM250" s="381"/>
    </row>
    <row r="251" spans="1:143" s="382" customFormat="1" ht="34.5" customHeight="1" x14ac:dyDescent="0.25">
      <c r="A251" s="230">
        <v>44242</v>
      </c>
      <c r="B251" s="376">
        <v>58280</v>
      </c>
      <c r="C251" s="404" t="s">
        <v>915</v>
      </c>
      <c r="D251" s="402"/>
      <c r="E251" s="405">
        <v>5400</v>
      </c>
      <c r="F251" s="289">
        <f t="shared" si="3"/>
        <v>83138776.349999934</v>
      </c>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c r="AD251" s="381"/>
      <c r="AE251" s="381"/>
      <c r="AF251" s="381"/>
      <c r="AG251" s="381"/>
      <c r="AH251" s="381"/>
      <c r="AI251" s="381"/>
      <c r="AJ251" s="381"/>
      <c r="AK251" s="381"/>
      <c r="AL251" s="381"/>
      <c r="AM251" s="381"/>
      <c r="AN251" s="381"/>
      <c r="AO251" s="381"/>
      <c r="AP251" s="381"/>
      <c r="AQ251" s="381"/>
      <c r="AR251" s="381"/>
      <c r="AS251" s="381"/>
      <c r="AT251" s="381"/>
      <c r="AU251" s="381"/>
      <c r="AV251" s="381"/>
      <c r="AW251" s="381"/>
      <c r="AX251" s="381"/>
      <c r="AY251" s="381"/>
      <c r="AZ251" s="381"/>
      <c r="BA251" s="381"/>
      <c r="BB251" s="381"/>
      <c r="BC251" s="381"/>
      <c r="BD251" s="381"/>
      <c r="BE251" s="381"/>
      <c r="BF251" s="381"/>
      <c r="BG251" s="381"/>
      <c r="BH251" s="381"/>
      <c r="BI251" s="381"/>
      <c r="BJ251" s="381"/>
      <c r="BK251" s="381"/>
      <c r="BL251" s="381"/>
      <c r="BM251" s="381"/>
      <c r="BN251" s="381"/>
      <c r="BO251" s="381"/>
      <c r="BP251" s="381"/>
      <c r="BQ251" s="381"/>
      <c r="BR251" s="381"/>
      <c r="BS251" s="381"/>
      <c r="BT251" s="381"/>
      <c r="BU251" s="381"/>
      <c r="BV251" s="381"/>
      <c r="BW251" s="381"/>
      <c r="BX251" s="381"/>
      <c r="BY251" s="381"/>
      <c r="BZ251" s="381"/>
      <c r="CA251" s="381"/>
      <c r="CB251" s="381"/>
      <c r="CC251" s="381"/>
      <c r="CD251" s="381"/>
      <c r="CE251" s="381"/>
      <c r="CF251" s="381"/>
      <c r="CG251" s="381"/>
      <c r="CH251" s="381"/>
      <c r="CI251" s="381"/>
      <c r="CJ251" s="381"/>
      <c r="CK251" s="381"/>
      <c r="CL251" s="381"/>
      <c r="CM251" s="381"/>
      <c r="CN251" s="381"/>
      <c r="CO251" s="381"/>
      <c r="CP251" s="381"/>
      <c r="CQ251" s="381"/>
      <c r="CR251" s="381"/>
      <c r="CS251" s="381"/>
      <c r="CT251" s="381"/>
      <c r="CU251" s="381"/>
      <c r="CV251" s="381"/>
      <c r="CW251" s="381"/>
      <c r="CX251" s="381"/>
      <c r="CY251" s="381"/>
      <c r="CZ251" s="381"/>
      <c r="DA251" s="381"/>
      <c r="DB251" s="381"/>
      <c r="DC251" s="381"/>
      <c r="DD251" s="381"/>
      <c r="DE251" s="381"/>
      <c r="DF251" s="381"/>
      <c r="DG251" s="381"/>
      <c r="DH251" s="381"/>
      <c r="DI251" s="381"/>
      <c r="DJ251" s="381"/>
      <c r="DK251" s="381"/>
      <c r="DL251" s="381"/>
      <c r="DM251" s="381"/>
      <c r="DN251" s="381"/>
      <c r="DO251" s="381"/>
      <c r="DP251" s="381"/>
      <c r="DQ251" s="381"/>
      <c r="DR251" s="381"/>
      <c r="DS251" s="381"/>
      <c r="DT251" s="381"/>
      <c r="DU251" s="381"/>
      <c r="DV251" s="381"/>
      <c r="DW251" s="381"/>
      <c r="DX251" s="381"/>
      <c r="DY251" s="381"/>
      <c r="DZ251" s="381"/>
      <c r="EA251" s="381"/>
      <c r="EB251" s="381"/>
      <c r="EC251" s="381"/>
      <c r="ED251" s="381"/>
      <c r="EE251" s="381"/>
      <c r="EF251" s="381"/>
      <c r="EG251" s="381"/>
      <c r="EH251" s="381"/>
      <c r="EI251" s="381"/>
      <c r="EJ251" s="381"/>
      <c r="EK251" s="381"/>
      <c r="EL251" s="381"/>
      <c r="EM251" s="381"/>
    </row>
    <row r="252" spans="1:143" s="382" customFormat="1" ht="39.75" customHeight="1" x14ac:dyDescent="0.25">
      <c r="A252" s="395">
        <v>44242</v>
      </c>
      <c r="B252" s="406">
        <v>58281</v>
      </c>
      <c r="C252" s="407" t="s">
        <v>916</v>
      </c>
      <c r="D252" s="408"/>
      <c r="E252" s="409">
        <v>13500</v>
      </c>
      <c r="F252" s="289">
        <f t="shared" si="3"/>
        <v>83125276.349999934</v>
      </c>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381"/>
      <c r="AV252" s="381"/>
      <c r="AW252" s="381"/>
      <c r="AX252" s="381"/>
      <c r="AY252" s="381"/>
      <c r="AZ252" s="381"/>
      <c r="BA252" s="381"/>
      <c r="BB252" s="381"/>
      <c r="BC252" s="381"/>
      <c r="BD252" s="381"/>
      <c r="BE252" s="381"/>
      <c r="BF252" s="381"/>
      <c r="BG252" s="381"/>
      <c r="BH252" s="381"/>
      <c r="BI252" s="381"/>
      <c r="BJ252" s="381"/>
      <c r="BK252" s="381"/>
      <c r="BL252" s="381"/>
      <c r="BM252" s="381"/>
      <c r="BN252" s="381"/>
      <c r="BO252" s="381"/>
      <c r="BP252" s="381"/>
      <c r="BQ252" s="381"/>
      <c r="BR252" s="381"/>
      <c r="BS252" s="381"/>
      <c r="BT252" s="381"/>
      <c r="BU252" s="381"/>
      <c r="BV252" s="381"/>
      <c r="BW252" s="381"/>
      <c r="BX252" s="381"/>
      <c r="BY252" s="381"/>
      <c r="BZ252" s="381"/>
      <c r="CA252" s="381"/>
      <c r="CB252" s="381"/>
      <c r="CC252" s="381"/>
      <c r="CD252" s="381"/>
      <c r="CE252" s="381"/>
      <c r="CF252" s="381"/>
      <c r="CG252" s="381"/>
      <c r="CH252" s="381"/>
      <c r="CI252" s="381"/>
      <c r="CJ252" s="381"/>
      <c r="CK252" s="381"/>
      <c r="CL252" s="381"/>
      <c r="CM252" s="381"/>
      <c r="CN252" s="381"/>
      <c r="CO252" s="381"/>
      <c r="CP252" s="381"/>
      <c r="CQ252" s="381"/>
      <c r="CR252" s="381"/>
      <c r="CS252" s="381"/>
      <c r="CT252" s="381"/>
      <c r="CU252" s="381"/>
      <c r="CV252" s="381"/>
      <c r="CW252" s="381"/>
      <c r="CX252" s="381"/>
      <c r="CY252" s="381"/>
      <c r="CZ252" s="381"/>
      <c r="DA252" s="381"/>
      <c r="DB252" s="381"/>
      <c r="DC252" s="381"/>
      <c r="DD252" s="381"/>
      <c r="DE252" s="381"/>
      <c r="DF252" s="381"/>
      <c r="DG252" s="381"/>
      <c r="DH252" s="381"/>
      <c r="DI252" s="381"/>
      <c r="DJ252" s="381"/>
      <c r="DK252" s="381"/>
      <c r="DL252" s="381"/>
      <c r="DM252" s="381"/>
      <c r="DN252" s="381"/>
      <c r="DO252" s="381"/>
      <c r="DP252" s="381"/>
      <c r="DQ252" s="381"/>
      <c r="DR252" s="381"/>
      <c r="DS252" s="381"/>
      <c r="DT252" s="381"/>
      <c r="DU252" s="381"/>
      <c r="DV252" s="381"/>
      <c r="DW252" s="381"/>
      <c r="DX252" s="381"/>
      <c r="DY252" s="381"/>
      <c r="DZ252" s="381"/>
      <c r="EA252" s="381"/>
      <c r="EB252" s="381"/>
      <c r="EC252" s="381"/>
      <c r="ED252" s="381"/>
      <c r="EE252" s="381"/>
      <c r="EF252" s="381"/>
      <c r="EG252" s="381"/>
      <c r="EH252" s="381"/>
      <c r="EI252" s="381"/>
      <c r="EJ252" s="381"/>
      <c r="EK252" s="381"/>
      <c r="EL252" s="381"/>
      <c r="EM252" s="381"/>
    </row>
    <row r="253" spans="1:143" s="382" customFormat="1" ht="42" customHeight="1" x14ac:dyDescent="0.25">
      <c r="A253" s="230">
        <v>44242</v>
      </c>
      <c r="B253" s="410" t="s">
        <v>866</v>
      </c>
      <c r="C253" s="404" t="s">
        <v>893</v>
      </c>
      <c r="D253" s="408"/>
      <c r="E253" s="405">
        <v>3645.32</v>
      </c>
      <c r="F253" s="289">
        <f t="shared" si="3"/>
        <v>83121631.029999942</v>
      </c>
      <c r="G253" s="381"/>
      <c r="H253" s="381"/>
      <c r="I253" s="381"/>
      <c r="J253" s="381"/>
      <c r="K253" s="381"/>
      <c r="L253" s="381"/>
      <c r="M253" s="381"/>
      <c r="N253" s="381"/>
      <c r="O253" s="381"/>
      <c r="P253" s="381"/>
      <c r="Q253" s="381"/>
      <c r="R253" s="381"/>
      <c r="S253" s="381"/>
      <c r="T253" s="381"/>
      <c r="U253" s="381"/>
      <c r="V253" s="381"/>
      <c r="W253" s="381"/>
      <c r="X253" s="381"/>
      <c r="Y253" s="381"/>
      <c r="Z253" s="381"/>
      <c r="AA253" s="381"/>
      <c r="AB253" s="381"/>
      <c r="AC253" s="381"/>
      <c r="AD253" s="381"/>
      <c r="AE253" s="381"/>
      <c r="AF253" s="381"/>
      <c r="AG253" s="381"/>
      <c r="AH253" s="381"/>
      <c r="AI253" s="381"/>
      <c r="AJ253" s="381"/>
      <c r="AK253" s="381"/>
      <c r="AL253" s="381"/>
      <c r="AM253" s="381"/>
      <c r="AN253" s="381"/>
      <c r="AO253" s="381"/>
      <c r="AP253" s="381"/>
      <c r="AQ253" s="381"/>
      <c r="AR253" s="381"/>
      <c r="AS253" s="381"/>
      <c r="AT253" s="381"/>
      <c r="AU253" s="381"/>
      <c r="AV253" s="381"/>
      <c r="AW253" s="381"/>
      <c r="AX253" s="381"/>
      <c r="AY253" s="381"/>
      <c r="AZ253" s="381"/>
      <c r="BA253" s="381"/>
      <c r="BB253" s="381"/>
      <c r="BC253" s="381"/>
      <c r="BD253" s="381"/>
      <c r="BE253" s="381"/>
      <c r="BF253" s="381"/>
      <c r="BG253" s="381"/>
      <c r="BH253" s="381"/>
      <c r="BI253" s="381"/>
      <c r="BJ253" s="381"/>
      <c r="BK253" s="381"/>
      <c r="BL253" s="381"/>
      <c r="BM253" s="381"/>
      <c r="BN253" s="381"/>
      <c r="BO253" s="381"/>
      <c r="BP253" s="381"/>
      <c r="BQ253" s="381"/>
      <c r="BR253" s="381"/>
      <c r="BS253" s="381"/>
      <c r="BT253" s="381"/>
      <c r="BU253" s="381"/>
      <c r="BV253" s="381"/>
      <c r="BW253" s="381"/>
      <c r="BX253" s="381"/>
      <c r="BY253" s="381"/>
      <c r="BZ253" s="381"/>
      <c r="CA253" s="381"/>
      <c r="CB253" s="381"/>
      <c r="CC253" s="381"/>
      <c r="CD253" s="381"/>
      <c r="CE253" s="381"/>
      <c r="CF253" s="381"/>
      <c r="CG253" s="381"/>
      <c r="CH253" s="381"/>
      <c r="CI253" s="381"/>
      <c r="CJ253" s="381"/>
      <c r="CK253" s="381"/>
      <c r="CL253" s="381"/>
      <c r="CM253" s="381"/>
      <c r="CN253" s="381"/>
      <c r="CO253" s="381"/>
      <c r="CP253" s="381"/>
      <c r="CQ253" s="381"/>
      <c r="CR253" s="381"/>
      <c r="CS253" s="381"/>
      <c r="CT253" s="381"/>
      <c r="CU253" s="381"/>
      <c r="CV253" s="381"/>
      <c r="CW253" s="381"/>
      <c r="CX253" s="381"/>
      <c r="CY253" s="381"/>
      <c r="CZ253" s="381"/>
      <c r="DA253" s="381"/>
      <c r="DB253" s="381"/>
      <c r="DC253" s="381"/>
      <c r="DD253" s="381"/>
      <c r="DE253" s="381"/>
      <c r="DF253" s="381"/>
      <c r="DG253" s="381"/>
      <c r="DH253" s="381"/>
      <c r="DI253" s="381"/>
      <c r="DJ253" s="381"/>
      <c r="DK253" s="381"/>
      <c r="DL253" s="381"/>
      <c r="DM253" s="381"/>
      <c r="DN253" s="381"/>
      <c r="DO253" s="381"/>
      <c r="DP253" s="381"/>
      <c r="DQ253" s="381"/>
      <c r="DR253" s="381"/>
      <c r="DS253" s="381"/>
      <c r="DT253" s="381"/>
      <c r="DU253" s="381"/>
      <c r="DV253" s="381"/>
      <c r="DW253" s="381"/>
      <c r="DX253" s="381"/>
      <c r="DY253" s="381"/>
      <c r="DZ253" s="381"/>
      <c r="EA253" s="381"/>
      <c r="EB253" s="381"/>
      <c r="EC253" s="381"/>
      <c r="ED253" s="381"/>
      <c r="EE253" s="381"/>
      <c r="EF253" s="381"/>
      <c r="EG253" s="381"/>
      <c r="EH253" s="381"/>
      <c r="EI253" s="381"/>
      <c r="EJ253" s="381"/>
      <c r="EK253" s="381"/>
      <c r="EL253" s="381"/>
      <c r="EM253" s="381"/>
    </row>
    <row r="254" spans="1:143" s="382" customFormat="1" ht="38.25" customHeight="1" x14ac:dyDescent="0.25">
      <c r="A254" s="395">
        <v>44242</v>
      </c>
      <c r="B254" s="411" t="s">
        <v>867</v>
      </c>
      <c r="C254" s="407" t="s">
        <v>937</v>
      </c>
      <c r="D254" s="408"/>
      <c r="E254" s="409">
        <v>6300</v>
      </c>
      <c r="F254" s="289">
        <f t="shared" si="3"/>
        <v>83115331.029999942</v>
      </c>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c r="AG254" s="381"/>
      <c r="AH254" s="381"/>
      <c r="AI254" s="381"/>
      <c r="AJ254" s="381"/>
      <c r="AK254" s="381"/>
      <c r="AL254" s="381"/>
      <c r="AM254" s="381"/>
      <c r="AN254" s="381"/>
      <c r="AO254" s="381"/>
      <c r="AP254" s="381"/>
      <c r="AQ254" s="381"/>
      <c r="AR254" s="381"/>
      <c r="AS254" s="381"/>
      <c r="AT254" s="381"/>
      <c r="AU254" s="381"/>
      <c r="AV254" s="381"/>
      <c r="AW254" s="381"/>
      <c r="AX254" s="381"/>
      <c r="AY254" s="381"/>
      <c r="AZ254" s="381"/>
      <c r="BA254" s="381"/>
      <c r="BB254" s="381"/>
      <c r="BC254" s="381"/>
      <c r="BD254" s="381"/>
      <c r="BE254" s="381"/>
      <c r="BF254" s="381"/>
      <c r="BG254" s="381"/>
      <c r="BH254" s="381"/>
      <c r="BI254" s="381"/>
      <c r="BJ254" s="381"/>
      <c r="BK254" s="381"/>
      <c r="BL254" s="381"/>
      <c r="BM254" s="381"/>
      <c r="BN254" s="381"/>
      <c r="BO254" s="381"/>
      <c r="BP254" s="381"/>
      <c r="BQ254" s="381"/>
      <c r="BR254" s="381"/>
      <c r="BS254" s="381"/>
      <c r="BT254" s="381"/>
      <c r="BU254" s="381"/>
      <c r="BV254" s="381"/>
      <c r="BW254" s="381"/>
      <c r="BX254" s="381"/>
      <c r="BY254" s="381"/>
      <c r="BZ254" s="381"/>
      <c r="CA254" s="381"/>
      <c r="CB254" s="381"/>
      <c r="CC254" s="381"/>
      <c r="CD254" s="381"/>
      <c r="CE254" s="381"/>
      <c r="CF254" s="381"/>
      <c r="CG254" s="381"/>
      <c r="CH254" s="381"/>
      <c r="CI254" s="381"/>
      <c r="CJ254" s="381"/>
      <c r="CK254" s="381"/>
      <c r="CL254" s="381"/>
      <c r="CM254" s="381"/>
      <c r="CN254" s="381"/>
      <c r="CO254" s="381"/>
      <c r="CP254" s="381"/>
      <c r="CQ254" s="381"/>
      <c r="CR254" s="381"/>
      <c r="CS254" s="381"/>
      <c r="CT254" s="381"/>
      <c r="CU254" s="381"/>
      <c r="CV254" s="381"/>
      <c r="CW254" s="381"/>
      <c r="CX254" s="381"/>
      <c r="CY254" s="381"/>
      <c r="CZ254" s="381"/>
      <c r="DA254" s="381"/>
      <c r="DB254" s="381"/>
      <c r="DC254" s="381"/>
      <c r="DD254" s="381"/>
      <c r="DE254" s="381"/>
      <c r="DF254" s="381"/>
      <c r="DG254" s="381"/>
      <c r="DH254" s="381"/>
      <c r="DI254" s="381"/>
      <c r="DJ254" s="381"/>
      <c r="DK254" s="381"/>
      <c r="DL254" s="381"/>
      <c r="DM254" s="381"/>
      <c r="DN254" s="381"/>
      <c r="DO254" s="381"/>
      <c r="DP254" s="381"/>
      <c r="DQ254" s="381"/>
      <c r="DR254" s="381"/>
      <c r="DS254" s="381"/>
      <c r="DT254" s="381"/>
      <c r="DU254" s="381"/>
      <c r="DV254" s="381"/>
      <c r="DW254" s="381"/>
      <c r="DX254" s="381"/>
      <c r="DY254" s="381"/>
      <c r="DZ254" s="381"/>
      <c r="EA254" s="381"/>
      <c r="EB254" s="381"/>
      <c r="EC254" s="381"/>
      <c r="ED254" s="381"/>
      <c r="EE254" s="381"/>
      <c r="EF254" s="381"/>
      <c r="EG254" s="381"/>
      <c r="EH254" s="381"/>
      <c r="EI254" s="381"/>
      <c r="EJ254" s="381"/>
      <c r="EK254" s="381"/>
      <c r="EL254" s="381"/>
      <c r="EM254" s="381"/>
    </row>
    <row r="255" spans="1:143" s="382" customFormat="1" ht="45.75" customHeight="1" x14ac:dyDescent="0.25">
      <c r="A255" s="230">
        <v>44243</v>
      </c>
      <c r="B255" s="376">
        <v>58282</v>
      </c>
      <c r="C255" s="404" t="s">
        <v>940</v>
      </c>
      <c r="D255" s="402"/>
      <c r="E255" s="405">
        <v>152939.17000000001</v>
      </c>
      <c r="F255" s="289">
        <f t="shared" si="3"/>
        <v>82962391.85999994</v>
      </c>
      <c r="G255" s="381"/>
      <c r="H255" s="381"/>
      <c r="I255" s="381"/>
      <c r="J255" s="381"/>
      <c r="K255" s="381"/>
      <c r="L255" s="381"/>
      <c r="M255" s="381"/>
      <c r="N255" s="381"/>
      <c r="O255" s="381"/>
      <c r="P255" s="381"/>
      <c r="Q255" s="381"/>
      <c r="R255" s="381"/>
      <c r="S255" s="381"/>
      <c r="T255" s="381"/>
      <c r="U255" s="381"/>
      <c r="V255" s="381"/>
      <c r="W255" s="381"/>
      <c r="X255" s="381"/>
      <c r="Y255" s="381"/>
      <c r="Z255" s="381"/>
      <c r="AA255" s="381"/>
      <c r="AB255" s="381"/>
      <c r="AC255" s="381"/>
      <c r="AD255" s="381"/>
      <c r="AE255" s="381"/>
      <c r="AF255" s="381"/>
      <c r="AG255" s="381"/>
      <c r="AH255" s="381"/>
      <c r="AI255" s="381"/>
      <c r="AJ255" s="381"/>
      <c r="AK255" s="381"/>
      <c r="AL255" s="381"/>
      <c r="AM255" s="381"/>
      <c r="AN255" s="381"/>
      <c r="AO255" s="381"/>
      <c r="AP255" s="381"/>
      <c r="AQ255" s="381"/>
      <c r="AR255" s="381"/>
      <c r="AS255" s="381"/>
      <c r="AT255" s="381"/>
      <c r="AU255" s="381"/>
      <c r="AV255" s="381"/>
      <c r="AW255" s="381"/>
      <c r="AX255" s="381"/>
      <c r="AY255" s="381"/>
      <c r="AZ255" s="381"/>
      <c r="BA255" s="381"/>
      <c r="BB255" s="381"/>
      <c r="BC255" s="381"/>
      <c r="BD255" s="381"/>
      <c r="BE255" s="381"/>
      <c r="BF255" s="381"/>
      <c r="BG255" s="381"/>
      <c r="BH255" s="381"/>
      <c r="BI255" s="381"/>
      <c r="BJ255" s="381"/>
      <c r="BK255" s="381"/>
      <c r="BL255" s="381"/>
      <c r="BM255" s="381"/>
      <c r="BN255" s="381"/>
      <c r="BO255" s="381"/>
      <c r="BP255" s="381"/>
      <c r="BQ255" s="381"/>
      <c r="BR255" s="381"/>
      <c r="BS255" s="381"/>
      <c r="BT255" s="381"/>
      <c r="BU255" s="381"/>
      <c r="BV255" s="381"/>
      <c r="BW255" s="381"/>
      <c r="BX255" s="381"/>
      <c r="BY255" s="381"/>
      <c r="BZ255" s="381"/>
      <c r="CA255" s="381"/>
      <c r="CB255" s="381"/>
      <c r="CC255" s="381"/>
      <c r="CD255" s="381"/>
      <c r="CE255" s="381"/>
      <c r="CF255" s="381"/>
      <c r="CG255" s="381"/>
      <c r="CH255" s="381"/>
      <c r="CI255" s="381"/>
      <c r="CJ255" s="381"/>
      <c r="CK255" s="381"/>
      <c r="CL255" s="381"/>
      <c r="CM255" s="381"/>
      <c r="CN255" s="381"/>
      <c r="CO255" s="381"/>
      <c r="CP255" s="381"/>
      <c r="CQ255" s="381"/>
      <c r="CR255" s="381"/>
      <c r="CS255" s="381"/>
      <c r="CT255" s="381"/>
      <c r="CU255" s="381"/>
      <c r="CV255" s="381"/>
      <c r="CW255" s="381"/>
      <c r="CX255" s="381"/>
      <c r="CY255" s="381"/>
      <c r="CZ255" s="381"/>
      <c r="DA255" s="381"/>
      <c r="DB255" s="381"/>
      <c r="DC255" s="381"/>
      <c r="DD255" s="381"/>
      <c r="DE255" s="381"/>
      <c r="DF255" s="381"/>
      <c r="DG255" s="381"/>
      <c r="DH255" s="381"/>
      <c r="DI255" s="381"/>
      <c r="DJ255" s="381"/>
      <c r="DK255" s="381"/>
      <c r="DL255" s="381"/>
      <c r="DM255" s="381"/>
      <c r="DN255" s="381"/>
      <c r="DO255" s="381"/>
      <c r="DP255" s="381"/>
      <c r="DQ255" s="381"/>
      <c r="DR255" s="381"/>
      <c r="DS255" s="381"/>
      <c r="DT255" s="381"/>
      <c r="DU255" s="381"/>
      <c r="DV255" s="381"/>
      <c r="DW255" s="381"/>
      <c r="DX255" s="381"/>
      <c r="DY255" s="381"/>
      <c r="DZ255" s="381"/>
      <c r="EA255" s="381"/>
      <c r="EB255" s="381"/>
      <c r="EC255" s="381"/>
      <c r="ED255" s="381"/>
      <c r="EE255" s="381"/>
      <c r="EF255" s="381"/>
      <c r="EG255" s="381"/>
      <c r="EH255" s="381"/>
      <c r="EI255" s="381"/>
      <c r="EJ255" s="381"/>
      <c r="EK255" s="381"/>
      <c r="EL255" s="381"/>
      <c r="EM255" s="381"/>
    </row>
    <row r="256" spans="1:143" s="382" customFormat="1" ht="51.75" customHeight="1" x14ac:dyDescent="0.25">
      <c r="A256" s="230">
        <v>44243</v>
      </c>
      <c r="B256" s="376">
        <v>58283</v>
      </c>
      <c r="C256" s="404" t="s">
        <v>941</v>
      </c>
      <c r="D256" s="402"/>
      <c r="E256" s="405">
        <v>177088.8</v>
      </c>
      <c r="F256" s="289">
        <f t="shared" si="3"/>
        <v>82785303.059999943</v>
      </c>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381"/>
      <c r="AV256" s="381"/>
      <c r="AW256" s="381"/>
      <c r="AX256" s="381"/>
      <c r="AY256" s="381"/>
      <c r="AZ256" s="381"/>
      <c r="BA256" s="381"/>
      <c r="BB256" s="381"/>
      <c r="BC256" s="381"/>
      <c r="BD256" s="381"/>
      <c r="BE256" s="381"/>
      <c r="BF256" s="381"/>
      <c r="BG256" s="381"/>
      <c r="BH256" s="381"/>
      <c r="BI256" s="381"/>
      <c r="BJ256" s="381"/>
      <c r="BK256" s="381"/>
      <c r="BL256" s="381"/>
      <c r="BM256" s="381"/>
      <c r="BN256" s="381"/>
      <c r="BO256" s="381"/>
      <c r="BP256" s="381"/>
      <c r="BQ256" s="381"/>
      <c r="BR256" s="381"/>
      <c r="BS256" s="381"/>
      <c r="BT256" s="381"/>
      <c r="BU256" s="381"/>
      <c r="BV256" s="381"/>
      <c r="BW256" s="381"/>
      <c r="BX256" s="381"/>
      <c r="BY256" s="381"/>
      <c r="BZ256" s="381"/>
      <c r="CA256" s="381"/>
      <c r="CB256" s="381"/>
      <c r="CC256" s="381"/>
      <c r="CD256" s="381"/>
      <c r="CE256" s="381"/>
      <c r="CF256" s="381"/>
      <c r="CG256" s="381"/>
      <c r="CH256" s="381"/>
      <c r="CI256" s="381"/>
      <c r="CJ256" s="381"/>
      <c r="CK256" s="381"/>
      <c r="CL256" s="381"/>
      <c r="CM256" s="381"/>
      <c r="CN256" s="381"/>
      <c r="CO256" s="381"/>
      <c r="CP256" s="381"/>
      <c r="CQ256" s="381"/>
      <c r="CR256" s="381"/>
      <c r="CS256" s="381"/>
      <c r="CT256" s="381"/>
      <c r="CU256" s="381"/>
      <c r="CV256" s="381"/>
      <c r="CW256" s="381"/>
      <c r="CX256" s="381"/>
      <c r="CY256" s="381"/>
      <c r="CZ256" s="381"/>
      <c r="DA256" s="381"/>
      <c r="DB256" s="381"/>
      <c r="DC256" s="381"/>
      <c r="DD256" s="381"/>
      <c r="DE256" s="381"/>
      <c r="DF256" s="381"/>
      <c r="DG256" s="381"/>
      <c r="DH256" s="381"/>
      <c r="DI256" s="381"/>
      <c r="DJ256" s="381"/>
      <c r="DK256" s="381"/>
      <c r="DL256" s="381"/>
      <c r="DM256" s="381"/>
      <c r="DN256" s="381"/>
      <c r="DO256" s="381"/>
      <c r="DP256" s="381"/>
      <c r="DQ256" s="381"/>
      <c r="DR256" s="381"/>
      <c r="DS256" s="381"/>
      <c r="DT256" s="381"/>
      <c r="DU256" s="381"/>
      <c r="DV256" s="381"/>
      <c r="DW256" s="381"/>
      <c r="DX256" s="381"/>
      <c r="DY256" s="381"/>
      <c r="DZ256" s="381"/>
      <c r="EA256" s="381"/>
      <c r="EB256" s="381"/>
      <c r="EC256" s="381"/>
      <c r="ED256" s="381"/>
      <c r="EE256" s="381"/>
      <c r="EF256" s="381"/>
      <c r="EG256" s="381"/>
      <c r="EH256" s="381"/>
      <c r="EI256" s="381"/>
      <c r="EJ256" s="381"/>
      <c r="EK256" s="381"/>
      <c r="EL256" s="381"/>
      <c r="EM256" s="381"/>
    </row>
    <row r="257" spans="1:143" s="382" customFormat="1" ht="48.75" customHeight="1" x14ac:dyDescent="0.25">
      <c r="A257" s="230">
        <v>44243</v>
      </c>
      <c r="B257" s="376">
        <v>58284</v>
      </c>
      <c r="C257" s="404" t="s">
        <v>942</v>
      </c>
      <c r="D257" s="402"/>
      <c r="E257" s="405">
        <v>36834.080000000002</v>
      </c>
      <c r="F257" s="289">
        <f t="shared" si="3"/>
        <v>82748468.979999945</v>
      </c>
      <c r="G257" s="381"/>
      <c r="H257" s="381"/>
      <c r="I257" s="381"/>
      <c r="J257" s="381"/>
      <c r="K257" s="381"/>
      <c r="L257" s="381"/>
      <c r="M257" s="381"/>
      <c r="N257" s="381"/>
      <c r="O257" s="381"/>
      <c r="P257" s="381"/>
      <c r="Q257" s="381"/>
      <c r="R257" s="381"/>
      <c r="S257" s="381"/>
      <c r="T257" s="381"/>
      <c r="U257" s="381"/>
      <c r="V257" s="381"/>
      <c r="W257" s="381"/>
      <c r="X257" s="381"/>
      <c r="Y257" s="381"/>
      <c r="Z257" s="381"/>
      <c r="AA257" s="381"/>
      <c r="AB257" s="381"/>
      <c r="AC257" s="381"/>
      <c r="AD257" s="381"/>
      <c r="AE257" s="381"/>
      <c r="AF257" s="381"/>
      <c r="AG257" s="381"/>
      <c r="AH257" s="381"/>
      <c r="AI257" s="381"/>
      <c r="AJ257" s="381"/>
      <c r="AK257" s="381"/>
      <c r="AL257" s="381"/>
      <c r="AM257" s="381"/>
      <c r="AN257" s="381"/>
      <c r="AO257" s="381"/>
      <c r="AP257" s="381"/>
      <c r="AQ257" s="381"/>
      <c r="AR257" s="381"/>
      <c r="AS257" s="381"/>
      <c r="AT257" s="381"/>
      <c r="AU257" s="381"/>
      <c r="AV257" s="381"/>
      <c r="AW257" s="381"/>
      <c r="AX257" s="381"/>
      <c r="AY257" s="381"/>
      <c r="AZ257" s="381"/>
      <c r="BA257" s="381"/>
      <c r="BB257" s="381"/>
      <c r="BC257" s="381"/>
      <c r="BD257" s="381"/>
      <c r="BE257" s="381"/>
      <c r="BF257" s="381"/>
      <c r="BG257" s="381"/>
      <c r="BH257" s="381"/>
      <c r="BI257" s="381"/>
      <c r="BJ257" s="381"/>
      <c r="BK257" s="381"/>
      <c r="BL257" s="381"/>
      <c r="BM257" s="381"/>
      <c r="BN257" s="381"/>
      <c r="BO257" s="381"/>
      <c r="BP257" s="381"/>
      <c r="BQ257" s="381"/>
      <c r="BR257" s="381"/>
      <c r="BS257" s="381"/>
      <c r="BT257" s="381"/>
      <c r="BU257" s="381"/>
      <c r="BV257" s="381"/>
      <c r="BW257" s="381"/>
      <c r="BX257" s="381"/>
      <c r="BY257" s="381"/>
      <c r="BZ257" s="381"/>
      <c r="CA257" s="381"/>
      <c r="CB257" s="381"/>
      <c r="CC257" s="381"/>
      <c r="CD257" s="381"/>
      <c r="CE257" s="381"/>
      <c r="CF257" s="381"/>
      <c r="CG257" s="381"/>
      <c r="CH257" s="381"/>
      <c r="CI257" s="381"/>
      <c r="CJ257" s="381"/>
      <c r="CK257" s="381"/>
      <c r="CL257" s="381"/>
      <c r="CM257" s="381"/>
      <c r="CN257" s="381"/>
      <c r="CO257" s="381"/>
      <c r="CP257" s="381"/>
      <c r="CQ257" s="381"/>
      <c r="CR257" s="381"/>
      <c r="CS257" s="381"/>
      <c r="CT257" s="381"/>
      <c r="CU257" s="381"/>
      <c r="CV257" s="381"/>
      <c r="CW257" s="381"/>
      <c r="CX257" s="381"/>
      <c r="CY257" s="381"/>
      <c r="CZ257" s="381"/>
      <c r="DA257" s="381"/>
      <c r="DB257" s="381"/>
      <c r="DC257" s="381"/>
      <c r="DD257" s="381"/>
      <c r="DE257" s="381"/>
      <c r="DF257" s="381"/>
      <c r="DG257" s="381"/>
      <c r="DH257" s="381"/>
      <c r="DI257" s="381"/>
      <c r="DJ257" s="381"/>
      <c r="DK257" s="381"/>
      <c r="DL257" s="381"/>
      <c r="DM257" s="381"/>
      <c r="DN257" s="381"/>
      <c r="DO257" s="381"/>
      <c r="DP257" s="381"/>
      <c r="DQ257" s="381"/>
      <c r="DR257" s="381"/>
      <c r="DS257" s="381"/>
      <c r="DT257" s="381"/>
      <c r="DU257" s="381"/>
      <c r="DV257" s="381"/>
      <c r="DW257" s="381"/>
      <c r="DX257" s="381"/>
      <c r="DY257" s="381"/>
      <c r="DZ257" s="381"/>
      <c r="EA257" s="381"/>
      <c r="EB257" s="381"/>
      <c r="EC257" s="381"/>
      <c r="ED257" s="381"/>
      <c r="EE257" s="381"/>
      <c r="EF257" s="381"/>
      <c r="EG257" s="381"/>
      <c r="EH257" s="381"/>
      <c r="EI257" s="381"/>
      <c r="EJ257" s="381"/>
      <c r="EK257" s="381"/>
      <c r="EL257" s="381"/>
      <c r="EM257" s="381"/>
    </row>
    <row r="258" spans="1:143" s="382" customFormat="1" ht="54.75" customHeight="1" x14ac:dyDescent="0.25">
      <c r="A258" s="230">
        <v>44243</v>
      </c>
      <c r="B258" s="376">
        <v>58285</v>
      </c>
      <c r="C258" s="404" t="s">
        <v>943</v>
      </c>
      <c r="D258" s="402"/>
      <c r="E258" s="405">
        <v>80322.5</v>
      </c>
      <c r="F258" s="289">
        <f t="shared" si="3"/>
        <v>82668146.479999945</v>
      </c>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s="381"/>
      <c r="AG258" s="381"/>
      <c r="AH258" s="381"/>
      <c r="AI258" s="381"/>
      <c r="AJ258" s="381"/>
      <c r="AK258" s="381"/>
      <c r="AL258" s="381"/>
      <c r="AM258" s="381"/>
      <c r="AN258" s="381"/>
      <c r="AO258" s="381"/>
      <c r="AP258" s="381"/>
      <c r="AQ258" s="381"/>
      <c r="AR258" s="381"/>
      <c r="AS258" s="381"/>
      <c r="AT258" s="381"/>
      <c r="AU258" s="381"/>
      <c r="AV258" s="381"/>
      <c r="AW258" s="381"/>
      <c r="AX258" s="381"/>
      <c r="AY258" s="381"/>
      <c r="AZ258" s="381"/>
      <c r="BA258" s="381"/>
      <c r="BB258" s="381"/>
      <c r="BC258" s="381"/>
      <c r="BD258" s="381"/>
      <c r="BE258" s="381"/>
      <c r="BF258" s="381"/>
      <c r="BG258" s="381"/>
      <c r="BH258" s="381"/>
      <c r="BI258" s="381"/>
      <c r="BJ258" s="381"/>
      <c r="BK258" s="381"/>
      <c r="BL258" s="381"/>
      <c r="BM258" s="381"/>
      <c r="BN258" s="381"/>
      <c r="BO258" s="381"/>
      <c r="BP258" s="381"/>
      <c r="BQ258" s="381"/>
      <c r="BR258" s="381"/>
      <c r="BS258" s="381"/>
      <c r="BT258" s="381"/>
      <c r="BU258" s="381"/>
      <c r="BV258" s="381"/>
      <c r="BW258" s="381"/>
      <c r="BX258" s="381"/>
      <c r="BY258" s="381"/>
      <c r="BZ258" s="381"/>
      <c r="CA258" s="381"/>
      <c r="CB258" s="381"/>
      <c r="CC258" s="381"/>
      <c r="CD258" s="381"/>
      <c r="CE258" s="381"/>
      <c r="CF258" s="381"/>
      <c r="CG258" s="381"/>
      <c r="CH258" s="381"/>
      <c r="CI258" s="381"/>
      <c r="CJ258" s="381"/>
      <c r="CK258" s="381"/>
      <c r="CL258" s="381"/>
      <c r="CM258" s="381"/>
      <c r="CN258" s="381"/>
      <c r="CO258" s="381"/>
      <c r="CP258" s="381"/>
      <c r="CQ258" s="381"/>
      <c r="CR258" s="381"/>
      <c r="CS258" s="381"/>
      <c r="CT258" s="381"/>
      <c r="CU258" s="381"/>
      <c r="CV258" s="381"/>
      <c r="CW258" s="381"/>
      <c r="CX258" s="381"/>
      <c r="CY258" s="381"/>
      <c r="CZ258" s="381"/>
      <c r="DA258" s="381"/>
      <c r="DB258" s="381"/>
      <c r="DC258" s="381"/>
      <c r="DD258" s="381"/>
      <c r="DE258" s="381"/>
      <c r="DF258" s="381"/>
      <c r="DG258" s="381"/>
      <c r="DH258" s="381"/>
      <c r="DI258" s="381"/>
      <c r="DJ258" s="381"/>
      <c r="DK258" s="381"/>
      <c r="DL258" s="381"/>
      <c r="DM258" s="381"/>
      <c r="DN258" s="381"/>
      <c r="DO258" s="381"/>
      <c r="DP258" s="381"/>
      <c r="DQ258" s="381"/>
      <c r="DR258" s="381"/>
      <c r="DS258" s="381"/>
      <c r="DT258" s="381"/>
      <c r="DU258" s="381"/>
      <c r="DV258" s="381"/>
      <c r="DW258" s="381"/>
      <c r="DX258" s="381"/>
      <c r="DY258" s="381"/>
      <c r="DZ258" s="381"/>
      <c r="EA258" s="381"/>
      <c r="EB258" s="381"/>
      <c r="EC258" s="381"/>
      <c r="ED258" s="381"/>
      <c r="EE258" s="381"/>
      <c r="EF258" s="381"/>
      <c r="EG258" s="381"/>
      <c r="EH258" s="381"/>
      <c r="EI258" s="381"/>
      <c r="EJ258" s="381"/>
      <c r="EK258" s="381"/>
      <c r="EL258" s="381"/>
      <c r="EM258" s="381"/>
    </row>
    <row r="259" spans="1:143" s="382" customFormat="1" ht="57.75" customHeight="1" x14ac:dyDescent="0.25">
      <c r="A259" s="230">
        <v>44243</v>
      </c>
      <c r="B259" s="376">
        <v>58286</v>
      </c>
      <c r="C259" s="404" t="s">
        <v>944</v>
      </c>
      <c r="D259" s="402"/>
      <c r="E259" s="405">
        <v>357220.2</v>
      </c>
      <c r="F259" s="289">
        <f t="shared" si="3"/>
        <v>82310926.279999942</v>
      </c>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381"/>
      <c r="AE259" s="381"/>
      <c r="AF259" s="381"/>
      <c r="AG259" s="381"/>
      <c r="AH259" s="381"/>
      <c r="AI259" s="381"/>
      <c r="AJ259" s="381"/>
      <c r="AK259" s="381"/>
      <c r="AL259" s="381"/>
      <c r="AM259" s="381"/>
      <c r="AN259" s="381"/>
      <c r="AO259" s="381"/>
      <c r="AP259" s="381"/>
      <c r="AQ259" s="381"/>
      <c r="AR259" s="381"/>
      <c r="AS259" s="381"/>
      <c r="AT259" s="381"/>
      <c r="AU259" s="381"/>
      <c r="AV259" s="381"/>
      <c r="AW259" s="381"/>
      <c r="AX259" s="381"/>
      <c r="AY259" s="381"/>
      <c r="AZ259" s="381"/>
      <c r="BA259" s="381"/>
      <c r="BB259" s="381"/>
      <c r="BC259" s="381"/>
      <c r="BD259" s="381"/>
      <c r="BE259" s="381"/>
      <c r="BF259" s="381"/>
      <c r="BG259" s="381"/>
      <c r="BH259" s="381"/>
      <c r="BI259" s="381"/>
      <c r="BJ259" s="381"/>
      <c r="BK259" s="381"/>
      <c r="BL259" s="381"/>
      <c r="BM259" s="381"/>
      <c r="BN259" s="381"/>
      <c r="BO259" s="381"/>
      <c r="BP259" s="381"/>
      <c r="BQ259" s="381"/>
      <c r="BR259" s="381"/>
      <c r="BS259" s="381"/>
      <c r="BT259" s="381"/>
      <c r="BU259" s="381"/>
      <c r="BV259" s="381"/>
      <c r="BW259" s="381"/>
      <c r="BX259" s="381"/>
      <c r="BY259" s="381"/>
      <c r="BZ259" s="381"/>
      <c r="CA259" s="381"/>
      <c r="CB259" s="381"/>
      <c r="CC259" s="381"/>
      <c r="CD259" s="381"/>
      <c r="CE259" s="381"/>
      <c r="CF259" s="381"/>
      <c r="CG259" s="381"/>
      <c r="CH259" s="381"/>
      <c r="CI259" s="381"/>
      <c r="CJ259" s="381"/>
      <c r="CK259" s="381"/>
      <c r="CL259" s="381"/>
      <c r="CM259" s="381"/>
      <c r="CN259" s="381"/>
      <c r="CO259" s="381"/>
      <c r="CP259" s="381"/>
      <c r="CQ259" s="381"/>
      <c r="CR259" s="381"/>
      <c r="CS259" s="381"/>
      <c r="CT259" s="381"/>
      <c r="CU259" s="381"/>
      <c r="CV259" s="381"/>
      <c r="CW259" s="381"/>
      <c r="CX259" s="381"/>
      <c r="CY259" s="381"/>
      <c r="CZ259" s="381"/>
      <c r="DA259" s="381"/>
      <c r="DB259" s="381"/>
      <c r="DC259" s="381"/>
      <c r="DD259" s="381"/>
      <c r="DE259" s="381"/>
      <c r="DF259" s="381"/>
      <c r="DG259" s="381"/>
      <c r="DH259" s="381"/>
      <c r="DI259" s="381"/>
      <c r="DJ259" s="381"/>
      <c r="DK259" s="381"/>
      <c r="DL259" s="381"/>
      <c r="DM259" s="381"/>
      <c r="DN259" s="381"/>
      <c r="DO259" s="381"/>
      <c r="DP259" s="381"/>
      <c r="DQ259" s="381"/>
      <c r="DR259" s="381"/>
      <c r="DS259" s="381"/>
      <c r="DT259" s="381"/>
      <c r="DU259" s="381"/>
      <c r="DV259" s="381"/>
      <c r="DW259" s="381"/>
      <c r="DX259" s="381"/>
      <c r="DY259" s="381"/>
      <c r="DZ259" s="381"/>
      <c r="EA259" s="381"/>
      <c r="EB259" s="381"/>
      <c r="EC259" s="381"/>
      <c r="ED259" s="381"/>
      <c r="EE259" s="381"/>
      <c r="EF259" s="381"/>
      <c r="EG259" s="381"/>
      <c r="EH259" s="381"/>
      <c r="EI259" s="381"/>
      <c r="EJ259" s="381"/>
      <c r="EK259" s="381"/>
      <c r="EL259" s="381"/>
      <c r="EM259" s="381"/>
    </row>
    <row r="260" spans="1:143" s="382" customFormat="1" ht="41.25" customHeight="1" x14ac:dyDescent="0.25">
      <c r="A260" s="230">
        <v>44243</v>
      </c>
      <c r="B260" s="376">
        <v>58287</v>
      </c>
      <c r="C260" s="404" t="s">
        <v>945</v>
      </c>
      <c r="D260" s="402"/>
      <c r="E260" s="405">
        <v>40000</v>
      </c>
      <c r="F260" s="289">
        <f t="shared" si="3"/>
        <v>82270926.279999942</v>
      </c>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c r="AG260" s="381"/>
      <c r="AH260" s="381"/>
      <c r="AI260" s="381"/>
      <c r="AJ260" s="381"/>
      <c r="AK260" s="381"/>
      <c r="AL260" s="381"/>
      <c r="AM260" s="381"/>
      <c r="AN260" s="381"/>
      <c r="AO260" s="381"/>
      <c r="AP260" s="381"/>
      <c r="AQ260" s="381"/>
      <c r="AR260" s="381"/>
      <c r="AS260" s="381"/>
      <c r="AT260" s="381"/>
      <c r="AU260" s="381"/>
      <c r="AV260" s="381"/>
      <c r="AW260" s="381"/>
      <c r="AX260" s="381"/>
      <c r="AY260" s="381"/>
      <c r="AZ260" s="381"/>
      <c r="BA260" s="381"/>
      <c r="BB260" s="381"/>
      <c r="BC260" s="381"/>
      <c r="BD260" s="381"/>
      <c r="BE260" s="381"/>
      <c r="BF260" s="381"/>
      <c r="BG260" s="381"/>
      <c r="BH260" s="381"/>
      <c r="BI260" s="381"/>
      <c r="BJ260" s="381"/>
      <c r="BK260" s="381"/>
      <c r="BL260" s="381"/>
      <c r="BM260" s="381"/>
      <c r="BN260" s="381"/>
      <c r="BO260" s="381"/>
      <c r="BP260" s="381"/>
      <c r="BQ260" s="381"/>
      <c r="BR260" s="381"/>
      <c r="BS260" s="381"/>
      <c r="BT260" s="381"/>
      <c r="BU260" s="381"/>
      <c r="BV260" s="381"/>
      <c r="BW260" s="381"/>
      <c r="BX260" s="381"/>
      <c r="BY260" s="381"/>
      <c r="BZ260" s="381"/>
      <c r="CA260" s="381"/>
      <c r="CB260" s="381"/>
      <c r="CC260" s="381"/>
      <c r="CD260" s="381"/>
      <c r="CE260" s="381"/>
      <c r="CF260" s="381"/>
      <c r="CG260" s="381"/>
      <c r="CH260" s="381"/>
      <c r="CI260" s="381"/>
      <c r="CJ260" s="381"/>
      <c r="CK260" s="381"/>
      <c r="CL260" s="381"/>
      <c r="CM260" s="381"/>
      <c r="CN260" s="381"/>
      <c r="CO260" s="381"/>
      <c r="CP260" s="381"/>
      <c r="CQ260" s="381"/>
      <c r="CR260" s="381"/>
      <c r="CS260" s="381"/>
      <c r="CT260" s="381"/>
      <c r="CU260" s="381"/>
      <c r="CV260" s="381"/>
      <c r="CW260" s="381"/>
      <c r="CX260" s="381"/>
      <c r="CY260" s="381"/>
      <c r="CZ260" s="381"/>
      <c r="DA260" s="381"/>
      <c r="DB260" s="381"/>
      <c r="DC260" s="381"/>
      <c r="DD260" s="381"/>
      <c r="DE260" s="381"/>
      <c r="DF260" s="381"/>
      <c r="DG260" s="381"/>
      <c r="DH260" s="381"/>
      <c r="DI260" s="381"/>
      <c r="DJ260" s="381"/>
      <c r="DK260" s="381"/>
      <c r="DL260" s="381"/>
      <c r="DM260" s="381"/>
      <c r="DN260" s="381"/>
      <c r="DO260" s="381"/>
      <c r="DP260" s="381"/>
      <c r="DQ260" s="381"/>
      <c r="DR260" s="381"/>
      <c r="DS260" s="381"/>
      <c r="DT260" s="381"/>
      <c r="DU260" s="381"/>
      <c r="DV260" s="381"/>
      <c r="DW260" s="381"/>
      <c r="DX260" s="381"/>
      <c r="DY260" s="381"/>
      <c r="DZ260" s="381"/>
      <c r="EA260" s="381"/>
      <c r="EB260" s="381"/>
      <c r="EC260" s="381"/>
      <c r="ED260" s="381"/>
      <c r="EE260" s="381"/>
      <c r="EF260" s="381"/>
      <c r="EG260" s="381"/>
      <c r="EH260" s="381"/>
      <c r="EI260" s="381"/>
      <c r="EJ260" s="381"/>
      <c r="EK260" s="381"/>
      <c r="EL260" s="381"/>
      <c r="EM260" s="381"/>
    </row>
    <row r="261" spans="1:143" s="382" customFormat="1" ht="27" customHeight="1" x14ac:dyDescent="0.25">
      <c r="A261" s="230">
        <v>44243</v>
      </c>
      <c r="B261" s="376">
        <v>58288</v>
      </c>
      <c r="C261" s="404" t="s">
        <v>946</v>
      </c>
      <c r="D261" s="402"/>
      <c r="E261" s="405">
        <v>13500</v>
      </c>
      <c r="F261" s="289">
        <f t="shared" si="3"/>
        <v>82257426.279999942</v>
      </c>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c r="AG261" s="381"/>
      <c r="AH261" s="381"/>
      <c r="AI261" s="381"/>
      <c r="AJ261" s="381"/>
      <c r="AK261" s="381"/>
      <c r="AL261" s="381"/>
      <c r="AM261" s="381"/>
      <c r="AN261" s="381"/>
      <c r="AO261" s="381"/>
      <c r="AP261" s="381"/>
      <c r="AQ261" s="381"/>
      <c r="AR261" s="381"/>
      <c r="AS261" s="381"/>
      <c r="AT261" s="381"/>
      <c r="AU261" s="381"/>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U261" s="381"/>
      <c r="BV261" s="381"/>
      <c r="BW261" s="381"/>
      <c r="BX261" s="381"/>
      <c r="BY261" s="381"/>
      <c r="BZ261" s="381"/>
      <c r="CA261" s="381"/>
      <c r="CB261" s="381"/>
      <c r="CC261" s="381"/>
      <c r="CD261" s="381"/>
      <c r="CE261" s="381"/>
      <c r="CF261" s="381"/>
      <c r="CG261" s="381"/>
      <c r="CH261" s="381"/>
      <c r="CI261" s="381"/>
      <c r="CJ261" s="381"/>
      <c r="CK261" s="381"/>
      <c r="CL261" s="381"/>
      <c r="CM261" s="381"/>
      <c r="CN261" s="381"/>
      <c r="CO261" s="381"/>
      <c r="CP261" s="381"/>
      <c r="CQ261" s="381"/>
      <c r="CR261" s="381"/>
      <c r="CS261" s="381"/>
      <c r="CT261" s="381"/>
      <c r="CU261" s="381"/>
      <c r="CV261" s="381"/>
      <c r="CW261" s="381"/>
      <c r="CX261" s="381"/>
      <c r="CY261" s="381"/>
      <c r="CZ261" s="381"/>
      <c r="DA261" s="381"/>
      <c r="DB261" s="381"/>
      <c r="DC261" s="381"/>
      <c r="DD261" s="381"/>
      <c r="DE261" s="381"/>
      <c r="DF261" s="381"/>
      <c r="DG261" s="381"/>
      <c r="DH261" s="381"/>
      <c r="DI261" s="381"/>
      <c r="DJ261" s="381"/>
      <c r="DK261" s="381"/>
      <c r="DL261" s="381"/>
      <c r="DM261" s="381"/>
      <c r="DN261" s="381"/>
      <c r="DO261" s="381"/>
      <c r="DP261" s="381"/>
      <c r="DQ261" s="381"/>
      <c r="DR261" s="381"/>
      <c r="DS261" s="381"/>
      <c r="DT261" s="381"/>
      <c r="DU261" s="381"/>
      <c r="DV261" s="381"/>
      <c r="DW261" s="381"/>
      <c r="DX261" s="381"/>
      <c r="DY261" s="381"/>
      <c r="DZ261" s="381"/>
      <c r="EA261" s="381"/>
      <c r="EB261" s="381"/>
      <c r="EC261" s="381"/>
      <c r="ED261" s="381"/>
      <c r="EE261" s="381"/>
      <c r="EF261" s="381"/>
      <c r="EG261" s="381"/>
      <c r="EH261" s="381"/>
      <c r="EI261" s="381"/>
      <c r="EJ261" s="381"/>
      <c r="EK261" s="381"/>
      <c r="EL261" s="381"/>
      <c r="EM261" s="381"/>
    </row>
    <row r="262" spans="1:143" s="382" customFormat="1" ht="41.25" customHeight="1" x14ac:dyDescent="0.25">
      <c r="A262" s="230">
        <v>44243</v>
      </c>
      <c r="B262" s="376">
        <v>58289</v>
      </c>
      <c r="C262" s="404" t="s">
        <v>947</v>
      </c>
      <c r="D262" s="402"/>
      <c r="E262" s="405">
        <v>33300</v>
      </c>
      <c r="F262" s="289">
        <f t="shared" si="3"/>
        <v>82224126.279999942</v>
      </c>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c r="AG262" s="381"/>
      <c r="AH262" s="381"/>
      <c r="AI262" s="381"/>
      <c r="AJ262" s="381"/>
      <c r="AK262" s="381"/>
      <c r="AL262" s="381"/>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T262" s="381"/>
      <c r="BU262" s="381"/>
      <c r="BV262" s="381"/>
      <c r="BW262" s="381"/>
      <c r="BX262" s="381"/>
      <c r="BY262" s="381"/>
      <c r="BZ262" s="381"/>
      <c r="CA262" s="381"/>
      <c r="CB262" s="381"/>
      <c r="CC262" s="381"/>
      <c r="CD262" s="381"/>
      <c r="CE262" s="381"/>
      <c r="CF262" s="381"/>
      <c r="CG262" s="381"/>
      <c r="CH262" s="381"/>
      <c r="CI262" s="381"/>
      <c r="CJ262" s="381"/>
      <c r="CK262" s="381"/>
      <c r="CL262" s="381"/>
      <c r="CM262" s="381"/>
      <c r="CN262" s="381"/>
      <c r="CO262" s="381"/>
      <c r="CP262" s="381"/>
      <c r="CQ262" s="381"/>
      <c r="CR262" s="381"/>
      <c r="CS262" s="381"/>
      <c r="CT262" s="381"/>
      <c r="CU262" s="381"/>
      <c r="CV262" s="381"/>
      <c r="CW262" s="381"/>
      <c r="CX262" s="381"/>
      <c r="CY262" s="381"/>
      <c r="CZ262" s="381"/>
      <c r="DA262" s="381"/>
      <c r="DB262" s="381"/>
      <c r="DC262" s="381"/>
      <c r="DD262" s="381"/>
      <c r="DE262" s="381"/>
      <c r="DF262" s="381"/>
      <c r="DG262" s="381"/>
      <c r="DH262" s="381"/>
      <c r="DI262" s="381"/>
      <c r="DJ262" s="381"/>
      <c r="DK262" s="381"/>
      <c r="DL262" s="381"/>
      <c r="DM262" s="381"/>
      <c r="DN262" s="381"/>
      <c r="DO262" s="381"/>
      <c r="DP262" s="381"/>
      <c r="DQ262" s="381"/>
      <c r="DR262" s="381"/>
      <c r="DS262" s="381"/>
      <c r="DT262" s="381"/>
      <c r="DU262" s="381"/>
      <c r="DV262" s="381"/>
      <c r="DW262" s="381"/>
      <c r="DX262" s="381"/>
      <c r="DY262" s="381"/>
      <c r="DZ262" s="381"/>
      <c r="EA262" s="381"/>
      <c r="EB262" s="381"/>
      <c r="EC262" s="381"/>
      <c r="ED262" s="381"/>
      <c r="EE262" s="381"/>
      <c r="EF262" s="381"/>
      <c r="EG262" s="381"/>
      <c r="EH262" s="381"/>
      <c r="EI262" s="381"/>
      <c r="EJ262" s="381"/>
      <c r="EK262" s="381"/>
      <c r="EL262" s="381"/>
      <c r="EM262" s="381"/>
    </row>
    <row r="263" spans="1:143" s="382" customFormat="1" ht="32.25" customHeight="1" x14ac:dyDescent="0.25">
      <c r="A263" s="230">
        <v>44243</v>
      </c>
      <c r="B263" s="376">
        <v>58290</v>
      </c>
      <c r="C263" s="404" t="s">
        <v>948</v>
      </c>
      <c r="D263" s="402"/>
      <c r="E263" s="405">
        <v>5400</v>
      </c>
      <c r="F263" s="289">
        <f t="shared" si="3"/>
        <v>82218726.279999942</v>
      </c>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c r="AG263" s="381"/>
      <c r="AH263" s="381"/>
      <c r="AI263" s="381"/>
      <c r="AJ263" s="381"/>
      <c r="AK263" s="381"/>
      <c r="AL263" s="381"/>
      <c r="AM263" s="381"/>
      <c r="AN263" s="381"/>
      <c r="AO263" s="381"/>
      <c r="AP263" s="381"/>
      <c r="AQ263" s="381"/>
      <c r="AR263" s="381"/>
      <c r="AS263" s="381"/>
      <c r="AT263" s="381"/>
      <c r="AU263" s="381"/>
      <c r="AV263" s="381"/>
      <c r="AW263" s="381"/>
      <c r="AX263" s="381"/>
      <c r="AY263" s="381"/>
      <c r="AZ263" s="381"/>
      <c r="BA263" s="381"/>
      <c r="BB263" s="381"/>
      <c r="BC263" s="381"/>
      <c r="BD263" s="381"/>
      <c r="BE263" s="381"/>
      <c r="BF263" s="381"/>
      <c r="BG263" s="381"/>
      <c r="BH263" s="381"/>
      <c r="BI263" s="381"/>
      <c r="BJ263" s="381"/>
      <c r="BK263" s="381"/>
      <c r="BL263" s="381"/>
      <c r="BM263" s="381"/>
      <c r="BN263" s="381"/>
      <c r="BO263" s="381"/>
      <c r="BP263" s="381"/>
      <c r="BQ263" s="381"/>
      <c r="BR263" s="381"/>
      <c r="BS263" s="381"/>
      <c r="BT263" s="381"/>
      <c r="BU263" s="381"/>
      <c r="BV263" s="381"/>
      <c r="BW263" s="381"/>
      <c r="BX263" s="381"/>
      <c r="BY263" s="381"/>
      <c r="BZ263" s="381"/>
      <c r="CA263" s="381"/>
      <c r="CB263" s="381"/>
      <c r="CC263" s="381"/>
      <c r="CD263" s="381"/>
      <c r="CE263" s="381"/>
      <c r="CF263" s="381"/>
      <c r="CG263" s="381"/>
      <c r="CH263" s="381"/>
      <c r="CI263" s="381"/>
      <c r="CJ263" s="381"/>
      <c r="CK263" s="381"/>
      <c r="CL263" s="381"/>
      <c r="CM263" s="381"/>
      <c r="CN263" s="381"/>
      <c r="CO263" s="381"/>
      <c r="CP263" s="381"/>
      <c r="CQ263" s="381"/>
      <c r="CR263" s="381"/>
      <c r="CS263" s="381"/>
      <c r="CT263" s="381"/>
      <c r="CU263" s="381"/>
      <c r="CV263" s="381"/>
      <c r="CW263" s="381"/>
      <c r="CX263" s="381"/>
      <c r="CY263" s="381"/>
      <c r="CZ263" s="381"/>
      <c r="DA263" s="381"/>
      <c r="DB263" s="381"/>
      <c r="DC263" s="381"/>
      <c r="DD263" s="381"/>
      <c r="DE263" s="381"/>
      <c r="DF263" s="381"/>
      <c r="DG263" s="381"/>
      <c r="DH263" s="381"/>
      <c r="DI263" s="381"/>
      <c r="DJ263" s="381"/>
      <c r="DK263" s="381"/>
      <c r="DL263" s="381"/>
      <c r="DM263" s="381"/>
      <c r="DN263" s="381"/>
      <c r="DO263" s="381"/>
      <c r="DP263" s="381"/>
      <c r="DQ263" s="381"/>
      <c r="DR263" s="381"/>
      <c r="DS263" s="381"/>
      <c r="DT263" s="381"/>
      <c r="DU263" s="381"/>
      <c r="DV263" s="381"/>
      <c r="DW263" s="381"/>
      <c r="DX263" s="381"/>
      <c r="DY263" s="381"/>
      <c r="DZ263" s="381"/>
      <c r="EA263" s="381"/>
      <c r="EB263" s="381"/>
      <c r="EC263" s="381"/>
      <c r="ED263" s="381"/>
      <c r="EE263" s="381"/>
      <c r="EF263" s="381"/>
      <c r="EG263" s="381"/>
      <c r="EH263" s="381"/>
      <c r="EI263" s="381"/>
      <c r="EJ263" s="381"/>
      <c r="EK263" s="381"/>
      <c r="EL263" s="381"/>
      <c r="EM263" s="381"/>
    </row>
    <row r="264" spans="1:143" s="382" customFormat="1" ht="41.25" customHeight="1" x14ac:dyDescent="0.25">
      <c r="A264" s="230">
        <v>44243</v>
      </c>
      <c r="B264" s="376">
        <v>58291</v>
      </c>
      <c r="C264" s="404" t="s">
        <v>949</v>
      </c>
      <c r="D264" s="402"/>
      <c r="E264" s="405">
        <v>4860</v>
      </c>
      <c r="F264" s="289">
        <f t="shared" si="3"/>
        <v>82213866.279999942</v>
      </c>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381"/>
      <c r="AR264" s="381"/>
      <c r="AS264" s="381"/>
      <c r="AT264" s="381"/>
      <c r="AU264" s="381"/>
      <c r="AV264" s="381"/>
      <c r="AW264" s="381"/>
      <c r="AX264" s="381"/>
      <c r="AY264" s="381"/>
      <c r="AZ264" s="381"/>
      <c r="BA264" s="381"/>
      <c r="BB264" s="381"/>
      <c r="BC264" s="381"/>
      <c r="BD264" s="381"/>
      <c r="BE264" s="381"/>
      <c r="BF264" s="381"/>
      <c r="BG264" s="381"/>
      <c r="BH264" s="381"/>
      <c r="BI264" s="381"/>
      <c r="BJ264" s="381"/>
      <c r="BK264" s="381"/>
      <c r="BL264" s="381"/>
      <c r="BM264" s="381"/>
      <c r="BN264" s="381"/>
      <c r="BO264" s="381"/>
      <c r="BP264" s="381"/>
      <c r="BQ264" s="381"/>
      <c r="BR264" s="381"/>
      <c r="BS264" s="381"/>
      <c r="BT264" s="381"/>
      <c r="BU264" s="381"/>
      <c r="BV264" s="381"/>
      <c r="BW264" s="381"/>
      <c r="BX264" s="381"/>
      <c r="BY264" s="381"/>
      <c r="BZ264" s="381"/>
      <c r="CA264" s="381"/>
      <c r="CB264" s="381"/>
      <c r="CC264" s="381"/>
      <c r="CD264" s="381"/>
      <c r="CE264" s="381"/>
      <c r="CF264" s="381"/>
      <c r="CG264" s="381"/>
      <c r="CH264" s="381"/>
      <c r="CI264" s="381"/>
      <c r="CJ264" s="381"/>
      <c r="CK264" s="381"/>
      <c r="CL264" s="381"/>
      <c r="CM264" s="381"/>
      <c r="CN264" s="381"/>
      <c r="CO264" s="381"/>
      <c r="CP264" s="381"/>
      <c r="CQ264" s="381"/>
      <c r="CR264" s="381"/>
      <c r="CS264" s="381"/>
      <c r="CT264" s="381"/>
      <c r="CU264" s="381"/>
      <c r="CV264" s="381"/>
      <c r="CW264" s="381"/>
      <c r="CX264" s="381"/>
      <c r="CY264" s="381"/>
      <c r="CZ264" s="381"/>
      <c r="DA264" s="381"/>
      <c r="DB264" s="381"/>
      <c r="DC264" s="381"/>
      <c r="DD264" s="381"/>
      <c r="DE264" s="381"/>
      <c r="DF264" s="381"/>
      <c r="DG264" s="381"/>
      <c r="DH264" s="381"/>
      <c r="DI264" s="381"/>
      <c r="DJ264" s="381"/>
      <c r="DK264" s="381"/>
      <c r="DL264" s="381"/>
      <c r="DM264" s="381"/>
      <c r="DN264" s="381"/>
      <c r="DO264" s="381"/>
      <c r="DP264" s="381"/>
      <c r="DQ264" s="381"/>
      <c r="DR264" s="381"/>
      <c r="DS264" s="381"/>
      <c r="DT264" s="381"/>
      <c r="DU264" s="381"/>
      <c r="DV264" s="381"/>
      <c r="DW264" s="381"/>
      <c r="DX264" s="381"/>
      <c r="DY264" s="381"/>
      <c r="DZ264" s="381"/>
      <c r="EA264" s="381"/>
      <c r="EB264" s="381"/>
      <c r="EC264" s="381"/>
      <c r="ED264" s="381"/>
      <c r="EE264" s="381"/>
      <c r="EF264" s="381"/>
      <c r="EG264" s="381"/>
      <c r="EH264" s="381"/>
      <c r="EI264" s="381"/>
      <c r="EJ264" s="381"/>
      <c r="EK264" s="381"/>
      <c r="EL264" s="381"/>
      <c r="EM264" s="381"/>
    </row>
    <row r="265" spans="1:143" s="382" customFormat="1" ht="41.25" customHeight="1" x14ac:dyDescent="0.25">
      <c r="A265" s="230">
        <v>44243</v>
      </c>
      <c r="B265" s="376">
        <v>58292</v>
      </c>
      <c r="C265" s="404" t="s">
        <v>950</v>
      </c>
      <c r="D265" s="402"/>
      <c r="E265" s="405">
        <v>3150</v>
      </c>
      <c r="F265" s="289">
        <f t="shared" si="3"/>
        <v>82210716.279999942</v>
      </c>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c r="AD265" s="381"/>
      <c r="AE265" s="381"/>
      <c r="AF265" s="381"/>
      <c r="AG265" s="381"/>
      <c r="AH265" s="381"/>
      <c r="AI265" s="381"/>
      <c r="AJ265" s="381"/>
      <c r="AK265" s="381"/>
      <c r="AL265" s="381"/>
      <c r="AM265" s="381"/>
      <c r="AN265" s="381"/>
      <c r="AO265" s="381"/>
      <c r="AP265" s="381"/>
      <c r="AQ265" s="381"/>
      <c r="AR265" s="381"/>
      <c r="AS265" s="381"/>
      <c r="AT265" s="381"/>
      <c r="AU265" s="381"/>
      <c r="AV265" s="381"/>
      <c r="AW265" s="381"/>
      <c r="AX265" s="381"/>
      <c r="AY265" s="381"/>
      <c r="AZ265" s="381"/>
      <c r="BA265" s="381"/>
      <c r="BB265" s="381"/>
      <c r="BC265" s="381"/>
      <c r="BD265" s="381"/>
      <c r="BE265" s="381"/>
      <c r="BF265" s="381"/>
      <c r="BG265" s="381"/>
      <c r="BH265" s="381"/>
      <c r="BI265" s="381"/>
      <c r="BJ265" s="381"/>
      <c r="BK265" s="381"/>
      <c r="BL265" s="381"/>
      <c r="BM265" s="381"/>
      <c r="BN265" s="381"/>
      <c r="BO265" s="381"/>
      <c r="BP265" s="381"/>
      <c r="BQ265" s="381"/>
      <c r="BR265" s="381"/>
      <c r="BS265" s="381"/>
      <c r="BT265" s="381"/>
      <c r="BU265" s="381"/>
      <c r="BV265" s="381"/>
      <c r="BW265" s="381"/>
      <c r="BX265" s="381"/>
      <c r="BY265" s="381"/>
      <c r="BZ265" s="381"/>
      <c r="CA265" s="381"/>
      <c r="CB265" s="381"/>
      <c r="CC265" s="381"/>
      <c r="CD265" s="381"/>
      <c r="CE265" s="381"/>
      <c r="CF265" s="381"/>
      <c r="CG265" s="381"/>
      <c r="CH265" s="381"/>
      <c r="CI265" s="381"/>
      <c r="CJ265" s="381"/>
      <c r="CK265" s="381"/>
      <c r="CL265" s="381"/>
      <c r="CM265" s="381"/>
      <c r="CN265" s="381"/>
      <c r="CO265" s="381"/>
      <c r="CP265" s="381"/>
      <c r="CQ265" s="381"/>
      <c r="CR265" s="381"/>
      <c r="CS265" s="381"/>
      <c r="CT265" s="381"/>
      <c r="CU265" s="381"/>
      <c r="CV265" s="381"/>
      <c r="CW265" s="381"/>
      <c r="CX265" s="381"/>
      <c r="CY265" s="381"/>
      <c r="CZ265" s="381"/>
      <c r="DA265" s="381"/>
      <c r="DB265" s="381"/>
      <c r="DC265" s="381"/>
      <c r="DD265" s="381"/>
      <c r="DE265" s="381"/>
      <c r="DF265" s="381"/>
      <c r="DG265" s="381"/>
      <c r="DH265" s="381"/>
      <c r="DI265" s="381"/>
      <c r="DJ265" s="381"/>
      <c r="DK265" s="381"/>
      <c r="DL265" s="381"/>
      <c r="DM265" s="381"/>
      <c r="DN265" s="381"/>
      <c r="DO265" s="381"/>
      <c r="DP265" s="381"/>
      <c r="DQ265" s="381"/>
      <c r="DR265" s="381"/>
      <c r="DS265" s="381"/>
      <c r="DT265" s="381"/>
      <c r="DU265" s="381"/>
      <c r="DV265" s="381"/>
      <c r="DW265" s="381"/>
      <c r="DX265" s="381"/>
      <c r="DY265" s="381"/>
      <c r="DZ265" s="381"/>
      <c r="EA265" s="381"/>
      <c r="EB265" s="381"/>
      <c r="EC265" s="381"/>
      <c r="ED265" s="381"/>
      <c r="EE265" s="381"/>
      <c r="EF265" s="381"/>
      <c r="EG265" s="381"/>
      <c r="EH265" s="381"/>
      <c r="EI265" s="381"/>
      <c r="EJ265" s="381"/>
      <c r="EK265" s="381"/>
      <c r="EL265" s="381"/>
      <c r="EM265" s="381"/>
    </row>
    <row r="266" spans="1:143" s="382" customFormat="1" ht="41.25" customHeight="1" x14ac:dyDescent="0.25">
      <c r="A266" s="230">
        <v>44243</v>
      </c>
      <c r="B266" s="376">
        <v>58293</v>
      </c>
      <c r="C266" s="404" t="s">
        <v>951</v>
      </c>
      <c r="D266" s="402"/>
      <c r="E266" s="405">
        <v>2700</v>
      </c>
      <c r="F266" s="289">
        <f t="shared" si="3"/>
        <v>82208016.279999942</v>
      </c>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381"/>
      <c r="AR266" s="381"/>
      <c r="AS266" s="381"/>
      <c r="AT266" s="381"/>
      <c r="AU266" s="381"/>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1"/>
      <c r="BZ266" s="381"/>
      <c r="CA266" s="381"/>
      <c r="CB266" s="381"/>
      <c r="CC266" s="381"/>
      <c r="CD266" s="381"/>
      <c r="CE266" s="381"/>
      <c r="CF266" s="381"/>
      <c r="CG266" s="381"/>
      <c r="CH266" s="381"/>
      <c r="CI266" s="381"/>
      <c r="CJ266" s="381"/>
      <c r="CK266" s="381"/>
      <c r="CL266" s="381"/>
      <c r="CM266" s="381"/>
      <c r="CN266" s="381"/>
      <c r="CO266" s="381"/>
      <c r="CP266" s="381"/>
      <c r="CQ266" s="381"/>
      <c r="CR266" s="381"/>
      <c r="CS266" s="381"/>
      <c r="CT266" s="381"/>
      <c r="CU266" s="381"/>
      <c r="CV266" s="381"/>
      <c r="CW266" s="381"/>
      <c r="CX266" s="381"/>
      <c r="CY266" s="381"/>
      <c r="CZ266" s="381"/>
      <c r="DA266" s="381"/>
      <c r="DB266" s="381"/>
      <c r="DC266" s="381"/>
      <c r="DD266" s="381"/>
      <c r="DE266" s="381"/>
      <c r="DF266" s="381"/>
      <c r="DG266" s="381"/>
      <c r="DH266" s="381"/>
      <c r="DI266" s="381"/>
      <c r="DJ266" s="381"/>
      <c r="DK266" s="381"/>
      <c r="DL266" s="381"/>
      <c r="DM266" s="381"/>
      <c r="DN266" s="381"/>
      <c r="DO266" s="381"/>
      <c r="DP266" s="381"/>
      <c r="DQ266" s="381"/>
      <c r="DR266" s="381"/>
      <c r="DS266" s="381"/>
      <c r="DT266" s="381"/>
      <c r="DU266" s="381"/>
      <c r="DV266" s="381"/>
      <c r="DW266" s="381"/>
      <c r="DX266" s="381"/>
      <c r="DY266" s="381"/>
      <c r="DZ266" s="381"/>
      <c r="EA266" s="381"/>
      <c r="EB266" s="381"/>
      <c r="EC266" s="381"/>
      <c r="ED266" s="381"/>
      <c r="EE266" s="381"/>
      <c r="EF266" s="381"/>
      <c r="EG266" s="381"/>
      <c r="EH266" s="381"/>
      <c r="EI266" s="381"/>
      <c r="EJ266" s="381"/>
      <c r="EK266" s="381"/>
      <c r="EL266" s="381"/>
      <c r="EM266" s="381"/>
    </row>
    <row r="267" spans="1:143" s="382" customFormat="1" ht="41.25" customHeight="1" x14ac:dyDescent="0.25">
      <c r="A267" s="230">
        <v>44243</v>
      </c>
      <c r="B267" s="376">
        <v>58294</v>
      </c>
      <c r="C267" s="404" t="s">
        <v>952</v>
      </c>
      <c r="D267" s="402"/>
      <c r="E267" s="405">
        <v>152177.66</v>
      </c>
      <c r="F267" s="289">
        <f t="shared" si="3"/>
        <v>82055838.619999945</v>
      </c>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c r="AG267" s="381"/>
      <c r="AH267" s="381"/>
      <c r="AI267" s="381"/>
      <c r="AJ267" s="381"/>
      <c r="AK267" s="381"/>
      <c r="AL267" s="381"/>
      <c r="AM267" s="381"/>
      <c r="AN267" s="381"/>
      <c r="AO267" s="381"/>
      <c r="AP267" s="381"/>
      <c r="AQ267" s="381"/>
      <c r="AR267" s="381"/>
      <c r="AS267" s="381"/>
      <c r="AT267" s="381"/>
      <c r="AU267" s="381"/>
      <c r="AV267" s="381"/>
      <c r="AW267" s="381"/>
      <c r="AX267" s="381"/>
      <c r="AY267" s="381"/>
      <c r="AZ267" s="381"/>
      <c r="BA267" s="381"/>
      <c r="BB267" s="381"/>
      <c r="BC267" s="381"/>
      <c r="BD267" s="381"/>
      <c r="BE267" s="381"/>
      <c r="BF267" s="381"/>
      <c r="BG267" s="381"/>
      <c r="BH267" s="381"/>
      <c r="BI267" s="381"/>
      <c r="BJ267" s="381"/>
      <c r="BK267" s="381"/>
      <c r="BL267" s="381"/>
      <c r="BM267" s="381"/>
      <c r="BN267" s="381"/>
      <c r="BO267" s="381"/>
      <c r="BP267" s="381"/>
      <c r="BQ267" s="381"/>
      <c r="BR267" s="381"/>
      <c r="BS267" s="381"/>
      <c r="BT267" s="381"/>
      <c r="BU267" s="381"/>
      <c r="BV267" s="381"/>
      <c r="BW267" s="381"/>
      <c r="BX267" s="381"/>
      <c r="BY267" s="381"/>
      <c r="BZ267" s="381"/>
      <c r="CA267" s="381"/>
      <c r="CB267" s="381"/>
      <c r="CC267" s="381"/>
      <c r="CD267" s="381"/>
      <c r="CE267" s="381"/>
      <c r="CF267" s="381"/>
      <c r="CG267" s="381"/>
      <c r="CH267" s="381"/>
      <c r="CI267" s="381"/>
      <c r="CJ267" s="381"/>
      <c r="CK267" s="381"/>
      <c r="CL267" s="381"/>
      <c r="CM267" s="381"/>
      <c r="CN267" s="381"/>
      <c r="CO267" s="381"/>
      <c r="CP267" s="381"/>
      <c r="CQ267" s="381"/>
      <c r="CR267" s="381"/>
      <c r="CS267" s="381"/>
      <c r="CT267" s="381"/>
      <c r="CU267" s="381"/>
      <c r="CV267" s="381"/>
      <c r="CW267" s="381"/>
      <c r="CX267" s="381"/>
      <c r="CY267" s="381"/>
      <c r="CZ267" s="381"/>
      <c r="DA267" s="381"/>
      <c r="DB267" s="381"/>
      <c r="DC267" s="381"/>
      <c r="DD267" s="381"/>
      <c r="DE267" s="381"/>
      <c r="DF267" s="381"/>
      <c r="DG267" s="381"/>
      <c r="DH267" s="381"/>
      <c r="DI267" s="381"/>
      <c r="DJ267" s="381"/>
      <c r="DK267" s="381"/>
      <c r="DL267" s="381"/>
      <c r="DM267" s="381"/>
      <c r="DN267" s="381"/>
      <c r="DO267" s="381"/>
      <c r="DP267" s="381"/>
      <c r="DQ267" s="381"/>
      <c r="DR267" s="381"/>
      <c r="DS267" s="381"/>
      <c r="DT267" s="381"/>
      <c r="DU267" s="381"/>
      <c r="DV267" s="381"/>
      <c r="DW267" s="381"/>
      <c r="DX267" s="381"/>
      <c r="DY267" s="381"/>
      <c r="DZ267" s="381"/>
      <c r="EA267" s="381"/>
      <c r="EB267" s="381"/>
      <c r="EC267" s="381"/>
      <c r="ED267" s="381"/>
      <c r="EE267" s="381"/>
      <c r="EF267" s="381"/>
      <c r="EG267" s="381"/>
      <c r="EH267" s="381"/>
      <c r="EI267" s="381"/>
      <c r="EJ267" s="381"/>
      <c r="EK267" s="381"/>
      <c r="EL267" s="381"/>
      <c r="EM267" s="381"/>
    </row>
    <row r="268" spans="1:143" s="382" customFormat="1" ht="41.25" customHeight="1" x14ac:dyDescent="0.25">
      <c r="A268" s="230">
        <v>44243</v>
      </c>
      <c r="B268" s="376">
        <v>58295</v>
      </c>
      <c r="C268" s="404" t="s">
        <v>953</v>
      </c>
      <c r="D268" s="402"/>
      <c r="E268" s="405">
        <v>5400</v>
      </c>
      <c r="F268" s="289">
        <f t="shared" si="3"/>
        <v>82050438.619999945</v>
      </c>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381"/>
      <c r="AV268" s="381"/>
      <c r="AW268" s="381"/>
      <c r="AX268" s="381"/>
      <c r="AY268" s="381"/>
      <c r="AZ268" s="381"/>
      <c r="BA268" s="381"/>
      <c r="BB268" s="381"/>
      <c r="BC268" s="381"/>
      <c r="BD268" s="381"/>
      <c r="BE268" s="381"/>
      <c r="BF268" s="381"/>
      <c r="BG268" s="381"/>
      <c r="BH268" s="381"/>
      <c r="BI268" s="381"/>
      <c r="BJ268" s="381"/>
      <c r="BK268" s="381"/>
      <c r="BL268" s="381"/>
      <c r="BM268" s="381"/>
      <c r="BN268" s="381"/>
      <c r="BO268" s="381"/>
      <c r="BP268" s="381"/>
      <c r="BQ268" s="381"/>
      <c r="BR268" s="381"/>
      <c r="BS268" s="381"/>
      <c r="BT268" s="381"/>
      <c r="BU268" s="381"/>
      <c r="BV268" s="381"/>
      <c r="BW268" s="381"/>
      <c r="BX268" s="381"/>
      <c r="BY268" s="381"/>
      <c r="BZ268" s="381"/>
      <c r="CA268" s="381"/>
      <c r="CB268" s="381"/>
      <c r="CC268" s="381"/>
      <c r="CD268" s="381"/>
      <c r="CE268" s="381"/>
      <c r="CF268" s="381"/>
      <c r="CG268" s="381"/>
      <c r="CH268" s="381"/>
      <c r="CI268" s="381"/>
      <c r="CJ268" s="381"/>
      <c r="CK268" s="381"/>
      <c r="CL268" s="381"/>
      <c r="CM268" s="381"/>
      <c r="CN268" s="381"/>
      <c r="CO268" s="381"/>
      <c r="CP268" s="381"/>
      <c r="CQ268" s="381"/>
      <c r="CR268" s="381"/>
      <c r="CS268" s="381"/>
      <c r="CT268" s="381"/>
      <c r="CU268" s="381"/>
      <c r="CV268" s="381"/>
      <c r="CW268" s="381"/>
      <c r="CX268" s="381"/>
      <c r="CY268" s="381"/>
      <c r="CZ268" s="381"/>
      <c r="DA268" s="381"/>
      <c r="DB268" s="381"/>
      <c r="DC268" s="381"/>
      <c r="DD268" s="381"/>
      <c r="DE268" s="381"/>
      <c r="DF268" s="381"/>
      <c r="DG268" s="381"/>
      <c r="DH268" s="381"/>
      <c r="DI268" s="381"/>
      <c r="DJ268" s="381"/>
      <c r="DK268" s="381"/>
      <c r="DL268" s="381"/>
      <c r="DM268" s="381"/>
      <c r="DN268" s="381"/>
      <c r="DO268" s="381"/>
      <c r="DP268" s="381"/>
      <c r="DQ268" s="381"/>
      <c r="DR268" s="381"/>
      <c r="DS268" s="381"/>
      <c r="DT268" s="381"/>
      <c r="DU268" s="381"/>
      <c r="DV268" s="381"/>
      <c r="DW268" s="381"/>
      <c r="DX268" s="381"/>
      <c r="DY268" s="381"/>
      <c r="DZ268" s="381"/>
      <c r="EA268" s="381"/>
      <c r="EB268" s="381"/>
      <c r="EC268" s="381"/>
      <c r="ED268" s="381"/>
      <c r="EE268" s="381"/>
      <c r="EF268" s="381"/>
      <c r="EG268" s="381"/>
      <c r="EH268" s="381"/>
      <c r="EI268" s="381"/>
      <c r="EJ268" s="381"/>
      <c r="EK268" s="381"/>
      <c r="EL268" s="381"/>
      <c r="EM268" s="381"/>
    </row>
    <row r="269" spans="1:143" s="382" customFormat="1" ht="30.75" customHeight="1" x14ac:dyDescent="0.25">
      <c r="A269" s="230">
        <v>44243</v>
      </c>
      <c r="B269" s="376">
        <v>58296</v>
      </c>
      <c r="C269" s="404" t="s">
        <v>954</v>
      </c>
      <c r="D269" s="402"/>
      <c r="E269" s="405">
        <v>3600</v>
      </c>
      <c r="F269" s="289">
        <f t="shared" si="3"/>
        <v>82046838.619999945</v>
      </c>
      <c r="G269" s="381"/>
      <c r="H269" s="381"/>
      <c r="I269" s="381"/>
      <c r="J269" s="381"/>
      <c r="K269" s="381"/>
      <c r="L269" s="381"/>
      <c r="M269" s="381"/>
      <c r="N269" s="381"/>
      <c r="O269" s="381"/>
      <c r="P269" s="381"/>
      <c r="Q269" s="381"/>
      <c r="R269" s="381"/>
      <c r="S269" s="381"/>
      <c r="T269" s="381"/>
      <c r="U269" s="381"/>
      <c r="V269" s="381"/>
      <c r="W269" s="381"/>
      <c r="X269" s="381"/>
      <c r="Y269" s="381"/>
      <c r="Z269" s="381"/>
      <c r="AA269" s="381"/>
      <c r="AB269" s="381"/>
      <c r="AC269" s="381"/>
      <c r="AD269" s="381"/>
      <c r="AE269" s="381"/>
      <c r="AF269" s="381"/>
      <c r="AG269" s="381"/>
      <c r="AH269" s="381"/>
      <c r="AI269" s="381"/>
      <c r="AJ269" s="381"/>
      <c r="AK269" s="381"/>
      <c r="AL269" s="381"/>
      <c r="AM269" s="381"/>
      <c r="AN269" s="381"/>
      <c r="AO269" s="381"/>
      <c r="AP269" s="381"/>
      <c r="AQ269" s="381"/>
      <c r="AR269" s="381"/>
      <c r="AS269" s="381"/>
      <c r="AT269" s="381"/>
      <c r="AU269" s="381"/>
      <c r="AV269" s="381"/>
      <c r="AW269" s="381"/>
      <c r="AX269" s="381"/>
      <c r="AY269" s="381"/>
      <c r="AZ269" s="381"/>
      <c r="BA269" s="381"/>
      <c r="BB269" s="381"/>
      <c r="BC269" s="381"/>
      <c r="BD269" s="381"/>
      <c r="BE269" s="381"/>
      <c r="BF269" s="381"/>
      <c r="BG269" s="381"/>
      <c r="BH269" s="381"/>
      <c r="BI269" s="381"/>
      <c r="BJ269" s="381"/>
      <c r="BK269" s="381"/>
      <c r="BL269" s="381"/>
      <c r="BM269" s="381"/>
      <c r="BN269" s="381"/>
      <c r="BO269" s="381"/>
      <c r="BP269" s="381"/>
      <c r="BQ269" s="381"/>
      <c r="BR269" s="381"/>
      <c r="BS269" s="381"/>
      <c r="BT269" s="381"/>
      <c r="BU269" s="381"/>
      <c r="BV269" s="381"/>
      <c r="BW269" s="381"/>
      <c r="BX269" s="381"/>
      <c r="BY269" s="381"/>
      <c r="BZ269" s="381"/>
      <c r="CA269" s="381"/>
      <c r="CB269" s="381"/>
      <c r="CC269" s="381"/>
      <c r="CD269" s="381"/>
      <c r="CE269" s="381"/>
      <c r="CF269" s="381"/>
      <c r="CG269" s="381"/>
      <c r="CH269" s="381"/>
      <c r="CI269" s="381"/>
      <c r="CJ269" s="381"/>
      <c r="CK269" s="381"/>
      <c r="CL269" s="381"/>
      <c r="CM269" s="381"/>
      <c r="CN269" s="381"/>
      <c r="CO269" s="381"/>
      <c r="CP269" s="381"/>
      <c r="CQ269" s="381"/>
      <c r="CR269" s="381"/>
      <c r="CS269" s="381"/>
      <c r="CT269" s="381"/>
      <c r="CU269" s="381"/>
      <c r="CV269" s="381"/>
      <c r="CW269" s="381"/>
      <c r="CX269" s="381"/>
      <c r="CY269" s="381"/>
      <c r="CZ269" s="381"/>
      <c r="DA269" s="381"/>
      <c r="DB269" s="381"/>
      <c r="DC269" s="381"/>
      <c r="DD269" s="381"/>
      <c r="DE269" s="381"/>
      <c r="DF269" s="381"/>
      <c r="DG269" s="381"/>
      <c r="DH269" s="381"/>
      <c r="DI269" s="381"/>
      <c r="DJ269" s="381"/>
      <c r="DK269" s="381"/>
      <c r="DL269" s="381"/>
      <c r="DM269" s="381"/>
      <c r="DN269" s="381"/>
      <c r="DO269" s="381"/>
      <c r="DP269" s="381"/>
      <c r="DQ269" s="381"/>
      <c r="DR269" s="381"/>
      <c r="DS269" s="381"/>
      <c r="DT269" s="381"/>
      <c r="DU269" s="381"/>
      <c r="DV269" s="381"/>
      <c r="DW269" s="381"/>
      <c r="DX269" s="381"/>
      <c r="DY269" s="381"/>
      <c r="DZ269" s="381"/>
      <c r="EA269" s="381"/>
      <c r="EB269" s="381"/>
      <c r="EC269" s="381"/>
      <c r="ED269" s="381"/>
      <c r="EE269" s="381"/>
      <c r="EF269" s="381"/>
      <c r="EG269" s="381"/>
      <c r="EH269" s="381"/>
      <c r="EI269" s="381"/>
      <c r="EJ269" s="381"/>
      <c r="EK269" s="381"/>
      <c r="EL269" s="381"/>
      <c r="EM269" s="381"/>
    </row>
    <row r="270" spans="1:143" s="382" customFormat="1" ht="41.25" customHeight="1" x14ac:dyDescent="0.25">
      <c r="A270" s="230">
        <v>44243</v>
      </c>
      <c r="B270" s="376">
        <v>58297</v>
      </c>
      <c r="C270" s="404" t="s">
        <v>955</v>
      </c>
      <c r="D270" s="402"/>
      <c r="E270" s="405">
        <v>519220.12</v>
      </c>
      <c r="F270" s="289">
        <f t="shared" si="3"/>
        <v>81527618.49999994</v>
      </c>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c r="AG270" s="381"/>
      <c r="AH270" s="381"/>
      <c r="AI270" s="381"/>
      <c r="AJ270" s="381"/>
      <c r="AK270" s="381"/>
      <c r="AL270" s="381"/>
      <c r="AM270" s="381"/>
      <c r="AN270" s="381"/>
      <c r="AO270" s="381"/>
      <c r="AP270" s="381"/>
      <c r="AQ270" s="381"/>
      <c r="AR270" s="381"/>
      <c r="AS270" s="381"/>
      <c r="AT270" s="381"/>
      <c r="AU270" s="381"/>
      <c r="AV270" s="381"/>
      <c r="AW270" s="381"/>
      <c r="AX270" s="381"/>
      <c r="AY270" s="381"/>
      <c r="AZ270" s="381"/>
      <c r="BA270" s="381"/>
      <c r="BB270" s="381"/>
      <c r="BC270" s="381"/>
      <c r="BD270" s="381"/>
      <c r="BE270" s="381"/>
      <c r="BF270" s="381"/>
      <c r="BG270" s="381"/>
      <c r="BH270" s="381"/>
      <c r="BI270" s="381"/>
      <c r="BJ270" s="381"/>
      <c r="BK270" s="381"/>
      <c r="BL270" s="381"/>
      <c r="BM270" s="381"/>
      <c r="BN270" s="381"/>
      <c r="BO270" s="381"/>
      <c r="BP270" s="381"/>
      <c r="BQ270" s="381"/>
      <c r="BR270" s="381"/>
      <c r="BS270" s="381"/>
      <c r="BT270" s="381"/>
      <c r="BU270" s="381"/>
      <c r="BV270" s="381"/>
      <c r="BW270" s="381"/>
      <c r="BX270" s="381"/>
      <c r="BY270" s="381"/>
      <c r="BZ270" s="381"/>
      <c r="CA270" s="381"/>
      <c r="CB270" s="381"/>
      <c r="CC270" s="381"/>
      <c r="CD270" s="381"/>
      <c r="CE270" s="381"/>
      <c r="CF270" s="381"/>
      <c r="CG270" s="381"/>
      <c r="CH270" s="381"/>
      <c r="CI270" s="381"/>
      <c r="CJ270" s="381"/>
      <c r="CK270" s="381"/>
      <c r="CL270" s="381"/>
      <c r="CM270" s="381"/>
      <c r="CN270" s="381"/>
      <c r="CO270" s="381"/>
      <c r="CP270" s="381"/>
      <c r="CQ270" s="381"/>
      <c r="CR270" s="381"/>
      <c r="CS270" s="381"/>
      <c r="CT270" s="381"/>
      <c r="CU270" s="381"/>
      <c r="CV270" s="381"/>
      <c r="CW270" s="381"/>
      <c r="CX270" s="381"/>
      <c r="CY270" s="381"/>
      <c r="CZ270" s="381"/>
      <c r="DA270" s="381"/>
      <c r="DB270" s="381"/>
      <c r="DC270" s="381"/>
      <c r="DD270" s="381"/>
      <c r="DE270" s="381"/>
      <c r="DF270" s="381"/>
      <c r="DG270" s="381"/>
      <c r="DH270" s="381"/>
      <c r="DI270" s="381"/>
      <c r="DJ270" s="381"/>
      <c r="DK270" s="381"/>
      <c r="DL270" s="381"/>
      <c r="DM270" s="381"/>
      <c r="DN270" s="381"/>
      <c r="DO270" s="381"/>
      <c r="DP270" s="381"/>
      <c r="DQ270" s="381"/>
      <c r="DR270" s="381"/>
      <c r="DS270" s="381"/>
      <c r="DT270" s="381"/>
      <c r="DU270" s="381"/>
      <c r="DV270" s="381"/>
      <c r="DW270" s="381"/>
      <c r="DX270" s="381"/>
      <c r="DY270" s="381"/>
      <c r="DZ270" s="381"/>
      <c r="EA270" s="381"/>
      <c r="EB270" s="381"/>
      <c r="EC270" s="381"/>
      <c r="ED270" s="381"/>
      <c r="EE270" s="381"/>
      <c r="EF270" s="381"/>
      <c r="EG270" s="381"/>
      <c r="EH270" s="381"/>
      <c r="EI270" s="381"/>
      <c r="EJ270" s="381"/>
      <c r="EK270" s="381"/>
      <c r="EL270" s="381"/>
      <c r="EM270" s="381"/>
    </row>
    <row r="271" spans="1:143" s="382" customFormat="1" ht="51" customHeight="1" x14ac:dyDescent="0.25">
      <c r="A271" s="230">
        <v>44243</v>
      </c>
      <c r="B271" s="376">
        <v>58298</v>
      </c>
      <c r="C271" s="404" t="s">
        <v>956</v>
      </c>
      <c r="D271" s="402"/>
      <c r="E271" s="405">
        <v>126825</v>
      </c>
      <c r="F271" s="289">
        <f t="shared" si="3"/>
        <v>81400793.49999994</v>
      </c>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c r="AD271" s="381"/>
      <c r="AE271" s="381"/>
      <c r="AF271" s="381"/>
      <c r="AG271" s="381"/>
      <c r="AH271" s="381"/>
      <c r="AI271" s="381"/>
      <c r="AJ271" s="381"/>
      <c r="AK271" s="381"/>
      <c r="AL271" s="381"/>
      <c r="AM271" s="381"/>
      <c r="AN271" s="381"/>
      <c r="AO271" s="381"/>
      <c r="AP271" s="381"/>
      <c r="AQ271" s="381"/>
      <c r="AR271" s="381"/>
      <c r="AS271" s="381"/>
      <c r="AT271" s="381"/>
      <c r="AU271" s="381"/>
      <c r="AV271" s="381"/>
      <c r="AW271" s="381"/>
      <c r="AX271" s="381"/>
      <c r="AY271" s="381"/>
      <c r="AZ271" s="381"/>
      <c r="BA271" s="381"/>
      <c r="BB271" s="381"/>
      <c r="BC271" s="381"/>
      <c r="BD271" s="381"/>
      <c r="BE271" s="381"/>
      <c r="BF271" s="381"/>
      <c r="BG271" s="381"/>
      <c r="BH271" s="381"/>
      <c r="BI271" s="381"/>
      <c r="BJ271" s="381"/>
      <c r="BK271" s="381"/>
      <c r="BL271" s="381"/>
      <c r="BM271" s="381"/>
      <c r="BN271" s="381"/>
      <c r="BO271" s="381"/>
      <c r="BP271" s="381"/>
      <c r="BQ271" s="381"/>
      <c r="BR271" s="381"/>
      <c r="BS271" s="381"/>
      <c r="BT271" s="381"/>
      <c r="BU271" s="381"/>
      <c r="BV271" s="381"/>
      <c r="BW271" s="381"/>
      <c r="BX271" s="381"/>
      <c r="BY271" s="381"/>
      <c r="BZ271" s="381"/>
      <c r="CA271" s="381"/>
      <c r="CB271" s="381"/>
      <c r="CC271" s="381"/>
      <c r="CD271" s="381"/>
      <c r="CE271" s="381"/>
      <c r="CF271" s="381"/>
      <c r="CG271" s="381"/>
      <c r="CH271" s="381"/>
      <c r="CI271" s="381"/>
      <c r="CJ271" s="381"/>
      <c r="CK271" s="381"/>
      <c r="CL271" s="381"/>
      <c r="CM271" s="381"/>
      <c r="CN271" s="381"/>
      <c r="CO271" s="381"/>
      <c r="CP271" s="381"/>
      <c r="CQ271" s="381"/>
      <c r="CR271" s="381"/>
      <c r="CS271" s="381"/>
      <c r="CT271" s="381"/>
      <c r="CU271" s="381"/>
      <c r="CV271" s="381"/>
      <c r="CW271" s="381"/>
      <c r="CX271" s="381"/>
      <c r="CY271" s="381"/>
      <c r="CZ271" s="381"/>
      <c r="DA271" s="381"/>
      <c r="DB271" s="381"/>
      <c r="DC271" s="381"/>
      <c r="DD271" s="381"/>
      <c r="DE271" s="381"/>
      <c r="DF271" s="381"/>
      <c r="DG271" s="381"/>
      <c r="DH271" s="381"/>
      <c r="DI271" s="381"/>
      <c r="DJ271" s="381"/>
      <c r="DK271" s="381"/>
      <c r="DL271" s="381"/>
      <c r="DM271" s="381"/>
      <c r="DN271" s="381"/>
      <c r="DO271" s="381"/>
      <c r="DP271" s="381"/>
      <c r="DQ271" s="381"/>
      <c r="DR271" s="381"/>
      <c r="DS271" s="381"/>
      <c r="DT271" s="381"/>
      <c r="DU271" s="381"/>
      <c r="DV271" s="381"/>
      <c r="DW271" s="381"/>
      <c r="DX271" s="381"/>
      <c r="DY271" s="381"/>
      <c r="DZ271" s="381"/>
      <c r="EA271" s="381"/>
      <c r="EB271" s="381"/>
      <c r="EC271" s="381"/>
      <c r="ED271" s="381"/>
      <c r="EE271" s="381"/>
      <c r="EF271" s="381"/>
      <c r="EG271" s="381"/>
      <c r="EH271" s="381"/>
      <c r="EI271" s="381"/>
      <c r="EJ271" s="381"/>
      <c r="EK271" s="381"/>
      <c r="EL271" s="381"/>
      <c r="EM271" s="381"/>
    </row>
    <row r="272" spans="1:143" s="382" customFormat="1" ht="41.25" customHeight="1" x14ac:dyDescent="0.25">
      <c r="A272" s="230">
        <v>44243</v>
      </c>
      <c r="B272" s="376">
        <v>58299</v>
      </c>
      <c r="C272" s="404" t="s">
        <v>957</v>
      </c>
      <c r="D272" s="402"/>
      <c r="E272" s="405">
        <v>16650</v>
      </c>
      <c r="F272" s="289">
        <f t="shared" si="3"/>
        <v>81384143.49999994</v>
      </c>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381"/>
      <c r="AV272" s="381"/>
      <c r="AW272" s="381"/>
      <c r="AX272" s="381"/>
      <c r="AY272" s="381"/>
      <c r="AZ272" s="381"/>
      <c r="BA272" s="381"/>
      <c r="BB272" s="381"/>
      <c r="BC272" s="381"/>
      <c r="BD272" s="381"/>
      <c r="BE272" s="381"/>
      <c r="BF272" s="381"/>
      <c r="BG272" s="381"/>
      <c r="BH272" s="381"/>
      <c r="BI272" s="381"/>
      <c r="BJ272" s="381"/>
      <c r="BK272" s="381"/>
      <c r="BL272" s="381"/>
      <c r="BM272" s="381"/>
      <c r="BN272" s="381"/>
      <c r="BO272" s="381"/>
      <c r="BP272" s="381"/>
      <c r="BQ272" s="381"/>
      <c r="BR272" s="381"/>
      <c r="BS272" s="381"/>
      <c r="BT272" s="381"/>
      <c r="BU272" s="381"/>
      <c r="BV272" s="381"/>
      <c r="BW272" s="381"/>
      <c r="BX272" s="381"/>
      <c r="BY272" s="381"/>
      <c r="BZ272" s="381"/>
      <c r="CA272" s="381"/>
      <c r="CB272" s="381"/>
      <c r="CC272" s="381"/>
      <c r="CD272" s="381"/>
      <c r="CE272" s="381"/>
      <c r="CF272" s="381"/>
      <c r="CG272" s="381"/>
      <c r="CH272" s="381"/>
      <c r="CI272" s="381"/>
      <c r="CJ272" s="381"/>
      <c r="CK272" s="381"/>
      <c r="CL272" s="381"/>
      <c r="CM272" s="381"/>
      <c r="CN272" s="381"/>
      <c r="CO272" s="381"/>
      <c r="CP272" s="381"/>
      <c r="CQ272" s="381"/>
      <c r="CR272" s="381"/>
      <c r="CS272" s="381"/>
      <c r="CT272" s="381"/>
      <c r="CU272" s="381"/>
      <c r="CV272" s="381"/>
      <c r="CW272" s="381"/>
      <c r="CX272" s="381"/>
      <c r="CY272" s="381"/>
      <c r="CZ272" s="381"/>
      <c r="DA272" s="381"/>
      <c r="DB272" s="381"/>
      <c r="DC272" s="381"/>
      <c r="DD272" s="381"/>
      <c r="DE272" s="381"/>
      <c r="DF272" s="381"/>
      <c r="DG272" s="381"/>
      <c r="DH272" s="381"/>
      <c r="DI272" s="381"/>
      <c r="DJ272" s="381"/>
      <c r="DK272" s="381"/>
      <c r="DL272" s="381"/>
      <c r="DM272" s="381"/>
      <c r="DN272" s="381"/>
      <c r="DO272" s="381"/>
      <c r="DP272" s="381"/>
      <c r="DQ272" s="381"/>
      <c r="DR272" s="381"/>
      <c r="DS272" s="381"/>
      <c r="DT272" s="381"/>
      <c r="DU272" s="381"/>
      <c r="DV272" s="381"/>
      <c r="DW272" s="381"/>
      <c r="DX272" s="381"/>
      <c r="DY272" s="381"/>
      <c r="DZ272" s="381"/>
      <c r="EA272" s="381"/>
      <c r="EB272" s="381"/>
      <c r="EC272" s="381"/>
      <c r="ED272" s="381"/>
      <c r="EE272" s="381"/>
      <c r="EF272" s="381"/>
      <c r="EG272" s="381"/>
      <c r="EH272" s="381"/>
      <c r="EI272" s="381"/>
      <c r="EJ272" s="381"/>
      <c r="EK272" s="381"/>
      <c r="EL272" s="381"/>
      <c r="EM272" s="381"/>
    </row>
    <row r="273" spans="1:143" s="413" customFormat="1" ht="46.5" customHeight="1" x14ac:dyDescent="0.2">
      <c r="A273" s="230">
        <v>44243</v>
      </c>
      <c r="B273" s="376">
        <v>58300</v>
      </c>
      <c r="C273" s="404" t="s">
        <v>958</v>
      </c>
      <c r="D273" s="402"/>
      <c r="E273" s="405">
        <v>8100</v>
      </c>
      <c r="F273" s="289">
        <f t="shared" si="3"/>
        <v>81376043.49999994</v>
      </c>
      <c r="G273" s="412"/>
      <c r="H273" s="412"/>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c r="AJ273" s="412"/>
      <c r="AK273" s="412"/>
      <c r="AL273" s="412"/>
      <c r="AM273" s="412"/>
      <c r="AN273" s="412"/>
      <c r="AO273" s="412"/>
      <c r="AP273" s="412"/>
      <c r="AQ273" s="412"/>
      <c r="AR273" s="412"/>
      <c r="AS273" s="412"/>
      <c r="AT273" s="412"/>
      <c r="AU273" s="412"/>
      <c r="AV273" s="412"/>
      <c r="AW273" s="412"/>
      <c r="AX273" s="412"/>
      <c r="AY273" s="412"/>
      <c r="AZ273" s="412"/>
      <c r="BA273" s="412"/>
      <c r="BB273" s="412"/>
      <c r="BC273" s="412"/>
      <c r="BD273" s="412"/>
      <c r="BE273" s="412"/>
      <c r="BF273" s="412"/>
      <c r="BG273" s="412"/>
      <c r="BH273" s="412"/>
      <c r="BI273" s="412"/>
      <c r="BJ273" s="412"/>
      <c r="BK273" s="412"/>
      <c r="BL273" s="412"/>
      <c r="BM273" s="412"/>
      <c r="BN273" s="412"/>
      <c r="BO273" s="412"/>
      <c r="BP273" s="412"/>
      <c r="BQ273" s="412"/>
      <c r="BR273" s="412"/>
      <c r="BS273" s="412"/>
      <c r="BT273" s="412"/>
      <c r="BU273" s="412"/>
      <c r="BV273" s="412"/>
      <c r="BW273" s="412"/>
      <c r="BX273" s="412"/>
      <c r="BY273" s="412"/>
      <c r="BZ273" s="412"/>
      <c r="CA273" s="412"/>
      <c r="CB273" s="412"/>
      <c r="CC273" s="412"/>
      <c r="CD273" s="412"/>
      <c r="CE273" s="412"/>
      <c r="CF273" s="412"/>
      <c r="CG273" s="412"/>
      <c r="CH273" s="412"/>
      <c r="CI273" s="412"/>
      <c r="CJ273" s="412"/>
      <c r="CK273" s="412"/>
      <c r="CL273" s="412"/>
      <c r="CM273" s="412"/>
      <c r="CN273" s="412"/>
      <c r="CO273" s="412"/>
      <c r="CP273" s="412"/>
      <c r="CQ273" s="412"/>
      <c r="CR273" s="412"/>
      <c r="CS273" s="412"/>
      <c r="CT273" s="412"/>
      <c r="CU273" s="412"/>
      <c r="CV273" s="412"/>
      <c r="CW273" s="412"/>
      <c r="CX273" s="412"/>
      <c r="CY273" s="412"/>
      <c r="CZ273" s="412"/>
      <c r="DA273" s="412"/>
      <c r="DB273" s="412"/>
      <c r="DC273" s="412"/>
      <c r="DD273" s="412"/>
      <c r="DE273" s="412"/>
      <c r="DF273" s="412"/>
      <c r="DG273" s="412"/>
      <c r="DH273" s="412"/>
      <c r="DI273" s="412"/>
      <c r="DJ273" s="412"/>
      <c r="DK273" s="412"/>
      <c r="DL273" s="412"/>
      <c r="DM273" s="412"/>
      <c r="DN273" s="412"/>
      <c r="DO273" s="412"/>
      <c r="DP273" s="412"/>
      <c r="DQ273" s="412"/>
      <c r="DR273" s="412"/>
      <c r="DS273" s="412"/>
      <c r="DT273" s="412"/>
      <c r="DU273" s="412"/>
      <c r="DV273" s="412"/>
      <c r="DW273" s="412"/>
      <c r="DX273" s="412"/>
      <c r="DY273" s="412"/>
      <c r="DZ273" s="412"/>
      <c r="EA273" s="412"/>
      <c r="EB273" s="412"/>
      <c r="EC273" s="412"/>
      <c r="ED273" s="412"/>
      <c r="EE273" s="412"/>
      <c r="EF273" s="412"/>
      <c r="EG273" s="412"/>
      <c r="EH273" s="412"/>
      <c r="EI273" s="412"/>
      <c r="EJ273" s="412"/>
      <c r="EK273" s="412"/>
      <c r="EL273" s="412"/>
      <c r="EM273" s="412"/>
    </row>
    <row r="274" spans="1:143" s="413" customFormat="1" ht="41.25" customHeight="1" x14ac:dyDescent="0.2">
      <c r="A274" s="395">
        <v>44243</v>
      </c>
      <c r="B274" s="407" t="s">
        <v>959</v>
      </c>
      <c r="C274" s="404" t="s">
        <v>975</v>
      </c>
      <c r="D274" s="408"/>
      <c r="E274" s="405">
        <v>2686.26</v>
      </c>
      <c r="F274" s="289">
        <f t="shared" si="3"/>
        <v>81373357.239999935</v>
      </c>
      <c r="G274" s="412"/>
      <c r="H274" s="412"/>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c r="AJ274" s="412"/>
      <c r="AK274" s="412"/>
      <c r="AL274" s="412"/>
      <c r="AM274" s="412"/>
      <c r="AN274" s="412"/>
      <c r="AO274" s="412"/>
      <c r="AP274" s="412"/>
      <c r="AQ274" s="412"/>
      <c r="AR274" s="412"/>
      <c r="AS274" s="412"/>
      <c r="AT274" s="412"/>
      <c r="AU274" s="412"/>
      <c r="AV274" s="412"/>
      <c r="AW274" s="412"/>
      <c r="AX274" s="412"/>
      <c r="AY274" s="412"/>
      <c r="AZ274" s="412"/>
      <c r="BA274" s="412"/>
      <c r="BB274" s="412"/>
      <c r="BC274" s="412"/>
      <c r="BD274" s="412"/>
      <c r="BE274" s="412"/>
      <c r="BF274" s="412"/>
      <c r="BG274" s="412"/>
      <c r="BH274" s="412"/>
      <c r="BI274" s="412"/>
      <c r="BJ274" s="412"/>
      <c r="BK274" s="412"/>
      <c r="BL274" s="412"/>
      <c r="BM274" s="412"/>
      <c r="BN274" s="412"/>
      <c r="BO274" s="412"/>
      <c r="BP274" s="412"/>
      <c r="BQ274" s="412"/>
      <c r="BR274" s="412"/>
      <c r="BS274" s="412"/>
      <c r="BT274" s="412"/>
      <c r="BU274" s="412"/>
      <c r="BV274" s="412"/>
      <c r="BW274" s="412"/>
      <c r="BX274" s="412"/>
      <c r="BY274" s="412"/>
      <c r="BZ274" s="412"/>
      <c r="CA274" s="412"/>
      <c r="CB274" s="412"/>
      <c r="CC274" s="412"/>
      <c r="CD274" s="412"/>
      <c r="CE274" s="412"/>
      <c r="CF274" s="412"/>
      <c r="CG274" s="412"/>
      <c r="CH274" s="412"/>
      <c r="CI274" s="412"/>
      <c r="CJ274" s="412"/>
      <c r="CK274" s="412"/>
      <c r="CL274" s="412"/>
      <c r="CM274" s="412"/>
      <c r="CN274" s="412"/>
      <c r="CO274" s="412"/>
      <c r="CP274" s="412"/>
      <c r="CQ274" s="412"/>
      <c r="CR274" s="412"/>
      <c r="CS274" s="412"/>
      <c r="CT274" s="412"/>
      <c r="CU274" s="412"/>
      <c r="CV274" s="412"/>
      <c r="CW274" s="412"/>
      <c r="CX274" s="412"/>
      <c r="CY274" s="412"/>
      <c r="CZ274" s="412"/>
      <c r="DA274" s="412"/>
      <c r="DB274" s="412"/>
      <c r="DC274" s="412"/>
      <c r="DD274" s="412"/>
      <c r="DE274" s="412"/>
      <c r="DF274" s="412"/>
      <c r="DG274" s="412"/>
      <c r="DH274" s="412"/>
      <c r="DI274" s="412"/>
      <c r="DJ274" s="412"/>
      <c r="DK274" s="412"/>
      <c r="DL274" s="412"/>
      <c r="DM274" s="412"/>
      <c r="DN274" s="412"/>
      <c r="DO274" s="412"/>
      <c r="DP274" s="412"/>
      <c r="DQ274" s="412"/>
      <c r="DR274" s="412"/>
      <c r="DS274" s="412"/>
      <c r="DT274" s="412"/>
      <c r="DU274" s="412"/>
      <c r="DV274" s="412"/>
      <c r="DW274" s="412"/>
      <c r="DX274" s="412"/>
      <c r="DY274" s="412"/>
      <c r="DZ274" s="412"/>
      <c r="EA274" s="412"/>
      <c r="EB274" s="412"/>
      <c r="EC274" s="412"/>
      <c r="ED274" s="412"/>
      <c r="EE274" s="412"/>
      <c r="EF274" s="412"/>
      <c r="EG274" s="412"/>
      <c r="EH274" s="412"/>
      <c r="EI274" s="412"/>
      <c r="EJ274" s="412"/>
      <c r="EK274" s="412"/>
      <c r="EL274" s="412"/>
      <c r="EM274" s="412"/>
    </row>
    <row r="275" spans="1:143" s="414" customFormat="1" ht="41.25" customHeight="1" x14ac:dyDescent="0.2">
      <c r="A275" s="230">
        <v>44243</v>
      </c>
      <c r="B275" s="407" t="s">
        <v>960</v>
      </c>
      <c r="C275" s="404" t="s">
        <v>976</v>
      </c>
      <c r="D275" s="402"/>
      <c r="E275" s="405">
        <v>6750</v>
      </c>
      <c r="F275" s="289">
        <f t="shared" si="3"/>
        <v>81366607.239999935</v>
      </c>
      <c r="G275" s="412"/>
      <c r="H275" s="412"/>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c r="AJ275" s="412"/>
      <c r="AK275" s="412"/>
      <c r="AL275" s="412"/>
      <c r="AM275" s="412"/>
      <c r="AN275" s="412"/>
      <c r="AO275" s="412"/>
      <c r="AP275" s="412"/>
      <c r="AQ275" s="412"/>
      <c r="AR275" s="412"/>
      <c r="AS275" s="412"/>
      <c r="AT275" s="412"/>
      <c r="AU275" s="412"/>
      <c r="AV275" s="412"/>
      <c r="AW275" s="412"/>
      <c r="AX275" s="412"/>
      <c r="AY275" s="412"/>
      <c r="AZ275" s="412"/>
      <c r="BA275" s="412"/>
      <c r="BB275" s="412"/>
      <c r="BC275" s="412"/>
      <c r="BD275" s="412"/>
      <c r="BE275" s="412"/>
      <c r="BF275" s="412"/>
      <c r="BG275" s="412"/>
      <c r="BH275" s="412"/>
      <c r="BI275" s="412"/>
      <c r="BJ275" s="412"/>
      <c r="BK275" s="412"/>
      <c r="BL275" s="412"/>
      <c r="BM275" s="412"/>
      <c r="BN275" s="412"/>
      <c r="BO275" s="412"/>
      <c r="BP275" s="412"/>
      <c r="BQ275" s="412"/>
      <c r="BR275" s="412"/>
      <c r="BS275" s="412"/>
      <c r="BT275" s="412"/>
      <c r="BU275" s="412"/>
      <c r="BV275" s="412"/>
      <c r="BW275" s="412"/>
      <c r="BX275" s="412"/>
      <c r="BY275" s="412"/>
      <c r="BZ275" s="412"/>
      <c r="CA275" s="412"/>
      <c r="CB275" s="412"/>
      <c r="CC275" s="412"/>
      <c r="CD275" s="412"/>
      <c r="CE275" s="412"/>
      <c r="CF275" s="412"/>
      <c r="CG275" s="412"/>
      <c r="CH275" s="412"/>
      <c r="CI275" s="412"/>
      <c r="CJ275" s="412"/>
      <c r="CK275" s="412"/>
      <c r="CL275" s="412"/>
      <c r="CM275" s="412"/>
      <c r="CN275" s="412"/>
      <c r="CO275" s="412"/>
      <c r="CP275" s="412"/>
      <c r="CQ275" s="412"/>
      <c r="CR275" s="412"/>
      <c r="CS275" s="412"/>
      <c r="CT275" s="412"/>
      <c r="CU275" s="412"/>
      <c r="CV275" s="412"/>
      <c r="CW275" s="412"/>
      <c r="CX275" s="412"/>
      <c r="CY275" s="412"/>
      <c r="CZ275" s="412"/>
      <c r="DA275" s="412"/>
      <c r="DB275" s="412"/>
      <c r="DC275" s="412"/>
      <c r="DD275" s="412"/>
      <c r="DE275" s="412"/>
      <c r="DF275" s="412"/>
      <c r="DG275" s="412"/>
      <c r="DH275" s="412"/>
      <c r="DI275" s="412"/>
      <c r="DJ275" s="412"/>
      <c r="DK275" s="412"/>
      <c r="DL275" s="412"/>
      <c r="DM275" s="412"/>
      <c r="DN275" s="412"/>
      <c r="DO275" s="412"/>
      <c r="DP275" s="412"/>
      <c r="DQ275" s="412"/>
      <c r="DR275" s="412"/>
      <c r="DS275" s="412"/>
      <c r="DT275" s="412"/>
      <c r="DU275" s="412"/>
      <c r="DV275" s="412"/>
      <c r="DW275" s="412"/>
      <c r="DX275" s="412"/>
      <c r="DY275" s="412"/>
      <c r="DZ275" s="412"/>
      <c r="EA275" s="412"/>
      <c r="EB275" s="412"/>
      <c r="EC275" s="412"/>
      <c r="ED275" s="412"/>
      <c r="EE275" s="412"/>
      <c r="EF275" s="412"/>
      <c r="EG275" s="412"/>
      <c r="EH275" s="412"/>
      <c r="EI275" s="412"/>
      <c r="EJ275" s="412"/>
      <c r="EK275" s="412"/>
      <c r="EL275" s="412"/>
      <c r="EM275" s="412"/>
    </row>
    <row r="276" spans="1:143" s="414" customFormat="1" ht="41.25" customHeight="1" x14ac:dyDescent="0.2">
      <c r="A276" s="230">
        <v>44243</v>
      </c>
      <c r="B276" s="407" t="s">
        <v>961</v>
      </c>
      <c r="C276" s="404" t="s">
        <v>977</v>
      </c>
      <c r="D276" s="402"/>
      <c r="E276" s="405">
        <v>5850</v>
      </c>
      <c r="F276" s="289">
        <f t="shared" si="3"/>
        <v>81360757.239999935</v>
      </c>
      <c r="G276" s="412"/>
      <c r="H276" s="412"/>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c r="AJ276" s="412"/>
      <c r="AK276" s="412"/>
      <c r="AL276" s="412"/>
      <c r="AM276" s="412"/>
      <c r="AN276" s="412"/>
      <c r="AO276" s="412"/>
      <c r="AP276" s="412"/>
      <c r="AQ276" s="412"/>
      <c r="AR276" s="412"/>
      <c r="AS276" s="412"/>
      <c r="AT276" s="412"/>
      <c r="AU276" s="412"/>
      <c r="AV276" s="412"/>
      <c r="AW276" s="412"/>
      <c r="AX276" s="412"/>
      <c r="AY276" s="412"/>
      <c r="AZ276" s="412"/>
      <c r="BA276" s="412"/>
      <c r="BB276" s="412"/>
      <c r="BC276" s="412"/>
      <c r="BD276" s="412"/>
      <c r="BE276" s="412"/>
      <c r="BF276" s="412"/>
      <c r="BG276" s="412"/>
      <c r="BH276" s="412"/>
      <c r="BI276" s="412"/>
      <c r="BJ276" s="412"/>
      <c r="BK276" s="412"/>
      <c r="BL276" s="412"/>
      <c r="BM276" s="412"/>
      <c r="BN276" s="412"/>
      <c r="BO276" s="412"/>
      <c r="BP276" s="412"/>
      <c r="BQ276" s="412"/>
      <c r="BR276" s="412"/>
      <c r="BS276" s="412"/>
      <c r="BT276" s="412"/>
      <c r="BU276" s="412"/>
      <c r="BV276" s="412"/>
      <c r="BW276" s="412"/>
      <c r="BX276" s="412"/>
      <c r="BY276" s="412"/>
      <c r="BZ276" s="412"/>
      <c r="CA276" s="412"/>
      <c r="CB276" s="412"/>
      <c r="CC276" s="412"/>
      <c r="CD276" s="412"/>
      <c r="CE276" s="412"/>
      <c r="CF276" s="412"/>
      <c r="CG276" s="412"/>
      <c r="CH276" s="412"/>
      <c r="CI276" s="412"/>
      <c r="CJ276" s="412"/>
      <c r="CK276" s="412"/>
      <c r="CL276" s="412"/>
      <c r="CM276" s="412"/>
      <c r="CN276" s="412"/>
      <c r="CO276" s="412"/>
      <c r="CP276" s="412"/>
      <c r="CQ276" s="412"/>
      <c r="CR276" s="412"/>
      <c r="CS276" s="412"/>
      <c r="CT276" s="412"/>
      <c r="CU276" s="412"/>
      <c r="CV276" s="412"/>
      <c r="CW276" s="412"/>
      <c r="CX276" s="412"/>
      <c r="CY276" s="412"/>
      <c r="CZ276" s="412"/>
      <c r="DA276" s="412"/>
      <c r="DB276" s="412"/>
      <c r="DC276" s="412"/>
      <c r="DD276" s="412"/>
      <c r="DE276" s="412"/>
      <c r="DF276" s="412"/>
      <c r="DG276" s="412"/>
      <c r="DH276" s="412"/>
      <c r="DI276" s="412"/>
      <c r="DJ276" s="412"/>
      <c r="DK276" s="412"/>
      <c r="DL276" s="412"/>
      <c r="DM276" s="412"/>
      <c r="DN276" s="412"/>
      <c r="DO276" s="412"/>
      <c r="DP276" s="412"/>
      <c r="DQ276" s="412"/>
      <c r="DR276" s="412"/>
      <c r="DS276" s="412"/>
      <c r="DT276" s="412"/>
      <c r="DU276" s="412"/>
      <c r="DV276" s="412"/>
      <c r="DW276" s="412"/>
      <c r="DX276" s="412"/>
      <c r="DY276" s="412"/>
      <c r="DZ276" s="412"/>
      <c r="EA276" s="412"/>
      <c r="EB276" s="412"/>
      <c r="EC276" s="412"/>
      <c r="ED276" s="412"/>
      <c r="EE276" s="412"/>
      <c r="EF276" s="412"/>
      <c r="EG276" s="412"/>
      <c r="EH276" s="412"/>
      <c r="EI276" s="412"/>
      <c r="EJ276" s="412"/>
      <c r="EK276" s="412"/>
      <c r="EL276" s="412"/>
      <c r="EM276" s="412"/>
    </row>
    <row r="277" spans="1:143" s="414" customFormat="1" ht="33.75" customHeight="1" x14ac:dyDescent="0.2">
      <c r="A277" s="230">
        <v>44243</v>
      </c>
      <c r="B277" s="407" t="s">
        <v>962</v>
      </c>
      <c r="C277" s="404" t="s">
        <v>978</v>
      </c>
      <c r="D277" s="402"/>
      <c r="E277" s="405">
        <v>29700</v>
      </c>
      <c r="F277" s="289">
        <f t="shared" ref="F277:F340" si="4">F276-E277</f>
        <v>81331057.239999935</v>
      </c>
      <c r="G277" s="412"/>
      <c r="H277" s="412"/>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c r="AJ277" s="412"/>
      <c r="AK277" s="412"/>
      <c r="AL277" s="412"/>
      <c r="AM277" s="412"/>
      <c r="AN277" s="412"/>
      <c r="AO277" s="412"/>
      <c r="AP277" s="412"/>
      <c r="AQ277" s="412"/>
      <c r="AR277" s="412"/>
      <c r="AS277" s="412"/>
      <c r="AT277" s="412"/>
      <c r="AU277" s="412"/>
      <c r="AV277" s="412"/>
      <c r="AW277" s="412"/>
      <c r="AX277" s="412"/>
      <c r="AY277" s="412"/>
      <c r="AZ277" s="412"/>
      <c r="BA277" s="412"/>
      <c r="BB277" s="412"/>
      <c r="BC277" s="412"/>
      <c r="BD277" s="412"/>
      <c r="BE277" s="412"/>
      <c r="BF277" s="412"/>
      <c r="BG277" s="412"/>
      <c r="BH277" s="412"/>
      <c r="BI277" s="412"/>
      <c r="BJ277" s="412"/>
      <c r="BK277" s="412"/>
      <c r="BL277" s="412"/>
      <c r="BM277" s="412"/>
      <c r="BN277" s="412"/>
      <c r="BO277" s="412"/>
      <c r="BP277" s="412"/>
      <c r="BQ277" s="412"/>
      <c r="BR277" s="412"/>
      <c r="BS277" s="412"/>
      <c r="BT277" s="412"/>
      <c r="BU277" s="412"/>
      <c r="BV277" s="412"/>
      <c r="BW277" s="412"/>
      <c r="BX277" s="412"/>
      <c r="BY277" s="412"/>
      <c r="BZ277" s="412"/>
      <c r="CA277" s="412"/>
      <c r="CB277" s="412"/>
      <c r="CC277" s="412"/>
      <c r="CD277" s="412"/>
      <c r="CE277" s="412"/>
      <c r="CF277" s="412"/>
      <c r="CG277" s="412"/>
      <c r="CH277" s="412"/>
      <c r="CI277" s="412"/>
      <c r="CJ277" s="412"/>
      <c r="CK277" s="412"/>
      <c r="CL277" s="412"/>
      <c r="CM277" s="412"/>
      <c r="CN277" s="412"/>
      <c r="CO277" s="412"/>
      <c r="CP277" s="412"/>
      <c r="CQ277" s="412"/>
      <c r="CR277" s="412"/>
      <c r="CS277" s="412"/>
      <c r="CT277" s="412"/>
      <c r="CU277" s="412"/>
      <c r="CV277" s="412"/>
      <c r="CW277" s="412"/>
      <c r="CX277" s="412"/>
      <c r="CY277" s="412"/>
      <c r="CZ277" s="412"/>
      <c r="DA277" s="412"/>
      <c r="DB277" s="412"/>
      <c r="DC277" s="412"/>
      <c r="DD277" s="412"/>
      <c r="DE277" s="412"/>
      <c r="DF277" s="412"/>
      <c r="DG277" s="412"/>
      <c r="DH277" s="412"/>
      <c r="DI277" s="412"/>
      <c r="DJ277" s="412"/>
      <c r="DK277" s="412"/>
      <c r="DL277" s="412"/>
      <c r="DM277" s="412"/>
      <c r="DN277" s="412"/>
      <c r="DO277" s="412"/>
      <c r="DP277" s="412"/>
      <c r="DQ277" s="412"/>
      <c r="DR277" s="412"/>
      <c r="DS277" s="412"/>
      <c r="DT277" s="412"/>
      <c r="DU277" s="412"/>
      <c r="DV277" s="412"/>
      <c r="DW277" s="412"/>
      <c r="DX277" s="412"/>
      <c r="DY277" s="412"/>
      <c r="DZ277" s="412"/>
      <c r="EA277" s="412"/>
      <c r="EB277" s="412"/>
      <c r="EC277" s="412"/>
      <c r="ED277" s="412"/>
      <c r="EE277" s="412"/>
      <c r="EF277" s="412"/>
      <c r="EG277" s="412"/>
      <c r="EH277" s="412"/>
      <c r="EI277" s="412"/>
      <c r="EJ277" s="412"/>
      <c r="EK277" s="412"/>
      <c r="EL277" s="412"/>
      <c r="EM277" s="412"/>
    </row>
    <row r="278" spans="1:143" s="414" customFormat="1" ht="41.25" customHeight="1" x14ac:dyDescent="0.2">
      <c r="A278" s="230">
        <v>44243</v>
      </c>
      <c r="B278" s="407" t="s">
        <v>963</v>
      </c>
      <c r="C278" s="404" t="s">
        <v>979</v>
      </c>
      <c r="D278" s="402"/>
      <c r="E278" s="405">
        <v>40500</v>
      </c>
      <c r="F278" s="289">
        <f t="shared" si="4"/>
        <v>81290557.239999935</v>
      </c>
      <c r="G278" s="412"/>
      <c r="H278" s="412"/>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c r="AJ278" s="412"/>
      <c r="AK278" s="412"/>
      <c r="AL278" s="412"/>
      <c r="AM278" s="412"/>
      <c r="AN278" s="412"/>
      <c r="AO278" s="412"/>
      <c r="AP278" s="412"/>
      <c r="AQ278" s="412"/>
      <c r="AR278" s="412"/>
      <c r="AS278" s="412"/>
      <c r="AT278" s="412"/>
      <c r="AU278" s="412"/>
      <c r="AV278" s="412"/>
      <c r="AW278" s="412"/>
      <c r="AX278" s="412"/>
      <c r="AY278" s="412"/>
      <c r="AZ278" s="412"/>
      <c r="BA278" s="412"/>
      <c r="BB278" s="412"/>
      <c r="BC278" s="412"/>
      <c r="BD278" s="412"/>
      <c r="BE278" s="412"/>
      <c r="BF278" s="412"/>
      <c r="BG278" s="412"/>
      <c r="BH278" s="412"/>
      <c r="BI278" s="412"/>
      <c r="BJ278" s="412"/>
      <c r="BK278" s="412"/>
      <c r="BL278" s="412"/>
      <c r="BM278" s="412"/>
      <c r="BN278" s="412"/>
      <c r="BO278" s="412"/>
      <c r="BP278" s="412"/>
      <c r="BQ278" s="412"/>
      <c r="BR278" s="412"/>
      <c r="BS278" s="412"/>
      <c r="BT278" s="412"/>
      <c r="BU278" s="412"/>
      <c r="BV278" s="412"/>
      <c r="BW278" s="412"/>
      <c r="BX278" s="412"/>
      <c r="BY278" s="412"/>
      <c r="BZ278" s="412"/>
      <c r="CA278" s="412"/>
      <c r="CB278" s="412"/>
      <c r="CC278" s="412"/>
      <c r="CD278" s="412"/>
      <c r="CE278" s="412"/>
      <c r="CF278" s="412"/>
      <c r="CG278" s="412"/>
      <c r="CH278" s="412"/>
      <c r="CI278" s="412"/>
      <c r="CJ278" s="412"/>
      <c r="CK278" s="412"/>
      <c r="CL278" s="412"/>
      <c r="CM278" s="412"/>
      <c r="CN278" s="412"/>
      <c r="CO278" s="412"/>
      <c r="CP278" s="412"/>
      <c r="CQ278" s="412"/>
      <c r="CR278" s="412"/>
      <c r="CS278" s="412"/>
      <c r="CT278" s="412"/>
      <c r="CU278" s="412"/>
      <c r="CV278" s="412"/>
      <c r="CW278" s="412"/>
      <c r="CX278" s="412"/>
      <c r="CY278" s="412"/>
      <c r="CZ278" s="412"/>
      <c r="DA278" s="412"/>
      <c r="DB278" s="412"/>
      <c r="DC278" s="412"/>
      <c r="DD278" s="412"/>
      <c r="DE278" s="412"/>
      <c r="DF278" s="412"/>
      <c r="DG278" s="412"/>
      <c r="DH278" s="412"/>
      <c r="DI278" s="412"/>
      <c r="DJ278" s="412"/>
      <c r="DK278" s="412"/>
      <c r="DL278" s="412"/>
      <c r="DM278" s="412"/>
      <c r="DN278" s="412"/>
      <c r="DO278" s="412"/>
      <c r="DP278" s="412"/>
      <c r="DQ278" s="412"/>
      <c r="DR278" s="412"/>
      <c r="DS278" s="412"/>
      <c r="DT278" s="412"/>
      <c r="DU278" s="412"/>
      <c r="DV278" s="412"/>
      <c r="DW278" s="412"/>
      <c r="DX278" s="412"/>
      <c r="DY278" s="412"/>
      <c r="DZ278" s="412"/>
      <c r="EA278" s="412"/>
      <c r="EB278" s="412"/>
      <c r="EC278" s="412"/>
      <c r="ED278" s="412"/>
      <c r="EE278" s="412"/>
      <c r="EF278" s="412"/>
      <c r="EG278" s="412"/>
      <c r="EH278" s="412"/>
      <c r="EI278" s="412"/>
      <c r="EJ278" s="412"/>
      <c r="EK278" s="412"/>
      <c r="EL278" s="412"/>
      <c r="EM278" s="412"/>
    </row>
    <row r="279" spans="1:143" s="414" customFormat="1" ht="41.25" customHeight="1" x14ac:dyDescent="0.2">
      <c r="A279" s="230">
        <v>44243</v>
      </c>
      <c r="B279" s="407" t="s">
        <v>964</v>
      </c>
      <c r="C279" s="404" t="s">
        <v>980</v>
      </c>
      <c r="D279" s="402"/>
      <c r="E279" s="405">
        <v>9900</v>
      </c>
      <c r="F279" s="289">
        <f t="shared" si="4"/>
        <v>81280657.239999935</v>
      </c>
      <c r="G279" s="412"/>
      <c r="H279" s="412"/>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c r="AJ279" s="412"/>
      <c r="AK279" s="412"/>
      <c r="AL279" s="412"/>
      <c r="AM279" s="412"/>
      <c r="AN279" s="412"/>
      <c r="AO279" s="412"/>
      <c r="AP279" s="412"/>
      <c r="AQ279" s="412"/>
      <c r="AR279" s="412"/>
      <c r="AS279" s="412"/>
      <c r="AT279" s="412"/>
      <c r="AU279" s="412"/>
      <c r="AV279" s="412"/>
      <c r="AW279" s="412"/>
      <c r="AX279" s="412"/>
      <c r="AY279" s="412"/>
      <c r="AZ279" s="412"/>
      <c r="BA279" s="412"/>
      <c r="BB279" s="412"/>
      <c r="BC279" s="412"/>
      <c r="BD279" s="412"/>
      <c r="BE279" s="412"/>
      <c r="BF279" s="412"/>
      <c r="BG279" s="412"/>
      <c r="BH279" s="412"/>
      <c r="BI279" s="412"/>
      <c r="BJ279" s="412"/>
      <c r="BK279" s="412"/>
      <c r="BL279" s="412"/>
      <c r="BM279" s="412"/>
      <c r="BN279" s="412"/>
      <c r="BO279" s="412"/>
      <c r="BP279" s="412"/>
      <c r="BQ279" s="412"/>
      <c r="BR279" s="412"/>
      <c r="BS279" s="412"/>
      <c r="BT279" s="412"/>
      <c r="BU279" s="412"/>
      <c r="BV279" s="412"/>
      <c r="BW279" s="412"/>
      <c r="BX279" s="412"/>
      <c r="BY279" s="412"/>
      <c r="BZ279" s="412"/>
      <c r="CA279" s="412"/>
      <c r="CB279" s="412"/>
      <c r="CC279" s="412"/>
      <c r="CD279" s="412"/>
      <c r="CE279" s="412"/>
      <c r="CF279" s="412"/>
      <c r="CG279" s="412"/>
      <c r="CH279" s="412"/>
      <c r="CI279" s="412"/>
      <c r="CJ279" s="412"/>
      <c r="CK279" s="412"/>
      <c r="CL279" s="412"/>
      <c r="CM279" s="412"/>
      <c r="CN279" s="412"/>
      <c r="CO279" s="412"/>
      <c r="CP279" s="412"/>
      <c r="CQ279" s="412"/>
      <c r="CR279" s="412"/>
      <c r="CS279" s="412"/>
      <c r="CT279" s="412"/>
      <c r="CU279" s="412"/>
      <c r="CV279" s="412"/>
      <c r="CW279" s="412"/>
      <c r="CX279" s="412"/>
      <c r="CY279" s="412"/>
      <c r="CZ279" s="412"/>
      <c r="DA279" s="412"/>
      <c r="DB279" s="412"/>
      <c r="DC279" s="412"/>
      <c r="DD279" s="412"/>
      <c r="DE279" s="412"/>
      <c r="DF279" s="412"/>
      <c r="DG279" s="412"/>
      <c r="DH279" s="412"/>
      <c r="DI279" s="412"/>
      <c r="DJ279" s="412"/>
      <c r="DK279" s="412"/>
      <c r="DL279" s="412"/>
      <c r="DM279" s="412"/>
      <c r="DN279" s="412"/>
      <c r="DO279" s="412"/>
      <c r="DP279" s="412"/>
      <c r="DQ279" s="412"/>
      <c r="DR279" s="412"/>
      <c r="DS279" s="412"/>
      <c r="DT279" s="412"/>
      <c r="DU279" s="412"/>
      <c r="DV279" s="412"/>
      <c r="DW279" s="412"/>
      <c r="DX279" s="412"/>
      <c r="DY279" s="412"/>
      <c r="DZ279" s="412"/>
      <c r="EA279" s="412"/>
      <c r="EB279" s="412"/>
      <c r="EC279" s="412"/>
      <c r="ED279" s="412"/>
      <c r="EE279" s="412"/>
      <c r="EF279" s="412"/>
      <c r="EG279" s="412"/>
      <c r="EH279" s="412"/>
      <c r="EI279" s="412"/>
      <c r="EJ279" s="412"/>
      <c r="EK279" s="412"/>
      <c r="EL279" s="412"/>
      <c r="EM279" s="412"/>
    </row>
    <row r="280" spans="1:143" s="414" customFormat="1" ht="41.25" customHeight="1" x14ac:dyDescent="0.2">
      <c r="A280" s="395">
        <v>44243</v>
      </c>
      <c r="B280" s="407" t="s">
        <v>965</v>
      </c>
      <c r="C280" s="404" t="s">
        <v>981</v>
      </c>
      <c r="D280" s="402"/>
      <c r="E280" s="405">
        <v>13500</v>
      </c>
      <c r="F280" s="289">
        <f t="shared" si="4"/>
        <v>81267157.239999935</v>
      </c>
      <c r="G280" s="412"/>
      <c r="H280" s="412"/>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c r="AJ280" s="412"/>
      <c r="AK280" s="412"/>
      <c r="AL280" s="412"/>
      <c r="AM280" s="412"/>
      <c r="AN280" s="412"/>
      <c r="AO280" s="412"/>
      <c r="AP280" s="412"/>
      <c r="AQ280" s="412"/>
      <c r="AR280" s="412"/>
      <c r="AS280" s="412"/>
      <c r="AT280" s="412"/>
      <c r="AU280" s="412"/>
      <c r="AV280" s="412"/>
      <c r="AW280" s="412"/>
      <c r="AX280" s="412"/>
      <c r="AY280" s="412"/>
      <c r="AZ280" s="412"/>
      <c r="BA280" s="412"/>
      <c r="BB280" s="412"/>
      <c r="BC280" s="412"/>
      <c r="BD280" s="412"/>
      <c r="BE280" s="412"/>
      <c r="BF280" s="412"/>
      <c r="BG280" s="412"/>
      <c r="BH280" s="412"/>
      <c r="BI280" s="412"/>
      <c r="BJ280" s="412"/>
      <c r="BK280" s="412"/>
      <c r="BL280" s="412"/>
      <c r="BM280" s="412"/>
      <c r="BN280" s="412"/>
      <c r="BO280" s="412"/>
      <c r="BP280" s="412"/>
      <c r="BQ280" s="412"/>
      <c r="BR280" s="412"/>
      <c r="BS280" s="412"/>
      <c r="BT280" s="412"/>
      <c r="BU280" s="412"/>
      <c r="BV280" s="412"/>
      <c r="BW280" s="412"/>
      <c r="BX280" s="412"/>
      <c r="BY280" s="412"/>
      <c r="BZ280" s="412"/>
      <c r="CA280" s="412"/>
      <c r="CB280" s="412"/>
      <c r="CC280" s="412"/>
      <c r="CD280" s="412"/>
      <c r="CE280" s="412"/>
      <c r="CF280" s="412"/>
      <c r="CG280" s="412"/>
      <c r="CH280" s="412"/>
      <c r="CI280" s="412"/>
      <c r="CJ280" s="412"/>
      <c r="CK280" s="412"/>
      <c r="CL280" s="412"/>
      <c r="CM280" s="412"/>
      <c r="CN280" s="412"/>
      <c r="CO280" s="412"/>
      <c r="CP280" s="412"/>
      <c r="CQ280" s="412"/>
      <c r="CR280" s="412"/>
      <c r="CS280" s="412"/>
      <c r="CT280" s="412"/>
      <c r="CU280" s="412"/>
      <c r="CV280" s="412"/>
      <c r="CW280" s="412"/>
      <c r="CX280" s="412"/>
      <c r="CY280" s="412"/>
      <c r="CZ280" s="412"/>
      <c r="DA280" s="412"/>
      <c r="DB280" s="412"/>
      <c r="DC280" s="412"/>
      <c r="DD280" s="412"/>
      <c r="DE280" s="412"/>
      <c r="DF280" s="412"/>
      <c r="DG280" s="412"/>
      <c r="DH280" s="412"/>
      <c r="DI280" s="412"/>
      <c r="DJ280" s="412"/>
      <c r="DK280" s="412"/>
      <c r="DL280" s="412"/>
      <c r="DM280" s="412"/>
      <c r="DN280" s="412"/>
      <c r="DO280" s="412"/>
      <c r="DP280" s="412"/>
      <c r="DQ280" s="412"/>
      <c r="DR280" s="412"/>
      <c r="DS280" s="412"/>
      <c r="DT280" s="412"/>
      <c r="DU280" s="412"/>
      <c r="DV280" s="412"/>
      <c r="DW280" s="412"/>
      <c r="DX280" s="412"/>
      <c r="DY280" s="412"/>
      <c r="DZ280" s="412"/>
      <c r="EA280" s="412"/>
      <c r="EB280" s="412"/>
      <c r="EC280" s="412"/>
      <c r="ED280" s="412"/>
      <c r="EE280" s="412"/>
      <c r="EF280" s="412"/>
      <c r="EG280" s="412"/>
      <c r="EH280" s="412"/>
      <c r="EI280" s="412"/>
      <c r="EJ280" s="412"/>
      <c r="EK280" s="412"/>
      <c r="EL280" s="412"/>
      <c r="EM280" s="412"/>
    </row>
    <row r="281" spans="1:143" s="414" customFormat="1" ht="41.25" customHeight="1" x14ac:dyDescent="0.2">
      <c r="A281" s="230">
        <v>44243</v>
      </c>
      <c r="B281" s="407" t="s">
        <v>966</v>
      </c>
      <c r="C281" s="404" t="s">
        <v>982</v>
      </c>
      <c r="D281" s="402"/>
      <c r="E281" s="405">
        <v>5940</v>
      </c>
      <c r="F281" s="289">
        <f t="shared" si="4"/>
        <v>81261217.239999935</v>
      </c>
      <c r="G281" s="412"/>
      <c r="H281" s="412"/>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c r="AJ281" s="412"/>
      <c r="AK281" s="412"/>
      <c r="AL281" s="412"/>
      <c r="AM281" s="412"/>
      <c r="AN281" s="412"/>
      <c r="AO281" s="412"/>
      <c r="AP281" s="412"/>
      <c r="AQ281" s="412"/>
      <c r="AR281" s="412"/>
      <c r="AS281" s="412"/>
      <c r="AT281" s="412"/>
      <c r="AU281" s="412"/>
      <c r="AV281" s="412"/>
      <c r="AW281" s="412"/>
      <c r="AX281" s="412"/>
      <c r="AY281" s="412"/>
      <c r="AZ281" s="412"/>
      <c r="BA281" s="412"/>
      <c r="BB281" s="412"/>
      <c r="BC281" s="412"/>
      <c r="BD281" s="412"/>
      <c r="BE281" s="412"/>
      <c r="BF281" s="412"/>
      <c r="BG281" s="412"/>
      <c r="BH281" s="412"/>
      <c r="BI281" s="412"/>
      <c r="BJ281" s="412"/>
      <c r="BK281" s="412"/>
      <c r="BL281" s="412"/>
      <c r="BM281" s="412"/>
      <c r="BN281" s="412"/>
      <c r="BO281" s="412"/>
      <c r="BP281" s="412"/>
      <c r="BQ281" s="412"/>
      <c r="BR281" s="412"/>
      <c r="BS281" s="412"/>
      <c r="BT281" s="412"/>
      <c r="BU281" s="412"/>
      <c r="BV281" s="412"/>
      <c r="BW281" s="412"/>
      <c r="BX281" s="412"/>
      <c r="BY281" s="412"/>
      <c r="BZ281" s="412"/>
      <c r="CA281" s="412"/>
      <c r="CB281" s="412"/>
      <c r="CC281" s="412"/>
      <c r="CD281" s="412"/>
      <c r="CE281" s="412"/>
      <c r="CF281" s="412"/>
      <c r="CG281" s="412"/>
      <c r="CH281" s="412"/>
      <c r="CI281" s="412"/>
      <c r="CJ281" s="412"/>
      <c r="CK281" s="412"/>
      <c r="CL281" s="412"/>
      <c r="CM281" s="412"/>
      <c r="CN281" s="412"/>
      <c r="CO281" s="412"/>
      <c r="CP281" s="412"/>
      <c r="CQ281" s="412"/>
      <c r="CR281" s="412"/>
      <c r="CS281" s="412"/>
      <c r="CT281" s="412"/>
      <c r="CU281" s="412"/>
      <c r="CV281" s="412"/>
      <c r="CW281" s="412"/>
      <c r="CX281" s="412"/>
      <c r="CY281" s="412"/>
      <c r="CZ281" s="412"/>
      <c r="DA281" s="412"/>
      <c r="DB281" s="412"/>
      <c r="DC281" s="412"/>
      <c r="DD281" s="412"/>
      <c r="DE281" s="412"/>
      <c r="DF281" s="412"/>
      <c r="DG281" s="412"/>
      <c r="DH281" s="412"/>
      <c r="DI281" s="412"/>
      <c r="DJ281" s="412"/>
      <c r="DK281" s="412"/>
      <c r="DL281" s="412"/>
      <c r="DM281" s="412"/>
      <c r="DN281" s="412"/>
      <c r="DO281" s="412"/>
      <c r="DP281" s="412"/>
      <c r="DQ281" s="412"/>
      <c r="DR281" s="412"/>
      <c r="DS281" s="412"/>
      <c r="DT281" s="412"/>
      <c r="DU281" s="412"/>
      <c r="DV281" s="412"/>
      <c r="DW281" s="412"/>
      <c r="DX281" s="412"/>
      <c r="DY281" s="412"/>
      <c r="DZ281" s="412"/>
      <c r="EA281" s="412"/>
      <c r="EB281" s="412"/>
      <c r="EC281" s="412"/>
      <c r="ED281" s="412"/>
      <c r="EE281" s="412"/>
      <c r="EF281" s="412"/>
      <c r="EG281" s="412"/>
      <c r="EH281" s="412"/>
      <c r="EI281" s="412"/>
      <c r="EJ281" s="412"/>
      <c r="EK281" s="412"/>
      <c r="EL281" s="412"/>
      <c r="EM281" s="412"/>
    </row>
    <row r="282" spans="1:143" s="414" customFormat="1" ht="41.25" customHeight="1" x14ac:dyDescent="0.2">
      <c r="A282" s="230">
        <v>44243</v>
      </c>
      <c r="B282" s="407" t="s">
        <v>967</v>
      </c>
      <c r="C282" s="404" t="s">
        <v>983</v>
      </c>
      <c r="D282" s="402"/>
      <c r="E282" s="405">
        <v>22500</v>
      </c>
      <c r="F282" s="289">
        <f t="shared" si="4"/>
        <v>81238717.239999935</v>
      </c>
      <c r="G282" s="412"/>
      <c r="H282" s="412"/>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c r="AJ282" s="412"/>
      <c r="AK282" s="412"/>
      <c r="AL282" s="412"/>
      <c r="AM282" s="412"/>
      <c r="AN282" s="412"/>
      <c r="AO282" s="412"/>
      <c r="AP282" s="412"/>
      <c r="AQ282" s="412"/>
      <c r="AR282" s="412"/>
      <c r="AS282" s="412"/>
      <c r="AT282" s="412"/>
      <c r="AU282" s="412"/>
      <c r="AV282" s="412"/>
      <c r="AW282" s="412"/>
      <c r="AX282" s="412"/>
      <c r="AY282" s="412"/>
      <c r="AZ282" s="412"/>
      <c r="BA282" s="412"/>
      <c r="BB282" s="412"/>
      <c r="BC282" s="412"/>
      <c r="BD282" s="412"/>
      <c r="BE282" s="412"/>
      <c r="BF282" s="412"/>
      <c r="BG282" s="412"/>
      <c r="BH282" s="412"/>
      <c r="BI282" s="412"/>
      <c r="BJ282" s="412"/>
      <c r="BK282" s="412"/>
      <c r="BL282" s="412"/>
      <c r="BM282" s="412"/>
      <c r="BN282" s="412"/>
      <c r="BO282" s="412"/>
      <c r="BP282" s="412"/>
      <c r="BQ282" s="412"/>
      <c r="BR282" s="412"/>
      <c r="BS282" s="412"/>
      <c r="BT282" s="412"/>
      <c r="BU282" s="412"/>
      <c r="BV282" s="412"/>
      <c r="BW282" s="412"/>
      <c r="BX282" s="412"/>
      <c r="BY282" s="412"/>
      <c r="BZ282" s="412"/>
      <c r="CA282" s="412"/>
      <c r="CB282" s="412"/>
      <c r="CC282" s="412"/>
      <c r="CD282" s="412"/>
      <c r="CE282" s="412"/>
      <c r="CF282" s="412"/>
      <c r="CG282" s="412"/>
      <c r="CH282" s="412"/>
      <c r="CI282" s="412"/>
      <c r="CJ282" s="412"/>
      <c r="CK282" s="412"/>
      <c r="CL282" s="412"/>
      <c r="CM282" s="412"/>
      <c r="CN282" s="412"/>
      <c r="CO282" s="412"/>
      <c r="CP282" s="412"/>
      <c r="CQ282" s="412"/>
      <c r="CR282" s="412"/>
      <c r="CS282" s="412"/>
      <c r="CT282" s="412"/>
      <c r="CU282" s="412"/>
      <c r="CV282" s="412"/>
      <c r="CW282" s="412"/>
      <c r="CX282" s="412"/>
      <c r="CY282" s="412"/>
      <c r="CZ282" s="412"/>
      <c r="DA282" s="412"/>
      <c r="DB282" s="412"/>
      <c r="DC282" s="412"/>
      <c r="DD282" s="412"/>
      <c r="DE282" s="412"/>
      <c r="DF282" s="412"/>
      <c r="DG282" s="412"/>
      <c r="DH282" s="412"/>
      <c r="DI282" s="412"/>
      <c r="DJ282" s="412"/>
      <c r="DK282" s="412"/>
      <c r="DL282" s="412"/>
      <c r="DM282" s="412"/>
      <c r="DN282" s="412"/>
      <c r="DO282" s="412"/>
      <c r="DP282" s="412"/>
      <c r="DQ282" s="412"/>
      <c r="DR282" s="412"/>
      <c r="DS282" s="412"/>
      <c r="DT282" s="412"/>
      <c r="DU282" s="412"/>
      <c r="DV282" s="412"/>
      <c r="DW282" s="412"/>
      <c r="DX282" s="412"/>
      <c r="DY282" s="412"/>
      <c r="DZ282" s="412"/>
      <c r="EA282" s="412"/>
      <c r="EB282" s="412"/>
      <c r="EC282" s="412"/>
      <c r="ED282" s="412"/>
      <c r="EE282" s="412"/>
      <c r="EF282" s="412"/>
      <c r="EG282" s="412"/>
      <c r="EH282" s="412"/>
      <c r="EI282" s="412"/>
      <c r="EJ282" s="412"/>
      <c r="EK282" s="412"/>
      <c r="EL282" s="412"/>
      <c r="EM282" s="412"/>
    </row>
    <row r="283" spans="1:143" s="414" customFormat="1" ht="32.25" customHeight="1" x14ac:dyDescent="0.2">
      <c r="A283" s="230">
        <v>44243</v>
      </c>
      <c r="B283" s="407" t="s">
        <v>968</v>
      </c>
      <c r="C283" s="404" t="s">
        <v>984</v>
      </c>
      <c r="D283" s="402"/>
      <c r="E283" s="405">
        <v>1800</v>
      </c>
      <c r="F283" s="289">
        <f t="shared" si="4"/>
        <v>81236917.239999935</v>
      </c>
      <c r="G283" s="412"/>
      <c r="H283" s="412"/>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c r="AJ283" s="412"/>
      <c r="AK283" s="412"/>
      <c r="AL283" s="412"/>
      <c r="AM283" s="412"/>
      <c r="AN283" s="412"/>
      <c r="AO283" s="412"/>
      <c r="AP283" s="412"/>
      <c r="AQ283" s="412"/>
      <c r="AR283" s="412"/>
      <c r="AS283" s="412"/>
      <c r="AT283" s="412"/>
      <c r="AU283" s="412"/>
      <c r="AV283" s="412"/>
      <c r="AW283" s="412"/>
      <c r="AX283" s="412"/>
      <c r="AY283" s="412"/>
      <c r="AZ283" s="412"/>
      <c r="BA283" s="412"/>
      <c r="BB283" s="412"/>
      <c r="BC283" s="412"/>
      <c r="BD283" s="412"/>
      <c r="BE283" s="412"/>
      <c r="BF283" s="412"/>
      <c r="BG283" s="412"/>
      <c r="BH283" s="412"/>
      <c r="BI283" s="412"/>
      <c r="BJ283" s="412"/>
      <c r="BK283" s="412"/>
      <c r="BL283" s="412"/>
      <c r="BM283" s="412"/>
      <c r="BN283" s="412"/>
      <c r="BO283" s="412"/>
      <c r="BP283" s="412"/>
      <c r="BQ283" s="412"/>
      <c r="BR283" s="412"/>
      <c r="BS283" s="412"/>
      <c r="BT283" s="412"/>
      <c r="BU283" s="412"/>
      <c r="BV283" s="412"/>
      <c r="BW283" s="412"/>
      <c r="BX283" s="412"/>
      <c r="BY283" s="412"/>
      <c r="BZ283" s="412"/>
      <c r="CA283" s="412"/>
      <c r="CB283" s="412"/>
      <c r="CC283" s="412"/>
      <c r="CD283" s="412"/>
      <c r="CE283" s="412"/>
      <c r="CF283" s="412"/>
      <c r="CG283" s="412"/>
      <c r="CH283" s="412"/>
      <c r="CI283" s="412"/>
      <c r="CJ283" s="412"/>
      <c r="CK283" s="412"/>
      <c r="CL283" s="412"/>
      <c r="CM283" s="412"/>
      <c r="CN283" s="412"/>
      <c r="CO283" s="412"/>
      <c r="CP283" s="412"/>
      <c r="CQ283" s="412"/>
      <c r="CR283" s="412"/>
      <c r="CS283" s="412"/>
      <c r="CT283" s="412"/>
      <c r="CU283" s="412"/>
      <c r="CV283" s="412"/>
      <c r="CW283" s="412"/>
      <c r="CX283" s="412"/>
      <c r="CY283" s="412"/>
      <c r="CZ283" s="412"/>
      <c r="DA283" s="412"/>
      <c r="DB283" s="412"/>
      <c r="DC283" s="412"/>
      <c r="DD283" s="412"/>
      <c r="DE283" s="412"/>
      <c r="DF283" s="412"/>
      <c r="DG283" s="412"/>
      <c r="DH283" s="412"/>
      <c r="DI283" s="412"/>
      <c r="DJ283" s="412"/>
      <c r="DK283" s="412"/>
      <c r="DL283" s="412"/>
      <c r="DM283" s="412"/>
      <c r="DN283" s="412"/>
      <c r="DO283" s="412"/>
      <c r="DP283" s="412"/>
      <c r="DQ283" s="412"/>
      <c r="DR283" s="412"/>
      <c r="DS283" s="412"/>
      <c r="DT283" s="412"/>
      <c r="DU283" s="412"/>
      <c r="DV283" s="412"/>
      <c r="DW283" s="412"/>
      <c r="DX283" s="412"/>
      <c r="DY283" s="412"/>
      <c r="DZ283" s="412"/>
      <c r="EA283" s="412"/>
      <c r="EB283" s="412"/>
      <c r="EC283" s="412"/>
      <c r="ED283" s="412"/>
      <c r="EE283" s="412"/>
      <c r="EF283" s="412"/>
      <c r="EG283" s="412"/>
      <c r="EH283" s="412"/>
      <c r="EI283" s="412"/>
      <c r="EJ283" s="412"/>
      <c r="EK283" s="412"/>
      <c r="EL283" s="412"/>
      <c r="EM283" s="412"/>
    </row>
    <row r="284" spans="1:143" s="414" customFormat="1" ht="41.25" customHeight="1" x14ac:dyDescent="0.2">
      <c r="A284" s="230">
        <v>44243</v>
      </c>
      <c r="B284" s="407" t="s">
        <v>969</v>
      </c>
      <c r="C284" s="404" t="s">
        <v>985</v>
      </c>
      <c r="D284" s="402"/>
      <c r="E284" s="405">
        <v>12150</v>
      </c>
      <c r="F284" s="289">
        <f t="shared" si="4"/>
        <v>81224767.239999935</v>
      </c>
      <c r="G284" s="412"/>
      <c r="H284" s="412"/>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c r="AJ284" s="412"/>
      <c r="AK284" s="412"/>
      <c r="AL284" s="412"/>
      <c r="AM284" s="412"/>
      <c r="AN284" s="412"/>
      <c r="AO284" s="412"/>
      <c r="AP284" s="412"/>
      <c r="AQ284" s="412"/>
      <c r="AR284" s="412"/>
      <c r="AS284" s="412"/>
      <c r="AT284" s="412"/>
      <c r="AU284" s="412"/>
      <c r="AV284" s="412"/>
      <c r="AW284" s="412"/>
      <c r="AX284" s="412"/>
      <c r="AY284" s="412"/>
      <c r="AZ284" s="412"/>
      <c r="BA284" s="412"/>
      <c r="BB284" s="412"/>
      <c r="BC284" s="412"/>
      <c r="BD284" s="412"/>
      <c r="BE284" s="412"/>
      <c r="BF284" s="412"/>
      <c r="BG284" s="412"/>
      <c r="BH284" s="412"/>
      <c r="BI284" s="412"/>
      <c r="BJ284" s="412"/>
      <c r="BK284" s="412"/>
      <c r="BL284" s="412"/>
      <c r="BM284" s="412"/>
      <c r="BN284" s="412"/>
      <c r="BO284" s="412"/>
      <c r="BP284" s="412"/>
      <c r="BQ284" s="412"/>
      <c r="BR284" s="412"/>
      <c r="BS284" s="412"/>
      <c r="BT284" s="412"/>
      <c r="BU284" s="412"/>
      <c r="BV284" s="412"/>
      <c r="BW284" s="412"/>
      <c r="BX284" s="412"/>
      <c r="BY284" s="412"/>
      <c r="BZ284" s="412"/>
      <c r="CA284" s="412"/>
      <c r="CB284" s="412"/>
      <c r="CC284" s="412"/>
      <c r="CD284" s="412"/>
      <c r="CE284" s="412"/>
      <c r="CF284" s="412"/>
      <c r="CG284" s="412"/>
      <c r="CH284" s="412"/>
      <c r="CI284" s="412"/>
      <c r="CJ284" s="412"/>
      <c r="CK284" s="412"/>
      <c r="CL284" s="412"/>
      <c r="CM284" s="412"/>
      <c r="CN284" s="412"/>
      <c r="CO284" s="412"/>
      <c r="CP284" s="412"/>
      <c r="CQ284" s="412"/>
      <c r="CR284" s="412"/>
      <c r="CS284" s="412"/>
      <c r="CT284" s="412"/>
      <c r="CU284" s="412"/>
      <c r="CV284" s="412"/>
      <c r="CW284" s="412"/>
      <c r="CX284" s="412"/>
      <c r="CY284" s="412"/>
      <c r="CZ284" s="412"/>
      <c r="DA284" s="412"/>
      <c r="DB284" s="412"/>
      <c r="DC284" s="412"/>
      <c r="DD284" s="412"/>
      <c r="DE284" s="412"/>
      <c r="DF284" s="412"/>
      <c r="DG284" s="412"/>
      <c r="DH284" s="412"/>
      <c r="DI284" s="412"/>
      <c r="DJ284" s="412"/>
      <c r="DK284" s="412"/>
      <c r="DL284" s="412"/>
      <c r="DM284" s="412"/>
      <c r="DN284" s="412"/>
      <c r="DO284" s="412"/>
      <c r="DP284" s="412"/>
      <c r="DQ284" s="412"/>
      <c r="DR284" s="412"/>
      <c r="DS284" s="412"/>
      <c r="DT284" s="412"/>
      <c r="DU284" s="412"/>
      <c r="DV284" s="412"/>
      <c r="DW284" s="412"/>
      <c r="DX284" s="412"/>
      <c r="DY284" s="412"/>
      <c r="DZ284" s="412"/>
      <c r="EA284" s="412"/>
      <c r="EB284" s="412"/>
      <c r="EC284" s="412"/>
      <c r="ED284" s="412"/>
      <c r="EE284" s="412"/>
      <c r="EF284" s="412"/>
      <c r="EG284" s="412"/>
      <c r="EH284" s="412"/>
      <c r="EI284" s="412"/>
      <c r="EJ284" s="412"/>
      <c r="EK284" s="412"/>
      <c r="EL284" s="412"/>
      <c r="EM284" s="412"/>
    </row>
    <row r="285" spans="1:143" s="414" customFormat="1" ht="30.75" customHeight="1" x14ac:dyDescent="0.2">
      <c r="A285" s="230">
        <v>44243</v>
      </c>
      <c r="B285" s="407" t="s">
        <v>970</v>
      </c>
      <c r="C285" s="404" t="s">
        <v>986</v>
      </c>
      <c r="D285" s="402"/>
      <c r="E285" s="405">
        <v>39600</v>
      </c>
      <c r="F285" s="289">
        <f t="shared" si="4"/>
        <v>81185167.239999935</v>
      </c>
      <c r="G285" s="412"/>
      <c r="H285" s="412"/>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c r="AJ285" s="412"/>
      <c r="AK285" s="412"/>
      <c r="AL285" s="412"/>
      <c r="AM285" s="412"/>
      <c r="AN285" s="412"/>
      <c r="AO285" s="412"/>
      <c r="AP285" s="412"/>
      <c r="AQ285" s="412"/>
      <c r="AR285" s="412"/>
      <c r="AS285" s="412"/>
      <c r="AT285" s="412"/>
      <c r="AU285" s="412"/>
      <c r="AV285" s="412"/>
      <c r="AW285" s="412"/>
      <c r="AX285" s="412"/>
      <c r="AY285" s="412"/>
      <c r="AZ285" s="412"/>
      <c r="BA285" s="412"/>
      <c r="BB285" s="412"/>
      <c r="BC285" s="412"/>
      <c r="BD285" s="412"/>
      <c r="BE285" s="412"/>
      <c r="BF285" s="412"/>
      <c r="BG285" s="412"/>
      <c r="BH285" s="412"/>
      <c r="BI285" s="412"/>
      <c r="BJ285" s="412"/>
      <c r="BK285" s="412"/>
      <c r="BL285" s="412"/>
      <c r="BM285" s="412"/>
      <c r="BN285" s="412"/>
      <c r="BO285" s="412"/>
      <c r="BP285" s="412"/>
      <c r="BQ285" s="412"/>
      <c r="BR285" s="412"/>
      <c r="BS285" s="412"/>
      <c r="BT285" s="412"/>
      <c r="BU285" s="412"/>
      <c r="BV285" s="412"/>
      <c r="BW285" s="412"/>
      <c r="BX285" s="412"/>
      <c r="BY285" s="412"/>
      <c r="BZ285" s="412"/>
      <c r="CA285" s="412"/>
      <c r="CB285" s="412"/>
      <c r="CC285" s="412"/>
      <c r="CD285" s="412"/>
      <c r="CE285" s="412"/>
      <c r="CF285" s="412"/>
      <c r="CG285" s="412"/>
      <c r="CH285" s="412"/>
      <c r="CI285" s="412"/>
      <c r="CJ285" s="412"/>
      <c r="CK285" s="412"/>
      <c r="CL285" s="412"/>
      <c r="CM285" s="412"/>
      <c r="CN285" s="412"/>
      <c r="CO285" s="412"/>
      <c r="CP285" s="412"/>
      <c r="CQ285" s="412"/>
      <c r="CR285" s="412"/>
      <c r="CS285" s="412"/>
      <c r="CT285" s="412"/>
      <c r="CU285" s="412"/>
      <c r="CV285" s="412"/>
      <c r="CW285" s="412"/>
      <c r="CX285" s="412"/>
      <c r="CY285" s="412"/>
      <c r="CZ285" s="412"/>
      <c r="DA285" s="412"/>
      <c r="DB285" s="412"/>
      <c r="DC285" s="412"/>
      <c r="DD285" s="412"/>
      <c r="DE285" s="412"/>
      <c r="DF285" s="412"/>
      <c r="DG285" s="412"/>
      <c r="DH285" s="412"/>
      <c r="DI285" s="412"/>
      <c r="DJ285" s="412"/>
      <c r="DK285" s="412"/>
      <c r="DL285" s="412"/>
      <c r="DM285" s="412"/>
      <c r="DN285" s="412"/>
      <c r="DO285" s="412"/>
      <c r="DP285" s="412"/>
      <c r="DQ285" s="412"/>
      <c r="DR285" s="412"/>
      <c r="DS285" s="412"/>
      <c r="DT285" s="412"/>
      <c r="DU285" s="412"/>
      <c r="DV285" s="412"/>
      <c r="DW285" s="412"/>
      <c r="DX285" s="412"/>
      <c r="DY285" s="412"/>
      <c r="DZ285" s="412"/>
      <c r="EA285" s="412"/>
      <c r="EB285" s="412"/>
      <c r="EC285" s="412"/>
      <c r="ED285" s="412"/>
      <c r="EE285" s="412"/>
      <c r="EF285" s="412"/>
      <c r="EG285" s="412"/>
      <c r="EH285" s="412"/>
      <c r="EI285" s="412"/>
      <c r="EJ285" s="412"/>
      <c r="EK285" s="412"/>
      <c r="EL285" s="412"/>
      <c r="EM285" s="412"/>
    </row>
    <row r="286" spans="1:143" s="414" customFormat="1" ht="41.25" customHeight="1" x14ac:dyDescent="0.2">
      <c r="A286" s="395">
        <v>44243</v>
      </c>
      <c r="B286" s="407" t="s">
        <v>971</v>
      </c>
      <c r="C286" s="404" t="s">
        <v>987</v>
      </c>
      <c r="D286" s="402"/>
      <c r="E286" s="405">
        <v>18000</v>
      </c>
      <c r="F286" s="289">
        <f t="shared" si="4"/>
        <v>81167167.239999935</v>
      </c>
      <c r="G286" s="412"/>
      <c r="H286" s="412"/>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c r="AJ286" s="412"/>
      <c r="AK286" s="412"/>
      <c r="AL286" s="412"/>
      <c r="AM286" s="412"/>
      <c r="AN286" s="412"/>
      <c r="AO286" s="412"/>
      <c r="AP286" s="412"/>
      <c r="AQ286" s="412"/>
      <c r="AR286" s="412"/>
      <c r="AS286" s="412"/>
      <c r="AT286" s="412"/>
      <c r="AU286" s="412"/>
      <c r="AV286" s="412"/>
      <c r="AW286" s="412"/>
      <c r="AX286" s="412"/>
      <c r="AY286" s="412"/>
      <c r="AZ286" s="412"/>
      <c r="BA286" s="412"/>
      <c r="BB286" s="412"/>
      <c r="BC286" s="412"/>
      <c r="BD286" s="412"/>
      <c r="BE286" s="412"/>
      <c r="BF286" s="412"/>
      <c r="BG286" s="412"/>
      <c r="BH286" s="412"/>
      <c r="BI286" s="412"/>
      <c r="BJ286" s="412"/>
      <c r="BK286" s="412"/>
      <c r="BL286" s="412"/>
      <c r="BM286" s="412"/>
      <c r="BN286" s="412"/>
      <c r="BO286" s="412"/>
      <c r="BP286" s="412"/>
      <c r="BQ286" s="412"/>
      <c r="BR286" s="412"/>
      <c r="BS286" s="412"/>
      <c r="BT286" s="412"/>
      <c r="BU286" s="412"/>
      <c r="BV286" s="412"/>
      <c r="BW286" s="412"/>
      <c r="BX286" s="412"/>
      <c r="BY286" s="412"/>
      <c r="BZ286" s="412"/>
      <c r="CA286" s="412"/>
      <c r="CB286" s="412"/>
      <c r="CC286" s="412"/>
      <c r="CD286" s="412"/>
      <c r="CE286" s="412"/>
      <c r="CF286" s="412"/>
      <c r="CG286" s="412"/>
      <c r="CH286" s="412"/>
      <c r="CI286" s="412"/>
      <c r="CJ286" s="412"/>
      <c r="CK286" s="412"/>
      <c r="CL286" s="412"/>
      <c r="CM286" s="412"/>
      <c r="CN286" s="412"/>
      <c r="CO286" s="412"/>
      <c r="CP286" s="412"/>
      <c r="CQ286" s="412"/>
      <c r="CR286" s="412"/>
      <c r="CS286" s="412"/>
      <c r="CT286" s="412"/>
      <c r="CU286" s="412"/>
      <c r="CV286" s="412"/>
      <c r="CW286" s="412"/>
      <c r="CX286" s="412"/>
      <c r="CY286" s="412"/>
      <c r="CZ286" s="412"/>
      <c r="DA286" s="412"/>
      <c r="DB286" s="412"/>
      <c r="DC286" s="412"/>
      <c r="DD286" s="412"/>
      <c r="DE286" s="412"/>
      <c r="DF286" s="412"/>
      <c r="DG286" s="412"/>
      <c r="DH286" s="412"/>
      <c r="DI286" s="412"/>
      <c r="DJ286" s="412"/>
      <c r="DK286" s="412"/>
      <c r="DL286" s="412"/>
      <c r="DM286" s="412"/>
      <c r="DN286" s="412"/>
      <c r="DO286" s="412"/>
      <c r="DP286" s="412"/>
      <c r="DQ286" s="412"/>
      <c r="DR286" s="412"/>
      <c r="DS286" s="412"/>
      <c r="DT286" s="412"/>
      <c r="DU286" s="412"/>
      <c r="DV286" s="412"/>
      <c r="DW286" s="412"/>
      <c r="DX286" s="412"/>
      <c r="DY286" s="412"/>
      <c r="DZ286" s="412"/>
      <c r="EA286" s="412"/>
      <c r="EB286" s="412"/>
      <c r="EC286" s="412"/>
      <c r="ED286" s="412"/>
      <c r="EE286" s="412"/>
      <c r="EF286" s="412"/>
      <c r="EG286" s="412"/>
      <c r="EH286" s="412"/>
      <c r="EI286" s="412"/>
      <c r="EJ286" s="412"/>
      <c r="EK286" s="412"/>
      <c r="EL286" s="412"/>
      <c r="EM286" s="412"/>
    </row>
    <row r="287" spans="1:143" s="414" customFormat="1" ht="41.25" customHeight="1" x14ac:dyDescent="0.2">
      <c r="A287" s="230">
        <v>44243</v>
      </c>
      <c r="B287" s="407" t="s">
        <v>972</v>
      </c>
      <c r="C287" s="404" t="s">
        <v>988</v>
      </c>
      <c r="D287" s="402"/>
      <c r="E287" s="405">
        <v>65233.75</v>
      </c>
      <c r="F287" s="289">
        <f t="shared" si="4"/>
        <v>81101933.489999935</v>
      </c>
      <c r="G287" s="412"/>
      <c r="H287" s="412"/>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c r="AJ287" s="412"/>
      <c r="AK287" s="412"/>
      <c r="AL287" s="412"/>
      <c r="AM287" s="412"/>
      <c r="AN287" s="412"/>
      <c r="AO287" s="412"/>
      <c r="AP287" s="412"/>
      <c r="AQ287" s="412"/>
      <c r="AR287" s="412"/>
      <c r="AS287" s="412"/>
      <c r="AT287" s="412"/>
      <c r="AU287" s="412"/>
      <c r="AV287" s="412"/>
      <c r="AW287" s="412"/>
      <c r="AX287" s="412"/>
      <c r="AY287" s="412"/>
      <c r="AZ287" s="412"/>
      <c r="BA287" s="412"/>
      <c r="BB287" s="412"/>
      <c r="BC287" s="412"/>
      <c r="BD287" s="412"/>
      <c r="BE287" s="412"/>
      <c r="BF287" s="412"/>
      <c r="BG287" s="412"/>
      <c r="BH287" s="412"/>
      <c r="BI287" s="412"/>
      <c r="BJ287" s="412"/>
      <c r="BK287" s="412"/>
      <c r="BL287" s="412"/>
      <c r="BM287" s="412"/>
      <c r="BN287" s="412"/>
      <c r="BO287" s="412"/>
      <c r="BP287" s="412"/>
      <c r="BQ287" s="412"/>
      <c r="BR287" s="412"/>
      <c r="BS287" s="412"/>
      <c r="BT287" s="412"/>
      <c r="BU287" s="412"/>
      <c r="BV287" s="412"/>
      <c r="BW287" s="412"/>
      <c r="BX287" s="412"/>
      <c r="BY287" s="412"/>
      <c r="BZ287" s="412"/>
      <c r="CA287" s="412"/>
      <c r="CB287" s="412"/>
      <c r="CC287" s="412"/>
      <c r="CD287" s="412"/>
      <c r="CE287" s="412"/>
      <c r="CF287" s="412"/>
      <c r="CG287" s="412"/>
      <c r="CH287" s="412"/>
      <c r="CI287" s="412"/>
      <c r="CJ287" s="412"/>
      <c r="CK287" s="412"/>
      <c r="CL287" s="412"/>
      <c r="CM287" s="412"/>
      <c r="CN287" s="412"/>
      <c r="CO287" s="412"/>
      <c r="CP287" s="412"/>
      <c r="CQ287" s="412"/>
      <c r="CR287" s="412"/>
      <c r="CS287" s="412"/>
      <c r="CT287" s="412"/>
      <c r="CU287" s="412"/>
      <c r="CV287" s="412"/>
      <c r="CW287" s="412"/>
      <c r="CX287" s="412"/>
      <c r="CY287" s="412"/>
      <c r="CZ287" s="412"/>
      <c r="DA287" s="412"/>
      <c r="DB287" s="412"/>
      <c r="DC287" s="412"/>
      <c r="DD287" s="412"/>
      <c r="DE287" s="412"/>
      <c r="DF287" s="412"/>
      <c r="DG287" s="412"/>
      <c r="DH287" s="412"/>
      <c r="DI287" s="412"/>
      <c r="DJ287" s="412"/>
      <c r="DK287" s="412"/>
      <c r="DL287" s="412"/>
      <c r="DM287" s="412"/>
      <c r="DN287" s="412"/>
      <c r="DO287" s="412"/>
      <c r="DP287" s="412"/>
      <c r="DQ287" s="412"/>
      <c r="DR287" s="412"/>
      <c r="DS287" s="412"/>
      <c r="DT287" s="412"/>
      <c r="DU287" s="412"/>
      <c r="DV287" s="412"/>
      <c r="DW287" s="412"/>
      <c r="DX287" s="412"/>
      <c r="DY287" s="412"/>
      <c r="DZ287" s="412"/>
      <c r="EA287" s="412"/>
      <c r="EB287" s="412"/>
      <c r="EC287" s="412"/>
      <c r="ED287" s="412"/>
      <c r="EE287" s="412"/>
      <c r="EF287" s="412"/>
      <c r="EG287" s="412"/>
      <c r="EH287" s="412"/>
      <c r="EI287" s="412"/>
      <c r="EJ287" s="412"/>
      <c r="EK287" s="412"/>
      <c r="EL287" s="412"/>
      <c r="EM287" s="412"/>
    </row>
    <row r="288" spans="1:143" s="414" customFormat="1" ht="41.25" customHeight="1" x14ac:dyDescent="0.2">
      <c r="A288" s="230">
        <v>44243</v>
      </c>
      <c r="B288" s="407" t="s">
        <v>973</v>
      </c>
      <c r="C288" s="404" t="s">
        <v>989</v>
      </c>
      <c r="D288" s="402"/>
      <c r="E288" s="405">
        <v>72985.009999999995</v>
      </c>
      <c r="F288" s="289">
        <f t="shared" si="4"/>
        <v>81028948.47999993</v>
      </c>
      <c r="G288" s="412"/>
      <c r="H288" s="412"/>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c r="AJ288" s="412"/>
      <c r="AK288" s="412"/>
      <c r="AL288" s="412"/>
      <c r="AM288" s="412"/>
      <c r="AN288" s="412"/>
      <c r="AO288" s="412"/>
      <c r="AP288" s="412"/>
      <c r="AQ288" s="412"/>
      <c r="AR288" s="412"/>
      <c r="AS288" s="412"/>
      <c r="AT288" s="412"/>
      <c r="AU288" s="412"/>
      <c r="AV288" s="412"/>
      <c r="AW288" s="412"/>
      <c r="AX288" s="412"/>
      <c r="AY288" s="412"/>
      <c r="AZ288" s="412"/>
      <c r="BA288" s="412"/>
      <c r="BB288" s="412"/>
      <c r="BC288" s="412"/>
      <c r="BD288" s="412"/>
      <c r="BE288" s="412"/>
      <c r="BF288" s="412"/>
      <c r="BG288" s="412"/>
      <c r="BH288" s="412"/>
      <c r="BI288" s="412"/>
      <c r="BJ288" s="412"/>
      <c r="BK288" s="412"/>
      <c r="BL288" s="412"/>
      <c r="BM288" s="412"/>
      <c r="BN288" s="412"/>
      <c r="BO288" s="412"/>
      <c r="BP288" s="412"/>
      <c r="BQ288" s="412"/>
      <c r="BR288" s="412"/>
      <c r="BS288" s="412"/>
      <c r="BT288" s="412"/>
      <c r="BU288" s="412"/>
      <c r="BV288" s="412"/>
      <c r="BW288" s="412"/>
      <c r="BX288" s="412"/>
      <c r="BY288" s="412"/>
      <c r="BZ288" s="412"/>
      <c r="CA288" s="412"/>
      <c r="CB288" s="412"/>
      <c r="CC288" s="412"/>
      <c r="CD288" s="412"/>
      <c r="CE288" s="412"/>
      <c r="CF288" s="412"/>
      <c r="CG288" s="412"/>
      <c r="CH288" s="412"/>
      <c r="CI288" s="412"/>
      <c r="CJ288" s="412"/>
      <c r="CK288" s="412"/>
      <c r="CL288" s="412"/>
      <c r="CM288" s="412"/>
      <c r="CN288" s="412"/>
      <c r="CO288" s="412"/>
      <c r="CP288" s="412"/>
      <c r="CQ288" s="412"/>
      <c r="CR288" s="412"/>
      <c r="CS288" s="412"/>
      <c r="CT288" s="412"/>
      <c r="CU288" s="412"/>
      <c r="CV288" s="412"/>
      <c r="CW288" s="412"/>
      <c r="CX288" s="412"/>
      <c r="CY288" s="412"/>
      <c r="CZ288" s="412"/>
      <c r="DA288" s="412"/>
      <c r="DB288" s="412"/>
      <c r="DC288" s="412"/>
      <c r="DD288" s="412"/>
      <c r="DE288" s="412"/>
      <c r="DF288" s="412"/>
      <c r="DG288" s="412"/>
      <c r="DH288" s="412"/>
      <c r="DI288" s="412"/>
      <c r="DJ288" s="412"/>
      <c r="DK288" s="412"/>
      <c r="DL288" s="412"/>
      <c r="DM288" s="412"/>
      <c r="DN288" s="412"/>
      <c r="DO288" s="412"/>
      <c r="DP288" s="412"/>
      <c r="DQ288" s="412"/>
      <c r="DR288" s="412"/>
      <c r="DS288" s="412"/>
      <c r="DT288" s="412"/>
      <c r="DU288" s="412"/>
      <c r="DV288" s="412"/>
      <c r="DW288" s="412"/>
      <c r="DX288" s="412"/>
      <c r="DY288" s="412"/>
      <c r="DZ288" s="412"/>
      <c r="EA288" s="412"/>
      <c r="EB288" s="412"/>
      <c r="EC288" s="412"/>
      <c r="ED288" s="412"/>
      <c r="EE288" s="412"/>
      <c r="EF288" s="412"/>
      <c r="EG288" s="412"/>
      <c r="EH288" s="412"/>
      <c r="EI288" s="412"/>
      <c r="EJ288" s="412"/>
      <c r="EK288" s="412"/>
      <c r="EL288" s="412"/>
      <c r="EM288" s="412"/>
    </row>
    <row r="289" spans="1:143" s="414" customFormat="1" ht="44.25" customHeight="1" x14ac:dyDescent="0.2">
      <c r="A289" s="230">
        <v>44243</v>
      </c>
      <c r="B289" s="415" t="s">
        <v>974</v>
      </c>
      <c r="C289" s="404" t="s">
        <v>990</v>
      </c>
      <c r="D289" s="402"/>
      <c r="E289" s="405">
        <v>206415.95</v>
      </c>
      <c r="F289" s="289">
        <f t="shared" si="4"/>
        <v>80822532.529999927</v>
      </c>
      <c r="G289" s="412"/>
      <c r="H289" s="412"/>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c r="AJ289" s="412"/>
      <c r="AK289" s="412"/>
      <c r="AL289" s="412"/>
      <c r="AM289" s="412"/>
      <c r="AN289" s="412"/>
      <c r="AO289" s="412"/>
      <c r="AP289" s="412"/>
      <c r="AQ289" s="412"/>
      <c r="AR289" s="412"/>
      <c r="AS289" s="412"/>
      <c r="AT289" s="412"/>
      <c r="AU289" s="412"/>
      <c r="AV289" s="412"/>
      <c r="AW289" s="412"/>
      <c r="AX289" s="412"/>
      <c r="AY289" s="412"/>
      <c r="AZ289" s="412"/>
      <c r="BA289" s="412"/>
      <c r="BB289" s="412"/>
      <c r="BC289" s="412"/>
      <c r="BD289" s="412"/>
      <c r="BE289" s="412"/>
      <c r="BF289" s="412"/>
      <c r="BG289" s="412"/>
      <c r="BH289" s="412"/>
      <c r="BI289" s="412"/>
      <c r="BJ289" s="412"/>
      <c r="BK289" s="412"/>
      <c r="BL289" s="412"/>
      <c r="BM289" s="412"/>
      <c r="BN289" s="412"/>
      <c r="BO289" s="412"/>
      <c r="BP289" s="412"/>
      <c r="BQ289" s="412"/>
      <c r="BR289" s="412"/>
      <c r="BS289" s="412"/>
      <c r="BT289" s="412"/>
      <c r="BU289" s="412"/>
      <c r="BV289" s="412"/>
      <c r="BW289" s="412"/>
      <c r="BX289" s="412"/>
      <c r="BY289" s="412"/>
      <c r="BZ289" s="412"/>
      <c r="CA289" s="412"/>
      <c r="CB289" s="412"/>
      <c r="CC289" s="412"/>
      <c r="CD289" s="412"/>
      <c r="CE289" s="412"/>
      <c r="CF289" s="412"/>
      <c r="CG289" s="412"/>
      <c r="CH289" s="412"/>
      <c r="CI289" s="412"/>
      <c r="CJ289" s="412"/>
      <c r="CK289" s="412"/>
      <c r="CL289" s="412"/>
      <c r="CM289" s="412"/>
      <c r="CN289" s="412"/>
      <c r="CO289" s="412"/>
      <c r="CP289" s="412"/>
      <c r="CQ289" s="412"/>
      <c r="CR289" s="412"/>
      <c r="CS289" s="412"/>
      <c r="CT289" s="412"/>
      <c r="CU289" s="412"/>
      <c r="CV289" s="412"/>
      <c r="CW289" s="412"/>
      <c r="CX289" s="412"/>
      <c r="CY289" s="412"/>
      <c r="CZ289" s="412"/>
      <c r="DA289" s="412"/>
      <c r="DB289" s="412"/>
      <c r="DC289" s="412"/>
      <c r="DD289" s="412"/>
      <c r="DE289" s="412"/>
      <c r="DF289" s="412"/>
      <c r="DG289" s="412"/>
      <c r="DH289" s="412"/>
      <c r="DI289" s="412"/>
      <c r="DJ289" s="412"/>
      <c r="DK289" s="412"/>
      <c r="DL289" s="412"/>
      <c r="DM289" s="412"/>
      <c r="DN289" s="412"/>
      <c r="DO289" s="412"/>
      <c r="DP289" s="412"/>
      <c r="DQ289" s="412"/>
      <c r="DR289" s="412"/>
      <c r="DS289" s="412"/>
      <c r="DT289" s="412"/>
      <c r="DU289" s="412"/>
      <c r="DV289" s="412"/>
      <c r="DW289" s="412"/>
      <c r="DX289" s="412"/>
      <c r="DY289" s="412"/>
      <c r="DZ289" s="412"/>
      <c r="EA289" s="412"/>
      <c r="EB289" s="412"/>
      <c r="EC289" s="412"/>
      <c r="ED289" s="412"/>
      <c r="EE289" s="412"/>
      <c r="EF289" s="412"/>
      <c r="EG289" s="412"/>
      <c r="EH289" s="412"/>
      <c r="EI289" s="412"/>
      <c r="EJ289" s="412"/>
      <c r="EK289" s="412"/>
      <c r="EL289" s="412"/>
      <c r="EM289" s="412"/>
    </row>
    <row r="290" spans="1:143" s="414" customFormat="1" ht="38.25" customHeight="1" x14ac:dyDescent="0.2">
      <c r="A290" s="230">
        <v>44244</v>
      </c>
      <c r="B290" s="377">
        <v>58301</v>
      </c>
      <c r="C290" s="377" t="s">
        <v>1001</v>
      </c>
      <c r="D290" s="402"/>
      <c r="E290" s="380">
        <v>23895</v>
      </c>
      <c r="F290" s="289">
        <f t="shared" si="4"/>
        <v>80798637.529999927</v>
      </c>
      <c r="G290" s="412"/>
      <c r="H290" s="412"/>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c r="AJ290" s="412"/>
      <c r="AK290" s="412"/>
      <c r="AL290" s="412"/>
      <c r="AM290" s="412"/>
      <c r="AN290" s="412"/>
      <c r="AO290" s="412"/>
      <c r="AP290" s="412"/>
      <c r="AQ290" s="412"/>
      <c r="AR290" s="412"/>
      <c r="AS290" s="412"/>
      <c r="AT290" s="412"/>
      <c r="AU290" s="412"/>
      <c r="AV290" s="412"/>
      <c r="AW290" s="412"/>
      <c r="AX290" s="412"/>
      <c r="AY290" s="412"/>
      <c r="AZ290" s="412"/>
      <c r="BA290" s="412"/>
      <c r="BB290" s="412"/>
      <c r="BC290" s="412"/>
      <c r="BD290" s="412"/>
      <c r="BE290" s="412"/>
      <c r="BF290" s="412"/>
      <c r="BG290" s="412"/>
      <c r="BH290" s="412"/>
      <c r="BI290" s="412"/>
      <c r="BJ290" s="412"/>
      <c r="BK290" s="412"/>
      <c r="BL290" s="412"/>
      <c r="BM290" s="412"/>
      <c r="BN290" s="412"/>
      <c r="BO290" s="412"/>
      <c r="BP290" s="412"/>
      <c r="BQ290" s="412"/>
      <c r="BR290" s="412"/>
      <c r="BS290" s="412"/>
      <c r="BT290" s="412"/>
      <c r="BU290" s="412"/>
      <c r="BV290" s="412"/>
      <c r="BW290" s="412"/>
      <c r="BX290" s="412"/>
      <c r="BY290" s="412"/>
      <c r="BZ290" s="412"/>
      <c r="CA290" s="412"/>
      <c r="CB290" s="412"/>
      <c r="CC290" s="412"/>
      <c r="CD290" s="412"/>
      <c r="CE290" s="412"/>
      <c r="CF290" s="412"/>
      <c r="CG290" s="412"/>
      <c r="CH290" s="412"/>
      <c r="CI290" s="412"/>
      <c r="CJ290" s="412"/>
      <c r="CK290" s="412"/>
      <c r="CL290" s="412"/>
      <c r="CM290" s="412"/>
      <c r="CN290" s="412"/>
      <c r="CO290" s="412"/>
      <c r="CP290" s="412"/>
      <c r="CQ290" s="412"/>
      <c r="CR290" s="412"/>
      <c r="CS290" s="412"/>
      <c r="CT290" s="412"/>
      <c r="CU290" s="412"/>
      <c r="CV290" s="412"/>
      <c r="CW290" s="412"/>
      <c r="CX290" s="412"/>
      <c r="CY290" s="412"/>
      <c r="CZ290" s="412"/>
      <c r="DA290" s="412"/>
      <c r="DB290" s="412"/>
      <c r="DC290" s="412"/>
      <c r="DD290" s="412"/>
      <c r="DE290" s="412"/>
      <c r="DF290" s="412"/>
      <c r="DG290" s="412"/>
      <c r="DH290" s="412"/>
      <c r="DI290" s="412"/>
      <c r="DJ290" s="412"/>
      <c r="DK290" s="412"/>
      <c r="DL290" s="412"/>
      <c r="DM290" s="412"/>
      <c r="DN290" s="412"/>
      <c r="DO290" s="412"/>
      <c r="DP290" s="412"/>
      <c r="DQ290" s="412"/>
      <c r="DR290" s="412"/>
      <c r="DS290" s="412"/>
      <c r="DT290" s="412"/>
      <c r="DU290" s="412"/>
      <c r="DV290" s="412"/>
      <c r="DW290" s="412"/>
      <c r="DX290" s="412"/>
      <c r="DY290" s="412"/>
      <c r="DZ290" s="412"/>
      <c r="EA290" s="412"/>
      <c r="EB290" s="412"/>
      <c r="EC290" s="412"/>
      <c r="ED290" s="412"/>
      <c r="EE290" s="412"/>
      <c r="EF290" s="412"/>
      <c r="EG290" s="412"/>
      <c r="EH290" s="412"/>
      <c r="EI290" s="412"/>
      <c r="EJ290" s="412"/>
      <c r="EK290" s="412"/>
      <c r="EL290" s="412"/>
      <c r="EM290" s="412"/>
    </row>
    <row r="291" spans="1:143" s="414" customFormat="1" ht="71.25" customHeight="1" x14ac:dyDescent="0.2">
      <c r="A291" s="230">
        <v>44244</v>
      </c>
      <c r="B291" s="377">
        <v>58302</v>
      </c>
      <c r="C291" s="377" t="s">
        <v>1002</v>
      </c>
      <c r="D291" s="402"/>
      <c r="E291" s="380">
        <v>49852</v>
      </c>
      <c r="F291" s="289">
        <f t="shared" si="4"/>
        <v>80748785.529999927</v>
      </c>
      <c r="G291" s="412"/>
      <c r="H291" s="412"/>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c r="AJ291" s="412"/>
      <c r="AK291" s="412"/>
      <c r="AL291" s="412"/>
      <c r="AM291" s="412"/>
      <c r="AN291" s="412"/>
      <c r="AO291" s="412"/>
      <c r="AP291" s="412"/>
      <c r="AQ291" s="412"/>
      <c r="AR291" s="412"/>
      <c r="AS291" s="412"/>
      <c r="AT291" s="412"/>
      <c r="AU291" s="412"/>
      <c r="AV291" s="412"/>
      <c r="AW291" s="412"/>
      <c r="AX291" s="412"/>
      <c r="AY291" s="412"/>
      <c r="AZ291" s="412"/>
      <c r="BA291" s="412"/>
      <c r="BB291" s="412"/>
      <c r="BC291" s="412"/>
      <c r="BD291" s="412"/>
      <c r="BE291" s="412"/>
      <c r="BF291" s="412"/>
      <c r="BG291" s="412"/>
      <c r="BH291" s="412"/>
      <c r="BI291" s="412"/>
      <c r="BJ291" s="412"/>
      <c r="BK291" s="412"/>
      <c r="BL291" s="412"/>
      <c r="BM291" s="412"/>
      <c r="BN291" s="412"/>
      <c r="BO291" s="412"/>
      <c r="BP291" s="412"/>
      <c r="BQ291" s="412"/>
      <c r="BR291" s="412"/>
      <c r="BS291" s="412"/>
      <c r="BT291" s="412"/>
      <c r="BU291" s="412"/>
      <c r="BV291" s="412"/>
      <c r="BW291" s="412"/>
      <c r="BX291" s="412"/>
      <c r="BY291" s="412"/>
      <c r="BZ291" s="412"/>
      <c r="CA291" s="412"/>
      <c r="CB291" s="412"/>
      <c r="CC291" s="412"/>
      <c r="CD291" s="412"/>
      <c r="CE291" s="412"/>
      <c r="CF291" s="412"/>
      <c r="CG291" s="412"/>
      <c r="CH291" s="412"/>
      <c r="CI291" s="412"/>
      <c r="CJ291" s="412"/>
      <c r="CK291" s="412"/>
      <c r="CL291" s="412"/>
      <c r="CM291" s="412"/>
      <c r="CN291" s="412"/>
      <c r="CO291" s="412"/>
      <c r="CP291" s="412"/>
      <c r="CQ291" s="412"/>
      <c r="CR291" s="412"/>
      <c r="CS291" s="412"/>
      <c r="CT291" s="412"/>
      <c r="CU291" s="412"/>
      <c r="CV291" s="412"/>
      <c r="CW291" s="412"/>
      <c r="CX291" s="412"/>
      <c r="CY291" s="412"/>
      <c r="CZ291" s="412"/>
      <c r="DA291" s="412"/>
      <c r="DB291" s="412"/>
      <c r="DC291" s="412"/>
      <c r="DD291" s="412"/>
      <c r="DE291" s="412"/>
      <c r="DF291" s="412"/>
      <c r="DG291" s="412"/>
      <c r="DH291" s="412"/>
      <c r="DI291" s="412"/>
      <c r="DJ291" s="412"/>
      <c r="DK291" s="412"/>
      <c r="DL291" s="412"/>
      <c r="DM291" s="412"/>
      <c r="DN291" s="412"/>
      <c r="DO291" s="412"/>
      <c r="DP291" s="412"/>
      <c r="DQ291" s="412"/>
      <c r="DR291" s="412"/>
      <c r="DS291" s="412"/>
      <c r="DT291" s="412"/>
      <c r="DU291" s="412"/>
      <c r="DV291" s="412"/>
      <c r="DW291" s="412"/>
      <c r="DX291" s="412"/>
      <c r="DY291" s="412"/>
      <c r="DZ291" s="412"/>
      <c r="EA291" s="412"/>
      <c r="EB291" s="412"/>
      <c r="EC291" s="412"/>
      <c r="ED291" s="412"/>
      <c r="EE291" s="412"/>
      <c r="EF291" s="412"/>
      <c r="EG291" s="412"/>
      <c r="EH291" s="412"/>
      <c r="EI291" s="412"/>
      <c r="EJ291" s="412"/>
      <c r="EK291" s="412"/>
      <c r="EL291" s="412"/>
      <c r="EM291" s="412"/>
    </row>
    <row r="292" spans="1:143" s="414" customFormat="1" ht="33" customHeight="1" x14ac:dyDescent="0.2">
      <c r="A292" s="230">
        <v>44244</v>
      </c>
      <c r="B292" s="377">
        <v>58303</v>
      </c>
      <c r="C292" s="377" t="s">
        <v>1027</v>
      </c>
      <c r="D292" s="402"/>
      <c r="E292" s="380">
        <v>48288.15</v>
      </c>
      <c r="F292" s="289">
        <f t="shared" si="4"/>
        <v>80700497.379999921</v>
      </c>
      <c r="G292" s="412"/>
      <c r="H292" s="412"/>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c r="AJ292" s="412"/>
      <c r="AK292" s="412"/>
      <c r="AL292" s="412"/>
      <c r="AM292" s="412"/>
      <c r="AN292" s="412"/>
      <c r="AO292" s="412"/>
      <c r="AP292" s="412"/>
      <c r="AQ292" s="412"/>
      <c r="AR292" s="412"/>
      <c r="AS292" s="412"/>
      <c r="AT292" s="412"/>
      <c r="AU292" s="412"/>
      <c r="AV292" s="412"/>
      <c r="AW292" s="412"/>
      <c r="AX292" s="412"/>
      <c r="AY292" s="412"/>
      <c r="AZ292" s="412"/>
      <c r="BA292" s="412"/>
      <c r="BB292" s="412"/>
      <c r="BC292" s="412"/>
      <c r="BD292" s="412"/>
      <c r="BE292" s="412"/>
      <c r="BF292" s="412"/>
      <c r="BG292" s="412"/>
      <c r="BH292" s="412"/>
      <c r="BI292" s="412"/>
      <c r="BJ292" s="412"/>
      <c r="BK292" s="412"/>
      <c r="BL292" s="412"/>
      <c r="BM292" s="412"/>
      <c r="BN292" s="412"/>
      <c r="BO292" s="412"/>
      <c r="BP292" s="412"/>
      <c r="BQ292" s="412"/>
      <c r="BR292" s="412"/>
      <c r="BS292" s="412"/>
      <c r="BT292" s="412"/>
      <c r="BU292" s="412"/>
      <c r="BV292" s="412"/>
      <c r="BW292" s="412"/>
      <c r="BX292" s="412"/>
      <c r="BY292" s="412"/>
      <c r="BZ292" s="412"/>
      <c r="CA292" s="412"/>
      <c r="CB292" s="412"/>
      <c r="CC292" s="412"/>
      <c r="CD292" s="412"/>
      <c r="CE292" s="412"/>
      <c r="CF292" s="412"/>
      <c r="CG292" s="412"/>
      <c r="CH292" s="412"/>
      <c r="CI292" s="412"/>
      <c r="CJ292" s="412"/>
      <c r="CK292" s="412"/>
      <c r="CL292" s="412"/>
      <c r="CM292" s="412"/>
      <c r="CN292" s="412"/>
      <c r="CO292" s="412"/>
      <c r="CP292" s="412"/>
      <c r="CQ292" s="412"/>
      <c r="CR292" s="412"/>
      <c r="CS292" s="412"/>
      <c r="CT292" s="412"/>
      <c r="CU292" s="412"/>
      <c r="CV292" s="412"/>
      <c r="CW292" s="412"/>
      <c r="CX292" s="412"/>
      <c r="CY292" s="412"/>
      <c r="CZ292" s="412"/>
      <c r="DA292" s="412"/>
      <c r="DB292" s="412"/>
      <c r="DC292" s="412"/>
      <c r="DD292" s="412"/>
      <c r="DE292" s="412"/>
      <c r="DF292" s="412"/>
      <c r="DG292" s="412"/>
      <c r="DH292" s="412"/>
      <c r="DI292" s="412"/>
      <c r="DJ292" s="412"/>
      <c r="DK292" s="412"/>
      <c r="DL292" s="412"/>
      <c r="DM292" s="412"/>
      <c r="DN292" s="412"/>
      <c r="DO292" s="412"/>
      <c r="DP292" s="412"/>
      <c r="DQ292" s="412"/>
      <c r="DR292" s="412"/>
      <c r="DS292" s="412"/>
      <c r="DT292" s="412"/>
      <c r="DU292" s="412"/>
      <c r="DV292" s="412"/>
      <c r="DW292" s="412"/>
      <c r="DX292" s="412"/>
      <c r="DY292" s="412"/>
      <c r="DZ292" s="412"/>
      <c r="EA292" s="412"/>
      <c r="EB292" s="412"/>
      <c r="EC292" s="412"/>
      <c r="ED292" s="412"/>
      <c r="EE292" s="412"/>
      <c r="EF292" s="412"/>
      <c r="EG292" s="412"/>
      <c r="EH292" s="412"/>
      <c r="EI292" s="412"/>
      <c r="EJ292" s="412"/>
      <c r="EK292" s="412"/>
      <c r="EL292" s="412"/>
      <c r="EM292" s="412"/>
    </row>
    <row r="293" spans="1:143" s="414" customFormat="1" ht="28.5" customHeight="1" x14ac:dyDescent="0.2">
      <c r="A293" s="230">
        <v>44244</v>
      </c>
      <c r="B293" s="377">
        <v>58304</v>
      </c>
      <c r="C293" s="377" t="s">
        <v>1003</v>
      </c>
      <c r="D293" s="402"/>
      <c r="E293" s="380">
        <v>4500</v>
      </c>
      <c r="F293" s="289">
        <f t="shared" si="4"/>
        <v>80695997.379999921</v>
      </c>
      <c r="G293" s="412"/>
      <c r="H293" s="412"/>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c r="AJ293" s="412"/>
      <c r="AK293" s="412"/>
      <c r="AL293" s="412"/>
      <c r="AM293" s="412"/>
      <c r="AN293" s="412"/>
      <c r="AO293" s="412"/>
      <c r="AP293" s="412"/>
      <c r="AQ293" s="412"/>
      <c r="AR293" s="412"/>
      <c r="AS293" s="412"/>
      <c r="AT293" s="412"/>
      <c r="AU293" s="412"/>
      <c r="AV293" s="412"/>
      <c r="AW293" s="412"/>
      <c r="AX293" s="412"/>
      <c r="AY293" s="412"/>
      <c r="AZ293" s="412"/>
      <c r="BA293" s="412"/>
      <c r="BB293" s="412"/>
      <c r="BC293" s="412"/>
      <c r="BD293" s="412"/>
      <c r="BE293" s="412"/>
      <c r="BF293" s="412"/>
      <c r="BG293" s="412"/>
      <c r="BH293" s="412"/>
      <c r="BI293" s="412"/>
      <c r="BJ293" s="412"/>
      <c r="BK293" s="412"/>
      <c r="BL293" s="412"/>
      <c r="BM293" s="412"/>
      <c r="BN293" s="412"/>
      <c r="BO293" s="412"/>
      <c r="BP293" s="412"/>
      <c r="BQ293" s="412"/>
      <c r="BR293" s="412"/>
      <c r="BS293" s="412"/>
      <c r="BT293" s="412"/>
      <c r="BU293" s="412"/>
      <c r="BV293" s="412"/>
      <c r="BW293" s="412"/>
      <c r="BX293" s="412"/>
      <c r="BY293" s="412"/>
      <c r="BZ293" s="412"/>
      <c r="CA293" s="412"/>
      <c r="CB293" s="412"/>
      <c r="CC293" s="412"/>
      <c r="CD293" s="412"/>
      <c r="CE293" s="412"/>
      <c r="CF293" s="412"/>
      <c r="CG293" s="412"/>
      <c r="CH293" s="412"/>
      <c r="CI293" s="412"/>
      <c r="CJ293" s="412"/>
      <c r="CK293" s="412"/>
      <c r="CL293" s="412"/>
      <c r="CM293" s="412"/>
      <c r="CN293" s="412"/>
      <c r="CO293" s="412"/>
      <c r="CP293" s="412"/>
      <c r="CQ293" s="412"/>
      <c r="CR293" s="412"/>
      <c r="CS293" s="412"/>
      <c r="CT293" s="412"/>
      <c r="CU293" s="412"/>
      <c r="CV293" s="412"/>
      <c r="CW293" s="412"/>
      <c r="CX293" s="412"/>
      <c r="CY293" s="412"/>
      <c r="CZ293" s="412"/>
      <c r="DA293" s="412"/>
      <c r="DB293" s="412"/>
      <c r="DC293" s="412"/>
      <c r="DD293" s="412"/>
      <c r="DE293" s="412"/>
      <c r="DF293" s="412"/>
      <c r="DG293" s="412"/>
      <c r="DH293" s="412"/>
      <c r="DI293" s="412"/>
      <c r="DJ293" s="412"/>
      <c r="DK293" s="412"/>
      <c r="DL293" s="412"/>
      <c r="DM293" s="412"/>
      <c r="DN293" s="412"/>
      <c r="DO293" s="412"/>
      <c r="DP293" s="412"/>
      <c r="DQ293" s="412"/>
      <c r="DR293" s="412"/>
      <c r="DS293" s="412"/>
      <c r="DT293" s="412"/>
      <c r="DU293" s="412"/>
      <c r="DV293" s="412"/>
      <c r="DW293" s="412"/>
      <c r="DX293" s="412"/>
      <c r="DY293" s="412"/>
      <c r="DZ293" s="412"/>
      <c r="EA293" s="412"/>
      <c r="EB293" s="412"/>
      <c r="EC293" s="412"/>
      <c r="ED293" s="412"/>
      <c r="EE293" s="412"/>
      <c r="EF293" s="412"/>
      <c r="EG293" s="412"/>
      <c r="EH293" s="412"/>
      <c r="EI293" s="412"/>
      <c r="EJ293" s="412"/>
      <c r="EK293" s="412"/>
      <c r="EL293" s="412"/>
      <c r="EM293" s="412"/>
    </row>
    <row r="294" spans="1:143" s="414" customFormat="1" ht="36" customHeight="1" x14ac:dyDescent="0.2">
      <c r="A294" s="230">
        <v>44244</v>
      </c>
      <c r="B294" s="377">
        <v>58305</v>
      </c>
      <c r="C294" s="377" t="s">
        <v>1026</v>
      </c>
      <c r="D294" s="402"/>
      <c r="E294" s="380">
        <v>25347.66</v>
      </c>
      <c r="F294" s="289">
        <f t="shared" si="4"/>
        <v>80670649.719999924</v>
      </c>
      <c r="G294" s="412"/>
      <c r="H294" s="412"/>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c r="AJ294" s="412"/>
      <c r="AK294" s="412"/>
      <c r="AL294" s="412"/>
      <c r="AM294" s="412"/>
      <c r="AN294" s="412"/>
      <c r="AO294" s="412"/>
      <c r="AP294" s="412"/>
      <c r="AQ294" s="412"/>
      <c r="AR294" s="412"/>
      <c r="AS294" s="412"/>
      <c r="AT294" s="412"/>
      <c r="AU294" s="412"/>
      <c r="AV294" s="412"/>
      <c r="AW294" s="412"/>
      <c r="AX294" s="412"/>
      <c r="AY294" s="412"/>
      <c r="AZ294" s="412"/>
      <c r="BA294" s="412"/>
      <c r="BB294" s="412"/>
      <c r="BC294" s="412"/>
      <c r="BD294" s="412"/>
      <c r="BE294" s="412"/>
      <c r="BF294" s="412"/>
      <c r="BG294" s="412"/>
      <c r="BH294" s="412"/>
      <c r="BI294" s="412"/>
      <c r="BJ294" s="412"/>
      <c r="BK294" s="412"/>
      <c r="BL294" s="412"/>
      <c r="BM294" s="412"/>
      <c r="BN294" s="412"/>
      <c r="BO294" s="412"/>
      <c r="BP294" s="412"/>
      <c r="BQ294" s="412"/>
      <c r="BR294" s="412"/>
      <c r="BS294" s="412"/>
      <c r="BT294" s="412"/>
      <c r="BU294" s="412"/>
      <c r="BV294" s="412"/>
      <c r="BW294" s="412"/>
      <c r="BX294" s="412"/>
      <c r="BY294" s="412"/>
      <c r="BZ294" s="412"/>
      <c r="CA294" s="412"/>
      <c r="CB294" s="412"/>
      <c r="CC294" s="412"/>
      <c r="CD294" s="412"/>
      <c r="CE294" s="412"/>
      <c r="CF294" s="412"/>
      <c r="CG294" s="412"/>
      <c r="CH294" s="412"/>
      <c r="CI294" s="412"/>
      <c r="CJ294" s="412"/>
      <c r="CK294" s="412"/>
      <c r="CL294" s="412"/>
      <c r="CM294" s="412"/>
      <c r="CN294" s="412"/>
      <c r="CO294" s="412"/>
      <c r="CP294" s="412"/>
      <c r="CQ294" s="412"/>
      <c r="CR294" s="412"/>
      <c r="CS294" s="412"/>
      <c r="CT294" s="412"/>
      <c r="CU294" s="412"/>
      <c r="CV294" s="412"/>
      <c r="CW294" s="412"/>
      <c r="CX294" s="412"/>
      <c r="CY294" s="412"/>
      <c r="CZ294" s="412"/>
      <c r="DA294" s="412"/>
      <c r="DB294" s="412"/>
      <c r="DC294" s="412"/>
      <c r="DD294" s="412"/>
      <c r="DE294" s="412"/>
      <c r="DF294" s="412"/>
      <c r="DG294" s="412"/>
      <c r="DH294" s="412"/>
      <c r="DI294" s="412"/>
      <c r="DJ294" s="412"/>
      <c r="DK294" s="412"/>
      <c r="DL294" s="412"/>
      <c r="DM294" s="412"/>
      <c r="DN294" s="412"/>
      <c r="DO294" s="412"/>
      <c r="DP294" s="412"/>
      <c r="DQ294" s="412"/>
      <c r="DR294" s="412"/>
      <c r="DS294" s="412"/>
      <c r="DT294" s="412"/>
      <c r="DU294" s="412"/>
      <c r="DV294" s="412"/>
      <c r="DW294" s="412"/>
      <c r="DX294" s="412"/>
      <c r="DY294" s="412"/>
      <c r="DZ294" s="412"/>
      <c r="EA294" s="412"/>
      <c r="EB294" s="412"/>
      <c r="EC294" s="412"/>
      <c r="ED294" s="412"/>
      <c r="EE294" s="412"/>
      <c r="EF294" s="412"/>
      <c r="EG294" s="412"/>
      <c r="EH294" s="412"/>
      <c r="EI294" s="412"/>
      <c r="EJ294" s="412"/>
      <c r="EK294" s="412"/>
      <c r="EL294" s="412"/>
      <c r="EM294" s="412"/>
    </row>
    <row r="295" spans="1:143" s="414" customFormat="1" ht="36.75" customHeight="1" x14ac:dyDescent="0.2">
      <c r="A295" s="230">
        <v>44244</v>
      </c>
      <c r="B295" s="377">
        <v>58306</v>
      </c>
      <c r="C295" s="377" t="s">
        <v>1025</v>
      </c>
      <c r="D295" s="416"/>
      <c r="E295" s="380">
        <v>64193.57</v>
      </c>
      <c r="F295" s="289">
        <f t="shared" si="4"/>
        <v>80606456.149999931</v>
      </c>
      <c r="G295" s="412"/>
      <c r="H295" s="412"/>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c r="AJ295" s="412"/>
      <c r="AK295" s="412"/>
      <c r="AL295" s="412"/>
      <c r="AM295" s="412"/>
      <c r="AN295" s="412"/>
      <c r="AO295" s="412"/>
      <c r="AP295" s="412"/>
      <c r="AQ295" s="412"/>
      <c r="AR295" s="412"/>
      <c r="AS295" s="412"/>
      <c r="AT295" s="412"/>
      <c r="AU295" s="412"/>
      <c r="AV295" s="412"/>
      <c r="AW295" s="412"/>
      <c r="AX295" s="412"/>
      <c r="AY295" s="412"/>
      <c r="AZ295" s="412"/>
      <c r="BA295" s="412"/>
      <c r="BB295" s="412"/>
      <c r="BC295" s="412"/>
      <c r="BD295" s="412"/>
      <c r="BE295" s="412"/>
      <c r="BF295" s="412"/>
      <c r="BG295" s="412"/>
      <c r="BH295" s="412"/>
      <c r="BI295" s="412"/>
      <c r="BJ295" s="412"/>
      <c r="BK295" s="412"/>
      <c r="BL295" s="412"/>
      <c r="BM295" s="412"/>
      <c r="BN295" s="412"/>
      <c r="BO295" s="412"/>
      <c r="BP295" s="412"/>
      <c r="BQ295" s="412"/>
      <c r="BR295" s="412"/>
      <c r="BS295" s="412"/>
      <c r="BT295" s="412"/>
      <c r="BU295" s="412"/>
      <c r="BV295" s="412"/>
      <c r="BW295" s="412"/>
      <c r="BX295" s="412"/>
      <c r="BY295" s="412"/>
      <c r="BZ295" s="412"/>
      <c r="CA295" s="412"/>
      <c r="CB295" s="412"/>
      <c r="CC295" s="412"/>
      <c r="CD295" s="412"/>
      <c r="CE295" s="412"/>
      <c r="CF295" s="412"/>
      <c r="CG295" s="412"/>
      <c r="CH295" s="412"/>
      <c r="CI295" s="412"/>
      <c r="CJ295" s="412"/>
      <c r="CK295" s="412"/>
      <c r="CL295" s="412"/>
      <c r="CM295" s="412"/>
      <c r="CN295" s="412"/>
      <c r="CO295" s="412"/>
      <c r="CP295" s="412"/>
      <c r="CQ295" s="412"/>
      <c r="CR295" s="412"/>
      <c r="CS295" s="412"/>
      <c r="CT295" s="412"/>
      <c r="CU295" s="412"/>
      <c r="CV295" s="412"/>
      <c r="CW295" s="412"/>
      <c r="CX295" s="412"/>
      <c r="CY295" s="412"/>
      <c r="CZ295" s="412"/>
      <c r="DA295" s="412"/>
      <c r="DB295" s="412"/>
      <c r="DC295" s="412"/>
      <c r="DD295" s="412"/>
      <c r="DE295" s="412"/>
      <c r="DF295" s="412"/>
      <c r="DG295" s="412"/>
      <c r="DH295" s="412"/>
      <c r="DI295" s="412"/>
      <c r="DJ295" s="412"/>
      <c r="DK295" s="412"/>
      <c r="DL295" s="412"/>
      <c r="DM295" s="412"/>
      <c r="DN295" s="412"/>
      <c r="DO295" s="412"/>
      <c r="DP295" s="412"/>
      <c r="DQ295" s="412"/>
      <c r="DR295" s="412"/>
      <c r="DS295" s="412"/>
      <c r="DT295" s="412"/>
      <c r="DU295" s="412"/>
      <c r="DV295" s="412"/>
      <c r="DW295" s="412"/>
      <c r="DX295" s="412"/>
      <c r="DY295" s="412"/>
      <c r="DZ295" s="412"/>
      <c r="EA295" s="412"/>
      <c r="EB295" s="412"/>
      <c r="EC295" s="412"/>
      <c r="ED295" s="412"/>
      <c r="EE295" s="412"/>
      <c r="EF295" s="412"/>
      <c r="EG295" s="412"/>
      <c r="EH295" s="412"/>
      <c r="EI295" s="412"/>
      <c r="EJ295" s="412"/>
      <c r="EK295" s="412"/>
      <c r="EL295" s="412"/>
      <c r="EM295" s="412"/>
    </row>
    <row r="296" spans="1:143" s="414" customFormat="1" ht="39" customHeight="1" x14ac:dyDescent="0.2">
      <c r="A296" s="230">
        <v>44244</v>
      </c>
      <c r="B296" s="377">
        <v>58307</v>
      </c>
      <c r="C296" s="377" t="s">
        <v>1024</v>
      </c>
      <c r="D296" s="402"/>
      <c r="E296" s="380">
        <v>5103.38</v>
      </c>
      <c r="F296" s="289">
        <f t="shared" si="4"/>
        <v>80601352.769999936</v>
      </c>
      <c r="G296" s="412"/>
      <c r="H296" s="412"/>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c r="AJ296" s="412"/>
      <c r="AK296" s="412"/>
      <c r="AL296" s="412"/>
      <c r="AM296" s="412"/>
      <c r="AN296" s="412"/>
      <c r="AO296" s="412"/>
      <c r="AP296" s="412"/>
      <c r="AQ296" s="412"/>
      <c r="AR296" s="412"/>
      <c r="AS296" s="412"/>
      <c r="AT296" s="412"/>
      <c r="AU296" s="412"/>
      <c r="AV296" s="412"/>
      <c r="AW296" s="412"/>
      <c r="AX296" s="412"/>
      <c r="AY296" s="412"/>
      <c r="AZ296" s="412"/>
      <c r="BA296" s="412"/>
      <c r="BB296" s="412"/>
      <c r="BC296" s="412"/>
      <c r="BD296" s="412"/>
      <c r="BE296" s="412"/>
      <c r="BF296" s="412"/>
      <c r="BG296" s="412"/>
      <c r="BH296" s="412"/>
      <c r="BI296" s="412"/>
      <c r="BJ296" s="412"/>
      <c r="BK296" s="412"/>
      <c r="BL296" s="412"/>
      <c r="BM296" s="412"/>
      <c r="BN296" s="412"/>
      <c r="BO296" s="412"/>
      <c r="BP296" s="412"/>
      <c r="BQ296" s="412"/>
      <c r="BR296" s="412"/>
      <c r="BS296" s="412"/>
      <c r="BT296" s="412"/>
      <c r="BU296" s="412"/>
      <c r="BV296" s="412"/>
      <c r="BW296" s="412"/>
      <c r="BX296" s="412"/>
      <c r="BY296" s="412"/>
      <c r="BZ296" s="412"/>
      <c r="CA296" s="412"/>
      <c r="CB296" s="412"/>
      <c r="CC296" s="412"/>
      <c r="CD296" s="412"/>
      <c r="CE296" s="412"/>
      <c r="CF296" s="412"/>
      <c r="CG296" s="412"/>
      <c r="CH296" s="412"/>
      <c r="CI296" s="412"/>
      <c r="CJ296" s="412"/>
      <c r="CK296" s="412"/>
      <c r="CL296" s="412"/>
      <c r="CM296" s="412"/>
      <c r="CN296" s="412"/>
      <c r="CO296" s="412"/>
      <c r="CP296" s="412"/>
      <c r="CQ296" s="412"/>
      <c r="CR296" s="412"/>
      <c r="CS296" s="412"/>
      <c r="CT296" s="412"/>
      <c r="CU296" s="412"/>
      <c r="CV296" s="412"/>
      <c r="CW296" s="412"/>
      <c r="CX296" s="412"/>
      <c r="CY296" s="412"/>
      <c r="CZ296" s="412"/>
      <c r="DA296" s="412"/>
      <c r="DB296" s="412"/>
      <c r="DC296" s="412"/>
      <c r="DD296" s="412"/>
      <c r="DE296" s="412"/>
      <c r="DF296" s="412"/>
      <c r="DG296" s="412"/>
      <c r="DH296" s="412"/>
      <c r="DI296" s="412"/>
      <c r="DJ296" s="412"/>
      <c r="DK296" s="412"/>
      <c r="DL296" s="412"/>
      <c r="DM296" s="412"/>
      <c r="DN296" s="412"/>
      <c r="DO296" s="412"/>
      <c r="DP296" s="412"/>
      <c r="DQ296" s="412"/>
      <c r="DR296" s="412"/>
      <c r="DS296" s="412"/>
      <c r="DT296" s="412"/>
      <c r="DU296" s="412"/>
      <c r="DV296" s="412"/>
      <c r="DW296" s="412"/>
      <c r="DX296" s="412"/>
      <c r="DY296" s="412"/>
      <c r="DZ296" s="412"/>
      <c r="EA296" s="412"/>
      <c r="EB296" s="412"/>
      <c r="EC296" s="412"/>
      <c r="ED296" s="412"/>
      <c r="EE296" s="412"/>
      <c r="EF296" s="412"/>
      <c r="EG296" s="412"/>
      <c r="EH296" s="412"/>
      <c r="EI296" s="412"/>
      <c r="EJ296" s="412"/>
      <c r="EK296" s="412"/>
      <c r="EL296" s="412"/>
      <c r="EM296" s="412"/>
    </row>
    <row r="297" spans="1:143" s="414" customFormat="1" ht="40.5" customHeight="1" x14ac:dyDescent="0.2">
      <c r="A297" s="230">
        <v>44244</v>
      </c>
      <c r="B297" s="377">
        <v>58308</v>
      </c>
      <c r="C297" s="377" t="s">
        <v>1004</v>
      </c>
      <c r="D297" s="402"/>
      <c r="E297" s="380">
        <v>113862.06</v>
      </c>
      <c r="F297" s="289">
        <f t="shared" si="4"/>
        <v>80487490.709999934</v>
      </c>
      <c r="G297" s="412"/>
      <c r="H297" s="412"/>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c r="AJ297" s="412"/>
      <c r="AK297" s="412"/>
      <c r="AL297" s="412"/>
      <c r="AM297" s="412"/>
      <c r="AN297" s="412"/>
      <c r="AO297" s="412"/>
      <c r="AP297" s="412"/>
      <c r="AQ297" s="412"/>
      <c r="AR297" s="412"/>
      <c r="AS297" s="412"/>
      <c r="AT297" s="412"/>
      <c r="AU297" s="412"/>
      <c r="AV297" s="412"/>
      <c r="AW297" s="412"/>
      <c r="AX297" s="412"/>
      <c r="AY297" s="412"/>
      <c r="AZ297" s="412"/>
      <c r="BA297" s="412"/>
      <c r="BB297" s="412"/>
      <c r="BC297" s="412"/>
      <c r="BD297" s="412"/>
      <c r="BE297" s="412"/>
      <c r="BF297" s="412"/>
      <c r="BG297" s="412"/>
      <c r="BH297" s="412"/>
      <c r="BI297" s="412"/>
      <c r="BJ297" s="412"/>
      <c r="BK297" s="412"/>
      <c r="BL297" s="412"/>
      <c r="BM297" s="412"/>
      <c r="BN297" s="412"/>
      <c r="BO297" s="412"/>
      <c r="BP297" s="412"/>
      <c r="BQ297" s="412"/>
      <c r="BR297" s="412"/>
      <c r="BS297" s="412"/>
      <c r="BT297" s="412"/>
      <c r="BU297" s="412"/>
      <c r="BV297" s="412"/>
      <c r="BW297" s="412"/>
      <c r="BX297" s="412"/>
      <c r="BY297" s="412"/>
      <c r="BZ297" s="412"/>
      <c r="CA297" s="412"/>
      <c r="CB297" s="412"/>
      <c r="CC297" s="412"/>
      <c r="CD297" s="412"/>
      <c r="CE297" s="412"/>
      <c r="CF297" s="412"/>
      <c r="CG297" s="412"/>
      <c r="CH297" s="412"/>
      <c r="CI297" s="412"/>
      <c r="CJ297" s="412"/>
      <c r="CK297" s="412"/>
      <c r="CL297" s="412"/>
      <c r="CM297" s="412"/>
      <c r="CN297" s="412"/>
      <c r="CO297" s="412"/>
      <c r="CP297" s="412"/>
      <c r="CQ297" s="412"/>
      <c r="CR297" s="412"/>
      <c r="CS297" s="412"/>
      <c r="CT297" s="412"/>
      <c r="CU297" s="412"/>
      <c r="CV297" s="412"/>
      <c r="CW297" s="412"/>
      <c r="CX297" s="412"/>
      <c r="CY297" s="412"/>
      <c r="CZ297" s="412"/>
      <c r="DA297" s="412"/>
      <c r="DB297" s="412"/>
      <c r="DC297" s="412"/>
      <c r="DD297" s="412"/>
      <c r="DE297" s="412"/>
      <c r="DF297" s="412"/>
      <c r="DG297" s="412"/>
      <c r="DH297" s="412"/>
      <c r="DI297" s="412"/>
      <c r="DJ297" s="412"/>
      <c r="DK297" s="412"/>
      <c r="DL297" s="412"/>
      <c r="DM297" s="412"/>
      <c r="DN297" s="412"/>
      <c r="DO297" s="412"/>
      <c r="DP297" s="412"/>
      <c r="DQ297" s="412"/>
      <c r="DR297" s="412"/>
      <c r="DS297" s="412"/>
      <c r="DT297" s="412"/>
      <c r="DU297" s="412"/>
      <c r="DV297" s="412"/>
      <c r="DW297" s="412"/>
      <c r="DX297" s="412"/>
      <c r="DY297" s="412"/>
      <c r="DZ297" s="412"/>
      <c r="EA297" s="412"/>
      <c r="EB297" s="412"/>
      <c r="EC297" s="412"/>
      <c r="ED297" s="412"/>
      <c r="EE297" s="412"/>
      <c r="EF297" s="412"/>
      <c r="EG297" s="412"/>
      <c r="EH297" s="412"/>
      <c r="EI297" s="412"/>
      <c r="EJ297" s="412"/>
      <c r="EK297" s="412"/>
      <c r="EL297" s="412"/>
      <c r="EM297" s="412"/>
    </row>
    <row r="298" spans="1:143" s="414" customFormat="1" ht="16.5" customHeight="1" x14ac:dyDescent="0.2">
      <c r="A298" s="230">
        <v>44244</v>
      </c>
      <c r="B298" s="377">
        <v>58309</v>
      </c>
      <c r="C298" s="377" t="s">
        <v>41</v>
      </c>
      <c r="D298" s="402"/>
      <c r="E298" s="380">
        <v>0</v>
      </c>
      <c r="F298" s="289">
        <f t="shared" si="4"/>
        <v>80487490.709999934</v>
      </c>
      <c r="G298" s="412"/>
      <c r="H298" s="412"/>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c r="AJ298" s="412"/>
      <c r="AK298" s="412"/>
      <c r="AL298" s="412"/>
      <c r="AM298" s="412"/>
      <c r="AN298" s="412"/>
      <c r="AO298" s="412"/>
      <c r="AP298" s="412"/>
      <c r="AQ298" s="412"/>
      <c r="AR298" s="412"/>
      <c r="AS298" s="412"/>
      <c r="AT298" s="412"/>
      <c r="AU298" s="412"/>
      <c r="AV298" s="412"/>
      <c r="AW298" s="412"/>
      <c r="AX298" s="412"/>
      <c r="AY298" s="412"/>
      <c r="AZ298" s="412"/>
      <c r="BA298" s="412"/>
      <c r="BB298" s="412"/>
      <c r="BC298" s="412"/>
      <c r="BD298" s="412"/>
      <c r="BE298" s="412"/>
      <c r="BF298" s="412"/>
      <c r="BG298" s="412"/>
      <c r="BH298" s="412"/>
      <c r="BI298" s="412"/>
      <c r="BJ298" s="412"/>
      <c r="BK298" s="412"/>
      <c r="BL298" s="412"/>
      <c r="BM298" s="412"/>
      <c r="BN298" s="412"/>
      <c r="BO298" s="412"/>
      <c r="BP298" s="412"/>
      <c r="BQ298" s="412"/>
      <c r="BR298" s="412"/>
      <c r="BS298" s="412"/>
      <c r="BT298" s="412"/>
      <c r="BU298" s="412"/>
      <c r="BV298" s="412"/>
      <c r="BW298" s="412"/>
      <c r="BX298" s="412"/>
      <c r="BY298" s="412"/>
      <c r="BZ298" s="412"/>
      <c r="CA298" s="412"/>
      <c r="CB298" s="412"/>
      <c r="CC298" s="412"/>
      <c r="CD298" s="412"/>
      <c r="CE298" s="412"/>
      <c r="CF298" s="412"/>
      <c r="CG298" s="412"/>
      <c r="CH298" s="412"/>
      <c r="CI298" s="412"/>
      <c r="CJ298" s="412"/>
      <c r="CK298" s="412"/>
      <c r="CL298" s="412"/>
      <c r="CM298" s="412"/>
      <c r="CN298" s="412"/>
      <c r="CO298" s="412"/>
      <c r="CP298" s="412"/>
      <c r="CQ298" s="412"/>
      <c r="CR298" s="412"/>
      <c r="CS298" s="412"/>
      <c r="CT298" s="412"/>
      <c r="CU298" s="412"/>
      <c r="CV298" s="412"/>
      <c r="CW298" s="412"/>
      <c r="CX298" s="412"/>
      <c r="CY298" s="412"/>
      <c r="CZ298" s="412"/>
      <c r="DA298" s="412"/>
      <c r="DB298" s="412"/>
      <c r="DC298" s="412"/>
      <c r="DD298" s="412"/>
      <c r="DE298" s="412"/>
      <c r="DF298" s="412"/>
      <c r="DG298" s="412"/>
      <c r="DH298" s="412"/>
      <c r="DI298" s="412"/>
      <c r="DJ298" s="412"/>
      <c r="DK298" s="412"/>
      <c r="DL298" s="412"/>
      <c r="DM298" s="412"/>
      <c r="DN298" s="412"/>
      <c r="DO298" s="412"/>
      <c r="DP298" s="412"/>
      <c r="DQ298" s="412"/>
      <c r="DR298" s="412"/>
      <c r="DS298" s="412"/>
      <c r="DT298" s="412"/>
      <c r="DU298" s="412"/>
      <c r="DV298" s="412"/>
      <c r="DW298" s="412"/>
      <c r="DX298" s="412"/>
      <c r="DY298" s="412"/>
      <c r="DZ298" s="412"/>
      <c r="EA298" s="412"/>
      <c r="EB298" s="412"/>
      <c r="EC298" s="412"/>
      <c r="ED298" s="412"/>
      <c r="EE298" s="412"/>
      <c r="EF298" s="412"/>
      <c r="EG298" s="412"/>
      <c r="EH298" s="412"/>
      <c r="EI298" s="412"/>
      <c r="EJ298" s="412"/>
      <c r="EK298" s="412"/>
      <c r="EL298" s="412"/>
      <c r="EM298" s="412"/>
    </row>
    <row r="299" spans="1:143" s="414" customFormat="1" ht="37.5" customHeight="1" x14ac:dyDescent="0.2">
      <c r="A299" s="230">
        <v>44244</v>
      </c>
      <c r="B299" s="377">
        <v>58310</v>
      </c>
      <c r="C299" s="377" t="s">
        <v>1005</v>
      </c>
      <c r="D299" s="402"/>
      <c r="E299" s="380">
        <v>135333.10999999999</v>
      </c>
      <c r="F299" s="289">
        <f t="shared" si="4"/>
        <v>80352157.599999934</v>
      </c>
      <c r="G299" s="412"/>
      <c r="H299" s="412"/>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c r="AJ299" s="412"/>
      <c r="AK299" s="412"/>
      <c r="AL299" s="412"/>
      <c r="AM299" s="412"/>
      <c r="AN299" s="412"/>
      <c r="AO299" s="412"/>
      <c r="AP299" s="412"/>
      <c r="AQ299" s="412"/>
      <c r="AR299" s="412"/>
      <c r="AS299" s="412"/>
      <c r="AT299" s="412"/>
      <c r="AU299" s="412"/>
      <c r="AV299" s="412"/>
      <c r="AW299" s="412"/>
      <c r="AX299" s="412"/>
      <c r="AY299" s="412"/>
      <c r="AZ299" s="412"/>
      <c r="BA299" s="412"/>
      <c r="BB299" s="412"/>
      <c r="BC299" s="412"/>
      <c r="BD299" s="412"/>
      <c r="BE299" s="412"/>
      <c r="BF299" s="412"/>
      <c r="BG299" s="412"/>
      <c r="BH299" s="412"/>
      <c r="BI299" s="412"/>
      <c r="BJ299" s="412"/>
      <c r="BK299" s="412"/>
      <c r="BL299" s="412"/>
      <c r="BM299" s="412"/>
      <c r="BN299" s="412"/>
      <c r="BO299" s="412"/>
      <c r="BP299" s="412"/>
      <c r="BQ299" s="412"/>
      <c r="BR299" s="412"/>
      <c r="BS299" s="412"/>
      <c r="BT299" s="412"/>
      <c r="BU299" s="412"/>
      <c r="BV299" s="412"/>
      <c r="BW299" s="412"/>
      <c r="BX299" s="412"/>
      <c r="BY299" s="412"/>
      <c r="BZ299" s="412"/>
      <c r="CA299" s="412"/>
      <c r="CB299" s="412"/>
      <c r="CC299" s="412"/>
      <c r="CD299" s="412"/>
      <c r="CE299" s="412"/>
      <c r="CF299" s="412"/>
      <c r="CG299" s="412"/>
      <c r="CH299" s="412"/>
      <c r="CI299" s="412"/>
      <c r="CJ299" s="412"/>
      <c r="CK299" s="412"/>
      <c r="CL299" s="412"/>
      <c r="CM299" s="412"/>
      <c r="CN299" s="412"/>
      <c r="CO299" s="412"/>
      <c r="CP299" s="412"/>
      <c r="CQ299" s="412"/>
      <c r="CR299" s="412"/>
      <c r="CS299" s="412"/>
      <c r="CT299" s="412"/>
      <c r="CU299" s="412"/>
      <c r="CV299" s="412"/>
      <c r="CW299" s="412"/>
      <c r="CX299" s="412"/>
      <c r="CY299" s="412"/>
      <c r="CZ299" s="412"/>
      <c r="DA299" s="412"/>
      <c r="DB299" s="412"/>
      <c r="DC299" s="412"/>
      <c r="DD299" s="412"/>
      <c r="DE299" s="412"/>
      <c r="DF299" s="412"/>
      <c r="DG299" s="412"/>
      <c r="DH299" s="412"/>
      <c r="DI299" s="412"/>
      <c r="DJ299" s="412"/>
      <c r="DK299" s="412"/>
      <c r="DL299" s="412"/>
      <c r="DM299" s="412"/>
      <c r="DN299" s="412"/>
      <c r="DO299" s="412"/>
      <c r="DP299" s="412"/>
      <c r="DQ299" s="412"/>
      <c r="DR299" s="412"/>
      <c r="DS299" s="412"/>
      <c r="DT299" s="412"/>
      <c r="DU299" s="412"/>
      <c r="DV299" s="412"/>
      <c r="DW299" s="412"/>
      <c r="DX299" s="412"/>
      <c r="DY299" s="412"/>
      <c r="DZ299" s="412"/>
      <c r="EA299" s="412"/>
      <c r="EB299" s="412"/>
      <c r="EC299" s="412"/>
      <c r="ED299" s="412"/>
      <c r="EE299" s="412"/>
      <c r="EF299" s="412"/>
      <c r="EG299" s="412"/>
      <c r="EH299" s="412"/>
      <c r="EI299" s="412"/>
      <c r="EJ299" s="412"/>
      <c r="EK299" s="412"/>
      <c r="EL299" s="412"/>
      <c r="EM299" s="412"/>
    </row>
    <row r="300" spans="1:143" s="414" customFormat="1" ht="41.25" customHeight="1" x14ac:dyDescent="0.2">
      <c r="A300" s="230">
        <v>44244</v>
      </c>
      <c r="B300" s="377">
        <v>58311</v>
      </c>
      <c r="C300" s="377" t="s">
        <v>1023</v>
      </c>
      <c r="D300" s="402"/>
      <c r="E300" s="380">
        <v>164872.5</v>
      </c>
      <c r="F300" s="289">
        <f t="shared" si="4"/>
        <v>80187285.099999934</v>
      </c>
      <c r="G300" s="412"/>
      <c r="H300" s="412"/>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c r="AJ300" s="412"/>
      <c r="AK300" s="412"/>
      <c r="AL300" s="412"/>
      <c r="AM300" s="412"/>
      <c r="AN300" s="412"/>
      <c r="AO300" s="412"/>
      <c r="AP300" s="412"/>
      <c r="AQ300" s="412"/>
      <c r="AR300" s="412"/>
      <c r="AS300" s="412"/>
      <c r="AT300" s="412"/>
      <c r="AU300" s="412"/>
      <c r="AV300" s="412"/>
      <c r="AW300" s="412"/>
      <c r="AX300" s="412"/>
      <c r="AY300" s="412"/>
      <c r="AZ300" s="412"/>
      <c r="BA300" s="412"/>
      <c r="BB300" s="412"/>
      <c r="BC300" s="412"/>
      <c r="BD300" s="412"/>
      <c r="BE300" s="412"/>
      <c r="BF300" s="412"/>
      <c r="BG300" s="412"/>
      <c r="BH300" s="412"/>
      <c r="BI300" s="412"/>
      <c r="BJ300" s="412"/>
      <c r="BK300" s="412"/>
      <c r="BL300" s="412"/>
      <c r="BM300" s="412"/>
      <c r="BN300" s="412"/>
      <c r="BO300" s="412"/>
      <c r="BP300" s="412"/>
      <c r="BQ300" s="412"/>
      <c r="BR300" s="412"/>
      <c r="BS300" s="412"/>
      <c r="BT300" s="412"/>
      <c r="BU300" s="412"/>
      <c r="BV300" s="412"/>
      <c r="BW300" s="412"/>
      <c r="BX300" s="412"/>
      <c r="BY300" s="412"/>
      <c r="BZ300" s="412"/>
      <c r="CA300" s="412"/>
      <c r="CB300" s="412"/>
      <c r="CC300" s="412"/>
      <c r="CD300" s="412"/>
      <c r="CE300" s="412"/>
      <c r="CF300" s="412"/>
      <c r="CG300" s="412"/>
      <c r="CH300" s="412"/>
      <c r="CI300" s="412"/>
      <c r="CJ300" s="412"/>
      <c r="CK300" s="412"/>
      <c r="CL300" s="412"/>
      <c r="CM300" s="412"/>
      <c r="CN300" s="412"/>
      <c r="CO300" s="412"/>
      <c r="CP300" s="412"/>
      <c r="CQ300" s="412"/>
      <c r="CR300" s="412"/>
      <c r="CS300" s="412"/>
      <c r="CT300" s="412"/>
      <c r="CU300" s="412"/>
      <c r="CV300" s="412"/>
      <c r="CW300" s="412"/>
      <c r="CX300" s="412"/>
      <c r="CY300" s="412"/>
      <c r="CZ300" s="412"/>
      <c r="DA300" s="412"/>
      <c r="DB300" s="412"/>
      <c r="DC300" s="412"/>
      <c r="DD300" s="412"/>
      <c r="DE300" s="412"/>
      <c r="DF300" s="412"/>
      <c r="DG300" s="412"/>
      <c r="DH300" s="412"/>
      <c r="DI300" s="412"/>
      <c r="DJ300" s="412"/>
      <c r="DK300" s="412"/>
      <c r="DL300" s="412"/>
      <c r="DM300" s="412"/>
      <c r="DN300" s="412"/>
      <c r="DO300" s="412"/>
      <c r="DP300" s="412"/>
      <c r="DQ300" s="412"/>
      <c r="DR300" s="412"/>
      <c r="DS300" s="412"/>
      <c r="DT300" s="412"/>
      <c r="DU300" s="412"/>
      <c r="DV300" s="412"/>
      <c r="DW300" s="412"/>
      <c r="DX300" s="412"/>
      <c r="DY300" s="412"/>
      <c r="DZ300" s="412"/>
      <c r="EA300" s="412"/>
      <c r="EB300" s="412"/>
      <c r="EC300" s="412"/>
      <c r="ED300" s="412"/>
      <c r="EE300" s="412"/>
      <c r="EF300" s="412"/>
      <c r="EG300" s="412"/>
      <c r="EH300" s="412"/>
      <c r="EI300" s="412"/>
      <c r="EJ300" s="412"/>
      <c r="EK300" s="412"/>
      <c r="EL300" s="412"/>
      <c r="EM300" s="412"/>
    </row>
    <row r="301" spans="1:143" s="414" customFormat="1" ht="46.5" customHeight="1" x14ac:dyDescent="0.2">
      <c r="A301" s="230">
        <v>44244</v>
      </c>
      <c r="B301" s="377">
        <v>58312</v>
      </c>
      <c r="C301" s="377" t="s">
        <v>1022</v>
      </c>
      <c r="D301" s="402"/>
      <c r="E301" s="380">
        <v>109915</v>
      </c>
      <c r="F301" s="289">
        <f t="shared" si="4"/>
        <v>80077370.099999934</v>
      </c>
      <c r="G301" s="412"/>
      <c r="H301" s="412"/>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c r="AJ301" s="412"/>
      <c r="AK301" s="412"/>
      <c r="AL301" s="412"/>
      <c r="AM301" s="412"/>
      <c r="AN301" s="412"/>
      <c r="AO301" s="412"/>
      <c r="AP301" s="412"/>
      <c r="AQ301" s="412"/>
      <c r="AR301" s="412"/>
      <c r="AS301" s="412"/>
      <c r="AT301" s="412"/>
      <c r="AU301" s="412"/>
      <c r="AV301" s="412"/>
      <c r="AW301" s="412"/>
      <c r="AX301" s="412"/>
      <c r="AY301" s="412"/>
      <c r="AZ301" s="412"/>
      <c r="BA301" s="412"/>
      <c r="BB301" s="412"/>
      <c r="BC301" s="412"/>
      <c r="BD301" s="412"/>
      <c r="BE301" s="412"/>
      <c r="BF301" s="412"/>
      <c r="BG301" s="412"/>
      <c r="BH301" s="412"/>
      <c r="BI301" s="412"/>
      <c r="BJ301" s="412"/>
      <c r="BK301" s="412"/>
      <c r="BL301" s="412"/>
      <c r="BM301" s="412"/>
      <c r="BN301" s="412"/>
      <c r="BO301" s="412"/>
      <c r="BP301" s="412"/>
      <c r="BQ301" s="412"/>
      <c r="BR301" s="412"/>
      <c r="BS301" s="412"/>
      <c r="BT301" s="412"/>
      <c r="BU301" s="412"/>
      <c r="BV301" s="412"/>
      <c r="BW301" s="412"/>
      <c r="BX301" s="412"/>
      <c r="BY301" s="412"/>
      <c r="BZ301" s="412"/>
      <c r="CA301" s="412"/>
      <c r="CB301" s="412"/>
      <c r="CC301" s="412"/>
      <c r="CD301" s="412"/>
      <c r="CE301" s="412"/>
      <c r="CF301" s="412"/>
      <c r="CG301" s="412"/>
      <c r="CH301" s="412"/>
      <c r="CI301" s="412"/>
      <c r="CJ301" s="412"/>
      <c r="CK301" s="412"/>
      <c r="CL301" s="412"/>
      <c r="CM301" s="412"/>
      <c r="CN301" s="412"/>
      <c r="CO301" s="412"/>
      <c r="CP301" s="412"/>
      <c r="CQ301" s="412"/>
      <c r="CR301" s="412"/>
      <c r="CS301" s="412"/>
      <c r="CT301" s="412"/>
      <c r="CU301" s="412"/>
      <c r="CV301" s="412"/>
      <c r="CW301" s="412"/>
      <c r="CX301" s="412"/>
      <c r="CY301" s="412"/>
      <c r="CZ301" s="412"/>
      <c r="DA301" s="412"/>
      <c r="DB301" s="412"/>
      <c r="DC301" s="412"/>
      <c r="DD301" s="412"/>
      <c r="DE301" s="412"/>
      <c r="DF301" s="412"/>
      <c r="DG301" s="412"/>
      <c r="DH301" s="412"/>
      <c r="DI301" s="412"/>
      <c r="DJ301" s="412"/>
      <c r="DK301" s="412"/>
      <c r="DL301" s="412"/>
      <c r="DM301" s="412"/>
      <c r="DN301" s="412"/>
      <c r="DO301" s="412"/>
      <c r="DP301" s="412"/>
      <c r="DQ301" s="412"/>
      <c r="DR301" s="412"/>
      <c r="DS301" s="412"/>
      <c r="DT301" s="412"/>
      <c r="DU301" s="412"/>
      <c r="DV301" s="412"/>
      <c r="DW301" s="412"/>
      <c r="DX301" s="412"/>
      <c r="DY301" s="412"/>
      <c r="DZ301" s="412"/>
      <c r="EA301" s="412"/>
      <c r="EB301" s="412"/>
      <c r="EC301" s="412"/>
      <c r="ED301" s="412"/>
      <c r="EE301" s="412"/>
      <c r="EF301" s="412"/>
      <c r="EG301" s="412"/>
      <c r="EH301" s="412"/>
      <c r="EI301" s="412"/>
      <c r="EJ301" s="412"/>
      <c r="EK301" s="412"/>
      <c r="EL301" s="412"/>
      <c r="EM301" s="412"/>
    </row>
    <row r="302" spans="1:143" s="414" customFormat="1" ht="40.5" customHeight="1" x14ac:dyDescent="0.2">
      <c r="A302" s="230">
        <v>44244</v>
      </c>
      <c r="B302" s="377">
        <v>58313</v>
      </c>
      <c r="C302" s="377" t="s">
        <v>1021</v>
      </c>
      <c r="D302" s="402"/>
      <c r="E302" s="380">
        <v>257877.5</v>
      </c>
      <c r="F302" s="289">
        <f t="shared" si="4"/>
        <v>79819492.599999934</v>
      </c>
      <c r="G302" s="412"/>
      <c r="H302" s="412"/>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c r="AJ302" s="412"/>
      <c r="AK302" s="412"/>
      <c r="AL302" s="412"/>
      <c r="AM302" s="412"/>
      <c r="AN302" s="412"/>
      <c r="AO302" s="412"/>
      <c r="AP302" s="412"/>
      <c r="AQ302" s="412"/>
      <c r="AR302" s="412"/>
      <c r="AS302" s="412"/>
      <c r="AT302" s="412"/>
      <c r="AU302" s="412"/>
      <c r="AV302" s="412"/>
      <c r="AW302" s="412"/>
      <c r="AX302" s="412"/>
      <c r="AY302" s="412"/>
      <c r="AZ302" s="412"/>
      <c r="BA302" s="412"/>
      <c r="BB302" s="412"/>
      <c r="BC302" s="412"/>
      <c r="BD302" s="412"/>
      <c r="BE302" s="412"/>
      <c r="BF302" s="412"/>
      <c r="BG302" s="412"/>
      <c r="BH302" s="412"/>
      <c r="BI302" s="412"/>
      <c r="BJ302" s="412"/>
      <c r="BK302" s="412"/>
      <c r="BL302" s="412"/>
      <c r="BM302" s="412"/>
      <c r="BN302" s="412"/>
      <c r="BO302" s="412"/>
      <c r="BP302" s="412"/>
      <c r="BQ302" s="412"/>
      <c r="BR302" s="412"/>
      <c r="BS302" s="412"/>
      <c r="BT302" s="412"/>
      <c r="BU302" s="412"/>
      <c r="BV302" s="412"/>
      <c r="BW302" s="412"/>
      <c r="BX302" s="412"/>
      <c r="BY302" s="412"/>
      <c r="BZ302" s="412"/>
      <c r="CA302" s="412"/>
      <c r="CB302" s="412"/>
      <c r="CC302" s="412"/>
      <c r="CD302" s="412"/>
      <c r="CE302" s="412"/>
      <c r="CF302" s="412"/>
      <c r="CG302" s="412"/>
      <c r="CH302" s="412"/>
      <c r="CI302" s="412"/>
      <c r="CJ302" s="412"/>
      <c r="CK302" s="412"/>
      <c r="CL302" s="412"/>
      <c r="CM302" s="412"/>
      <c r="CN302" s="412"/>
      <c r="CO302" s="412"/>
      <c r="CP302" s="412"/>
      <c r="CQ302" s="412"/>
      <c r="CR302" s="412"/>
      <c r="CS302" s="412"/>
      <c r="CT302" s="412"/>
      <c r="CU302" s="412"/>
      <c r="CV302" s="412"/>
      <c r="CW302" s="412"/>
      <c r="CX302" s="412"/>
      <c r="CY302" s="412"/>
      <c r="CZ302" s="412"/>
      <c r="DA302" s="412"/>
      <c r="DB302" s="412"/>
      <c r="DC302" s="412"/>
      <c r="DD302" s="412"/>
      <c r="DE302" s="412"/>
      <c r="DF302" s="412"/>
      <c r="DG302" s="412"/>
      <c r="DH302" s="412"/>
      <c r="DI302" s="412"/>
      <c r="DJ302" s="412"/>
      <c r="DK302" s="412"/>
      <c r="DL302" s="412"/>
      <c r="DM302" s="412"/>
      <c r="DN302" s="412"/>
      <c r="DO302" s="412"/>
      <c r="DP302" s="412"/>
      <c r="DQ302" s="412"/>
      <c r="DR302" s="412"/>
      <c r="DS302" s="412"/>
      <c r="DT302" s="412"/>
      <c r="DU302" s="412"/>
      <c r="DV302" s="412"/>
      <c r="DW302" s="412"/>
      <c r="DX302" s="412"/>
      <c r="DY302" s="412"/>
      <c r="DZ302" s="412"/>
      <c r="EA302" s="412"/>
      <c r="EB302" s="412"/>
      <c r="EC302" s="412"/>
      <c r="ED302" s="412"/>
      <c r="EE302" s="412"/>
      <c r="EF302" s="412"/>
      <c r="EG302" s="412"/>
      <c r="EH302" s="412"/>
      <c r="EI302" s="412"/>
      <c r="EJ302" s="412"/>
      <c r="EK302" s="412"/>
      <c r="EL302" s="412"/>
      <c r="EM302" s="412"/>
    </row>
    <row r="303" spans="1:143" s="414" customFormat="1" ht="39" customHeight="1" x14ac:dyDescent="0.2">
      <c r="A303" s="230">
        <v>44244</v>
      </c>
      <c r="B303" s="377">
        <v>58314</v>
      </c>
      <c r="C303" s="377" t="s">
        <v>1020</v>
      </c>
      <c r="D303" s="402"/>
      <c r="E303" s="380">
        <v>109915</v>
      </c>
      <c r="F303" s="289">
        <f t="shared" si="4"/>
        <v>79709577.599999934</v>
      </c>
      <c r="G303" s="412"/>
      <c r="H303" s="412"/>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c r="AJ303" s="412"/>
      <c r="AK303" s="412"/>
      <c r="AL303" s="412"/>
      <c r="AM303" s="412"/>
      <c r="AN303" s="412"/>
      <c r="AO303" s="412"/>
      <c r="AP303" s="412"/>
      <c r="AQ303" s="412"/>
      <c r="AR303" s="412"/>
      <c r="AS303" s="412"/>
      <c r="AT303" s="412"/>
      <c r="AU303" s="412"/>
      <c r="AV303" s="412"/>
      <c r="AW303" s="412"/>
      <c r="AX303" s="412"/>
      <c r="AY303" s="412"/>
      <c r="AZ303" s="412"/>
      <c r="BA303" s="412"/>
      <c r="BB303" s="412"/>
      <c r="BC303" s="412"/>
      <c r="BD303" s="412"/>
      <c r="BE303" s="412"/>
      <c r="BF303" s="412"/>
      <c r="BG303" s="412"/>
      <c r="BH303" s="412"/>
      <c r="BI303" s="412"/>
      <c r="BJ303" s="412"/>
      <c r="BK303" s="412"/>
      <c r="BL303" s="412"/>
      <c r="BM303" s="412"/>
      <c r="BN303" s="412"/>
      <c r="BO303" s="412"/>
      <c r="BP303" s="412"/>
      <c r="BQ303" s="412"/>
      <c r="BR303" s="412"/>
      <c r="BS303" s="412"/>
      <c r="BT303" s="412"/>
      <c r="BU303" s="412"/>
      <c r="BV303" s="412"/>
      <c r="BW303" s="412"/>
      <c r="BX303" s="412"/>
      <c r="BY303" s="412"/>
      <c r="BZ303" s="412"/>
      <c r="CA303" s="412"/>
      <c r="CB303" s="412"/>
      <c r="CC303" s="412"/>
      <c r="CD303" s="412"/>
      <c r="CE303" s="412"/>
      <c r="CF303" s="412"/>
      <c r="CG303" s="412"/>
      <c r="CH303" s="412"/>
      <c r="CI303" s="412"/>
      <c r="CJ303" s="412"/>
      <c r="CK303" s="412"/>
      <c r="CL303" s="412"/>
      <c r="CM303" s="412"/>
      <c r="CN303" s="412"/>
      <c r="CO303" s="412"/>
      <c r="CP303" s="412"/>
      <c r="CQ303" s="412"/>
      <c r="CR303" s="412"/>
      <c r="CS303" s="412"/>
      <c r="CT303" s="412"/>
      <c r="CU303" s="412"/>
      <c r="CV303" s="412"/>
      <c r="CW303" s="412"/>
      <c r="CX303" s="412"/>
      <c r="CY303" s="412"/>
      <c r="CZ303" s="412"/>
      <c r="DA303" s="412"/>
      <c r="DB303" s="412"/>
      <c r="DC303" s="412"/>
      <c r="DD303" s="412"/>
      <c r="DE303" s="412"/>
      <c r="DF303" s="412"/>
      <c r="DG303" s="412"/>
      <c r="DH303" s="412"/>
      <c r="DI303" s="412"/>
      <c r="DJ303" s="412"/>
      <c r="DK303" s="412"/>
      <c r="DL303" s="412"/>
      <c r="DM303" s="412"/>
      <c r="DN303" s="412"/>
      <c r="DO303" s="412"/>
      <c r="DP303" s="412"/>
      <c r="DQ303" s="412"/>
      <c r="DR303" s="412"/>
      <c r="DS303" s="412"/>
      <c r="DT303" s="412"/>
      <c r="DU303" s="412"/>
      <c r="DV303" s="412"/>
      <c r="DW303" s="412"/>
      <c r="DX303" s="412"/>
      <c r="DY303" s="412"/>
      <c r="DZ303" s="412"/>
      <c r="EA303" s="412"/>
      <c r="EB303" s="412"/>
      <c r="EC303" s="412"/>
      <c r="ED303" s="412"/>
      <c r="EE303" s="412"/>
      <c r="EF303" s="412"/>
      <c r="EG303" s="412"/>
      <c r="EH303" s="412"/>
      <c r="EI303" s="412"/>
      <c r="EJ303" s="412"/>
      <c r="EK303" s="412"/>
      <c r="EL303" s="412"/>
      <c r="EM303" s="412"/>
    </row>
    <row r="304" spans="1:143" s="414" customFormat="1" ht="39.75" customHeight="1" x14ac:dyDescent="0.2">
      <c r="A304" s="230">
        <v>44244</v>
      </c>
      <c r="B304" s="377">
        <v>58315</v>
      </c>
      <c r="C304" s="377" t="s">
        <v>1019</v>
      </c>
      <c r="D304" s="402"/>
      <c r="E304" s="380">
        <v>84550</v>
      </c>
      <c r="F304" s="289">
        <f t="shared" si="4"/>
        <v>79625027.599999934</v>
      </c>
      <c r="G304" s="412"/>
      <c r="H304" s="412"/>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c r="AJ304" s="412"/>
      <c r="AK304" s="412"/>
      <c r="AL304" s="412"/>
      <c r="AM304" s="412"/>
      <c r="AN304" s="412"/>
      <c r="AO304" s="412"/>
      <c r="AP304" s="412"/>
      <c r="AQ304" s="412"/>
      <c r="AR304" s="412"/>
      <c r="AS304" s="412"/>
      <c r="AT304" s="412"/>
      <c r="AU304" s="412"/>
      <c r="AV304" s="412"/>
      <c r="AW304" s="412"/>
      <c r="AX304" s="412"/>
      <c r="AY304" s="412"/>
      <c r="AZ304" s="412"/>
      <c r="BA304" s="412"/>
      <c r="BB304" s="412"/>
      <c r="BC304" s="412"/>
      <c r="BD304" s="412"/>
      <c r="BE304" s="412"/>
      <c r="BF304" s="412"/>
      <c r="BG304" s="412"/>
      <c r="BH304" s="412"/>
      <c r="BI304" s="412"/>
      <c r="BJ304" s="412"/>
      <c r="BK304" s="412"/>
      <c r="BL304" s="412"/>
      <c r="BM304" s="412"/>
      <c r="BN304" s="412"/>
      <c r="BO304" s="412"/>
      <c r="BP304" s="412"/>
      <c r="BQ304" s="412"/>
      <c r="BR304" s="412"/>
      <c r="BS304" s="412"/>
      <c r="BT304" s="412"/>
      <c r="BU304" s="412"/>
      <c r="BV304" s="412"/>
      <c r="BW304" s="412"/>
      <c r="BX304" s="412"/>
      <c r="BY304" s="412"/>
      <c r="BZ304" s="412"/>
      <c r="CA304" s="412"/>
      <c r="CB304" s="412"/>
      <c r="CC304" s="412"/>
      <c r="CD304" s="412"/>
      <c r="CE304" s="412"/>
      <c r="CF304" s="412"/>
      <c r="CG304" s="412"/>
      <c r="CH304" s="412"/>
      <c r="CI304" s="412"/>
      <c r="CJ304" s="412"/>
      <c r="CK304" s="412"/>
      <c r="CL304" s="412"/>
      <c r="CM304" s="412"/>
      <c r="CN304" s="412"/>
      <c r="CO304" s="412"/>
      <c r="CP304" s="412"/>
      <c r="CQ304" s="412"/>
      <c r="CR304" s="412"/>
      <c r="CS304" s="412"/>
      <c r="CT304" s="412"/>
      <c r="CU304" s="412"/>
      <c r="CV304" s="412"/>
      <c r="CW304" s="412"/>
      <c r="CX304" s="412"/>
      <c r="CY304" s="412"/>
      <c r="CZ304" s="412"/>
      <c r="DA304" s="412"/>
      <c r="DB304" s="412"/>
      <c r="DC304" s="412"/>
      <c r="DD304" s="412"/>
      <c r="DE304" s="412"/>
      <c r="DF304" s="412"/>
      <c r="DG304" s="412"/>
      <c r="DH304" s="412"/>
      <c r="DI304" s="412"/>
      <c r="DJ304" s="412"/>
      <c r="DK304" s="412"/>
      <c r="DL304" s="412"/>
      <c r="DM304" s="412"/>
      <c r="DN304" s="412"/>
      <c r="DO304" s="412"/>
      <c r="DP304" s="412"/>
      <c r="DQ304" s="412"/>
      <c r="DR304" s="412"/>
      <c r="DS304" s="412"/>
      <c r="DT304" s="412"/>
      <c r="DU304" s="412"/>
      <c r="DV304" s="412"/>
      <c r="DW304" s="412"/>
      <c r="DX304" s="412"/>
      <c r="DY304" s="412"/>
      <c r="DZ304" s="412"/>
      <c r="EA304" s="412"/>
      <c r="EB304" s="412"/>
      <c r="EC304" s="412"/>
      <c r="ED304" s="412"/>
      <c r="EE304" s="412"/>
      <c r="EF304" s="412"/>
      <c r="EG304" s="412"/>
      <c r="EH304" s="412"/>
      <c r="EI304" s="412"/>
      <c r="EJ304" s="412"/>
      <c r="EK304" s="412"/>
      <c r="EL304" s="412"/>
      <c r="EM304" s="412"/>
    </row>
    <row r="305" spans="1:6" s="412" customFormat="1" ht="43.5" customHeight="1" x14ac:dyDescent="0.2">
      <c r="A305" s="230">
        <v>44244</v>
      </c>
      <c r="B305" s="377">
        <v>58316</v>
      </c>
      <c r="C305" s="377" t="s">
        <v>1018</v>
      </c>
      <c r="D305" s="402"/>
      <c r="E305" s="380">
        <v>10800</v>
      </c>
      <c r="F305" s="289">
        <f t="shared" si="4"/>
        <v>79614227.599999934</v>
      </c>
    </row>
    <row r="306" spans="1:6" s="412" customFormat="1" ht="39.75" customHeight="1" x14ac:dyDescent="0.2">
      <c r="A306" s="230">
        <v>44244</v>
      </c>
      <c r="B306" s="377">
        <v>58317</v>
      </c>
      <c r="C306" s="377" t="s">
        <v>1017</v>
      </c>
      <c r="D306" s="402"/>
      <c r="E306" s="380">
        <v>23895</v>
      </c>
      <c r="F306" s="289">
        <f t="shared" si="4"/>
        <v>79590332.599999934</v>
      </c>
    </row>
    <row r="307" spans="1:6" s="412" customFormat="1" ht="37.5" customHeight="1" x14ac:dyDescent="0.2">
      <c r="A307" s="230">
        <v>44244</v>
      </c>
      <c r="B307" s="377">
        <v>58318</v>
      </c>
      <c r="C307" s="377" t="s">
        <v>1016</v>
      </c>
      <c r="D307" s="402"/>
      <c r="E307" s="380">
        <v>13500</v>
      </c>
      <c r="F307" s="289">
        <f t="shared" si="4"/>
        <v>79576832.599999934</v>
      </c>
    </row>
    <row r="308" spans="1:6" s="412" customFormat="1" ht="30.75" customHeight="1" x14ac:dyDescent="0.2">
      <c r="A308" s="230">
        <v>44244</v>
      </c>
      <c r="B308" s="377">
        <v>58319</v>
      </c>
      <c r="C308" s="377" t="s">
        <v>1015</v>
      </c>
      <c r="D308" s="402"/>
      <c r="E308" s="380">
        <v>5400</v>
      </c>
      <c r="F308" s="289">
        <f t="shared" si="4"/>
        <v>79571432.599999934</v>
      </c>
    </row>
    <row r="309" spans="1:6" s="412" customFormat="1" ht="39" customHeight="1" x14ac:dyDescent="0.2">
      <c r="A309" s="230">
        <v>44244</v>
      </c>
      <c r="B309" s="377">
        <v>58320</v>
      </c>
      <c r="C309" s="377" t="s">
        <v>1014</v>
      </c>
      <c r="D309" s="402"/>
      <c r="E309" s="380">
        <v>4500</v>
      </c>
      <c r="F309" s="289">
        <f t="shared" si="4"/>
        <v>79566932.599999934</v>
      </c>
    </row>
    <row r="310" spans="1:6" s="412" customFormat="1" ht="33.75" customHeight="1" x14ac:dyDescent="0.2">
      <c r="A310" s="230">
        <v>44244</v>
      </c>
      <c r="B310" s="377" t="s">
        <v>993</v>
      </c>
      <c r="C310" s="377" t="s">
        <v>1013</v>
      </c>
      <c r="D310" s="402"/>
      <c r="E310" s="380">
        <v>13500</v>
      </c>
      <c r="F310" s="289">
        <f t="shared" si="4"/>
        <v>79553432.599999934</v>
      </c>
    </row>
    <row r="311" spans="1:6" s="412" customFormat="1" ht="44.25" customHeight="1" x14ac:dyDescent="0.2">
      <c r="A311" s="230">
        <v>44244</v>
      </c>
      <c r="B311" s="377" t="s">
        <v>994</v>
      </c>
      <c r="C311" s="377" t="s">
        <v>1012</v>
      </c>
      <c r="D311" s="402"/>
      <c r="E311" s="380">
        <v>1128600</v>
      </c>
      <c r="F311" s="289">
        <f t="shared" si="4"/>
        <v>78424832.599999934</v>
      </c>
    </row>
    <row r="312" spans="1:6" s="412" customFormat="1" ht="30.75" customHeight="1" x14ac:dyDescent="0.2">
      <c r="A312" s="230">
        <v>44244</v>
      </c>
      <c r="B312" s="377" t="s">
        <v>995</v>
      </c>
      <c r="C312" s="377" t="s">
        <v>1011</v>
      </c>
      <c r="D312" s="402"/>
      <c r="E312" s="380">
        <v>2347897.7000000002</v>
      </c>
      <c r="F312" s="289">
        <f t="shared" si="4"/>
        <v>76076934.899999931</v>
      </c>
    </row>
    <row r="313" spans="1:6" s="412" customFormat="1" ht="38.25" customHeight="1" x14ac:dyDescent="0.2">
      <c r="A313" s="230">
        <v>44244</v>
      </c>
      <c r="B313" s="377" t="s">
        <v>996</v>
      </c>
      <c r="C313" s="377" t="s">
        <v>1010</v>
      </c>
      <c r="D313" s="402"/>
      <c r="E313" s="380">
        <v>1017762.75</v>
      </c>
      <c r="F313" s="289">
        <f t="shared" si="4"/>
        <v>75059172.149999931</v>
      </c>
    </row>
    <row r="314" spans="1:6" s="412" customFormat="1" ht="36" customHeight="1" x14ac:dyDescent="0.2">
      <c r="A314" s="230">
        <v>44244</v>
      </c>
      <c r="B314" s="377" t="s">
        <v>997</v>
      </c>
      <c r="C314" s="377" t="s">
        <v>1009</v>
      </c>
      <c r="D314" s="402"/>
      <c r="E314" s="380">
        <v>34666.14</v>
      </c>
      <c r="F314" s="289">
        <f t="shared" si="4"/>
        <v>75024506.009999931</v>
      </c>
    </row>
    <row r="315" spans="1:6" s="412" customFormat="1" ht="35.25" customHeight="1" x14ac:dyDescent="0.2">
      <c r="A315" s="230">
        <v>44244</v>
      </c>
      <c r="B315" s="377" t="s">
        <v>998</v>
      </c>
      <c r="C315" s="377" t="s">
        <v>1008</v>
      </c>
      <c r="D315" s="417"/>
      <c r="E315" s="380">
        <v>2271.17</v>
      </c>
      <c r="F315" s="289">
        <f t="shared" si="4"/>
        <v>75022234.839999929</v>
      </c>
    </row>
    <row r="316" spans="1:6" s="412" customFormat="1" ht="39.75" customHeight="1" x14ac:dyDescent="0.2">
      <c r="A316" s="230">
        <v>44244</v>
      </c>
      <c r="B316" s="377" t="s">
        <v>999</v>
      </c>
      <c r="C316" s="377" t="s">
        <v>1007</v>
      </c>
      <c r="D316" s="417"/>
      <c r="E316" s="380">
        <v>236740</v>
      </c>
      <c r="F316" s="289">
        <f t="shared" si="4"/>
        <v>74785494.839999929</v>
      </c>
    </row>
    <row r="317" spans="1:6" s="412" customFormat="1" ht="33" customHeight="1" x14ac:dyDescent="0.2">
      <c r="A317" s="395">
        <v>44244</v>
      </c>
      <c r="B317" s="391" t="s">
        <v>1000</v>
      </c>
      <c r="C317" s="391" t="s">
        <v>1006</v>
      </c>
      <c r="D317" s="418"/>
      <c r="E317" s="393">
        <v>9000</v>
      </c>
      <c r="F317" s="289">
        <f t="shared" si="4"/>
        <v>74776494.839999929</v>
      </c>
    </row>
    <row r="318" spans="1:6" s="412" customFormat="1" ht="33" customHeight="1" x14ac:dyDescent="0.2">
      <c r="A318" s="230">
        <v>44245</v>
      </c>
      <c r="B318" s="377" t="s">
        <v>1028</v>
      </c>
      <c r="C318" s="397" t="s">
        <v>1040</v>
      </c>
      <c r="D318" s="402"/>
      <c r="E318" s="380">
        <v>135000</v>
      </c>
      <c r="F318" s="289">
        <f t="shared" si="4"/>
        <v>74641494.839999929</v>
      </c>
    </row>
    <row r="319" spans="1:6" s="412" customFormat="1" ht="33" customHeight="1" x14ac:dyDescent="0.2">
      <c r="A319" s="230">
        <v>44245</v>
      </c>
      <c r="B319" s="377">
        <v>58322</v>
      </c>
      <c r="C319" s="397" t="s">
        <v>1041</v>
      </c>
      <c r="D319" s="402"/>
      <c r="E319" s="380">
        <v>203411.17</v>
      </c>
      <c r="F319" s="289">
        <f t="shared" si="4"/>
        <v>74438083.669999927</v>
      </c>
    </row>
    <row r="320" spans="1:6" s="412" customFormat="1" ht="33" customHeight="1" x14ac:dyDescent="0.2">
      <c r="A320" s="230">
        <v>44245</v>
      </c>
      <c r="B320" s="377" t="s">
        <v>1029</v>
      </c>
      <c r="C320" s="397" t="s">
        <v>1042</v>
      </c>
      <c r="D320" s="402"/>
      <c r="E320" s="380">
        <v>159900.65</v>
      </c>
      <c r="F320" s="289">
        <f t="shared" si="4"/>
        <v>74278183.019999921</v>
      </c>
    </row>
    <row r="321" spans="1:6" s="412" customFormat="1" ht="33" customHeight="1" x14ac:dyDescent="0.2">
      <c r="A321" s="230">
        <v>44245</v>
      </c>
      <c r="B321" s="377" t="s">
        <v>1030</v>
      </c>
      <c r="C321" s="397" t="s">
        <v>1043</v>
      </c>
      <c r="D321" s="402"/>
      <c r="E321" s="380">
        <v>27000</v>
      </c>
      <c r="F321" s="289">
        <f t="shared" si="4"/>
        <v>74251183.019999921</v>
      </c>
    </row>
    <row r="322" spans="1:6" s="412" customFormat="1" ht="33" customHeight="1" x14ac:dyDescent="0.2">
      <c r="A322" s="230">
        <v>44245</v>
      </c>
      <c r="B322" s="377" t="s">
        <v>1031</v>
      </c>
      <c r="C322" s="397" t="s">
        <v>1044</v>
      </c>
      <c r="D322" s="402"/>
      <c r="E322" s="380">
        <v>178196.6</v>
      </c>
      <c r="F322" s="289">
        <f t="shared" si="4"/>
        <v>74072986.419999927</v>
      </c>
    </row>
    <row r="323" spans="1:6" s="412" customFormat="1" ht="21.75" customHeight="1" x14ac:dyDescent="0.2">
      <c r="A323" s="230">
        <v>44245</v>
      </c>
      <c r="B323" s="377">
        <v>58326</v>
      </c>
      <c r="C323" s="388" t="s">
        <v>41</v>
      </c>
      <c r="D323" s="402"/>
      <c r="E323" s="380">
        <v>0</v>
      </c>
      <c r="F323" s="289">
        <f t="shared" si="4"/>
        <v>74072986.419999927</v>
      </c>
    </row>
    <row r="324" spans="1:6" s="412" customFormat="1" ht="33" customHeight="1" x14ac:dyDescent="0.2">
      <c r="A324" s="230">
        <v>44245</v>
      </c>
      <c r="B324" s="377" t="s">
        <v>1032</v>
      </c>
      <c r="C324" s="397" t="s">
        <v>1045</v>
      </c>
      <c r="D324" s="402"/>
      <c r="E324" s="380">
        <v>127575</v>
      </c>
      <c r="F324" s="289">
        <f t="shared" si="4"/>
        <v>73945411.419999927</v>
      </c>
    </row>
    <row r="325" spans="1:6" s="412" customFormat="1" ht="33" customHeight="1" x14ac:dyDescent="0.2">
      <c r="A325" s="230">
        <v>44245</v>
      </c>
      <c r="B325" s="377" t="s">
        <v>1033</v>
      </c>
      <c r="C325" s="397" t="s">
        <v>1046</v>
      </c>
      <c r="D325" s="402"/>
      <c r="E325" s="380">
        <v>240967.5</v>
      </c>
      <c r="F325" s="289">
        <f t="shared" si="4"/>
        <v>73704443.919999927</v>
      </c>
    </row>
    <row r="326" spans="1:6" s="412" customFormat="1" ht="33" customHeight="1" x14ac:dyDescent="0.2">
      <c r="A326" s="230">
        <v>44245</v>
      </c>
      <c r="B326" s="377" t="s">
        <v>1034</v>
      </c>
      <c r="C326" s="397" t="s">
        <v>1047</v>
      </c>
      <c r="D326" s="402"/>
      <c r="E326" s="380">
        <v>90720</v>
      </c>
      <c r="F326" s="289">
        <f t="shared" si="4"/>
        <v>73613723.919999927</v>
      </c>
    </row>
    <row r="327" spans="1:6" s="412" customFormat="1" ht="33" customHeight="1" x14ac:dyDescent="0.2">
      <c r="A327" s="230">
        <v>44245</v>
      </c>
      <c r="B327" s="377" t="s">
        <v>1035</v>
      </c>
      <c r="C327" s="388" t="s">
        <v>1048</v>
      </c>
      <c r="D327" s="402"/>
      <c r="E327" s="380">
        <v>257877.5</v>
      </c>
      <c r="F327" s="289">
        <f t="shared" si="4"/>
        <v>73355846.419999927</v>
      </c>
    </row>
    <row r="328" spans="1:6" s="412" customFormat="1" ht="33" customHeight="1" x14ac:dyDescent="0.2">
      <c r="A328" s="230">
        <v>44245</v>
      </c>
      <c r="B328" s="377" t="s">
        <v>1036</v>
      </c>
      <c r="C328" s="388" t="s">
        <v>1049</v>
      </c>
      <c r="D328" s="402"/>
      <c r="E328" s="380">
        <v>5230925.38</v>
      </c>
      <c r="F328" s="289">
        <f t="shared" si="4"/>
        <v>68124921.039999932</v>
      </c>
    </row>
    <row r="329" spans="1:6" s="412" customFormat="1" ht="33" customHeight="1" x14ac:dyDescent="0.2">
      <c r="A329" s="230">
        <v>44245</v>
      </c>
      <c r="B329" s="388" t="s">
        <v>1037</v>
      </c>
      <c r="C329" s="388" t="s">
        <v>1050</v>
      </c>
      <c r="D329" s="402"/>
      <c r="E329" s="380">
        <v>2655.74</v>
      </c>
      <c r="F329" s="289">
        <f t="shared" si="4"/>
        <v>68122265.299999937</v>
      </c>
    </row>
    <row r="330" spans="1:6" s="412" customFormat="1" ht="33" customHeight="1" x14ac:dyDescent="0.2">
      <c r="A330" s="230">
        <v>44245</v>
      </c>
      <c r="B330" s="388" t="s">
        <v>1038</v>
      </c>
      <c r="C330" s="388" t="s">
        <v>1051</v>
      </c>
      <c r="D330" s="402"/>
      <c r="E330" s="380">
        <v>1339050</v>
      </c>
      <c r="F330" s="289">
        <f t="shared" si="4"/>
        <v>66783215.299999937</v>
      </c>
    </row>
    <row r="331" spans="1:6" s="412" customFormat="1" ht="33" customHeight="1" x14ac:dyDescent="0.2">
      <c r="A331" s="395">
        <v>44245</v>
      </c>
      <c r="B331" s="390" t="s">
        <v>1039</v>
      </c>
      <c r="C331" s="390" t="s">
        <v>1052</v>
      </c>
      <c r="D331" s="408"/>
      <c r="E331" s="393">
        <v>7057609.71</v>
      </c>
      <c r="F331" s="289">
        <f t="shared" si="4"/>
        <v>59725605.589999937</v>
      </c>
    </row>
    <row r="332" spans="1:6" s="412" customFormat="1" ht="33" customHeight="1" x14ac:dyDescent="0.2">
      <c r="A332" s="230">
        <v>44246</v>
      </c>
      <c r="B332" s="388" t="s">
        <v>1064</v>
      </c>
      <c r="C332" s="397" t="s">
        <v>1065</v>
      </c>
      <c r="D332" s="402"/>
      <c r="E332" s="234">
        <v>6922.01</v>
      </c>
      <c r="F332" s="289">
        <f t="shared" si="4"/>
        <v>59718683.579999939</v>
      </c>
    </row>
    <row r="333" spans="1:6" s="412" customFormat="1" ht="33" customHeight="1" x14ac:dyDescent="0.2">
      <c r="A333" s="230">
        <v>44246</v>
      </c>
      <c r="B333" s="388" t="s">
        <v>1053</v>
      </c>
      <c r="C333" s="397" t="s">
        <v>1066</v>
      </c>
      <c r="D333" s="402"/>
      <c r="E333" s="234">
        <v>258925.06</v>
      </c>
      <c r="F333" s="289">
        <f t="shared" si="4"/>
        <v>59459758.519999936</v>
      </c>
    </row>
    <row r="334" spans="1:6" s="412" customFormat="1" ht="33" customHeight="1" x14ac:dyDescent="0.2">
      <c r="A334" s="230">
        <v>44246</v>
      </c>
      <c r="B334" s="388" t="s">
        <v>1054</v>
      </c>
      <c r="C334" s="397" t="s">
        <v>1066</v>
      </c>
      <c r="D334" s="402"/>
      <c r="E334" s="234">
        <v>178298.75</v>
      </c>
      <c r="F334" s="289">
        <f t="shared" si="4"/>
        <v>59281459.769999936</v>
      </c>
    </row>
    <row r="335" spans="1:6" s="412" customFormat="1" ht="33" customHeight="1" x14ac:dyDescent="0.2">
      <c r="A335" s="230">
        <v>44246</v>
      </c>
      <c r="B335" s="388" t="s">
        <v>1055</v>
      </c>
      <c r="C335" s="397" t="s">
        <v>1063</v>
      </c>
      <c r="D335" s="402"/>
      <c r="E335" s="234">
        <v>136226.4</v>
      </c>
      <c r="F335" s="289">
        <f t="shared" si="4"/>
        <v>59145233.369999938</v>
      </c>
    </row>
    <row r="336" spans="1:6" s="412" customFormat="1" ht="33" customHeight="1" x14ac:dyDescent="0.2">
      <c r="A336" s="230">
        <v>44246</v>
      </c>
      <c r="B336" s="388" t="s">
        <v>1056</v>
      </c>
      <c r="C336" s="397" t="s">
        <v>1067</v>
      </c>
      <c r="D336" s="402"/>
      <c r="E336" s="234">
        <v>4153.21</v>
      </c>
      <c r="F336" s="289">
        <f t="shared" si="4"/>
        <v>59141080.159999937</v>
      </c>
    </row>
    <row r="337" spans="1:6" s="412" customFormat="1" ht="33" customHeight="1" x14ac:dyDescent="0.2">
      <c r="A337" s="230">
        <v>44246</v>
      </c>
      <c r="B337" s="388" t="s">
        <v>1057</v>
      </c>
      <c r="C337" s="397" t="s">
        <v>1068</v>
      </c>
      <c r="D337" s="402"/>
      <c r="E337" s="234">
        <v>55065.59</v>
      </c>
      <c r="F337" s="289">
        <f t="shared" si="4"/>
        <v>59086014.569999933</v>
      </c>
    </row>
    <row r="338" spans="1:6" s="412" customFormat="1" ht="33" customHeight="1" x14ac:dyDescent="0.2">
      <c r="A338" s="230">
        <v>44246</v>
      </c>
      <c r="B338" s="388" t="s">
        <v>1058</v>
      </c>
      <c r="C338" s="397" t="s">
        <v>1281</v>
      </c>
      <c r="D338" s="402"/>
      <c r="E338" s="234">
        <v>130315.12</v>
      </c>
      <c r="F338" s="289">
        <f t="shared" si="4"/>
        <v>58955699.449999936</v>
      </c>
    </row>
    <row r="339" spans="1:6" s="412" customFormat="1" ht="33" customHeight="1" x14ac:dyDescent="0.2">
      <c r="A339" s="230">
        <v>44246</v>
      </c>
      <c r="B339" s="388" t="s">
        <v>1059</v>
      </c>
      <c r="C339" s="397" t="s">
        <v>1069</v>
      </c>
      <c r="D339" s="402"/>
      <c r="E339" s="234">
        <v>2497</v>
      </c>
      <c r="F339" s="289">
        <f t="shared" si="4"/>
        <v>58953202.449999936</v>
      </c>
    </row>
    <row r="340" spans="1:6" s="412" customFormat="1" ht="33" customHeight="1" x14ac:dyDescent="0.2">
      <c r="A340" s="230">
        <v>44246</v>
      </c>
      <c r="B340" s="388" t="s">
        <v>1060</v>
      </c>
      <c r="C340" s="397" t="s">
        <v>1282</v>
      </c>
      <c r="D340" s="402"/>
      <c r="E340" s="234">
        <v>55370</v>
      </c>
      <c r="F340" s="289">
        <f t="shared" si="4"/>
        <v>58897832.449999936</v>
      </c>
    </row>
    <row r="341" spans="1:6" s="412" customFormat="1" ht="33" customHeight="1" x14ac:dyDescent="0.2">
      <c r="A341" s="230">
        <v>44246</v>
      </c>
      <c r="B341" s="388" t="s">
        <v>1061</v>
      </c>
      <c r="C341" s="397" t="s">
        <v>1070</v>
      </c>
      <c r="D341" s="402"/>
      <c r="E341" s="234">
        <v>80322.5</v>
      </c>
      <c r="F341" s="289">
        <f t="shared" ref="F341:F404" si="5">F340-E341</f>
        <v>58817509.949999936</v>
      </c>
    </row>
    <row r="342" spans="1:6" s="412" customFormat="1" ht="28.5" customHeight="1" x14ac:dyDescent="0.2">
      <c r="A342" s="230">
        <v>44246</v>
      </c>
      <c r="B342" s="388" t="s">
        <v>1062</v>
      </c>
      <c r="C342" s="397" t="s">
        <v>1071</v>
      </c>
      <c r="D342" s="402"/>
      <c r="E342" s="234">
        <v>181676.65</v>
      </c>
      <c r="F342" s="289">
        <f t="shared" si="5"/>
        <v>58635833.299999937</v>
      </c>
    </row>
    <row r="343" spans="1:6" s="412" customFormat="1" ht="33" customHeight="1" x14ac:dyDescent="0.2">
      <c r="A343" s="230">
        <v>44246</v>
      </c>
      <c r="B343" s="419" t="s">
        <v>1072</v>
      </c>
      <c r="C343" s="397" t="s">
        <v>1209</v>
      </c>
      <c r="D343" s="402"/>
      <c r="E343" s="234">
        <v>40914.9</v>
      </c>
      <c r="F343" s="289">
        <f t="shared" si="5"/>
        <v>58594918.399999939</v>
      </c>
    </row>
    <row r="344" spans="1:6" s="412" customFormat="1" ht="41.25" customHeight="1" x14ac:dyDescent="0.2">
      <c r="A344" s="230">
        <v>44246</v>
      </c>
      <c r="B344" s="419" t="s">
        <v>1073</v>
      </c>
      <c r="C344" s="388" t="s">
        <v>1074</v>
      </c>
      <c r="D344" s="394"/>
      <c r="E344" s="234">
        <v>25917.97</v>
      </c>
      <c r="F344" s="289">
        <f t="shared" si="5"/>
        <v>58569000.42999994</v>
      </c>
    </row>
    <row r="345" spans="1:6" s="412" customFormat="1" ht="33" customHeight="1" x14ac:dyDescent="0.2">
      <c r="A345" s="230">
        <v>44249</v>
      </c>
      <c r="B345" s="388" t="s">
        <v>1175</v>
      </c>
      <c r="C345" s="388" t="s">
        <v>1176</v>
      </c>
      <c r="D345" s="394"/>
      <c r="E345" s="234">
        <v>20350.72</v>
      </c>
      <c r="F345" s="289">
        <f t="shared" si="5"/>
        <v>58548649.709999941</v>
      </c>
    </row>
    <row r="346" spans="1:6" s="412" customFormat="1" ht="43.5" customHeight="1" x14ac:dyDescent="0.2">
      <c r="A346" s="230">
        <v>44249</v>
      </c>
      <c r="B346" s="388" t="s">
        <v>1117</v>
      </c>
      <c r="C346" s="388" t="s">
        <v>1177</v>
      </c>
      <c r="D346" s="394"/>
      <c r="E346" s="234">
        <v>150685.42000000001</v>
      </c>
      <c r="F346" s="289">
        <f t="shared" si="5"/>
        <v>58397964.28999994</v>
      </c>
    </row>
    <row r="347" spans="1:6" s="412" customFormat="1" ht="18.75" customHeight="1" x14ac:dyDescent="0.2">
      <c r="A347" s="230">
        <v>44249</v>
      </c>
      <c r="B347" s="388" t="s">
        <v>1118</v>
      </c>
      <c r="C347" s="388" t="s">
        <v>41</v>
      </c>
      <c r="D347" s="394"/>
      <c r="E347" s="234">
        <v>0</v>
      </c>
      <c r="F347" s="289">
        <f t="shared" si="5"/>
        <v>58397964.28999994</v>
      </c>
    </row>
    <row r="348" spans="1:6" s="412" customFormat="1" ht="33" customHeight="1" x14ac:dyDescent="0.2">
      <c r="A348" s="230">
        <v>44249</v>
      </c>
      <c r="B348" s="388" t="s">
        <v>1119</v>
      </c>
      <c r="C348" s="388" t="s">
        <v>1178</v>
      </c>
      <c r="D348" s="394"/>
      <c r="E348" s="234">
        <v>18170.28</v>
      </c>
      <c r="F348" s="289">
        <f t="shared" si="5"/>
        <v>58379794.009999938</v>
      </c>
    </row>
    <row r="349" spans="1:6" s="412" customFormat="1" ht="43.5" customHeight="1" x14ac:dyDescent="0.2">
      <c r="A349" s="230">
        <v>44249</v>
      </c>
      <c r="B349" s="388" t="s">
        <v>1120</v>
      </c>
      <c r="C349" s="388" t="s">
        <v>1179</v>
      </c>
      <c r="D349" s="394"/>
      <c r="E349" s="234">
        <v>58144.9</v>
      </c>
      <c r="F349" s="289">
        <f t="shared" si="5"/>
        <v>58321649.10999994</v>
      </c>
    </row>
    <row r="350" spans="1:6" s="412" customFormat="1" ht="45.75" customHeight="1" x14ac:dyDescent="0.2">
      <c r="A350" s="230">
        <v>44249</v>
      </c>
      <c r="B350" s="388" t="s">
        <v>1121</v>
      </c>
      <c r="C350" s="388" t="s">
        <v>1180</v>
      </c>
      <c r="D350" s="394"/>
      <c r="E350" s="234">
        <v>175380.71</v>
      </c>
      <c r="F350" s="289">
        <f t="shared" si="5"/>
        <v>58146268.399999939</v>
      </c>
    </row>
    <row r="351" spans="1:6" s="412" customFormat="1" ht="35.25" customHeight="1" x14ac:dyDescent="0.2">
      <c r="A351" s="230">
        <v>44249</v>
      </c>
      <c r="B351" s="388" t="s">
        <v>1122</v>
      </c>
      <c r="C351" s="388" t="s">
        <v>1181</v>
      </c>
      <c r="D351" s="394"/>
      <c r="E351" s="234">
        <v>87535.76</v>
      </c>
      <c r="F351" s="289">
        <f t="shared" si="5"/>
        <v>58058732.639999941</v>
      </c>
    </row>
    <row r="352" spans="1:6" s="412" customFormat="1" ht="36.75" customHeight="1" x14ac:dyDescent="0.2">
      <c r="A352" s="230">
        <v>44249</v>
      </c>
      <c r="B352" s="388" t="s">
        <v>1123</v>
      </c>
      <c r="C352" s="388" t="s">
        <v>1182</v>
      </c>
      <c r="D352" s="394"/>
      <c r="E352" s="234">
        <v>13844.02</v>
      </c>
      <c r="F352" s="289">
        <f t="shared" si="5"/>
        <v>58044888.619999938</v>
      </c>
    </row>
    <row r="353" spans="1:6" s="412" customFormat="1" ht="42" customHeight="1" x14ac:dyDescent="0.2">
      <c r="A353" s="230">
        <v>44249</v>
      </c>
      <c r="B353" s="388" t="s">
        <v>1124</v>
      </c>
      <c r="C353" s="388" t="s">
        <v>1183</v>
      </c>
      <c r="D353" s="394"/>
      <c r="E353" s="234">
        <v>184457.78</v>
      </c>
      <c r="F353" s="289">
        <f t="shared" si="5"/>
        <v>57860430.839999937</v>
      </c>
    </row>
    <row r="354" spans="1:6" s="412" customFormat="1" ht="42.75" customHeight="1" x14ac:dyDescent="0.2">
      <c r="A354" s="230">
        <v>44249</v>
      </c>
      <c r="B354" s="388" t="s">
        <v>1125</v>
      </c>
      <c r="C354" s="388" t="s">
        <v>1208</v>
      </c>
      <c r="D354" s="394"/>
      <c r="E354" s="234">
        <v>31536.69</v>
      </c>
      <c r="F354" s="289">
        <f t="shared" si="5"/>
        <v>57828894.149999939</v>
      </c>
    </row>
    <row r="355" spans="1:6" s="412" customFormat="1" ht="44.25" customHeight="1" x14ac:dyDescent="0.2">
      <c r="A355" s="230">
        <v>44249</v>
      </c>
      <c r="B355" s="388" t="s">
        <v>1126</v>
      </c>
      <c r="C355" s="388" t="s">
        <v>1184</v>
      </c>
      <c r="D355" s="394"/>
      <c r="E355" s="234">
        <v>34610.06</v>
      </c>
      <c r="F355" s="289">
        <f t="shared" si="5"/>
        <v>57794284.089999937</v>
      </c>
    </row>
    <row r="356" spans="1:6" s="412" customFormat="1" ht="38.25" customHeight="1" x14ac:dyDescent="0.2">
      <c r="A356" s="230">
        <v>44249</v>
      </c>
      <c r="B356" s="388" t="s">
        <v>1127</v>
      </c>
      <c r="C356" s="388" t="s">
        <v>1185</v>
      </c>
      <c r="D356" s="394"/>
      <c r="E356" s="234">
        <v>43608.68</v>
      </c>
      <c r="F356" s="289">
        <f t="shared" si="5"/>
        <v>57750675.409999937</v>
      </c>
    </row>
    <row r="357" spans="1:6" s="412" customFormat="1" ht="39" customHeight="1" x14ac:dyDescent="0.2">
      <c r="A357" s="230">
        <v>44249</v>
      </c>
      <c r="B357" s="388" t="s">
        <v>1128</v>
      </c>
      <c r="C357" s="388" t="s">
        <v>1207</v>
      </c>
      <c r="D357" s="394"/>
      <c r="E357" s="234">
        <v>163116.17000000001</v>
      </c>
      <c r="F357" s="289">
        <f t="shared" si="5"/>
        <v>57587559.239999935</v>
      </c>
    </row>
    <row r="358" spans="1:6" s="412" customFormat="1" ht="38.25" customHeight="1" x14ac:dyDescent="0.2">
      <c r="A358" s="230">
        <v>44249</v>
      </c>
      <c r="B358" s="388" t="s">
        <v>1129</v>
      </c>
      <c r="C358" s="388" t="s">
        <v>1206</v>
      </c>
      <c r="D358" s="394"/>
      <c r="E358" s="234">
        <v>123726.47</v>
      </c>
      <c r="F358" s="289">
        <f t="shared" si="5"/>
        <v>57463832.769999936</v>
      </c>
    </row>
    <row r="359" spans="1:6" s="412" customFormat="1" ht="44.25" customHeight="1" x14ac:dyDescent="0.2">
      <c r="A359" s="230">
        <v>44249</v>
      </c>
      <c r="B359" s="388" t="s">
        <v>1130</v>
      </c>
      <c r="C359" s="388" t="s">
        <v>1186</v>
      </c>
      <c r="D359" s="394"/>
      <c r="E359" s="234">
        <v>116054.45</v>
      </c>
      <c r="F359" s="289">
        <f t="shared" si="5"/>
        <v>57347778.319999933</v>
      </c>
    </row>
    <row r="360" spans="1:6" s="412" customFormat="1" ht="39.75" customHeight="1" x14ac:dyDescent="0.2">
      <c r="A360" s="230">
        <v>44249</v>
      </c>
      <c r="B360" s="388" t="s">
        <v>1131</v>
      </c>
      <c r="C360" s="388" t="s">
        <v>1187</v>
      </c>
      <c r="D360" s="394"/>
      <c r="E360" s="234">
        <v>46557.46</v>
      </c>
      <c r="F360" s="289">
        <f t="shared" si="5"/>
        <v>57301220.859999932</v>
      </c>
    </row>
    <row r="361" spans="1:6" s="412" customFormat="1" ht="50.25" customHeight="1" x14ac:dyDescent="0.2">
      <c r="A361" s="230">
        <v>44249</v>
      </c>
      <c r="B361" s="388" t="s">
        <v>1132</v>
      </c>
      <c r="C361" s="388" t="s">
        <v>41</v>
      </c>
      <c r="D361" s="394"/>
      <c r="E361" s="234">
        <v>0</v>
      </c>
      <c r="F361" s="289">
        <f t="shared" si="5"/>
        <v>57301220.859999932</v>
      </c>
    </row>
    <row r="362" spans="1:6" s="412" customFormat="1" ht="36.75" customHeight="1" x14ac:dyDescent="0.2">
      <c r="A362" s="230">
        <v>44249</v>
      </c>
      <c r="B362" s="388" t="s">
        <v>1133</v>
      </c>
      <c r="C362" s="388" t="s">
        <v>1188</v>
      </c>
      <c r="D362" s="394"/>
      <c r="E362" s="234">
        <v>26383.73</v>
      </c>
      <c r="F362" s="289">
        <f t="shared" si="5"/>
        <v>57274837.129999936</v>
      </c>
    </row>
    <row r="363" spans="1:6" s="412" customFormat="1" ht="46.5" customHeight="1" x14ac:dyDescent="0.2">
      <c r="A363" s="230">
        <v>44249</v>
      </c>
      <c r="B363" s="388" t="s">
        <v>1134</v>
      </c>
      <c r="C363" s="388" t="s">
        <v>1189</v>
      </c>
      <c r="D363" s="394"/>
      <c r="E363" s="234">
        <v>78477.86</v>
      </c>
      <c r="F363" s="289">
        <f t="shared" si="5"/>
        <v>57196359.269999936</v>
      </c>
    </row>
    <row r="364" spans="1:6" s="412" customFormat="1" ht="39.75" customHeight="1" x14ac:dyDescent="0.2">
      <c r="A364" s="230">
        <v>44249</v>
      </c>
      <c r="B364" s="388" t="s">
        <v>1135</v>
      </c>
      <c r="C364" s="388" t="s">
        <v>1190</v>
      </c>
      <c r="D364" s="394"/>
      <c r="E364" s="234">
        <v>65640.41</v>
      </c>
      <c r="F364" s="289">
        <f t="shared" si="5"/>
        <v>57130718.85999994</v>
      </c>
    </row>
    <row r="365" spans="1:6" s="412" customFormat="1" ht="33" customHeight="1" x14ac:dyDescent="0.2">
      <c r="A365" s="230">
        <v>44249</v>
      </c>
      <c r="B365" s="388" t="s">
        <v>1136</v>
      </c>
      <c r="C365" s="388" t="s">
        <v>1191</v>
      </c>
      <c r="D365" s="394"/>
      <c r="E365" s="234">
        <v>35400</v>
      </c>
      <c r="F365" s="289">
        <f t="shared" si="5"/>
        <v>57095318.85999994</v>
      </c>
    </row>
    <row r="366" spans="1:6" s="412" customFormat="1" ht="33" customHeight="1" x14ac:dyDescent="0.2">
      <c r="A366" s="230">
        <v>44249</v>
      </c>
      <c r="B366" s="388" t="s">
        <v>1137</v>
      </c>
      <c r="C366" s="388" t="s">
        <v>1192</v>
      </c>
      <c r="D366" s="394"/>
      <c r="E366" s="234">
        <v>35400</v>
      </c>
      <c r="F366" s="289">
        <f t="shared" si="5"/>
        <v>57059918.85999994</v>
      </c>
    </row>
    <row r="367" spans="1:6" s="412" customFormat="1" ht="33" customHeight="1" x14ac:dyDescent="0.2">
      <c r="A367" s="230">
        <v>44249</v>
      </c>
      <c r="B367" s="388" t="s">
        <v>1138</v>
      </c>
      <c r="C367" s="388" t="s">
        <v>1193</v>
      </c>
      <c r="D367" s="394"/>
      <c r="E367" s="234">
        <v>31149.05</v>
      </c>
      <c r="F367" s="289">
        <f t="shared" si="5"/>
        <v>57028769.809999943</v>
      </c>
    </row>
    <row r="368" spans="1:6" s="412" customFormat="1" ht="39.75" customHeight="1" x14ac:dyDescent="0.2">
      <c r="A368" s="230">
        <v>44249</v>
      </c>
      <c r="B368" s="388" t="s">
        <v>1139</v>
      </c>
      <c r="C368" s="388" t="s">
        <v>1194</v>
      </c>
      <c r="D368" s="394"/>
      <c r="E368" s="234">
        <v>33844.019999999997</v>
      </c>
      <c r="F368" s="289">
        <f t="shared" si="5"/>
        <v>56994925.78999994</v>
      </c>
    </row>
    <row r="369" spans="1:6" s="412" customFormat="1" ht="42" customHeight="1" x14ac:dyDescent="0.2">
      <c r="A369" s="230">
        <v>44249</v>
      </c>
      <c r="B369" s="388" t="s">
        <v>1140</v>
      </c>
      <c r="C369" s="388" t="s">
        <v>1195</v>
      </c>
      <c r="D369" s="394"/>
      <c r="E369" s="234">
        <v>145362.25</v>
      </c>
      <c r="F369" s="289">
        <f t="shared" si="5"/>
        <v>56849563.53999994</v>
      </c>
    </row>
    <row r="370" spans="1:6" s="412" customFormat="1" ht="39.75" customHeight="1" x14ac:dyDescent="0.2">
      <c r="A370" s="230">
        <v>44249</v>
      </c>
      <c r="B370" s="388" t="s">
        <v>1141</v>
      </c>
      <c r="C370" s="388" t="s">
        <v>1196</v>
      </c>
      <c r="D370" s="394"/>
      <c r="E370" s="234">
        <v>48228.43</v>
      </c>
      <c r="F370" s="289">
        <f t="shared" si="5"/>
        <v>56801335.10999994</v>
      </c>
    </row>
    <row r="371" spans="1:6" s="412" customFormat="1" ht="39.75" customHeight="1" x14ac:dyDescent="0.2">
      <c r="A371" s="230">
        <v>44249</v>
      </c>
      <c r="B371" s="388" t="s">
        <v>1142</v>
      </c>
      <c r="C371" s="388" t="s">
        <v>1204</v>
      </c>
      <c r="D371" s="394"/>
      <c r="E371" s="234">
        <v>81218.27</v>
      </c>
      <c r="F371" s="289">
        <f t="shared" si="5"/>
        <v>56720116.839999937</v>
      </c>
    </row>
    <row r="372" spans="1:6" s="412" customFormat="1" ht="40.5" customHeight="1" x14ac:dyDescent="0.2">
      <c r="A372" s="230">
        <v>44249</v>
      </c>
      <c r="B372" s="388" t="s">
        <v>1143</v>
      </c>
      <c r="C372" s="388" t="s">
        <v>1197</v>
      </c>
      <c r="D372" s="394"/>
      <c r="E372" s="234">
        <v>26922.01</v>
      </c>
      <c r="F372" s="289">
        <f t="shared" si="5"/>
        <v>56693194.829999939</v>
      </c>
    </row>
    <row r="373" spans="1:6" s="412" customFormat="1" ht="45" x14ac:dyDescent="0.2">
      <c r="A373" s="230">
        <v>44249</v>
      </c>
      <c r="B373" s="388" t="s">
        <v>1144</v>
      </c>
      <c r="C373" s="388" t="s">
        <v>1203</v>
      </c>
      <c r="D373" s="394"/>
      <c r="E373" s="234">
        <v>33844.019999999997</v>
      </c>
      <c r="F373" s="289">
        <f t="shared" si="5"/>
        <v>56659350.809999935</v>
      </c>
    </row>
    <row r="374" spans="1:6" s="412" customFormat="1" ht="33" customHeight="1" x14ac:dyDescent="0.2">
      <c r="A374" s="230">
        <v>44249</v>
      </c>
      <c r="B374" s="388" t="s">
        <v>1145</v>
      </c>
      <c r="C374" s="388" t="s">
        <v>1198</v>
      </c>
      <c r="D374" s="394"/>
      <c r="E374" s="234">
        <v>31149.05</v>
      </c>
      <c r="F374" s="289">
        <f t="shared" si="5"/>
        <v>56628201.759999938</v>
      </c>
    </row>
    <row r="375" spans="1:6" s="412" customFormat="1" ht="51.75" customHeight="1" x14ac:dyDescent="0.2">
      <c r="A375" s="230">
        <v>44249</v>
      </c>
      <c r="B375" s="388" t="s">
        <v>1146</v>
      </c>
      <c r="C375" s="388" t="s">
        <v>1199</v>
      </c>
      <c r="D375" s="394"/>
      <c r="E375" s="234">
        <v>98458.7</v>
      </c>
      <c r="F375" s="289">
        <f t="shared" si="5"/>
        <v>56529743.059999935</v>
      </c>
    </row>
    <row r="376" spans="1:6" s="412" customFormat="1" ht="57" customHeight="1" x14ac:dyDescent="0.2">
      <c r="A376" s="230">
        <v>44249</v>
      </c>
      <c r="B376" s="388" t="s">
        <v>1147</v>
      </c>
      <c r="C376" s="388" t="s">
        <v>1174</v>
      </c>
      <c r="D376" s="394"/>
      <c r="E376" s="234">
        <v>63844.02</v>
      </c>
      <c r="F376" s="289">
        <f t="shared" si="5"/>
        <v>56465899.039999932</v>
      </c>
    </row>
    <row r="377" spans="1:6" s="412" customFormat="1" ht="42" customHeight="1" x14ac:dyDescent="0.2">
      <c r="A377" s="230">
        <v>44249</v>
      </c>
      <c r="B377" s="388" t="s">
        <v>1148</v>
      </c>
      <c r="C377" s="388" t="s">
        <v>1200</v>
      </c>
      <c r="D377" s="394"/>
      <c r="E377" s="234">
        <v>131874.6</v>
      </c>
      <c r="F377" s="289">
        <f t="shared" si="5"/>
        <v>56334024.439999931</v>
      </c>
    </row>
    <row r="378" spans="1:6" s="412" customFormat="1" ht="42.75" customHeight="1" x14ac:dyDescent="0.2">
      <c r="A378" s="230">
        <v>44249</v>
      </c>
      <c r="B378" s="388" t="s">
        <v>1149</v>
      </c>
      <c r="C378" s="388" t="s">
        <v>1201</v>
      </c>
      <c r="D378" s="394"/>
      <c r="E378" s="234">
        <v>166910.95000000001</v>
      </c>
      <c r="F378" s="289">
        <f t="shared" si="5"/>
        <v>56167113.489999928</v>
      </c>
    </row>
    <row r="379" spans="1:6" s="412" customFormat="1" ht="45.75" customHeight="1" x14ac:dyDescent="0.2">
      <c r="A379" s="230">
        <v>44249</v>
      </c>
      <c r="B379" s="388" t="s">
        <v>1150</v>
      </c>
      <c r="C379" s="388" t="s">
        <v>1202</v>
      </c>
      <c r="D379" s="394"/>
      <c r="E379" s="234">
        <v>40315.629999999997</v>
      </c>
      <c r="F379" s="289">
        <f t="shared" si="5"/>
        <v>56126797.859999925</v>
      </c>
    </row>
    <row r="380" spans="1:6" s="412" customFormat="1" ht="51.75" customHeight="1" x14ac:dyDescent="0.2">
      <c r="A380" s="230">
        <v>44249</v>
      </c>
      <c r="B380" s="388" t="s">
        <v>1151</v>
      </c>
      <c r="C380" s="388" t="s">
        <v>1205</v>
      </c>
      <c r="D380" s="394"/>
      <c r="E380" s="234">
        <v>126810.97</v>
      </c>
      <c r="F380" s="289">
        <f t="shared" si="5"/>
        <v>55999986.889999926</v>
      </c>
    </row>
    <row r="381" spans="1:6" s="412" customFormat="1" ht="43.5" customHeight="1" x14ac:dyDescent="0.2">
      <c r="A381" s="230">
        <v>44249</v>
      </c>
      <c r="B381" s="388" t="s">
        <v>1152</v>
      </c>
      <c r="C381" s="388" t="s">
        <v>1210</v>
      </c>
      <c r="D381" s="394"/>
      <c r="E381" s="234">
        <v>58569.74</v>
      </c>
      <c r="F381" s="289">
        <f t="shared" si="5"/>
        <v>55941417.149999924</v>
      </c>
    </row>
    <row r="382" spans="1:6" s="412" customFormat="1" ht="33" customHeight="1" x14ac:dyDescent="0.2">
      <c r="A382" s="230">
        <v>44249</v>
      </c>
      <c r="B382" s="388" t="s">
        <v>1153</v>
      </c>
      <c r="C382" s="388" t="s">
        <v>1211</v>
      </c>
      <c r="D382" s="394"/>
      <c r="E382" s="234">
        <v>63469.42</v>
      </c>
      <c r="F382" s="289">
        <f t="shared" si="5"/>
        <v>55877947.729999922</v>
      </c>
    </row>
    <row r="383" spans="1:6" s="412" customFormat="1" ht="33" customHeight="1" x14ac:dyDescent="0.2">
      <c r="A383" s="230">
        <v>44249</v>
      </c>
      <c r="B383" s="388" t="s">
        <v>1154</v>
      </c>
      <c r="C383" s="388" t="s">
        <v>1212</v>
      </c>
      <c r="D383" s="394"/>
      <c r="E383" s="234">
        <v>15759.93</v>
      </c>
      <c r="F383" s="289">
        <f t="shared" si="5"/>
        <v>55862187.799999923</v>
      </c>
    </row>
    <row r="384" spans="1:6" s="412" customFormat="1" ht="42" customHeight="1" x14ac:dyDescent="0.2">
      <c r="A384" s="230">
        <v>44249</v>
      </c>
      <c r="B384" s="388" t="s">
        <v>1155</v>
      </c>
      <c r="C384" s="388" t="s">
        <v>1213</v>
      </c>
      <c r="D384" s="394"/>
      <c r="E384" s="234">
        <v>185380.71</v>
      </c>
      <c r="F384" s="289">
        <f t="shared" si="5"/>
        <v>55676807.089999922</v>
      </c>
    </row>
    <row r="385" spans="1:6" s="412" customFormat="1" ht="39.75" customHeight="1" x14ac:dyDescent="0.2">
      <c r="A385" s="230">
        <v>44249</v>
      </c>
      <c r="B385" s="388" t="s">
        <v>1156</v>
      </c>
      <c r="C385" s="388" t="s">
        <v>1214</v>
      </c>
      <c r="D385" s="394"/>
      <c r="E385" s="234">
        <v>33844.019999999997</v>
      </c>
      <c r="F385" s="289">
        <f t="shared" si="5"/>
        <v>55642963.069999918</v>
      </c>
    </row>
    <row r="386" spans="1:6" s="412" customFormat="1" ht="52.5" customHeight="1" x14ac:dyDescent="0.2">
      <c r="A386" s="230">
        <v>44249</v>
      </c>
      <c r="B386" s="388" t="s">
        <v>1157</v>
      </c>
      <c r="C386" s="388" t="s">
        <v>1215</v>
      </c>
      <c r="D386" s="394"/>
      <c r="E386" s="234">
        <v>12459.62</v>
      </c>
      <c r="F386" s="289">
        <f t="shared" si="5"/>
        <v>55630503.449999921</v>
      </c>
    </row>
    <row r="387" spans="1:6" s="412" customFormat="1" ht="39.75" customHeight="1" x14ac:dyDescent="0.2">
      <c r="A387" s="230">
        <v>44249</v>
      </c>
      <c r="B387" s="388" t="s">
        <v>1158</v>
      </c>
      <c r="C387" s="388" t="s">
        <v>1216</v>
      </c>
      <c r="D387" s="394"/>
      <c r="E387" s="234">
        <v>61536.69</v>
      </c>
      <c r="F387" s="289">
        <f t="shared" si="5"/>
        <v>55568966.759999923</v>
      </c>
    </row>
    <row r="388" spans="1:6" s="412" customFormat="1" ht="33" customHeight="1" x14ac:dyDescent="0.2">
      <c r="A388" s="230">
        <v>44249</v>
      </c>
      <c r="B388" s="388" t="s">
        <v>1159</v>
      </c>
      <c r="C388" s="388" t="s">
        <v>1217</v>
      </c>
      <c r="D388" s="394"/>
      <c r="E388" s="234">
        <v>216546.44</v>
      </c>
      <c r="F388" s="289">
        <f t="shared" si="5"/>
        <v>55352420.319999926</v>
      </c>
    </row>
    <row r="389" spans="1:6" s="412" customFormat="1" ht="22.5" customHeight="1" x14ac:dyDescent="0.2">
      <c r="A389" s="230">
        <v>44249</v>
      </c>
      <c r="B389" s="388" t="s">
        <v>1160</v>
      </c>
      <c r="C389" s="388" t="s">
        <v>41</v>
      </c>
      <c r="D389" s="394"/>
      <c r="E389" s="234">
        <v>0</v>
      </c>
      <c r="F389" s="289">
        <f t="shared" si="5"/>
        <v>55352420.319999926</v>
      </c>
    </row>
    <row r="390" spans="1:6" s="412" customFormat="1" ht="54" customHeight="1" x14ac:dyDescent="0.2">
      <c r="A390" s="230">
        <v>44249</v>
      </c>
      <c r="B390" s="388" t="s">
        <v>1161</v>
      </c>
      <c r="C390" s="388" t="s">
        <v>1218</v>
      </c>
      <c r="D390" s="394"/>
      <c r="E390" s="234">
        <v>126825</v>
      </c>
      <c r="F390" s="289">
        <f t="shared" si="5"/>
        <v>55225595.319999926</v>
      </c>
    </row>
    <row r="391" spans="1:6" s="412" customFormat="1" ht="41.25" customHeight="1" x14ac:dyDescent="0.2">
      <c r="A391" s="230">
        <v>44249</v>
      </c>
      <c r="B391" s="388" t="s">
        <v>1162</v>
      </c>
      <c r="C391" s="388" t="s">
        <v>1219</v>
      </c>
      <c r="D391" s="394"/>
      <c r="E391" s="234">
        <v>126825</v>
      </c>
      <c r="F391" s="289">
        <f t="shared" si="5"/>
        <v>55098770.319999926</v>
      </c>
    </row>
    <row r="392" spans="1:6" s="412" customFormat="1" ht="42" customHeight="1" x14ac:dyDescent="0.2">
      <c r="A392" s="230">
        <v>44249</v>
      </c>
      <c r="B392" s="388" t="s">
        <v>1163</v>
      </c>
      <c r="C392" s="388" t="s">
        <v>1220</v>
      </c>
      <c r="D392" s="394"/>
      <c r="E392" s="234">
        <v>105687.5</v>
      </c>
      <c r="F392" s="289">
        <f t="shared" si="5"/>
        <v>54993082.819999926</v>
      </c>
    </row>
    <row r="393" spans="1:6" s="412" customFormat="1" ht="40.5" customHeight="1" x14ac:dyDescent="0.2">
      <c r="A393" s="230">
        <v>44249</v>
      </c>
      <c r="B393" s="388" t="s">
        <v>1164</v>
      </c>
      <c r="C393" s="388" t="s">
        <v>1221</v>
      </c>
      <c r="D393" s="394"/>
      <c r="E393" s="234">
        <v>69760.66</v>
      </c>
      <c r="F393" s="289">
        <f t="shared" si="5"/>
        <v>54923322.159999929</v>
      </c>
    </row>
    <row r="394" spans="1:6" s="412" customFormat="1" ht="57" customHeight="1" x14ac:dyDescent="0.2">
      <c r="A394" s="230">
        <v>44249</v>
      </c>
      <c r="B394" s="388" t="s">
        <v>1165</v>
      </c>
      <c r="C394" s="388" t="s">
        <v>1222</v>
      </c>
      <c r="D394" s="394"/>
      <c r="E394" s="234">
        <v>135000</v>
      </c>
      <c r="F394" s="289">
        <f t="shared" si="5"/>
        <v>54788322.159999929</v>
      </c>
    </row>
    <row r="395" spans="1:6" s="412" customFormat="1" ht="33" customHeight="1" x14ac:dyDescent="0.2">
      <c r="A395" s="230">
        <v>44249</v>
      </c>
      <c r="B395" s="388" t="s">
        <v>1166</v>
      </c>
      <c r="C395" s="388" t="s">
        <v>1223</v>
      </c>
      <c r="D395" s="394"/>
      <c r="E395" s="234">
        <v>5400</v>
      </c>
      <c r="F395" s="289">
        <f t="shared" si="5"/>
        <v>54782922.159999929</v>
      </c>
    </row>
    <row r="396" spans="1:6" s="412" customFormat="1" ht="44.25" customHeight="1" x14ac:dyDescent="0.2">
      <c r="A396" s="230">
        <v>44249</v>
      </c>
      <c r="B396" s="388" t="s">
        <v>1167</v>
      </c>
      <c r="C396" s="388" t="s">
        <v>1224</v>
      </c>
      <c r="D396" s="394"/>
      <c r="E396" s="234">
        <v>57006.34</v>
      </c>
      <c r="F396" s="289">
        <f t="shared" si="5"/>
        <v>54725915.819999926</v>
      </c>
    </row>
    <row r="397" spans="1:6" s="412" customFormat="1" ht="70.5" customHeight="1" x14ac:dyDescent="0.2">
      <c r="A397" s="230">
        <v>44249</v>
      </c>
      <c r="B397" s="388" t="s">
        <v>1168</v>
      </c>
      <c r="C397" s="388" t="s">
        <v>1225</v>
      </c>
      <c r="D397" s="394"/>
      <c r="E397" s="234">
        <v>232512.5</v>
      </c>
      <c r="F397" s="289">
        <f t="shared" si="5"/>
        <v>54493403.319999926</v>
      </c>
    </row>
    <row r="398" spans="1:6" s="412" customFormat="1" ht="33" customHeight="1" x14ac:dyDescent="0.2">
      <c r="A398" s="230">
        <v>44249</v>
      </c>
      <c r="B398" s="388" t="s">
        <v>1169</v>
      </c>
      <c r="C398" s="388" t="s">
        <v>1226</v>
      </c>
      <c r="D398" s="394"/>
      <c r="E398" s="234">
        <v>274787.5</v>
      </c>
      <c r="F398" s="289">
        <f t="shared" si="5"/>
        <v>54218615.819999926</v>
      </c>
    </row>
    <row r="399" spans="1:6" s="412" customFormat="1" ht="50.25" customHeight="1" x14ac:dyDescent="0.2">
      <c r="A399" s="230">
        <v>44249</v>
      </c>
      <c r="B399" s="388" t="s">
        <v>1170</v>
      </c>
      <c r="C399" s="388" t="s">
        <v>1230</v>
      </c>
      <c r="D399" s="394"/>
      <c r="E399" s="234">
        <v>240967.5</v>
      </c>
      <c r="F399" s="289">
        <f t="shared" si="5"/>
        <v>53977648.319999926</v>
      </c>
    </row>
    <row r="400" spans="1:6" s="412" customFormat="1" ht="40.5" customHeight="1" x14ac:dyDescent="0.2">
      <c r="A400" s="230">
        <v>44249</v>
      </c>
      <c r="B400" s="390" t="s">
        <v>1171</v>
      </c>
      <c r="C400" s="388" t="s">
        <v>1227</v>
      </c>
      <c r="D400" s="396"/>
      <c r="E400" s="234">
        <v>60061.09</v>
      </c>
      <c r="F400" s="289">
        <f t="shared" si="5"/>
        <v>53917587.229999922</v>
      </c>
    </row>
    <row r="401" spans="1:6" s="412" customFormat="1" ht="44.25" customHeight="1" x14ac:dyDescent="0.2">
      <c r="A401" s="230">
        <v>44249</v>
      </c>
      <c r="B401" s="419" t="s">
        <v>1172</v>
      </c>
      <c r="C401" s="388" t="s">
        <v>1229</v>
      </c>
      <c r="D401" s="394"/>
      <c r="E401" s="234">
        <v>213457.53</v>
      </c>
      <c r="F401" s="289">
        <f t="shared" si="5"/>
        <v>53704129.699999921</v>
      </c>
    </row>
    <row r="402" spans="1:6" s="412" customFormat="1" ht="40.5" customHeight="1" x14ac:dyDescent="0.2">
      <c r="A402" s="230">
        <v>44249</v>
      </c>
      <c r="B402" s="419" t="s">
        <v>1173</v>
      </c>
      <c r="C402" s="388" t="s">
        <v>1228</v>
      </c>
      <c r="D402" s="394"/>
      <c r="E402" s="234">
        <v>35537.06</v>
      </c>
      <c r="F402" s="289">
        <f t="shared" si="5"/>
        <v>53668592.639999919</v>
      </c>
    </row>
    <row r="403" spans="1:6" s="412" customFormat="1" ht="38.25" customHeight="1" x14ac:dyDescent="0.2">
      <c r="A403" s="230">
        <v>44249</v>
      </c>
      <c r="B403" s="388" t="s">
        <v>1231</v>
      </c>
      <c r="C403" s="388" t="s">
        <v>1240</v>
      </c>
      <c r="D403" s="394"/>
      <c r="E403" s="234">
        <v>1838.58</v>
      </c>
      <c r="F403" s="289">
        <f t="shared" si="5"/>
        <v>53666754.05999992</v>
      </c>
    </row>
    <row r="404" spans="1:6" s="412" customFormat="1" ht="42.75" customHeight="1" x14ac:dyDescent="0.2">
      <c r="A404" s="230">
        <v>44249</v>
      </c>
      <c r="B404" s="388" t="s">
        <v>1232</v>
      </c>
      <c r="C404" s="388" t="s">
        <v>1241</v>
      </c>
      <c r="D404" s="402"/>
      <c r="E404" s="234">
        <v>117562.37</v>
      </c>
      <c r="F404" s="289">
        <f t="shared" si="5"/>
        <v>53549191.689999923</v>
      </c>
    </row>
    <row r="405" spans="1:6" s="412" customFormat="1" ht="60.75" customHeight="1" x14ac:dyDescent="0.2">
      <c r="A405" s="230">
        <v>44249</v>
      </c>
      <c r="B405" s="388" t="s">
        <v>1233</v>
      </c>
      <c r="C405" s="388" t="s">
        <v>1242</v>
      </c>
      <c r="D405" s="402"/>
      <c r="E405" s="234">
        <v>40942</v>
      </c>
      <c r="F405" s="289">
        <f t="shared" ref="F405:F464" si="6">F404-E405</f>
        <v>53508249.689999923</v>
      </c>
    </row>
    <row r="406" spans="1:6" s="412" customFormat="1" ht="74.25" customHeight="1" x14ac:dyDescent="0.2">
      <c r="A406" s="230">
        <v>44249</v>
      </c>
      <c r="B406" s="388" t="s">
        <v>1234</v>
      </c>
      <c r="C406" s="388" t="s">
        <v>1243</v>
      </c>
      <c r="D406" s="402"/>
      <c r="E406" s="234">
        <v>57457.63</v>
      </c>
      <c r="F406" s="289">
        <f t="shared" si="6"/>
        <v>53450792.05999992</v>
      </c>
    </row>
    <row r="407" spans="1:6" s="412" customFormat="1" ht="41.25" customHeight="1" x14ac:dyDescent="0.2">
      <c r="A407" s="230">
        <v>44249</v>
      </c>
      <c r="B407" s="388" t="s">
        <v>1235</v>
      </c>
      <c r="C407" s="388" t="s">
        <v>1244</v>
      </c>
      <c r="D407" s="402"/>
      <c r="E407" s="234">
        <v>7599.11</v>
      </c>
      <c r="F407" s="289">
        <f t="shared" si="6"/>
        <v>53443192.949999921</v>
      </c>
    </row>
    <row r="408" spans="1:6" s="412" customFormat="1" ht="48.75" customHeight="1" x14ac:dyDescent="0.2">
      <c r="A408" s="230">
        <v>44249</v>
      </c>
      <c r="B408" s="388" t="s">
        <v>1236</v>
      </c>
      <c r="C408" s="388" t="s">
        <v>1245</v>
      </c>
      <c r="D408" s="402"/>
      <c r="E408" s="234">
        <v>2100489.2000000002</v>
      </c>
      <c r="F408" s="289">
        <f t="shared" si="6"/>
        <v>51342703.749999918</v>
      </c>
    </row>
    <row r="409" spans="1:6" s="412" customFormat="1" ht="56.25" customHeight="1" x14ac:dyDescent="0.2">
      <c r="A409" s="230">
        <v>44249</v>
      </c>
      <c r="B409" s="388" t="s">
        <v>1237</v>
      </c>
      <c r="C409" s="388" t="s">
        <v>1247</v>
      </c>
      <c r="D409" s="402"/>
      <c r="E409" s="234">
        <v>342427.5</v>
      </c>
      <c r="F409" s="289">
        <f t="shared" si="6"/>
        <v>51000276.249999918</v>
      </c>
    </row>
    <row r="410" spans="1:6" s="412" customFormat="1" ht="26.25" customHeight="1" x14ac:dyDescent="0.2">
      <c r="A410" s="230">
        <v>44249</v>
      </c>
      <c r="B410" s="388" t="s">
        <v>1238</v>
      </c>
      <c r="C410" s="388" t="s">
        <v>41</v>
      </c>
      <c r="D410" s="402"/>
      <c r="E410" s="234">
        <v>0</v>
      </c>
      <c r="F410" s="289">
        <f t="shared" si="6"/>
        <v>51000276.249999918</v>
      </c>
    </row>
    <row r="411" spans="1:6" s="412" customFormat="1" ht="60.75" customHeight="1" x14ac:dyDescent="0.2">
      <c r="A411" s="230">
        <v>44249</v>
      </c>
      <c r="B411" s="388" t="s">
        <v>1239</v>
      </c>
      <c r="C411" s="388" t="s">
        <v>1246</v>
      </c>
      <c r="D411" s="402"/>
      <c r="E411" s="234">
        <v>605418.74</v>
      </c>
      <c r="F411" s="289">
        <f t="shared" si="6"/>
        <v>50394857.509999916</v>
      </c>
    </row>
    <row r="412" spans="1:6" s="412" customFormat="1" ht="33" customHeight="1" x14ac:dyDescent="0.2">
      <c r="A412" s="230">
        <v>44250</v>
      </c>
      <c r="B412" s="388" t="s">
        <v>1259</v>
      </c>
      <c r="C412" s="397" t="s">
        <v>1260</v>
      </c>
      <c r="D412" s="402"/>
      <c r="E412" s="234">
        <v>122495.89</v>
      </c>
      <c r="F412" s="289">
        <f t="shared" si="6"/>
        <v>50272361.619999915</v>
      </c>
    </row>
    <row r="413" spans="1:6" s="412" customFormat="1" ht="33" customHeight="1" x14ac:dyDescent="0.2">
      <c r="A413" s="230">
        <v>44250</v>
      </c>
      <c r="B413" s="388" t="s">
        <v>1248</v>
      </c>
      <c r="C413" s="397" t="s">
        <v>1261</v>
      </c>
      <c r="D413" s="402"/>
      <c r="E413" s="234">
        <v>13575.05</v>
      </c>
      <c r="F413" s="289">
        <f t="shared" si="6"/>
        <v>50258786.569999918</v>
      </c>
    </row>
    <row r="414" spans="1:6" s="412" customFormat="1" ht="33" customHeight="1" x14ac:dyDescent="0.2">
      <c r="A414" s="230">
        <v>44250</v>
      </c>
      <c r="B414" s="388" t="s">
        <v>1249</v>
      </c>
      <c r="C414" s="397" t="s">
        <v>1262</v>
      </c>
      <c r="D414" s="402"/>
      <c r="E414" s="234">
        <v>2707.61</v>
      </c>
      <c r="F414" s="289">
        <f t="shared" si="6"/>
        <v>50256078.959999919</v>
      </c>
    </row>
    <row r="415" spans="1:6" s="412" customFormat="1" ht="33" customHeight="1" x14ac:dyDescent="0.2">
      <c r="A415" s="230">
        <v>44250</v>
      </c>
      <c r="B415" s="388" t="s">
        <v>1250</v>
      </c>
      <c r="C415" s="397" t="s">
        <v>1263</v>
      </c>
      <c r="D415" s="402"/>
      <c r="E415" s="234">
        <v>20316.12</v>
      </c>
      <c r="F415" s="289">
        <f t="shared" si="6"/>
        <v>50235762.839999922</v>
      </c>
    </row>
    <row r="416" spans="1:6" s="412" customFormat="1" ht="33" customHeight="1" x14ac:dyDescent="0.2">
      <c r="A416" s="230">
        <v>44250</v>
      </c>
      <c r="B416" s="388" t="s">
        <v>1251</v>
      </c>
      <c r="C416" s="397" t="s">
        <v>1264</v>
      </c>
      <c r="D416" s="402"/>
      <c r="E416" s="234">
        <v>7360.33</v>
      </c>
      <c r="F416" s="289">
        <f t="shared" si="6"/>
        <v>50228402.509999923</v>
      </c>
    </row>
    <row r="417" spans="1:6" s="412" customFormat="1" ht="33" customHeight="1" x14ac:dyDescent="0.2">
      <c r="A417" s="230">
        <v>44250</v>
      </c>
      <c r="B417" s="388" t="s">
        <v>1252</v>
      </c>
      <c r="C417" s="397" t="s">
        <v>1265</v>
      </c>
      <c r="D417" s="402"/>
      <c r="E417" s="234">
        <v>7203.51</v>
      </c>
      <c r="F417" s="289">
        <f t="shared" si="6"/>
        <v>50221198.999999925</v>
      </c>
    </row>
    <row r="418" spans="1:6" s="412" customFormat="1" ht="33" customHeight="1" x14ac:dyDescent="0.2">
      <c r="A418" s="230">
        <v>44250</v>
      </c>
      <c r="B418" s="388" t="s">
        <v>1253</v>
      </c>
      <c r="C418" s="397" t="s">
        <v>1266</v>
      </c>
      <c r="D418" s="402"/>
      <c r="E418" s="234">
        <v>83512.009999999995</v>
      </c>
      <c r="F418" s="289">
        <f t="shared" si="6"/>
        <v>50137686.989999928</v>
      </c>
    </row>
    <row r="419" spans="1:6" s="412" customFormat="1" ht="33" customHeight="1" x14ac:dyDescent="0.2">
      <c r="A419" s="230">
        <v>44250</v>
      </c>
      <c r="B419" s="388" t="s">
        <v>1254</v>
      </c>
      <c r="C419" s="397" t="s">
        <v>1267</v>
      </c>
      <c r="D419" s="402"/>
      <c r="E419" s="234">
        <v>21196.11</v>
      </c>
      <c r="F419" s="289">
        <f t="shared" si="6"/>
        <v>50116490.879999928</v>
      </c>
    </row>
    <row r="420" spans="1:6" s="412" customFormat="1" ht="33" customHeight="1" x14ac:dyDescent="0.2">
      <c r="A420" s="230">
        <v>44250</v>
      </c>
      <c r="B420" s="388" t="s">
        <v>1255</v>
      </c>
      <c r="C420" s="397" t="s">
        <v>1269</v>
      </c>
      <c r="D420" s="402"/>
      <c r="E420" s="234">
        <v>165320.72</v>
      </c>
      <c r="F420" s="289">
        <f t="shared" si="6"/>
        <v>49951170.159999929</v>
      </c>
    </row>
    <row r="421" spans="1:6" s="412" customFormat="1" ht="33" customHeight="1" x14ac:dyDescent="0.2">
      <c r="A421" s="230">
        <v>44250</v>
      </c>
      <c r="B421" s="388" t="s">
        <v>1256</v>
      </c>
      <c r="C421" s="397" t="s">
        <v>1268</v>
      </c>
      <c r="D421" s="402"/>
      <c r="E421" s="234">
        <v>160352.73000000001</v>
      </c>
      <c r="F421" s="289">
        <f t="shared" si="6"/>
        <v>49790817.429999933</v>
      </c>
    </row>
    <row r="422" spans="1:6" s="412" customFormat="1" ht="33" customHeight="1" x14ac:dyDescent="0.2">
      <c r="A422" s="230">
        <v>44250</v>
      </c>
      <c r="B422" s="388" t="s">
        <v>1257</v>
      </c>
      <c r="C422" s="397" t="s">
        <v>1270</v>
      </c>
      <c r="D422" s="402"/>
      <c r="E422" s="234">
        <v>160645</v>
      </c>
      <c r="F422" s="289">
        <f t="shared" si="6"/>
        <v>49630172.429999933</v>
      </c>
    </row>
    <row r="423" spans="1:6" s="412" customFormat="1" ht="33" customHeight="1" x14ac:dyDescent="0.2">
      <c r="A423" s="230">
        <v>44250</v>
      </c>
      <c r="B423" s="388" t="s">
        <v>1258</v>
      </c>
      <c r="C423" s="397" t="s">
        <v>1271</v>
      </c>
      <c r="D423" s="402"/>
      <c r="E423" s="234">
        <v>81100</v>
      </c>
      <c r="F423" s="289">
        <f t="shared" si="6"/>
        <v>49549072.429999933</v>
      </c>
    </row>
    <row r="424" spans="1:6" s="412" customFormat="1" ht="33" customHeight="1" x14ac:dyDescent="0.2">
      <c r="A424" s="230">
        <v>44250</v>
      </c>
      <c r="B424" s="388" t="s">
        <v>1272</v>
      </c>
      <c r="C424" s="397" t="s">
        <v>1283</v>
      </c>
      <c r="D424" s="402"/>
      <c r="E424" s="234">
        <v>42275</v>
      </c>
      <c r="F424" s="289">
        <f t="shared" si="6"/>
        <v>49506797.429999933</v>
      </c>
    </row>
    <row r="425" spans="1:6" s="412" customFormat="1" ht="33" customHeight="1" x14ac:dyDescent="0.2">
      <c r="A425" s="230">
        <v>44250</v>
      </c>
      <c r="B425" s="388" t="s">
        <v>1273</v>
      </c>
      <c r="C425" s="397" t="s">
        <v>1284</v>
      </c>
      <c r="D425" s="402"/>
      <c r="E425" s="234">
        <v>1789400.2</v>
      </c>
      <c r="F425" s="289">
        <f t="shared" si="6"/>
        <v>47717397.22999993</v>
      </c>
    </row>
    <row r="426" spans="1:6" s="412" customFormat="1" ht="33" customHeight="1" x14ac:dyDescent="0.2">
      <c r="A426" s="230">
        <v>44250</v>
      </c>
      <c r="B426" s="388" t="s">
        <v>1274</v>
      </c>
      <c r="C426" s="397" t="s">
        <v>1280</v>
      </c>
      <c r="D426" s="402"/>
      <c r="E426" s="234">
        <v>24750</v>
      </c>
      <c r="F426" s="289">
        <f t="shared" si="6"/>
        <v>47692647.22999993</v>
      </c>
    </row>
    <row r="427" spans="1:6" s="412" customFormat="1" ht="33" customHeight="1" x14ac:dyDescent="0.2">
      <c r="A427" s="230">
        <v>44250</v>
      </c>
      <c r="B427" s="388" t="s">
        <v>1275</v>
      </c>
      <c r="C427" s="397" t="s">
        <v>1285</v>
      </c>
      <c r="D427" s="402"/>
      <c r="E427" s="234">
        <v>6300</v>
      </c>
      <c r="F427" s="289">
        <f t="shared" si="6"/>
        <v>47686347.22999993</v>
      </c>
    </row>
    <row r="428" spans="1:6" s="412" customFormat="1" ht="33" customHeight="1" x14ac:dyDescent="0.2">
      <c r="A428" s="230">
        <v>44250</v>
      </c>
      <c r="B428" s="388" t="s">
        <v>1276</v>
      </c>
      <c r="C428" s="397" t="s">
        <v>1286</v>
      </c>
      <c r="D428" s="402"/>
      <c r="E428" s="234">
        <v>165600</v>
      </c>
      <c r="F428" s="289">
        <f t="shared" si="6"/>
        <v>47520747.22999993</v>
      </c>
    </row>
    <row r="429" spans="1:6" s="412" customFormat="1" ht="33" customHeight="1" x14ac:dyDescent="0.2">
      <c r="A429" s="230">
        <v>44250</v>
      </c>
      <c r="B429" s="388" t="s">
        <v>1277</v>
      </c>
      <c r="C429" s="397" t="s">
        <v>1287</v>
      </c>
      <c r="D429" s="402"/>
      <c r="E429" s="234">
        <v>355725</v>
      </c>
      <c r="F429" s="289">
        <f t="shared" si="6"/>
        <v>47165022.22999993</v>
      </c>
    </row>
    <row r="430" spans="1:6" s="412" customFormat="1" ht="33" customHeight="1" x14ac:dyDescent="0.2">
      <c r="A430" s="230">
        <v>44250</v>
      </c>
      <c r="B430" s="388" t="s">
        <v>1278</v>
      </c>
      <c r="C430" s="397" t="s">
        <v>1288</v>
      </c>
      <c r="D430" s="402"/>
      <c r="E430" s="234">
        <v>1883812.01</v>
      </c>
      <c r="F430" s="289">
        <f t="shared" si="6"/>
        <v>45281210.219999932</v>
      </c>
    </row>
    <row r="431" spans="1:6" s="412" customFormat="1" ht="33" customHeight="1" x14ac:dyDescent="0.2">
      <c r="A431" s="230">
        <v>44250</v>
      </c>
      <c r="B431" s="388" t="s">
        <v>1279</v>
      </c>
      <c r="C431" s="397" t="s">
        <v>1289</v>
      </c>
      <c r="D431" s="402"/>
      <c r="E431" s="234">
        <v>42492.57</v>
      </c>
      <c r="F431" s="289">
        <f t="shared" si="6"/>
        <v>45238717.649999931</v>
      </c>
    </row>
    <row r="432" spans="1:6" s="412" customFormat="1" ht="33" customHeight="1" x14ac:dyDescent="0.2">
      <c r="A432" s="230">
        <v>44251</v>
      </c>
      <c r="B432" s="388" t="s">
        <v>1300</v>
      </c>
      <c r="C432" s="397" t="s">
        <v>1295</v>
      </c>
      <c r="D432" s="402"/>
      <c r="E432" s="234">
        <v>28800</v>
      </c>
      <c r="F432" s="289">
        <f t="shared" si="6"/>
        <v>45209917.649999931</v>
      </c>
    </row>
    <row r="433" spans="1:6" s="412" customFormat="1" ht="33" customHeight="1" x14ac:dyDescent="0.2">
      <c r="A433" s="230">
        <v>44251</v>
      </c>
      <c r="B433" s="388" t="s">
        <v>1290</v>
      </c>
      <c r="C433" s="397" t="s">
        <v>1296</v>
      </c>
      <c r="D433" s="402"/>
      <c r="E433" s="234">
        <v>376084.13</v>
      </c>
      <c r="F433" s="289">
        <f t="shared" si="6"/>
        <v>44833833.519999929</v>
      </c>
    </row>
    <row r="434" spans="1:6" s="412" customFormat="1" ht="33" customHeight="1" x14ac:dyDescent="0.2">
      <c r="A434" s="230">
        <v>44251</v>
      </c>
      <c r="B434" s="388" t="s">
        <v>1291</v>
      </c>
      <c r="C434" s="397" t="s">
        <v>1297</v>
      </c>
      <c r="D434" s="402"/>
      <c r="E434" s="234">
        <v>80322.5</v>
      </c>
      <c r="F434" s="289">
        <f t="shared" si="6"/>
        <v>44753511.019999929</v>
      </c>
    </row>
    <row r="435" spans="1:6" s="412" customFormat="1" ht="33" customHeight="1" x14ac:dyDescent="0.2">
      <c r="A435" s="230">
        <v>44251</v>
      </c>
      <c r="B435" s="388" t="s">
        <v>1292</v>
      </c>
      <c r="C435" s="397" t="s">
        <v>1298</v>
      </c>
      <c r="D435" s="402"/>
      <c r="E435" s="234">
        <v>277297.15000000002</v>
      </c>
      <c r="F435" s="289">
        <f t="shared" si="6"/>
        <v>44476213.86999993</v>
      </c>
    </row>
    <row r="436" spans="1:6" s="412" customFormat="1" ht="33" customHeight="1" x14ac:dyDescent="0.2">
      <c r="A436" s="230">
        <v>44251</v>
      </c>
      <c r="B436" s="388" t="s">
        <v>1293</v>
      </c>
      <c r="C436" s="397" t="s">
        <v>1298</v>
      </c>
      <c r="D436" s="402"/>
      <c r="E436" s="234">
        <v>176570.87</v>
      </c>
      <c r="F436" s="289">
        <f t="shared" si="6"/>
        <v>44299642.999999933</v>
      </c>
    </row>
    <row r="437" spans="1:6" s="412" customFormat="1" ht="64.5" customHeight="1" x14ac:dyDescent="0.2">
      <c r="A437" s="230">
        <v>44251</v>
      </c>
      <c r="B437" s="388" t="s">
        <v>1294</v>
      </c>
      <c r="C437" s="397" t="s">
        <v>1299</v>
      </c>
      <c r="D437" s="402"/>
      <c r="E437" s="234">
        <v>922001.56</v>
      </c>
      <c r="F437" s="289">
        <f t="shared" si="6"/>
        <v>43377641.439999931</v>
      </c>
    </row>
    <row r="438" spans="1:6" s="412" customFormat="1" ht="58.5" customHeight="1" x14ac:dyDescent="0.2">
      <c r="A438" s="230">
        <v>44251</v>
      </c>
      <c r="B438" s="388" t="s">
        <v>1301</v>
      </c>
      <c r="C438" s="397" t="s">
        <v>1303</v>
      </c>
      <c r="D438" s="402"/>
      <c r="E438" s="420">
        <v>528437.5</v>
      </c>
      <c r="F438" s="289">
        <f t="shared" si="6"/>
        <v>42849203.939999931</v>
      </c>
    </row>
    <row r="439" spans="1:6" s="412" customFormat="1" ht="29.25" customHeight="1" x14ac:dyDescent="0.2">
      <c r="A439" s="395">
        <v>44251</v>
      </c>
      <c r="B439" s="390" t="s">
        <v>1302</v>
      </c>
      <c r="C439" s="398" t="s">
        <v>1304</v>
      </c>
      <c r="D439" s="408"/>
      <c r="E439" s="421">
        <v>32832.400000000001</v>
      </c>
      <c r="F439" s="289">
        <f t="shared" si="6"/>
        <v>42816371.539999932</v>
      </c>
    </row>
    <row r="440" spans="1:6" s="412" customFormat="1" ht="29.25" customHeight="1" x14ac:dyDescent="0.2">
      <c r="A440" s="230">
        <v>44252</v>
      </c>
      <c r="B440" s="388" t="s">
        <v>1314</v>
      </c>
      <c r="C440" s="397" t="s">
        <v>1315</v>
      </c>
      <c r="D440" s="402"/>
      <c r="E440" s="234">
        <v>228028.93</v>
      </c>
      <c r="F440" s="289">
        <f t="shared" si="6"/>
        <v>42588342.609999932</v>
      </c>
    </row>
    <row r="441" spans="1:6" s="412" customFormat="1" ht="29.25" customHeight="1" x14ac:dyDescent="0.2">
      <c r="A441" s="230">
        <v>44252</v>
      </c>
      <c r="B441" s="388" t="s">
        <v>1305</v>
      </c>
      <c r="C441" s="397" t="s">
        <v>1315</v>
      </c>
      <c r="D441" s="402"/>
      <c r="E441" s="234">
        <v>58628.46</v>
      </c>
      <c r="F441" s="289">
        <f t="shared" si="6"/>
        <v>42529714.149999931</v>
      </c>
    </row>
    <row r="442" spans="1:6" s="412" customFormat="1" ht="42" customHeight="1" x14ac:dyDescent="0.2">
      <c r="A442" s="230">
        <v>44252</v>
      </c>
      <c r="B442" s="388" t="s">
        <v>1306</v>
      </c>
      <c r="C442" s="397" t="s">
        <v>1316</v>
      </c>
      <c r="D442" s="402"/>
      <c r="E442" s="234">
        <v>73781.91</v>
      </c>
      <c r="F442" s="289">
        <f t="shared" si="6"/>
        <v>42455932.239999935</v>
      </c>
    </row>
    <row r="443" spans="1:6" s="412" customFormat="1" ht="40.5" customHeight="1" x14ac:dyDescent="0.2">
      <c r="A443" s="230">
        <v>44252</v>
      </c>
      <c r="B443" s="388" t="s">
        <v>1307</v>
      </c>
      <c r="C443" s="397" t="s">
        <v>1317</v>
      </c>
      <c r="D443" s="402"/>
      <c r="E443" s="234">
        <v>297825</v>
      </c>
      <c r="F443" s="289">
        <f t="shared" si="6"/>
        <v>42158107.239999935</v>
      </c>
    </row>
    <row r="444" spans="1:6" s="412" customFormat="1" ht="59.25" customHeight="1" x14ac:dyDescent="0.2">
      <c r="A444" s="230">
        <v>44252</v>
      </c>
      <c r="B444" s="388" t="s">
        <v>1308</v>
      </c>
      <c r="C444" s="397" t="s">
        <v>1318</v>
      </c>
      <c r="D444" s="402"/>
      <c r="E444" s="234">
        <v>228454.6</v>
      </c>
      <c r="F444" s="289">
        <f t="shared" si="6"/>
        <v>41929652.639999934</v>
      </c>
    </row>
    <row r="445" spans="1:6" s="412" customFormat="1" ht="51.75" customHeight="1" x14ac:dyDescent="0.2">
      <c r="A445" s="230">
        <v>44252</v>
      </c>
      <c r="B445" s="388" t="s">
        <v>1309</v>
      </c>
      <c r="C445" s="397" t="s">
        <v>1320</v>
      </c>
      <c r="D445" s="402"/>
      <c r="E445" s="234">
        <v>185.25</v>
      </c>
      <c r="F445" s="289">
        <f t="shared" si="6"/>
        <v>41929467.389999934</v>
      </c>
    </row>
    <row r="446" spans="1:6" s="412" customFormat="1" ht="29.25" customHeight="1" x14ac:dyDescent="0.2">
      <c r="A446" s="230">
        <v>44252</v>
      </c>
      <c r="B446" s="388" t="s">
        <v>1310</v>
      </c>
      <c r="C446" s="397" t="s">
        <v>1319</v>
      </c>
      <c r="D446" s="402"/>
      <c r="E446" s="234">
        <v>913967.89</v>
      </c>
      <c r="F446" s="289">
        <f t="shared" si="6"/>
        <v>41015499.499999933</v>
      </c>
    </row>
    <row r="447" spans="1:6" s="412" customFormat="1" ht="29.25" customHeight="1" x14ac:dyDescent="0.2">
      <c r="A447" s="230">
        <v>44252</v>
      </c>
      <c r="B447" s="388" t="s">
        <v>1311</v>
      </c>
      <c r="C447" s="397" t="s">
        <v>1321</v>
      </c>
      <c r="D447" s="402"/>
      <c r="E447" s="234">
        <v>117215.94</v>
      </c>
      <c r="F447" s="289">
        <f t="shared" si="6"/>
        <v>40898283.559999935</v>
      </c>
    </row>
    <row r="448" spans="1:6" s="412" customFormat="1" ht="29.25" customHeight="1" x14ac:dyDescent="0.2">
      <c r="A448" s="395">
        <v>44252</v>
      </c>
      <c r="B448" s="390" t="s">
        <v>1312</v>
      </c>
      <c r="C448" s="398" t="s">
        <v>1322</v>
      </c>
      <c r="D448" s="408"/>
      <c r="E448" s="422">
        <v>12700</v>
      </c>
      <c r="F448" s="289">
        <f t="shared" si="6"/>
        <v>40885583.559999935</v>
      </c>
    </row>
    <row r="449" spans="1:6" s="412" customFormat="1" ht="29.25" customHeight="1" x14ac:dyDescent="0.2">
      <c r="A449" s="230">
        <v>44252</v>
      </c>
      <c r="B449" s="419" t="s">
        <v>1313</v>
      </c>
      <c r="C449" s="399" t="s">
        <v>1323</v>
      </c>
      <c r="D449" s="402"/>
      <c r="E449" s="423">
        <v>2400</v>
      </c>
      <c r="F449" s="289">
        <f t="shared" si="6"/>
        <v>40883183.559999935</v>
      </c>
    </row>
    <row r="450" spans="1:6" s="412" customFormat="1" ht="32.25" customHeight="1" x14ac:dyDescent="0.2">
      <c r="A450" s="230">
        <v>44253</v>
      </c>
      <c r="B450" s="424">
        <v>58424</v>
      </c>
      <c r="C450" s="397" t="s">
        <v>1355</v>
      </c>
      <c r="D450" s="402"/>
      <c r="E450" s="234">
        <v>53110</v>
      </c>
      <c r="F450" s="289">
        <f t="shared" si="6"/>
        <v>40830073.559999935</v>
      </c>
    </row>
    <row r="451" spans="1:6" s="412" customFormat="1" ht="39.75" customHeight="1" x14ac:dyDescent="0.2">
      <c r="A451" s="230">
        <v>44253</v>
      </c>
      <c r="B451" s="424">
        <v>58425</v>
      </c>
      <c r="C451" s="399" t="s">
        <v>1335</v>
      </c>
      <c r="D451" s="402"/>
      <c r="E451" s="423">
        <v>246558.99</v>
      </c>
      <c r="F451" s="289">
        <f t="shared" si="6"/>
        <v>40583514.569999933</v>
      </c>
    </row>
    <row r="452" spans="1:6" s="412" customFormat="1" ht="25.5" customHeight="1" x14ac:dyDescent="0.2">
      <c r="A452" s="230">
        <v>44253</v>
      </c>
      <c r="B452" s="424">
        <v>58426</v>
      </c>
      <c r="C452" s="397" t="s">
        <v>1356</v>
      </c>
      <c r="D452" s="402"/>
      <c r="E452" s="234">
        <v>10750</v>
      </c>
      <c r="F452" s="289">
        <f t="shared" si="6"/>
        <v>40572764.569999933</v>
      </c>
    </row>
    <row r="453" spans="1:6" s="412" customFormat="1" ht="58.5" customHeight="1" x14ac:dyDescent="0.2">
      <c r="A453" s="230">
        <v>44253</v>
      </c>
      <c r="B453" s="424">
        <v>58427</v>
      </c>
      <c r="C453" s="399" t="s">
        <v>1336</v>
      </c>
      <c r="D453" s="402"/>
      <c r="E453" s="423">
        <v>9000</v>
      </c>
      <c r="F453" s="289">
        <f t="shared" si="6"/>
        <v>40563764.569999933</v>
      </c>
    </row>
    <row r="454" spans="1:6" s="412" customFormat="1" ht="16.5" customHeight="1" x14ac:dyDescent="0.2">
      <c r="A454" s="395">
        <v>44253</v>
      </c>
      <c r="B454" s="425">
        <v>58428</v>
      </c>
      <c r="C454" s="426" t="s">
        <v>41</v>
      </c>
      <c r="D454" s="408"/>
      <c r="E454" s="427">
        <v>0</v>
      </c>
      <c r="F454" s="289">
        <f t="shared" si="6"/>
        <v>40563764.569999933</v>
      </c>
    </row>
    <row r="455" spans="1:6" s="412" customFormat="1" ht="35.25" customHeight="1" x14ac:dyDescent="0.2">
      <c r="A455" s="230">
        <v>44253</v>
      </c>
      <c r="B455" s="424">
        <v>58429</v>
      </c>
      <c r="C455" s="399" t="s">
        <v>1357</v>
      </c>
      <c r="D455" s="402"/>
      <c r="E455" s="423">
        <v>91267.14</v>
      </c>
      <c r="F455" s="289">
        <f t="shared" si="6"/>
        <v>40472497.429999933</v>
      </c>
    </row>
    <row r="456" spans="1:6" s="412" customFormat="1" ht="29.25" customHeight="1" x14ac:dyDescent="0.2">
      <c r="A456" s="428">
        <v>44253</v>
      </c>
      <c r="B456" s="429" t="s">
        <v>1337</v>
      </c>
      <c r="C456" s="430" t="s">
        <v>1347</v>
      </c>
      <c r="D456" s="416"/>
      <c r="E456" s="431">
        <v>26114</v>
      </c>
      <c r="F456" s="289">
        <f t="shared" si="6"/>
        <v>40446383.429999933</v>
      </c>
    </row>
    <row r="457" spans="1:6" s="412" customFormat="1" ht="29.25" customHeight="1" x14ac:dyDescent="0.2">
      <c r="A457" s="230">
        <v>44253</v>
      </c>
      <c r="B457" s="388" t="s">
        <v>1338</v>
      </c>
      <c r="C457" s="397" t="s">
        <v>1348</v>
      </c>
      <c r="D457" s="402"/>
      <c r="E457" s="234">
        <v>384430</v>
      </c>
      <c r="F457" s="289">
        <f t="shared" si="6"/>
        <v>40061953.429999933</v>
      </c>
    </row>
    <row r="458" spans="1:6" s="412" customFormat="1" ht="29.25" customHeight="1" x14ac:dyDescent="0.2">
      <c r="A458" s="230">
        <v>44253</v>
      </c>
      <c r="B458" s="388" t="s">
        <v>1339</v>
      </c>
      <c r="C458" s="397" t="s">
        <v>1349</v>
      </c>
      <c r="D458" s="402"/>
      <c r="E458" s="234">
        <v>327700</v>
      </c>
      <c r="F458" s="289">
        <f t="shared" si="6"/>
        <v>39734253.429999933</v>
      </c>
    </row>
    <row r="459" spans="1:6" s="412" customFormat="1" ht="29.25" customHeight="1" x14ac:dyDescent="0.2">
      <c r="A459" s="230">
        <v>44253</v>
      </c>
      <c r="B459" s="388" t="s">
        <v>1340</v>
      </c>
      <c r="C459" s="397" t="s">
        <v>1350</v>
      </c>
      <c r="D459" s="402"/>
      <c r="E459" s="234">
        <v>253814.15</v>
      </c>
      <c r="F459" s="289">
        <f t="shared" si="6"/>
        <v>39480439.279999934</v>
      </c>
    </row>
    <row r="460" spans="1:6" s="412" customFormat="1" ht="29.25" customHeight="1" x14ac:dyDescent="0.2">
      <c r="A460" s="230">
        <v>44253</v>
      </c>
      <c r="B460" s="388" t="s">
        <v>1341</v>
      </c>
      <c r="C460" s="397" t="s">
        <v>1351</v>
      </c>
      <c r="D460" s="402"/>
      <c r="E460" s="234">
        <v>183721.08</v>
      </c>
      <c r="F460" s="289">
        <f t="shared" si="6"/>
        <v>39296718.199999936</v>
      </c>
    </row>
    <row r="461" spans="1:6" s="412" customFormat="1" ht="29.25" customHeight="1" x14ac:dyDescent="0.2">
      <c r="A461" s="230">
        <v>44253</v>
      </c>
      <c r="B461" s="388" t="s">
        <v>1342</v>
      </c>
      <c r="C461" s="397" t="s">
        <v>1346</v>
      </c>
      <c r="D461" s="402"/>
      <c r="E461" s="234">
        <v>70222.429999999993</v>
      </c>
      <c r="F461" s="289">
        <f t="shared" si="6"/>
        <v>39226495.769999936</v>
      </c>
    </row>
    <row r="462" spans="1:6" s="275" customFormat="1" ht="29.25" customHeight="1" x14ac:dyDescent="0.2">
      <c r="A462" s="134">
        <v>44253</v>
      </c>
      <c r="B462" s="252" t="s">
        <v>1343</v>
      </c>
      <c r="C462" s="193" t="s">
        <v>1352</v>
      </c>
      <c r="D462" s="266"/>
      <c r="E462" s="42">
        <v>98700</v>
      </c>
      <c r="F462" s="289">
        <f t="shared" si="6"/>
        <v>39127795.769999936</v>
      </c>
    </row>
    <row r="463" spans="1:6" s="275" customFormat="1" ht="29.25" customHeight="1" x14ac:dyDescent="0.2">
      <c r="A463" s="134">
        <v>44253</v>
      </c>
      <c r="B463" s="252" t="s">
        <v>1344</v>
      </c>
      <c r="C463" s="193" t="s">
        <v>1353</v>
      </c>
      <c r="D463" s="266"/>
      <c r="E463" s="42">
        <v>461642.8</v>
      </c>
      <c r="F463" s="289">
        <f t="shared" si="6"/>
        <v>38666152.969999939</v>
      </c>
    </row>
    <row r="464" spans="1:6" s="275" customFormat="1" ht="86.25" customHeight="1" x14ac:dyDescent="0.2">
      <c r="A464" s="134">
        <v>44253</v>
      </c>
      <c r="B464" s="252" t="s">
        <v>1345</v>
      </c>
      <c r="C464" s="193" t="s">
        <v>1354</v>
      </c>
      <c r="D464" s="266"/>
      <c r="E464" s="42">
        <v>2839395.73</v>
      </c>
      <c r="F464" s="288">
        <f t="shared" si="6"/>
        <v>35826757.239999942</v>
      </c>
    </row>
    <row r="465" spans="1:143" s="275" customFormat="1" ht="41.25" customHeight="1" x14ac:dyDescent="0.2">
      <c r="A465" s="10"/>
      <c r="B465" s="35"/>
      <c r="C465" s="35"/>
      <c r="D465" s="284"/>
      <c r="E465" s="283"/>
      <c r="F465" s="112"/>
    </row>
    <row r="466" spans="1:143" s="275" customFormat="1" ht="41.25" customHeight="1" x14ac:dyDescent="0.2">
      <c r="A466" s="10"/>
      <c r="B466" s="285"/>
      <c r="C466" s="285"/>
      <c r="D466" s="284"/>
      <c r="E466" s="283"/>
      <c r="F466" s="112"/>
    </row>
    <row r="467" spans="1:143" s="275" customFormat="1" ht="41.25" customHeight="1" x14ac:dyDescent="0.2">
      <c r="A467" s="10"/>
      <c r="B467" s="285"/>
      <c r="C467" s="285"/>
      <c r="D467" s="284"/>
      <c r="E467" s="283"/>
      <c r="F467" s="112"/>
    </row>
    <row r="468" spans="1:143" x14ac:dyDescent="0.25">
      <c r="A468" s="887" t="s">
        <v>0</v>
      </c>
      <c r="B468" s="887"/>
      <c r="C468" s="887"/>
      <c r="D468" s="887"/>
      <c r="E468" s="887"/>
      <c r="F468" s="887"/>
      <c r="EM468"/>
    </row>
    <row r="469" spans="1:143" x14ac:dyDescent="0.25">
      <c r="A469" s="888" t="s">
        <v>33</v>
      </c>
      <c r="B469" s="888"/>
      <c r="C469" s="888"/>
      <c r="D469" s="888"/>
      <c r="E469" s="888"/>
      <c r="F469" s="888"/>
      <c r="EM469"/>
    </row>
    <row r="470" spans="1:143" x14ac:dyDescent="0.25">
      <c r="A470" s="39"/>
      <c r="B470" s="249"/>
      <c r="C470" s="245"/>
      <c r="D470" s="245"/>
      <c r="E470" s="105"/>
      <c r="F470" s="100"/>
      <c r="EM470"/>
    </row>
    <row r="471" spans="1:143" x14ac:dyDescent="0.25">
      <c r="A471" s="887" t="s">
        <v>1</v>
      </c>
      <c r="B471" s="887"/>
      <c r="C471" s="887"/>
      <c r="D471" s="887"/>
      <c r="E471" s="887"/>
      <c r="F471" s="887"/>
      <c r="EM471"/>
    </row>
    <row r="472" spans="1:143" ht="15" customHeight="1" x14ac:dyDescent="0.25">
      <c r="A472" s="889" t="s">
        <v>601</v>
      </c>
      <c r="B472" s="889"/>
      <c r="C472" s="889"/>
      <c r="D472" s="889"/>
      <c r="E472" s="889"/>
      <c r="F472" s="889"/>
      <c r="EM472"/>
    </row>
    <row r="473" spans="1:143" ht="15" customHeight="1" x14ac:dyDescent="0.25">
      <c r="A473" s="889" t="s">
        <v>2</v>
      </c>
      <c r="B473" s="889"/>
      <c r="C473" s="889"/>
      <c r="D473" s="889"/>
      <c r="E473" s="889"/>
      <c r="F473" s="889"/>
      <c r="EM473"/>
    </row>
    <row r="474" spans="1:143" x14ac:dyDescent="0.25">
      <c r="A474" s="246"/>
      <c r="B474" s="250"/>
      <c r="C474" s="246"/>
      <c r="D474" s="246"/>
      <c r="E474" s="107"/>
      <c r="F474" s="102"/>
      <c r="EM474"/>
    </row>
    <row r="475" spans="1:143" x14ac:dyDescent="0.25">
      <c r="A475" s="246"/>
      <c r="B475" s="250"/>
      <c r="C475" s="246"/>
      <c r="D475" s="246"/>
      <c r="E475" s="107"/>
      <c r="F475" s="102"/>
      <c r="EM475"/>
    </row>
    <row r="476" spans="1:143" ht="15.75" thickBot="1" x14ac:dyDescent="0.3">
      <c r="A476" s="246"/>
      <c r="B476" s="250"/>
      <c r="C476" s="246"/>
      <c r="D476" s="246"/>
      <c r="E476" s="107"/>
      <c r="F476" s="102"/>
      <c r="EM476"/>
    </row>
    <row r="477" spans="1:143" x14ac:dyDescent="0.25">
      <c r="A477" s="890" t="s">
        <v>15</v>
      </c>
      <c r="B477" s="891"/>
      <c r="C477" s="891"/>
      <c r="D477" s="891"/>
      <c r="E477" s="891"/>
      <c r="F477" s="269"/>
      <c r="EM477"/>
    </row>
    <row r="478" spans="1:143" ht="15.75" thickBot="1" x14ac:dyDescent="0.3">
      <c r="A478" s="892"/>
      <c r="B478" s="893"/>
      <c r="C478" s="893"/>
      <c r="D478" s="893"/>
      <c r="E478" s="893"/>
      <c r="F478" s="270"/>
      <c r="EM478"/>
    </row>
    <row r="479" spans="1:143" ht="15" customHeight="1" x14ac:dyDescent="0.25">
      <c r="A479" s="890" t="s">
        <v>4</v>
      </c>
      <c r="B479" s="891"/>
      <c r="C479" s="891"/>
      <c r="D479" s="891"/>
      <c r="E479" s="891"/>
      <c r="F479" s="896">
        <v>2229267836.5799999</v>
      </c>
      <c r="EM479"/>
    </row>
    <row r="480" spans="1:143" ht="15" customHeight="1" thickBot="1" x14ac:dyDescent="0.3">
      <c r="A480" s="892"/>
      <c r="B480" s="893"/>
      <c r="C480" s="893"/>
      <c r="D480" s="893"/>
      <c r="E480" s="893"/>
      <c r="F480" s="897"/>
      <c r="EM480"/>
    </row>
    <row r="481" spans="1:143" ht="15" customHeight="1" x14ac:dyDescent="0.25">
      <c r="A481" s="898" t="s">
        <v>5</v>
      </c>
      <c r="B481" s="975" t="s">
        <v>6</v>
      </c>
      <c r="C481" s="898" t="s">
        <v>22</v>
      </c>
      <c r="D481" s="898" t="s">
        <v>8</v>
      </c>
      <c r="E481" s="964" t="s">
        <v>9</v>
      </c>
      <c r="F481" s="905" t="s">
        <v>10</v>
      </c>
      <c r="EM481"/>
    </row>
    <row r="482" spans="1:143" ht="15.75" thickBot="1" x14ac:dyDescent="0.3">
      <c r="A482" s="899"/>
      <c r="B482" s="976"/>
      <c r="C482" s="899"/>
      <c r="D482" s="899"/>
      <c r="E482" s="977"/>
      <c r="F482" s="906"/>
      <c r="EM482"/>
    </row>
    <row r="483" spans="1:143" ht="22.5" customHeight="1" thickBot="1" x14ac:dyDescent="0.3">
      <c r="A483" s="152"/>
      <c r="B483" s="8"/>
      <c r="C483" s="4" t="s">
        <v>16</v>
      </c>
      <c r="D483" s="144"/>
      <c r="E483" s="290">
        <f>65000000+7703663.21</f>
        <v>72703663.209999993</v>
      </c>
      <c r="F483" s="147">
        <f>F479+D483-E483</f>
        <v>2156564173.3699999</v>
      </c>
      <c r="G483" s="14"/>
      <c r="EM483"/>
    </row>
    <row r="484" spans="1:143" s="38" customFormat="1" ht="16.5" customHeight="1" thickBot="1" x14ac:dyDescent="0.3">
      <c r="A484" s="61"/>
      <c r="B484" s="27"/>
      <c r="C484" s="4" t="s">
        <v>34</v>
      </c>
      <c r="D484" s="257"/>
      <c r="E484" s="351"/>
      <c r="F484" s="147">
        <f>F483+D484</f>
        <v>2156564173.3699999</v>
      </c>
      <c r="G484" s="276"/>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277"/>
      <c r="AF484" s="277"/>
      <c r="AG484" s="277"/>
      <c r="AH484" s="277"/>
      <c r="AI484" s="277"/>
      <c r="AJ484" s="277"/>
      <c r="AK484" s="277"/>
      <c r="AL484" s="277"/>
      <c r="AM484" s="277"/>
      <c r="AN484" s="277"/>
      <c r="AO484" s="277"/>
      <c r="AP484" s="277"/>
      <c r="AQ484" s="277"/>
      <c r="AR484" s="277"/>
      <c r="AS484" s="277"/>
      <c r="AT484" s="277"/>
      <c r="AU484" s="277"/>
      <c r="AV484" s="277"/>
      <c r="AW484" s="277"/>
      <c r="AX484" s="277"/>
      <c r="AY484" s="277"/>
      <c r="AZ484" s="277"/>
      <c r="BA484" s="277"/>
      <c r="BB484" s="277"/>
      <c r="BC484" s="277"/>
      <c r="BD484" s="277"/>
      <c r="BE484" s="277"/>
      <c r="BF484" s="277"/>
      <c r="BG484" s="277"/>
      <c r="BH484" s="277"/>
      <c r="BI484" s="277"/>
      <c r="BJ484" s="277"/>
      <c r="BK484" s="277"/>
      <c r="BL484" s="277"/>
      <c r="BM484" s="277"/>
      <c r="BN484" s="277"/>
      <c r="BO484" s="277"/>
      <c r="BP484" s="277"/>
      <c r="BQ484" s="277"/>
      <c r="BR484" s="277"/>
      <c r="BS484" s="277"/>
      <c r="BT484" s="277"/>
      <c r="BU484" s="277"/>
      <c r="BV484" s="277"/>
      <c r="BW484" s="277"/>
      <c r="BX484" s="277"/>
      <c r="BY484" s="277"/>
      <c r="BZ484" s="277"/>
      <c r="CA484" s="277"/>
      <c r="CB484" s="277"/>
      <c r="CC484" s="277"/>
      <c r="CD484" s="277"/>
      <c r="CE484" s="277"/>
      <c r="CF484" s="277"/>
      <c r="CG484" s="277"/>
      <c r="CH484" s="277"/>
      <c r="CI484" s="277"/>
      <c r="CJ484" s="277"/>
      <c r="CK484" s="277"/>
      <c r="CL484" s="277"/>
      <c r="CM484" s="277"/>
      <c r="CN484" s="277"/>
      <c r="CO484" s="277"/>
      <c r="CP484" s="277"/>
      <c r="CQ484" s="277"/>
      <c r="CR484" s="277"/>
      <c r="CS484" s="277"/>
      <c r="CT484" s="277"/>
      <c r="CU484" s="277"/>
      <c r="CV484" s="277"/>
      <c r="CW484" s="277"/>
      <c r="CX484" s="277"/>
      <c r="CY484" s="277"/>
      <c r="CZ484" s="277"/>
      <c r="DA484" s="277"/>
      <c r="DB484" s="277"/>
      <c r="DC484" s="277"/>
      <c r="DD484" s="277"/>
      <c r="DE484" s="277"/>
      <c r="DF484" s="277"/>
      <c r="DG484" s="277"/>
      <c r="DH484" s="277"/>
      <c r="DI484" s="277"/>
      <c r="DJ484" s="277"/>
      <c r="DK484" s="277"/>
      <c r="DL484" s="277"/>
      <c r="DM484" s="277"/>
      <c r="DN484" s="277"/>
      <c r="DO484" s="277"/>
      <c r="DP484" s="277"/>
      <c r="DQ484" s="277"/>
      <c r="DR484" s="277"/>
      <c r="DS484" s="277"/>
      <c r="DT484" s="277"/>
      <c r="DU484" s="277"/>
      <c r="DV484" s="277"/>
      <c r="DW484" s="277"/>
      <c r="DX484" s="277"/>
      <c r="DY484" s="277"/>
      <c r="DZ484" s="277"/>
      <c r="EA484" s="277"/>
      <c r="EB484" s="277"/>
      <c r="EC484" s="277"/>
      <c r="ED484" s="277"/>
      <c r="EE484" s="277"/>
      <c r="EF484" s="277"/>
      <c r="EG484" s="277"/>
      <c r="EH484" s="277"/>
      <c r="EI484" s="277"/>
      <c r="EJ484" s="277"/>
      <c r="EK484" s="277"/>
      <c r="EL484" s="277"/>
    </row>
    <row r="485" spans="1:143" s="38" customFormat="1" ht="16.5" customHeight="1" thickBot="1" x14ac:dyDescent="0.3">
      <c r="A485" s="348"/>
      <c r="B485" s="308"/>
      <c r="C485" s="349" t="s">
        <v>508</v>
      </c>
      <c r="D485" s="350">
        <v>95330.98</v>
      </c>
      <c r="E485" s="291"/>
      <c r="F485" s="147">
        <f>F484+D485</f>
        <v>2156659504.3499999</v>
      </c>
      <c r="G485" s="276"/>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77"/>
      <c r="AT485" s="277"/>
      <c r="AU485" s="277"/>
      <c r="AV485" s="277"/>
      <c r="AW485" s="277"/>
      <c r="AX485" s="277"/>
      <c r="AY485" s="277"/>
      <c r="AZ485" s="277"/>
      <c r="BA485" s="277"/>
      <c r="BB485" s="277"/>
      <c r="BC485" s="277"/>
      <c r="BD485" s="277"/>
      <c r="BE485" s="277"/>
      <c r="BF485" s="277"/>
      <c r="BG485" s="277"/>
      <c r="BH485" s="277"/>
      <c r="BI485" s="277"/>
      <c r="BJ485" s="277"/>
      <c r="BK485" s="277"/>
      <c r="BL485" s="277"/>
      <c r="BM485" s="277"/>
      <c r="BN485" s="277"/>
      <c r="BO485" s="277"/>
      <c r="BP485" s="277"/>
      <c r="BQ485" s="277"/>
      <c r="BR485" s="277"/>
      <c r="BS485" s="277"/>
      <c r="BT485" s="277"/>
      <c r="BU485" s="277"/>
      <c r="BV485" s="277"/>
      <c r="BW485" s="277"/>
      <c r="BX485" s="277"/>
      <c r="BY485" s="277"/>
      <c r="BZ485" s="277"/>
      <c r="CA485" s="277"/>
      <c r="CB485" s="277"/>
      <c r="CC485" s="277"/>
      <c r="CD485" s="277"/>
      <c r="CE485" s="277"/>
      <c r="CF485" s="277"/>
      <c r="CG485" s="277"/>
      <c r="CH485" s="277"/>
      <c r="CI485" s="277"/>
      <c r="CJ485" s="277"/>
      <c r="CK485" s="277"/>
      <c r="CL485" s="277"/>
      <c r="CM485" s="277"/>
      <c r="CN485" s="277"/>
      <c r="CO485" s="277"/>
      <c r="CP485" s="277"/>
      <c r="CQ485" s="277"/>
      <c r="CR485" s="277"/>
      <c r="CS485" s="277"/>
      <c r="CT485" s="277"/>
      <c r="CU485" s="277"/>
      <c r="CV485" s="277"/>
      <c r="CW485" s="277"/>
      <c r="CX485" s="277"/>
      <c r="CY485" s="277"/>
      <c r="CZ485" s="277"/>
      <c r="DA485" s="277"/>
      <c r="DB485" s="277"/>
      <c r="DC485" s="277"/>
      <c r="DD485" s="277"/>
      <c r="DE485" s="277"/>
      <c r="DF485" s="277"/>
      <c r="DG485" s="277"/>
      <c r="DH485" s="277"/>
      <c r="DI485" s="277"/>
      <c r="DJ485" s="277"/>
      <c r="DK485" s="277"/>
      <c r="DL485" s="277"/>
      <c r="DM485" s="277"/>
      <c r="DN485" s="277"/>
      <c r="DO485" s="277"/>
      <c r="DP485" s="277"/>
      <c r="DQ485" s="277"/>
      <c r="DR485" s="277"/>
      <c r="DS485" s="277"/>
      <c r="DT485" s="277"/>
      <c r="DU485" s="277"/>
      <c r="DV485" s="277"/>
      <c r="DW485" s="277"/>
      <c r="DX485" s="277"/>
      <c r="DY485" s="277"/>
      <c r="DZ485" s="277"/>
      <c r="EA485" s="277"/>
      <c r="EB485" s="277"/>
      <c r="EC485" s="277"/>
      <c r="ED485" s="277"/>
      <c r="EE485" s="277"/>
      <c r="EF485" s="277"/>
      <c r="EG485" s="277"/>
      <c r="EH485" s="277"/>
      <c r="EI485" s="277"/>
      <c r="EJ485" s="277"/>
      <c r="EK485" s="277"/>
      <c r="EL485" s="277"/>
    </row>
    <row r="486" spans="1:143" s="38" customFormat="1" ht="17.25" customHeight="1" thickBot="1" x14ac:dyDescent="0.3">
      <c r="A486" s="256"/>
      <c r="B486" s="308"/>
      <c r="C486" s="305" t="s">
        <v>1084</v>
      </c>
      <c r="D486" s="135"/>
      <c r="E486" s="316">
        <f>61807.53+5466.33</f>
        <v>67273.86</v>
      </c>
      <c r="F486" s="147">
        <f>F485-E486</f>
        <v>2156592230.4899998</v>
      </c>
      <c r="G486" s="276"/>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77"/>
      <c r="AE486" s="277"/>
      <c r="AF486" s="277"/>
      <c r="AG486" s="277"/>
      <c r="AH486" s="277"/>
      <c r="AI486" s="277"/>
      <c r="AJ486" s="277"/>
      <c r="AK486" s="277"/>
      <c r="AL486" s="277"/>
      <c r="AM486" s="277"/>
      <c r="AN486" s="277"/>
      <c r="AO486" s="277"/>
      <c r="AP486" s="277"/>
      <c r="AQ486" s="277"/>
      <c r="AR486" s="277"/>
      <c r="AS486" s="277"/>
      <c r="AT486" s="277"/>
      <c r="AU486" s="277"/>
      <c r="AV486" s="277"/>
      <c r="AW486" s="277"/>
      <c r="AX486" s="277"/>
      <c r="AY486" s="277"/>
      <c r="AZ486" s="277"/>
      <c r="BA486" s="277"/>
      <c r="BB486" s="277"/>
      <c r="BC486" s="277"/>
      <c r="BD486" s="277"/>
      <c r="BE486" s="277"/>
      <c r="BF486" s="277"/>
      <c r="BG486" s="277"/>
      <c r="BH486" s="277"/>
      <c r="BI486" s="277"/>
      <c r="BJ486" s="277"/>
      <c r="BK486" s="277"/>
      <c r="BL486" s="277"/>
      <c r="BM486" s="277"/>
      <c r="BN486" s="277"/>
      <c r="BO486" s="277"/>
      <c r="BP486" s="277"/>
      <c r="BQ486" s="277"/>
      <c r="BR486" s="277"/>
      <c r="BS486" s="277"/>
      <c r="BT486" s="277"/>
      <c r="BU486" s="277"/>
      <c r="BV486" s="277"/>
      <c r="BW486" s="277"/>
      <c r="BX486" s="277"/>
      <c r="BY486" s="277"/>
      <c r="BZ486" s="277"/>
      <c r="CA486" s="277"/>
      <c r="CB486" s="277"/>
      <c r="CC486" s="277"/>
      <c r="CD486" s="277"/>
      <c r="CE486" s="277"/>
      <c r="CF486" s="277"/>
      <c r="CG486" s="277"/>
      <c r="CH486" s="277"/>
      <c r="CI486" s="277"/>
      <c r="CJ486" s="277"/>
      <c r="CK486" s="277"/>
      <c r="CL486" s="277"/>
      <c r="CM486" s="277"/>
      <c r="CN486" s="277"/>
      <c r="CO486" s="277"/>
      <c r="CP486" s="277"/>
      <c r="CQ486" s="277"/>
      <c r="CR486" s="277"/>
      <c r="CS486" s="277"/>
      <c r="CT486" s="277"/>
      <c r="CU486" s="277"/>
      <c r="CV486" s="277"/>
      <c r="CW486" s="277"/>
      <c r="CX486" s="277"/>
      <c r="CY486" s="277"/>
      <c r="CZ486" s="277"/>
      <c r="DA486" s="277"/>
      <c r="DB486" s="277"/>
      <c r="DC486" s="277"/>
      <c r="DD486" s="277"/>
      <c r="DE486" s="277"/>
      <c r="DF486" s="277"/>
      <c r="DG486" s="277"/>
      <c r="DH486" s="277"/>
      <c r="DI486" s="277"/>
      <c r="DJ486" s="277"/>
      <c r="DK486" s="277"/>
      <c r="DL486" s="277"/>
      <c r="DM486" s="277"/>
      <c r="DN486" s="277"/>
      <c r="DO486" s="277"/>
      <c r="DP486" s="277"/>
      <c r="DQ486" s="277"/>
      <c r="DR486" s="277"/>
      <c r="DS486" s="277"/>
      <c r="DT486" s="277"/>
      <c r="DU486" s="277"/>
      <c r="DV486" s="277"/>
      <c r="DW486" s="277"/>
      <c r="DX486" s="277"/>
      <c r="DY486" s="277"/>
      <c r="DZ486" s="277"/>
      <c r="EA486" s="277"/>
      <c r="EB486" s="277"/>
      <c r="EC486" s="277"/>
      <c r="ED486" s="277"/>
      <c r="EE486" s="277"/>
      <c r="EF486" s="277"/>
      <c r="EG486" s="277"/>
      <c r="EH486" s="277"/>
      <c r="EI486" s="277"/>
      <c r="EJ486" s="277"/>
      <c r="EK486" s="277"/>
      <c r="EL486" s="277"/>
    </row>
    <row r="487" spans="1:143" s="38" customFormat="1" ht="17.25" customHeight="1" thickBot="1" x14ac:dyDescent="0.3">
      <c r="A487" s="134"/>
      <c r="B487" s="27"/>
      <c r="C487" s="260" t="s">
        <v>1090</v>
      </c>
      <c r="D487" s="128"/>
      <c r="E487" s="180">
        <f>108007.82+21991.41</f>
        <v>129999.23000000001</v>
      </c>
      <c r="F487" s="147">
        <f t="shared" ref="F487:F523" si="7">F486-E487</f>
        <v>2156462231.2599998</v>
      </c>
      <c r="G487" s="276"/>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277"/>
      <c r="AF487" s="277"/>
      <c r="AG487" s="277"/>
      <c r="AH487" s="277"/>
      <c r="AI487" s="277"/>
      <c r="AJ487" s="277"/>
      <c r="AK487" s="277"/>
      <c r="AL487" s="277"/>
      <c r="AM487" s="277"/>
      <c r="AN487" s="277"/>
      <c r="AO487" s="277"/>
      <c r="AP487" s="277"/>
      <c r="AQ487" s="277"/>
      <c r="AR487" s="277"/>
      <c r="AS487" s="277"/>
      <c r="AT487" s="277"/>
      <c r="AU487" s="277"/>
      <c r="AV487" s="277"/>
      <c r="AW487" s="277"/>
      <c r="AX487" s="277"/>
      <c r="AY487" s="277"/>
      <c r="AZ487" s="277"/>
      <c r="BA487" s="277"/>
      <c r="BB487" s="277"/>
      <c r="BC487" s="277"/>
      <c r="BD487" s="277"/>
      <c r="BE487" s="277"/>
      <c r="BF487" s="277"/>
      <c r="BG487" s="277"/>
      <c r="BH487" s="277"/>
      <c r="BI487" s="277"/>
      <c r="BJ487" s="277"/>
      <c r="BK487" s="277"/>
      <c r="BL487" s="277"/>
      <c r="BM487" s="277"/>
      <c r="BN487" s="277"/>
      <c r="BO487" s="277"/>
      <c r="BP487" s="277"/>
      <c r="BQ487" s="277"/>
      <c r="BR487" s="277"/>
      <c r="BS487" s="277"/>
      <c r="BT487" s="277"/>
      <c r="BU487" s="277"/>
      <c r="BV487" s="277"/>
      <c r="BW487" s="277"/>
      <c r="BX487" s="277"/>
      <c r="BY487" s="277"/>
      <c r="BZ487" s="277"/>
      <c r="CA487" s="277"/>
      <c r="CB487" s="277"/>
      <c r="CC487" s="277"/>
      <c r="CD487" s="277"/>
      <c r="CE487" s="277"/>
      <c r="CF487" s="277"/>
      <c r="CG487" s="277"/>
      <c r="CH487" s="277"/>
      <c r="CI487" s="277"/>
      <c r="CJ487" s="277"/>
      <c r="CK487" s="277"/>
      <c r="CL487" s="277"/>
      <c r="CM487" s="277"/>
      <c r="CN487" s="277"/>
      <c r="CO487" s="277"/>
      <c r="CP487" s="277"/>
      <c r="CQ487" s="277"/>
      <c r="CR487" s="277"/>
      <c r="CS487" s="277"/>
      <c r="CT487" s="277"/>
      <c r="CU487" s="277"/>
      <c r="CV487" s="277"/>
      <c r="CW487" s="277"/>
      <c r="CX487" s="277"/>
      <c r="CY487" s="277"/>
      <c r="CZ487" s="277"/>
      <c r="DA487" s="277"/>
      <c r="DB487" s="277"/>
      <c r="DC487" s="277"/>
      <c r="DD487" s="277"/>
      <c r="DE487" s="277"/>
      <c r="DF487" s="277"/>
      <c r="DG487" s="277"/>
      <c r="DH487" s="277"/>
      <c r="DI487" s="277"/>
      <c r="DJ487" s="277"/>
      <c r="DK487" s="277"/>
      <c r="DL487" s="277"/>
      <c r="DM487" s="277"/>
      <c r="DN487" s="277"/>
      <c r="DO487" s="277"/>
      <c r="DP487" s="277"/>
      <c r="DQ487" s="277"/>
      <c r="DR487" s="277"/>
      <c r="DS487" s="277"/>
      <c r="DT487" s="277"/>
      <c r="DU487" s="277"/>
      <c r="DV487" s="277"/>
      <c r="DW487" s="277"/>
      <c r="DX487" s="277"/>
      <c r="DY487" s="277"/>
      <c r="DZ487" s="277"/>
      <c r="EA487" s="277"/>
      <c r="EB487" s="277"/>
      <c r="EC487" s="277"/>
      <c r="ED487" s="277"/>
      <c r="EE487" s="277"/>
      <c r="EF487" s="277"/>
      <c r="EG487" s="277"/>
      <c r="EH487" s="277"/>
      <c r="EI487" s="277"/>
      <c r="EJ487" s="277"/>
      <c r="EK487" s="277"/>
      <c r="EL487" s="277"/>
    </row>
    <row r="488" spans="1:143" s="38" customFormat="1" ht="17.25" customHeight="1" thickBot="1" x14ac:dyDescent="0.3">
      <c r="A488" s="134"/>
      <c r="B488" s="27"/>
      <c r="C488" s="2" t="s">
        <v>1083</v>
      </c>
      <c r="D488" s="128"/>
      <c r="E488" s="180">
        <v>3000</v>
      </c>
      <c r="F488" s="147">
        <f t="shared" si="7"/>
        <v>2156459231.2599998</v>
      </c>
      <c r="G488" s="276"/>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c r="AF488" s="277"/>
      <c r="AG488" s="277"/>
      <c r="AH488" s="277"/>
      <c r="AI488" s="277"/>
      <c r="AJ488" s="277"/>
      <c r="AK488" s="277"/>
      <c r="AL488" s="277"/>
      <c r="AM488" s="277"/>
      <c r="AN488" s="277"/>
      <c r="AO488" s="277"/>
      <c r="AP488" s="277"/>
      <c r="AQ488" s="277"/>
      <c r="AR488" s="277"/>
      <c r="AS488" s="277"/>
      <c r="AT488" s="277"/>
      <c r="AU488" s="277"/>
      <c r="AV488" s="277"/>
      <c r="AW488" s="277"/>
      <c r="AX488" s="277"/>
      <c r="AY488" s="277"/>
      <c r="AZ488" s="277"/>
      <c r="BA488" s="277"/>
      <c r="BB488" s="277"/>
      <c r="BC488" s="277"/>
      <c r="BD488" s="277"/>
      <c r="BE488" s="277"/>
      <c r="BF488" s="277"/>
      <c r="BG488" s="277"/>
      <c r="BH488" s="277"/>
      <c r="BI488" s="277"/>
      <c r="BJ488" s="277"/>
      <c r="BK488" s="277"/>
      <c r="BL488" s="277"/>
      <c r="BM488" s="277"/>
      <c r="BN488" s="277"/>
      <c r="BO488" s="277"/>
      <c r="BP488" s="277"/>
      <c r="BQ488" s="277"/>
      <c r="BR488" s="277"/>
      <c r="BS488" s="277"/>
      <c r="BT488" s="277"/>
      <c r="BU488" s="277"/>
      <c r="BV488" s="277"/>
      <c r="BW488" s="277"/>
      <c r="BX488" s="277"/>
      <c r="BY488" s="277"/>
      <c r="BZ488" s="277"/>
      <c r="CA488" s="277"/>
      <c r="CB488" s="277"/>
      <c r="CC488" s="277"/>
      <c r="CD488" s="277"/>
      <c r="CE488" s="277"/>
      <c r="CF488" s="277"/>
      <c r="CG488" s="277"/>
      <c r="CH488" s="277"/>
      <c r="CI488" s="277"/>
      <c r="CJ488" s="277"/>
      <c r="CK488" s="277"/>
      <c r="CL488" s="277"/>
      <c r="CM488" s="277"/>
      <c r="CN488" s="277"/>
      <c r="CO488" s="277"/>
      <c r="CP488" s="277"/>
      <c r="CQ488" s="277"/>
      <c r="CR488" s="277"/>
      <c r="CS488" s="277"/>
      <c r="CT488" s="277"/>
      <c r="CU488" s="277"/>
      <c r="CV488" s="277"/>
      <c r="CW488" s="277"/>
      <c r="CX488" s="277"/>
      <c r="CY488" s="277"/>
      <c r="CZ488" s="277"/>
      <c r="DA488" s="277"/>
      <c r="DB488" s="277"/>
      <c r="DC488" s="277"/>
      <c r="DD488" s="277"/>
      <c r="DE488" s="277"/>
      <c r="DF488" s="277"/>
      <c r="DG488" s="277"/>
      <c r="DH488" s="277"/>
      <c r="DI488" s="277"/>
      <c r="DJ488" s="277"/>
      <c r="DK488" s="277"/>
      <c r="DL488" s="277"/>
      <c r="DM488" s="277"/>
      <c r="DN488" s="277"/>
      <c r="DO488" s="277"/>
      <c r="DP488" s="277"/>
      <c r="DQ488" s="277"/>
      <c r="DR488" s="277"/>
      <c r="DS488" s="277"/>
      <c r="DT488" s="277"/>
      <c r="DU488" s="277"/>
      <c r="DV488" s="277"/>
      <c r="DW488" s="277"/>
      <c r="DX488" s="277"/>
      <c r="DY488" s="277"/>
      <c r="DZ488" s="277"/>
      <c r="EA488" s="277"/>
      <c r="EB488" s="277"/>
      <c r="EC488" s="277"/>
      <c r="ED488" s="277"/>
      <c r="EE488" s="277"/>
      <c r="EF488" s="277"/>
      <c r="EG488" s="277"/>
      <c r="EH488" s="277"/>
      <c r="EI488" s="277"/>
      <c r="EJ488" s="277"/>
      <c r="EK488" s="277"/>
      <c r="EL488" s="277"/>
    </row>
    <row r="489" spans="1:143" s="38" customFormat="1" ht="17.25" customHeight="1" thickBot="1" x14ac:dyDescent="0.3">
      <c r="A489" s="309"/>
      <c r="B489" s="334"/>
      <c r="C489" s="335" t="s">
        <v>1358</v>
      </c>
      <c r="D489" s="312"/>
      <c r="E489" s="336">
        <v>175</v>
      </c>
      <c r="F489" s="147">
        <f t="shared" si="7"/>
        <v>2156459056.2599998</v>
      </c>
      <c r="G489" s="276"/>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77"/>
      <c r="AE489" s="277"/>
      <c r="AF489" s="277"/>
      <c r="AG489" s="277"/>
      <c r="AH489" s="277"/>
      <c r="AI489" s="277"/>
      <c r="AJ489" s="277"/>
      <c r="AK489" s="277"/>
      <c r="AL489" s="277"/>
      <c r="AM489" s="277"/>
      <c r="AN489" s="277"/>
      <c r="AO489" s="277"/>
      <c r="AP489" s="277"/>
      <c r="AQ489" s="277"/>
      <c r="AR489" s="277"/>
      <c r="AS489" s="277"/>
      <c r="AT489" s="277"/>
      <c r="AU489" s="277"/>
      <c r="AV489" s="277"/>
      <c r="AW489" s="277"/>
      <c r="AX489" s="277"/>
      <c r="AY489" s="277"/>
      <c r="AZ489" s="277"/>
      <c r="BA489" s="277"/>
      <c r="BB489" s="277"/>
      <c r="BC489" s="277"/>
      <c r="BD489" s="277"/>
      <c r="BE489" s="277"/>
      <c r="BF489" s="277"/>
      <c r="BG489" s="277"/>
      <c r="BH489" s="277"/>
      <c r="BI489" s="277"/>
      <c r="BJ489" s="277"/>
      <c r="BK489" s="277"/>
      <c r="BL489" s="277"/>
      <c r="BM489" s="277"/>
      <c r="BN489" s="277"/>
      <c r="BO489" s="277"/>
      <c r="BP489" s="277"/>
      <c r="BQ489" s="277"/>
      <c r="BR489" s="277"/>
      <c r="BS489" s="277"/>
      <c r="BT489" s="277"/>
      <c r="BU489" s="277"/>
      <c r="BV489" s="277"/>
      <c r="BW489" s="277"/>
      <c r="BX489" s="277"/>
      <c r="BY489" s="277"/>
      <c r="BZ489" s="277"/>
      <c r="CA489" s="277"/>
      <c r="CB489" s="277"/>
      <c r="CC489" s="277"/>
      <c r="CD489" s="277"/>
      <c r="CE489" s="277"/>
      <c r="CF489" s="277"/>
      <c r="CG489" s="277"/>
      <c r="CH489" s="277"/>
      <c r="CI489" s="277"/>
      <c r="CJ489" s="277"/>
      <c r="CK489" s="277"/>
      <c r="CL489" s="277"/>
      <c r="CM489" s="277"/>
      <c r="CN489" s="277"/>
      <c r="CO489" s="277"/>
      <c r="CP489" s="277"/>
      <c r="CQ489" s="277"/>
      <c r="CR489" s="277"/>
      <c r="CS489" s="277"/>
      <c r="CT489" s="277"/>
      <c r="CU489" s="277"/>
      <c r="CV489" s="277"/>
      <c r="CW489" s="277"/>
      <c r="CX489" s="277"/>
      <c r="CY489" s="277"/>
      <c r="CZ489" s="277"/>
      <c r="DA489" s="277"/>
      <c r="DB489" s="277"/>
      <c r="DC489" s="277"/>
      <c r="DD489" s="277"/>
      <c r="DE489" s="277"/>
      <c r="DF489" s="277"/>
      <c r="DG489" s="277"/>
      <c r="DH489" s="277"/>
      <c r="DI489" s="277"/>
      <c r="DJ489" s="277"/>
      <c r="DK489" s="277"/>
      <c r="DL489" s="277"/>
      <c r="DM489" s="277"/>
      <c r="DN489" s="277"/>
      <c r="DO489" s="277"/>
      <c r="DP489" s="277"/>
      <c r="DQ489" s="277"/>
      <c r="DR489" s="277"/>
      <c r="DS489" s="277"/>
      <c r="DT489" s="277"/>
      <c r="DU489" s="277"/>
      <c r="DV489" s="277"/>
      <c r="DW489" s="277"/>
      <c r="DX489" s="277"/>
      <c r="DY489" s="277"/>
      <c r="DZ489" s="277"/>
      <c r="EA489" s="277"/>
      <c r="EB489" s="277"/>
      <c r="EC489" s="277"/>
      <c r="ED489" s="277"/>
      <c r="EE489" s="277"/>
      <c r="EF489" s="277"/>
      <c r="EG489" s="277"/>
      <c r="EH489" s="277"/>
      <c r="EI489" s="277"/>
      <c r="EJ489" s="277"/>
      <c r="EK489" s="277"/>
      <c r="EL489" s="277"/>
    </row>
    <row r="490" spans="1:143" s="38" customFormat="1" ht="50.25" customHeight="1" thickBot="1" x14ac:dyDescent="0.3">
      <c r="A490" s="309" t="s">
        <v>740</v>
      </c>
      <c r="B490" s="310" t="s">
        <v>741</v>
      </c>
      <c r="C490" s="311" t="s">
        <v>753</v>
      </c>
      <c r="D490" s="312"/>
      <c r="E490" s="286">
        <v>321793.78000000003</v>
      </c>
      <c r="F490" s="147">
        <f t="shared" si="7"/>
        <v>2156137262.4799995</v>
      </c>
      <c r="G490" s="276"/>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s="277"/>
      <c r="AG490" s="277"/>
      <c r="AH490" s="277"/>
      <c r="AI490" s="277"/>
      <c r="AJ490" s="277"/>
      <c r="AK490" s="277"/>
      <c r="AL490" s="277"/>
      <c r="AM490" s="277"/>
      <c r="AN490" s="277"/>
      <c r="AO490" s="277"/>
      <c r="AP490" s="277"/>
      <c r="AQ490" s="277"/>
      <c r="AR490" s="277"/>
      <c r="AS490" s="277"/>
      <c r="AT490" s="277"/>
      <c r="AU490" s="277"/>
      <c r="AV490" s="277"/>
      <c r="AW490" s="277"/>
      <c r="AX490" s="277"/>
      <c r="AY490" s="277"/>
      <c r="AZ490" s="277"/>
      <c r="BA490" s="277"/>
      <c r="BB490" s="277"/>
      <c r="BC490" s="277"/>
      <c r="BD490" s="277"/>
      <c r="BE490" s="277"/>
      <c r="BF490" s="277"/>
      <c r="BG490" s="277"/>
      <c r="BH490" s="277"/>
      <c r="BI490" s="277"/>
      <c r="BJ490" s="277"/>
      <c r="BK490" s="277"/>
      <c r="BL490" s="277"/>
      <c r="BM490" s="277"/>
      <c r="BN490" s="277"/>
      <c r="BO490" s="277"/>
      <c r="BP490" s="277"/>
      <c r="BQ490" s="277"/>
      <c r="BR490" s="277"/>
      <c r="BS490" s="277"/>
      <c r="BT490" s="277"/>
      <c r="BU490" s="277"/>
      <c r="BV490" s="277"/>
      <c r="BW490" s="277"/>
      <c r="BX490" s="277"/>
      <c r="BY490" s="277"/>
      <c r="BZ490" s="277"/>
      <c r="CA490" s="277"/>
      <c r="CB490" s="277"/>
      <c r="CC490" s="277"/>
      <c r="CD490" s="277"/>
      <c r="CE490" s="277"/>
      <c r="CF490" s="277"/>
      <c r="CG490" s="277"/>
      <c r="CH490" s="277"/>
      <c r="CI490" s="277"/>
      <c r="CJ490" s="277"/>
      <c r="CK490" s="277"/>
      <c r="CL490" s="277"/>
      <c r="CM490" s="277"/>
      <c r="CN490" s="277"/>
      <c r="CO490" s="277"/>
      <c r="CP490" s="277"/>
      <c r="CQ490" s="277"/>
      <c r="CR490" s="277"/>
      <c r="CS490" s="277"/>
      <c r="CT490" s="277"/>
      <c r="CU490" s="277"/>
      <c r="CV490" s="277"/>
      <c r="CW490" s="277"/>
      <c r="CX490" s="277"/>
      <c r="CY490" s="277"/>
      <c r="CZ490" s="277"/>
      <c r="DA490" s="277"/>
      <c r="DB490" s="277"/>
      <c r="DC490" s="277"/>
      <c r="DD490" s="277"/>
      <c r="DE490" s="277"/>
      <c r="DF490" s="277"/>
      <c r="DG490" s="277"/>
      <c r="DH490" s="277"/>
      <c r="DI490" s="277"/>
      <c r="DJ490" s="277"/>
      <c r="DK490" s="277"/>
      <c r="DL490" s="277"/>
      <c r="DM490" s="277"/>
      <c r="DN490" s="277"/>
      <c r="DO490" s="277"/>
      <c r="DP490" s="277"/>
      <c r="DQ490" s="277"/>
      <c r="DR490" s="277"/>
      <c r="DS490" s="277"/>
      <c r="DT490" s="277"/>
      <c r="DU490" s="277"/>
      <c r="DV490" s="277"/>
      <c r="DW490" s="277"/>
      <c r="DX490" s="277"/>
      <c r="DY490" s="277"/>
      <c r="DZ490" s="277"/>
      <c r="EA490" s="277"/>
      <c r="EB490" s="277"/>
      <c r="EC490" s="277"/>
      <c r="ED490" s="277"/>
      <c r="EE490" s="277"/>
      <c r="EF490" s="277"/>
      <c r="EG490" s="277"/>
      <c r="EH490" s="277"/>
      <c r="EI490" s="277"/>
      <c r="EJ490" s="277"/>
      <c r="EK490" s="277"/>
      <c r="EL490" s="277"/>
    </row>
    <row r="491" spans="1:143" s="38" customFormat="1" ht="30.75" customHeight="1" thickBot="1" x14ac:dyDescent="0.3">
      <c r="A491" s="253">
        <v>44230</v>
      </c>
      <c r="B491" s="5">
        <v>33891</v>
      </c>
      <c r="C491" s="193" t="s">
        <v>897</v>
      </c>
      <c r="D491" s="254"/>
      <c r="E491" s="280">
        <v>97623.75</v>
      </c>
      <c r="F491" s="147">
        <f t="shared" si="7"/>
        <v>2156039638.7299995</v>
      </c>
      <c r="G491" s="276"/>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s="277"/>
      <c r="AG491" s="277"/>
      <c r="AH491" s="277"/>
      <c r="AI491" s="277"/>
      <c r="AJ491" s="277"/>
      <c r="AK491" s="277"/>
      <c r="AL491" s="277"/>
      <c r="AM491" s="277"/>
      <c r="AN491" s="277"/>
      <c r="AO491" s="277"/>
      <c r="AP491" s="277"/>
      <c r="AQ491" s="277"/>
      <c r="AR491" s="277"/>
      <c r="AS491" s="277"/>
      <c r="AT491" s="277"/>
      <c r="AU491" s="277"/>
      <c r="AV491" s="277"/>
      <c r="AW491" s="277"/>
      <c r="AX491" s="277"/>
      <c r="AY491" s="277"/>
      <c r="AZ491" s="277"/>
      <c r="BA491" s="277"/>
      <c r="BB491" s="277"/>
      <c r="BC491" s="277"/>
      <c r="BD491" s="277"/>
      <c r="BE491" s="277"/>
      <c r="BF491" s="277"/>
      <c r="BG491" s="277"/>
      <c r="BH491" s="277"/>
      <c r="BI491" s="277"/>
      <c r="BJ491" s="277"/>
      <c r="BK491" s="277"/>
      <c r="BL491" s="277"/>
      <c r="BM491" s="277"/>
      <c r="BN491" s="277"/>
      <c r="BO491" s="277"/>
      <c r="BP491" s="277"/>
      <c r="BQ491" s="277"/>
      <c r="BR491" s="277"/>
      <c r="BS491" s="277"/>
      <c r="BT491" s="277"/>
      <c r="BU491" s="277"/>
      <c r="BV491" s="277"/>
      <c r="BW491" s="277"/>
      <c r="BX491" s="277"/>
      <c r="BY491" s="277"/>
      <c r="BZ491" s="277"/>
      <c r="CA491" s="277"/>
      <c r="CB491" s="277"/>
      <c r="CC491" s="277"/>
      <c r="CD491" s="277"/>
      <c r="CE491" s="277"/>
      <c r="CF491" s="277"/>
      <c r="CG491" s="277"/>
      <c r="CH491" s="277"/>
      <c r="CI491" s="277"/>
      <c r="CJ491" s="277"/>
      <c r="CK491" s="277"/>
      <c r="CL491" s="277"/>
      <c r="CM491" s="277"/>
      <c r="CN491" s="277"/>
      <c r="CO491" s="277"/>
      <c r="CP491" s="277"/>
      <c r="CQ491" s="277"/>
      <c r="CR491" s="277"/>
      <c r="CS491" s="277"/>
      <c r="CT491" s="277"/>
      <c r="CU491" s="277"/>
      <c r="CV491" s="277"/>
      <c r="CW491" s="277"/>
      <c r="CX491" s="277"/>
      <c r="CY491" s="277"/>
      <c r="CZ491" s="277"/>
      <c r="DA491" s="277"/>
      <c r="DB491" s="277"/>
      <c r="DC491" s="277"/>
      <c r="DD491" s="277"/>
      <c r="DE491" s="277"/>
      <c r="DF491" s="277"/>
      <c r="DG491" s="277"/>
      <c r="DH491" s="277"/>
      <c r="DI491" s="277"/>
      <c r="DJ491" s="277"/>
      <c r="DK491" s="277"/>
      <c r="DL491" s="277"/>
      <c r="DM491" s="277"/>
      <c r="DN491" s="277"/>
      <c r="DO491" s="277"/>
      <c r="DP491" s="277"/>
      <c r="DQ491" s="277"/>
      <c r="DR491" s="277"/>
      <c r="DS491" s="277"/>
      <c r="DT491" s="277"/>
      <c r="DU491" s="277"/>
      <c r="DV491" s="277"/>
      <c r="DW491" s="277"/>
      <c r="DX491" s="277"/>
      <c r="DY491" s="277"/>
      <c r="DZ491" s="277"/>
      <c r="EA491" s="277"/>
      <c r="EB491" s="277"/>
      <c r="EC491" s="277"/>
      <c r="ED491" s="277"/>
      <c r="EE491" s="277"/>
      <c r="EF491" s="277"/>
      <c r="EG491" s="277"/>
      <c r="EH491" s="277"/>
      <c r="EI491" s="277"/>
      <c r="EJ491" s="277"/>
      <c r="EK491" s="277"/>
      <c r="EL491" s="277"/>
    </row>
    <row r="492" spans="1:143" s="38" customFormat="1" ht="27.75" customHeight="1" thickBot="1" x14ac:dyDescent="0.3">
      <c r="A492" s="253">
        <v>44230</v>
      </c>
      <c r="B492" s="5">
        <v>33892</v>
      </c>
      <c r="C492" s="193" t="s">
        <v>898</v>
      </c>
      <c r="D492" s="267"/>
      <c r="E492" s="280">
        <v>986724.88</v>
      </c>
      <c r="F492" s="147">
        <f t="shared" si="7"/>
        <v>2155052913.8499994</v>
      </c>
      <c r="G492" s="276"/>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77"/>
      <c r="BF492" s="277"/>
      <c r="BG492" s="277"/>
      <c r="BH492" s="277"/>
      <c r="BI492" s="277"/>
      <c r="BJ492" s="277"/>
      <c r="BK492" s="277"/>
      <c r="BL492" s="277"/>
      <c r="BM492" s="277"/>
      <c r="BN492" s="277"/>
      <c r="BO492" s="277"/>
      <c r="BP492" s="277"/>
      <c r="BQ492" s="277"/>
      <c r="BR492" s="277"/>
      <c r="BS492" s="277"/>
      <c r="BT492" s="277"/>
      <c r="BU492" s="277"/>
      <c r="BV492" s="277"/>
      <c r="BW492" s="277"/>
      <c r="BX492" s="277"/>
      <c r="BY492" s="277"/>
      <c r="BZ492" s="277"/>
      <c r="CA492" s="277"/>
      <c r="CB492" s="277"/>
      <c r="CC492" s="277"/>
      <c r="CD492" s="277"/>
      <c r="CE492" s="277"/>
      <c r="CF492" s="277"/>
      <c r="CG492" s="277"/>
      <c r="CH492" s="277"/>
      <c r="CI492" s="277"/>
      <c r="CJ492" s="277"/>
      <c r="CK492" s="277"/>
      <c r="CL492" s="277"/>
      <c r="CM492" s="277"/>
      <c r="CN492" s="277"/>
      <c r="CO492" s="277"/>
      <c r="CP492" s="277"/>
      <c r="CQ492" s="277"/>
      <c r="CR492" s="277"/>
      <c r="CS492" s="277"/>
      <c r="CT492" s="277"/>
      <c r="CU492" s="277"/>
      <c r="CV492" s="277"/>
      <c r="CW492" s="277"/>
      <c r="CX492" s="277"/>
      <c r="CY492" s="277"/>
      <c r="CZ492" s="277"/>
      <c r="DA492" s="277"/>
      <c r="DB492" s="277"/>
      <c r="DC492" s="277"/>
      <c r="DD492" s="277"/>
      <c r="DE492" s="277"/>
      <c r="DF492" s="277"/>
      <c r="DG492" s="277"/>
      <c r="DH492" s="277"/>
      <c r="DI492" s="277"/>
      <c r="DJ492" s="277"/>
      <c r="DK492" s="277"/>
      <c r="DL492" s="277"/>
      <c r="DM492" s="277"/>
      <c r="DN492" s="277"/>
      <c r="DO492" s="277"/>
      <c r="DP492" s="277"/>
      <c r="DQ492" s="277"/>
      <c r="DR492" s="277"/>
      <c r="DS492" s="277"/>
      <c r="DT492" s="277"/>
      <c r="DU492" s="277"/>
      <c r="DV492" s="277"/>
      <c r="DW492" s="277"/>
      <c r="DX492" s="277"/>
      <c r="DY492" s="277"/>
      <c r="DZ492" s="277"/>
      <c r="EA492" s="277"/>
      <c r="EB492" s="277"/>
      <c r="EC492" s="277"/>
      <c r="ED492" s="277"/>
      <c r="EE492" s="277"/>
      <c r="EF492" s="277"/>
      <c r="EG492" s="277"/>
      <c r="EH492" s="277"/>
      <c r="EI492" s="277"/>
      <c r="EJ492" s="277"/>
      <c r="EK492" s="277"/>
      <c r="EL492" s="277"/>
    </row>
    <row r="493" spans="1:143" s="38" customFormat="1" ht="29.25" customHeight="1" thickBot="1" x14ac:dyDescent="0.3">
      <c r="A493" s="253">
        <v>44230</v>
      </c>
      <c r="B493" s="5">
        <v>33893</v>
      </c>
      <c r="C493" s="193" t="s">
        <v>695</v>
      </c>
      <c r="D493" s="267"/>
      <c r="E493" s="280">
        <v>797262.13</v>
      </c>
      <c r="F493" s="147">
        <f t="shared" si="7"/>
        <v>2154255651.7199993</v>
      </c>
      <c r="G493" s="276"/>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c r="AN493" s="277"/>
      <c r="AO493" s="277"/>
      <c r="AP493" s="277"/>
      <c r="AQ493" s="277"/>
      <c r="AR493" s="277"/>
      <c r="AS493" s="277"/>
      <c r="AT493" s="277"/>
      <c r="AU493" s="277"/>
      <c r="AV493" s="277"/>
      <c r="AW493" s="277"/>
      <c r="AX493" s="277"/>
      <c r="AY493" s="277"/>
      <c r="AZ493" s="277"/>
      <c r="BA493" s="277"/>
      <c r="BB493" s="277"/>
      <c r="BC493" s="277"/>
      <c r="BD493" s="277"/>
      <c r="BE493" s="277"/>
      <c r="BF493" s="277"/>
      <c r="BG493" s="277"/>
      <c r="BH493" s="277"/>
      <c r="BI493" s="277"/>
      <c r="BJ493" s="277"/>
      <c r="BK493" s="277"/>
      <c r="BL493" s="277"/>
      <c r="BM493" s="277"/>
      <c r="BN493" s="277"/>
      <c r="BO493" s="277"/>
      <c r="BP493" s="277"/>
      <c r="BQ493" s="277"/>
      <c r="BR493" s="277"/>
      <c r="BS493" s="277"/>
      <c r="BT493" s="277"/>
      <c r="BU493" s="277"/>
      <c r="BV493" s="277"/>
      <c r="BW493" s="277"/>
      <c r="BX493" s="277"/>
      <c r="BY493" s="277"/>
      <c r="BZ493" s="277"/>
      <c r="CA493" s="277"/>
      <c r="CB493" s="277"/>
      <c r="CC493" s="277"/>
      <c r="CD493" s="277"/>
      <c r="CE493" s="277"/>
      <c r="CF493" s="277"/>
      <c r="CG493" s="277"/>
      <c r="CH493" s="277"/>
      <c r="CI493" s="277"/>
      <c r="CJ493" s="277"/>
      <c r="CK493" s="277"/>
      <c r="CL493" s="277"/>
      <c r="CM493" s="277"/>
      <c r="CN493" s="277"/>
      <c r="CO493" s="277"/>
      <c r="CP493" s="277"/>
      <c r="CQ493" s="277"/>
      <c r="CR493" s="277"/>
      <c r="CS493" s="277"/>
      <c r="CT493" s="277"/>
      <c r="CU493" s="277"/>
      <c r="CV493" s="277"/>
      <c r="CW493" s="277"/>
      <c r="CX493" s="277"/>
      <c r="CY493" s="277"/>
      <c r="CZ493" s="277"/>
      <c r="DA493" s="277"/>
      <c r="DB493" s="277"/>
      <c r="DC493" s="277"/>
      <c r="DD493" s="277"/>
      <c r="DE493" s="277"/>
      <c r="DF493" s="277"/>
      <c r="DG493" s="277"/>
      <c r="DH493" s="277"/>
      <c r="DI493" s="277"/>
      <c r="DJ493" s="277"/>
      <c r="DK493" s="277"/>
      <c r="DL493" s="277"/>
      <c r="DM493" s="277"/>
      <c r="DN493" s="277"/>
      <c r="DO493" s="277"/>
      <c r="DP493" s="277"/>
      <c r="DQ493" s="277"/>
      <c r="DR493" s="277"/>
      <c r="DS493" s="277"/>
      <c r="DT493" s="277"/>
      <c r="DU493" s="277"/>
      <c r="DV493" s="277"/>
      <c r="DW493" s="277"/>
      <c r="DX493" s="277"/>
      <c r="DY493" s="277"/>
      <c r="DZ493" s="277"/>
      <c r="EA493" s="277"/>
      <c r="EB493" s="277"/>
      <c r="EC493" s="277"/>
      <c r="ED493" s="277"/>
      <c r="EE493" s="277"/>
      <c r="EF493" s="277"/>
      <c r="EG493" s="277"/>
      <c r="EH493" s="277"/>
      <c r="EI493" s="277"/>
      <c r="EJ493" s="277"/>
      <c r="EK493" s="277"/>
      <c r="EL493" s="277"/>
    </row>
    <row r="494" spans="1:143" s="38" customFormat="1" ht="33.75" customHeight="1" thickBot="1" x14ac:dyDescent="0.3">
      <c r="A494" s="253">
        <v>44230</v>
      </c>
      <c r="B494" s="5">
        <v>33894</v>
      </c>
      <c r="C494" s="193" t="s">
        <v>899</v>
      </c>
      <c r="D494" s="267"/>
      <c r="E494" s="280">
        <v>293652.8</v>
      </c>
      <c r="F494" s="147">
        <f t="shared" si="7"/>
        <v>2153961998.9199991</v>
      </c>
      <c r="G494" s="276"/>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77"/>
      <c r="AE494" s="277"/>
      <c r="AF494" s="277"/>
      <c r="AG494" s="277"/>
      <c r="AH494" s="277"/>
      <c r="AI494" s="277"/>
      <c r="AJ494" s="277"/>
      <c r="AK494" s="277"/>
      <c r="AL494" s="277"/>
      <c r="AM494" s="277"/>
      <c r="AN494" s="277"/>
      <c r="AO494" s="277"/>
      <c r="AP494" s="277"/>
      <c r="AQ494" s="277"/>
      <c r="AR494" s="277"/>
      <c r="AS494" s="277"/>
      <c r="AT494" s="277"/>
      <c r="AU494" s="277"/>
      <c r="AV494" s="277"/>
      <c r="AW494" s="277"/>
      <c r="AX494" s="277"/>
      <c r="AY494" s="277"/>
      <c r="AZ494" s="277"/>
      <c r="BA494" s="277"/>
      <c r="BB494" s="277"/>
      <c r="BC494" s="277"/>
      <c r="BD494" s="277"/>
      <c r="BE494" s="277"/>
      <c r="BF494" s="277"/>
      <c r="BG494" s="277"/>
      <c r="BH494" s="277"/>
      <c r="BI494" s="277"/>
      <c r="BJ494" s="277"/>
      <c r="BK494" s="277"/>
      <c r="BL494" s="277"/>
      <c r="BM494" s="277"/>
      <c r="BN494" s="277"/>
      <c r="BO494" s="277"/>
      <c r="BP494" s="277"/>
      <c r="BQ494" s="277"/>
      <c r="BR494" s="277"/>
      <c r="BS494" s="277"/>
      <c r="BT494" s="277"/>
      <c r="BU494" s="277"/>
      <c r="BV494" s="277"/>
      <c r="BW494" s="277"/>
      <c r="BX494" s="277"/>
      <c r="BY494" s="277"/>
      <c r="BZ494" s="277"/>
      <c r="CA494" s="277"/>
      <c r="CB494" s="277"/>
      <c r="CC494" s="277"/>
      <c r="CD494" s="277"/>
      <c r="CE494" s="277"/>
      <c r="CF494" s="277"/>
      <c r="CG494" s="277"/>
      <c r="CH494" s="277"/>
      <c r="CI494" s="277"/>
      <c r="CJ494" s="277"/>
      <c r="CK494" s="277"/>
      <c r="CL494" s="277"/>
      <c r="CM494" s="277"/>
      <c r="CN494" s="277"/>
      <c r="CO494" s="277"/>
      <c r="CP494" s="277"/>
      <c r="CQ494" s="277"/>
      <c r="CR494" s="277"/>
      <c r="CS494" s="277"/>
      <c r="CT494" s="277"/>
      <c r="CU494" s="277"/>
      <c r="CV494" s="277"/>
      <c r="CW494" s="277"/>
      <c r="CX494" s="277"/>
      <c r="CY494" s="277"/>
      <c r="CZ494" s="277"/>
      <c r="DA494" s="277"/>
      <c r="DB494" s="277"/>
      <c r="DC494" s="277"/>
      <c r="DD494" s="277"/>
      <c r="DE494" s="277"/>
      <c r="DF494" s="277"/>
      <c r="DG494" s="277"/>
      <c r="DH494" s="277"/>
      <c r="DI494" s="277"/>
      <c r="DJ494" s="277"/>
      <c r="DK494" s="277"/>
      <c r="DL494" s="277"/>
      <c r="DM494" s="277"/>
      <c r="DN494" s="277"/>
      <c r="DO494" s="277"/>
      <c r="DP494" s="277"/>
      <c r="DQ494" s="277"/>
      <c r="DR494" s="277"/>
      <c r="DS494" s="277"/>
      <c r="DT494" s="277"/>
      <c r="DU494" s="277"/>
      <c r="DV494" s="277"/>
      <c r="DW494" s="277"/>
      <c r="DX494" s="277"/>
      <c r="DY494" s="277"/>
      <c r="DZ494" s="277"/>
      <c r="EA494" s="277"/>
      <c r="EB494" s="277"/>
      <c r="EC494" s="277"/>
      <c r="ED494" s="277"/>
      <c r="EE494" s="277"/>
      <c r="EF494" s="277"/>
      <c r="EG494" s="277"/>
      <c r="EH494" s="277"/>
      <c r="EI494" s="277"/>
      <c r="EJ494" s="277"/>
      <c r="EK494" s="277"/>
      <c r="EL494" s="277"/>
    </row>
    <row r="495" spans="1:143" s="38" customFormat="1" ht="39.75" customHeight="1" thickBot="1" x14ac:dyDescent="0.3">
      <c r="A495" s="256">
        <v>44230</v>
      </c>
      <c r="B495" s="212" t="s">
        <v>742</v>
      </c>
      <c r="C495" s="264" t="s">
        <v>744</v>
      </c>
      <c r="D495" s="146"/>
      <c r="E495" s="281">
        <v>684767.26</v>
      </c>
      <c r="F495" s="147">
        <f t="shared" si="7"/>
        <v>2153277231.6599989</v>
      </c>
      <c r="G495" s="276"/>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77"/>
      <c r="AE495" s="277"/>
      <c r="AF495" s="277"/>
      <c r="AG495" s="277"/>
      <c r="AH495" s="277"/>
      <c r="AI495" s="277"/>
      <c r="AJ495" s="277"/>
      <c r="AK495" s="277"/>
      <c r="AL495" s="277"/>
      <c r="AM495" s="277"/>
      <c r="AN495" s="277"/>
      <c r="AO495" s="277"/>
      <c r="AP495" s="277"/>
      <c r="AQ495" s="277"/>
      <c r="AR495" s="277"/>
      <c r="AS495" s="277"/>
      <c r="AT495" s="277"/>
      <c r="AU495" s="277"/>
      <c r="AV495" s="277"/>
      <c r="AW495" s="277"/>
      <c r="AX495" s="277"/>
      <c r="AY495" s="277"/>
      <c r="AZ495" s="277"/>
      <c r="BA495" s="277"/>
      <c r="BB495" s="277"/>
      <c r="BC495" s="277"/>
      <c r="BD495" s="277"/>
      <c r="BE495" s="277"/>
      <c r="BF495" s="277"/>
      <c r="BG495" s="277"/>
      <c r="BH495" s="277"/>
      <c r="BI495" s="277"/>
      <c r="BJ495" s="277"/>
      <c r="BK495" s="277"/>
      <c r="BL495" s="277"/>
      <c r="BM495" s="277"/>
      <c r="BN495" s="277"/>
      <c r="BO495" s="277"/>
      <c r="BP495" s="277"/>
      <c r="BQ495" s="277"/>
      <c r="BR495" s="277"/>
      <c r="BS495" s="277"/>
      <c r="BT495" s="277"/>
      <c r="BU495" s="277"/>
      <c r="BV495" s="277"/>
      <c r="BW495" s="277"/>
      <c r="BX495" s="277"/>
      <c r="BY495" s="277"/>
      <c r="BZ495" s="277"/>
      <c r="CA495" s="277"/>
      <c r="CB495" s="277"/>
      <c r="CC495" s="277"/>
      <c r="CD495" s="277"/>
      <c r="CE495" s="277"/>
      <c r="CF495" s="277"/>
      <c r="CG495" s="277"/>
      <c r="CH495" s="277"/>
      <c r="CI495" s="277"/>
      <c r="CJ495" s="277"/>
      <c r="CK495" s="277"/>
      <c r="CL495" s="277"/>
      <c r="CM495" s="277"/>
      <c r="CN495" s="277"/>
      <c r="CO495" s="277"/>
      <c r="CP495" s="277"/>
      <c r="CQ495" s="277"/>
      <c r="CR495" s="277"/>
      <c r="CS495" s="277"/>
      <c r="CT495" s="277"/>
      <c r="CU495" s="277"/>
      <c r="CV495" s="277"/>
      <c r="CW495" s="277"/>
      <c r="CX495" s="277"/>
      <c r="CY495" s="277"/>
      <c r="CZ495" s="277"/>
      <c r="DA495" s="277"/>
      <c r="DB495" s="277"/>
      <c r="DC495" s="277"/>
      <c r="DD495" s="277"/>
      <c r="DE495" s="277"/>
      <c r="DF495" s="277"/>
      <c r="DG495" s="277"/>
      <c r="DH495" s="277"/>
      <c r="DI495" s="277"/>
      <c r="DJ495" s="277"/>
      <c r="DK495" s="277"/>
      <c r="DL495" s="277"/>
      <c r="DM495" s="277"/>
      <c r="DN495" s="277"/>
      <c r="DO495" s="277"/>
      <c r="DP495" s="277"/>
      <c r="DQ495" s="277"/>
      <c r="DR495" s="277"/>
      <c r="DS495" s="277"/>
      <c r="DT495" s="277"/>
      <c r="DU495" s="277"/>
      <c r="DV495" s="277"/>
      <c r="DW495" s="277"/>
      <c r="DX495" s="277"/>
      <c r="DY495" s="277"/>
      <c r="DZ495" s="277"/>
      <c r="EA495" s="277"/>
      <c r="EB495" s="277"/>
      <c r="EC495" s="277"/>
      <c r="ED495" s="277"/>
      <c r="EE495" s="277"/>
      <c r="EF495" s="277"/>
      <c r="EG495" s="277"/>
      <c r="EH495" s="277"/>
      <c r="EI495" s="277"/>
      <c r="EJ495" s="277"/>
      <c r="EK495" s="277"/>
      <c r="EL495" s="277"/>
    </row>
    <row r="496" spans="1:143" s="38" customFormat="1" ht="39" customHeight="1" thickBot="1" x14ac:dyDescent="0.3">
      <c r="A496" s="134">
        <v>44230</v>
      </c>
      <c r="B496" s="30" t="s">
        <v>743</v>
      </c>
      <c r="C496" s="264" t="s">
        <v>756</v>
      </c>
      <c r="D496" s="204"/>
      <c r="E496" s="287">
        <v>8141742.4900000002</v>
      </c>
      <c r="F496" s="147">
        <f t="shared" si="7"/>
        <v>2145135489.1699989</v>
      </c>
      <c r="G496" s="276"/>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77"/>
      <c r="AE496" s="277"/>
      <c r="AF496" s="277"/>
      <c r="AG496" s="277"/>
      <c r="AH496" s="277"/>
      <c r="AI496" s="277"/>
      <c r="AJ496" s="277"/>
      <c r="AK496" s="277"/>
      <c r="AL496" s="277"/>
      <c r="AM496" s="277"/>
      <c r="AN496" s="277"/>
      <c r="AO496" s="277"/>
      <c r="AP496" s="277"/>
      <c r="AQ496" s="277"/>
      <c r="AR496" s="277"/>
      <c r="AS496" s="277"/>
      <c r="AT496" s="277"/>
      <c r="AU496" s="277"/>
      <c r="AV496" s="277"/>
      <c r="AW496" s="277"/>
      <c r="AX496" s="277"/>
      <c r="AY496" s="277"/>
      <c r="AZ496" s="277"/>
      <c r="BA496" s="277"/>
      <c r="BB496" s="277"/>
      <c r="BC496" s="277"/>
      <c r="BD496" s="277"/>
      <c r="BE496" s="277"/>
      <c r="BF496" s="277"/>
      <c r="BG496" s="277"/>
      <c r="BH496" s="277"/>
      <c r="BI496" s="277"/>
      <c r="BJ496" s="277"/>
      <c r="BK496" s="277"/>
      <c r="BL496" s="277"/>
      <c r="BM496" s="277"/>
      <c r="BN496" s="277"/>
      <c r="BO496" s="277"/>
      <c r="BP496" s="277"/>
      <c r="BQ496" s="277"/>
      <c r="BR496" s="277"/>
      <c r="BS496" s="277"/>
      <c r="BT496" s="277"/>
      <c r="BU496" s="277"/>
      <c r="BV496" s="277"/>
      <c r="BW496" s="277"/>
      <c r="BX496" s="277"/>
      <c r="BY496" s="277"/>
      <c r="BZ496" s="277"/>
      <c r="CA496" s="277"/>
      <c r="CB496" s="277"/>
      <c r="CC496" s="277"/>
      <c r="CD496" s="277"/>
      <c r="CE496" s="277"/>
      <c r="CF496" s="277"/>
      <c r="CG496" s="277"/>
      <c r="CH496" s="277"/>
      <c r="CI496" s="277"/>
      <c r="CJ496" s="277"/>
      <c r="CK496" s="277"/>
      <c r="CL496" s="277"/>
      <c r="CM496" s="277"/>
      <c r="CN496" s="277"/>
      <c r="CO496" s="277"/>
      <c r="CP496" s="277"/>
      <c r="CQ496" s="277"/>
      <c r="CR496" s="277"/>
      <c r="CS496" s="277"/>
      <c r="CT496" s="277"/>
      <c r="CU496" s="277"/>
      <c r="CV496" s="277"/>
      <c r="CW496" s="277"/>
      <c r="CX496" s="277"/>
      <c r="CY496" s="277"/>
      <c r="CZ496" s="277"/>
      <c r="DA496" s="277"/>
      <c r="DB496" s="277"/>
      <c r="DC496" s="277"/>
      <c r="DD496" s="277"/>
      <c r="DE496" s="277"/>
      <c r="DF496" s="277"/>
      <c r="DG496" s="277"/>
      <c r="DH496" s="277"/>
      <c r="DI496" s="277"/>
      <c r="DJ496" s="277"/>
      <c r="DK496" s="277"/>
      <c r="DL496" s="277"/>
      <c r="DM496" s="277"/>
      <c r="DN496" s="277"/>
      <c r="DO496" s="277"/>
      <c r="DP496" s="277"/>
      <c r="DQ496" s="277"/>
      <c r="DR496" s="277"/>
      <c r="DS496" s="277"/>
      <c r="DT496" s="277"/>
      <c r="DU496" s="277"/>
      <c r="DV496" s="277"/>
      <c r="DW496" s="277"/>
      <c r="DX496" s="277"/>
      <c r="DY496" s="277"/>
      <c r="DZ496" s="277"/>
      <c r="EA496" s="277"/>
      <c r="EB496" s="277"/>
      <c r="EC496" s="277"/>
      <c r="ED496" s="277"/>
      <c r="EE496" s="277"/>
      <c r="EF496" s="277"/>
      <c r="EG496" s="277"/>
      <c r="EH496" s="277"/>
      <c r="EI496" s="277"/>
      <c r="EJ496" s="277"/>
      <c r="EK496" s="277"/>
      <c r="EL496" s="277"/>
    </row>
    <row r="497" spans="1:143" s="38" customFormat="1" ht="29.25" customHeight="1" thickBot="1" x14ac:dyDescent="0.3">
      <c r="A497" s="142">
        <v>44231</v>
      </c>
      <c r="B497" s="139">
        <v>33895</v>
      </c>
      <c r="C497" s="5" t="s">
        <v>938</v>
      </c>
      <c r="D497" s="255"/>
      <c r="E497" s="145">
        <v>920880.39</v>
      </c>
      <c r="F497" s="147">
        <f t="shared" si="7"/>
        <v>2144214608.7799988</v>
      </c>
      <c r="G497" s="276"/>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77"/>
      <c r="AE497" s="277"/>
      <c r="AF497" s="277"/>
      <c r="AG497" s="277"/>
      <c r="AH497" s="277"/>
      <c r="AI497" s="277"/>
      <c r="AJ497" s="277"/>
      <c r="AK497" s="277"/>
      <c r="AL497" s="277"/>
      <c r="AM497" s="277"/>
      <c r="AN497" s="277"/>
      <c r="AO497" s="277"/>
      <c r="AP497" s="277"/>
      <c r="AQ497" s="277"/>
      <c r="AR497" s="277"/>
      <c r="AS497" s="277"/>
      <c r="AT497" s="277"/>
      <c r="AU497" s="277"/>
      <c r="AV497" s="277"/>
      <c r="AW497" s="277"/>
      <c r="AX497" s="277"/>
      <c r="AY497" s="277"/>
      <c r="AZ497" s="277"/>
      <c r="BA497" s="277"/>
      <c r="BB497" s="277"/>
      <c r="BC497" s="277"/>
      <c r="BD497" s="277"/>
      <c r="BE497" s="277"/>
      <c r="BF497" s="277"/>
      <c r="BG497" s="277"/>
      <c r="BH497" s="277"/>
      <c r="BI497" s="277"/>
      <c r="BJ497" s="277"/>
      <c r="BK497" s="277"/>
      <c r="BL497" s="277"/>
      <c r="BM497" s="277"/>
      <c r="BN497" s="277"/>
      <c r="BO497" s="277"/>
      <c r="BP497" s="277"/>
      <c r="BQ497" s="277"/>
      <c r="BR497" s="277"/>
      <c r="BS497" s="277"/>
      <c r="BT497" s="277"/>
      <c r="BU497" s="277"/>
      <c r="BV497" s="277"/>
      <c r="BW497" s="277"/>
      <c r="BX497" s="277"/>
      <c r="BY497" s="277"/>
      <c r="BZ497" s="277"/>
      <c r="CA497" s="277"/>
      <c r="CB497" s="277"/>
      <c r="CC497" s="277"/>
      <c r="CD497" s="277"/>
      <c r="CE497" s="277"/>
      <c r="CF497" s="277"/>
      <c r="CG497" s="277"/>
      <c r="CH497" s="277"/>
      <c r="CI497" s="277"/>
      <c r="CJ497" s="277"/>
      <c r="CK497" s="277"/>
      <c r="CL497" s="277"/>
      <c r="CM497" s="277"/>
      <c r="CN497" s="277"/>
      <c r="CO497" s="277"/>
      <c r="CP497" s="277"/>
      <c r="CQ497" s="277"/>
      <c r="CR497" s="277"/>
      <c r="CS497" s="277"/>
      <c r="CT497" s="277"/>
      <c r="CU497" s="277"/>
      <c r="CV497" s="277"/>
      <c r="CW497" s="277"/>
      <c r="CX497" s="277"/>
      <c r="CY497" s="277"/>
      <c r="CZ497" s="277"/>
      <c r="DA497" s="277"/>
      <c r="DB497" s="277"/>
      <c r="DC497" s="277"/>
      <c r="DD497" s="277"/>
      <c r="DE497" s="277"/>
      <c r="DF497" s="277"/>
      <c r="DG497" s="277"/>
      <c r="DH497" s="277"/>
      <c r="DI497" s="277"/>
      <c r="DJ497" s="277"/>
      <c r="DK497" s="277"/>
      <c r="DL497" s="277"/>
      <c r="DM497" s="277"/>
      <c r="DN497" s="277"/>
      <c r="DO497" s="277"/>
      <c r="DP497" s="277"/>
      <c r="DQ497" s="277"/>
      <c r="DR497" s="277"/>
      <c r="DS497" s="277"/>
      <c r="DT497" s="277"/>
      <c r="DU497" s="277"/>
      <c r="DV497" s="277"/>
      <c r="DW497" s="277"/>
      <c r="DX497" s="277"/>
      <c r="DY497" s="277"/>
      <c r="DZ497" s="277"/>
      <c r="EA497" s="277"/>
      <c r="EB497" s="277"/>
      <c r="EC497" s="277"/>
      <c r="ED497" s="277"/>
      <c r="EE497" s="277"/>
      <c r="EF497" s="277"/>
      <c r="EG497" s="277"/>
      <c r="EH497" s="277"/>
      <c r="EI497" s="277"/>
      <c r="EJ497" s="277"/>
      <c r="EK497" s="277"/>
      <c r="EL497" s="277"/>
    </row>
    <row r="498" spans="1:143" s="38" customFormat="1" ht="41.25" customHeight="1" thickBot="1" x14ac:dyDescent="0.3">
      <c r="A498" s="142">
        <v>44231</v>
      </c>
      <c r="B498" s="139" t="s">
        <v>745</v>
      </c>
      <c r="C498" s="154" t="s">
        <v>939</v>
      </c>
      <c r="D498" s="255"/>
      <c r="E498" s="145">
        <v>227842.84</v>
      </c>
      <c r="F498" s="147">
        <f t="shared" si="7"/>
        <v>2143986765.9399989</v>
      </c>
      <c r="G498" s="276"/>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c r="AQ498" s="277"/>
      <c r="AR498" s="277"/>
      <c r="AS498" s="277"/>
      <c r="AT498" s="277"/>
      <c r="AU498" s="277"/>
      <c r="AV498" s="277"/>
      <c r="AW498" s="277"/>
      <c r="AX498" s="277"/>
      <c r="AY498" s="277"/>
      <c r="AZ498" s="277"/>
      <c r="BA498" s="277"/>
      <c r="BB498" s="277"/>
      <c r="BC498" s="277"/>
      <c r="BD498" s="277"/>
      <c r="BE498" s="277"/>
      <c r="BF498" s="277"/>
      <c r="BG498" s="277"/>
      <c r="BH498" s="277"/>
      <c r="BI498" s="277"/>
      <c r="BJ498" s="277"/>
      <c r="BK498" s="277"/>
      <c r="BL498" s="277"/>
      <c r="BM498" s="277"/>
      <c r="BN498" s="277"/>
      <c r="BO498" s="277"/>
      <c r="BP498" s="277"/>
      <c r="BQ498" s="277"/>
      <c r="BR498" s="277"/>
      <c r="BS498" s="277"/>
      <c r="BT498" s="277"/>
      <c r="BU498" s="277"/>
      <c r="BV498" s="277"/>
      <c r="BW498" s="277"/>
      <c r="BX498" s="277"/>
      <c r="BY498" s="277"/>
      <c r="BZ498" s="277"/>
      <c r="CA498" s="277"/>
      <c r="CB498" s="277"/>
      <c r="CC498" s="277"/>
      <c r="CD498" s="277"/>
      <c r="CE498" s="277"/>
      <c r="CF498" s="277"/>
      <c r="CG498" s="277"/>
      <c r="CH498" s="277"/>
      <c r="CI498" s="277"/>
      <c r="CJ498" s="277"/>
      <c r="CK498" s="277"/>
      <c r="CL498" s="277"/>
      <c r="CM498" s="277"/>
      <c r="CN498" s="277"/>
      <c r="CO498" s="277"/>
      <c r="CP498" s="277"/>
      <c r="CQ498" s="277"/>
      <c r="CR498" s="277"/>
      <c r="CS498" s="277"/>
      <c r="CT498" s="277"/>
      <c r="CU498" s="277"/>
      <c r="CV498" s="277"/>
      <c r="CW498" s="277"/>
      <c r="CX498" s="277"/>
      <c r="CY498" s="277"/>
      <c r="CZ498" s="277"/>
      <c r="DA498" s="277"/>
      <c r="DB498" s="277"/>
      <c r="DC498" s="277"/>
      <c r="DD498" s="277"/>
      <c r="DE498" s="277"/>
      <c r="DF498" s="277"/>
      <c r="DG498" s="277"/>
      <c r="DH498" s="277"/>
      <c r="DI498" s="277"/>
      <c r="DJ498" s="277"/>
      <c r="DK498" s="277"/>
      <c r="DL498" s="277"/>
      <c r="DM498" s="277"/>
      <c r="DN498" s="277"/>
      <c r="DO498" s="277"/>
      <c r="DP498" s="277"/>
      <c r="DQ498" s="277"/>
      <c r="DR498" s="277"/>
      <c r="DS498" s="277"/>
      <c r="DT498" s="277"/>
      <c r="DU498" s="277"/>
      <c r="DV498" s="277"/>
      <c r="DW498" s="277"/>
      <c r="DX498" s="277"/>
      <c r="DY498" s="277"/>
      <c r="DZ498" s="277"/>
      <c r="EA498" s="277"/>
      <c r="EB498" s="277"/>
      <c r="EC498" s="277"/>
      <c r="ED498" s="277"/>
      <c r="EE498" s="277"/>
      <c r="EF498" s="277"/>
      <c r="EG498" s="277"/>
      <c r="EH498" s="277"/>
      <c r="EI498" s="277"/>
      <c r="EJ498" s="277"/>
      <c r="EK498" s="277"/>
      <c r="EL498" s="277"/>
    </row>
    <row r="499" spans="1:143" s="38" customFormat="1" ht="36.75" customHeight="1" thickBot="1" x14ac:dyDescent="0.3">
      <c r="A499" s="142">
        <v>44231</v>
      </c>
      <c r="B499" s="139" t="s">
        <v>746</v>
      </c>
      <c r="C499" s="154" t="s">
        <v>754</v>
      </c>
      <c r="D499" s="255"/>
      <c r="E499" s="145">
        <v>907892.13</v>
      </c>
      <c r="F499" s="147">
        <f t="shared" si="7"/>
        <v>2143078873.8099988</v>
      </c>
      <c r="G499" s="276"/>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277"/>
      <c r="AF499" s="277"/>
      <c r="AG499" s="277"/>
      <c r="AH499" s="277"/>
      <c r="AI499" s="277"/>
      <c r="AJ499" s="277"/>
      <c r="AK499" s="277"/>
      <c r="AL499" s="277"/>
      <c r="AM499" s="277"/>
      <c r="AN499" s="277"/>
      <c r="AO499" s="277"/>
      <c r="AP499" s="277"/>
      <c r="AQ499" s="277"/>
      <c r="AR499" s="277"/>
      <c r="AS499" s="277"/>
      <c r="AT499" s="277"/>
      <c r="AU499" s="277"/>
      <c r="AV499" s="277"/>
      <c r="AW499" s="277"/>
      <c r="AX499" s="277"/>
      <c r="AY499" s="277"/>
      <c r="AZ499" s="277"/>
      <c r="BA499" s="277"/>
      <c r="BB499" s="277"/>
      <c r="BC499" s="277"/>
      <c r="BD499" s="277"/>
      <c r="BE499" s="277"/>
      <c r="BF499" s="277"/>
      <c r="BG499" s="277"/>
      <c r="BH499" s="277"/>
      <c r="BI499" s="277"/>
      <c r="BJ499" s="277"/>
      <c r="BK499" s="277"/>
      <c r="BL499" s="277"/>
      <c r="BM499" s="277"/>
      <c r="BN499" s="277"/>
      <c r="BO499" s="277"/>
      <c r="BP499" s="277"/>
      <c r="BQ499" s="277"/>
      <c r="BR499" s="277"/>
      <c r="BS499" s="277"/>
      <c r="BT499" s="277"/>
      <c r="BU499" s="277"/>
      <c r="BV499" s="277"/>
      <c r="BW499" s="277"/>
      <c r="BX499" s="277"/>
      <c r="BY499" s="277"/>
      <c r="BZ499" s="277"/>
      <c r="CA499" s="277"/>
      <c r="CB499" s="277"/>
      <c r="CC499" s="277"/>
      <c r="CD499" s="277"/>
      <c r="CE499" s="277"/>
      <c r="CF499" s="277"/>
      <c r="CG499" s="277"/>
      <c r="CH499" s="277"/>
      <c r="CI499" s="277"/>
      <c r="CJ499" s="277"/>
      <c r="CK499" s="277"/>
      <c r="CL499" s="277"/>
      <c r="CM499" s="277"/>
      <c r="CN499" s="277"/>
      <c r="CO499" s="277"/>
      <c r="CP499" s="277"/>
      <c r="CQ499" s="277"/>
      <c r="CR499" s="277"/>
      <c r="CS499" s="277"/>
      <c r="CT499" s="277"/>
      <c r="CU499" s="277"/>
      <c r="CV499" s="277"/>
      <c r="CW499" s="277"/>
      <c r="CX499" s="277"/>
      <c r="CY499" s="277"/>
      <c r="CZ499" s="277"/>
      <c r="DA499" s="277"/>
      <c r="DB499" s="277"/>
      <c r="DC499" s="277"/>
      <c r="DD499" s="277"/>
      <c r="DE499" s="277"/>
      <c r="DF499" s="277"/>
      <c r="DG499" s="277"/>
      <c r="DH499" s="277"/>
      <c r="DI499" s="277"/>
      <c r="DJ499" s="277"/>
      <c r="DK499" s="277"/>
      <c r="DL499" s="277"/>
      <c r="DM499" s="277"/>
      <c r="DN499" s="277"/>
      <c r="DO499" s="277"/>
      <c r="DP499" s="277"/>
      <c r="DQ499" s="277"/>
      <c r="DR499" s="277"/>
      <c r="DS499" s="277"/>
      <c r="DT499" s="277"/>
      <c r="DU499" s="277"/>
      <c r="DV499" s="277"/>
      <c r="DW499" s="277"/>
      <c r="DX499" s="277"/>
      <c r="DY499" s="277"/>
      <c r="DZ499" s="277"/>
      <c r="EA499" s="277"/>
      <c r="EB499" s="277"/>
      <c r="EC499" s="277"/>
      <c r="ED499" s="277"/>
      <c r="EE499" s="277"/>
      <c r="EF499" s="277"/>
      <c r="EG499" s="277"/>
      <c r="EH499" s="277"/>
      <c r="EI499" s="277"/>
      <c r="EJ499" s="277"/>
      <c r="EK499" s="277"/>
      <c r="EL499" s="277"/>
    </row>
    <row r="500" spans="1:143" s="38" customFormat="1" ht="40.5" customHeight="1" thickBot="1" x14ac:dyDescent="0.3">
      <c r="A500" s="142">
        <v>44232</v>
      </c>
      <c r="B500" s="137">
        <v>33896</v>
      </c>
      <c r="C500" s="9" t="s">
        <v>757</v>
      </c>
      <c r="D500" s="94"/>
      <c r="E500" s="145">
        <v>300000</v>
      </c>
      <c r="F500" s="147">
        <f t="shared" si="7"/>
        <v>2142778873.8099988</v>
      </c>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s="277"/>
      <c r="AG500" s="277"/>
      <c r="AH500" s="277"/>
      <c r="AI500" s="277"/>
      <c r="AJ500" s="277"/>
      <c r="AK500" s="277"/>
      <c r="AL500" s="277"/>
      <c r="AM500" s="277"/>
      <c r="AN500" s="277"/>
      <c r="AO500" s="277"/>
      <c r="AP500" s="277"/>
      <c r="AQ500" s="277"/>
      <c r="AR500" s="277"/>
      <c r="AS500" s="277"/>
      <c r="AT500" s="277"/>
      <c r="AU500" s="277"/>
      <c r="AV500" s="277"/>
      <c r="AW500" s="277"/>
      <c r="AX500" s="277"/>
      <c r="AY500" s="277"/>
      <c r="AZ500" s="277"/>
      <c r="BA500" s="277"/>
      <c r="BB500" s="277"/>
      <c r="BC500" s="277"/>
      <c r="BD500" s="277"/>
      <c r="BE500" s="277"/>
      <c r="BF500" s="277"/>
      <c r="BG500" s="277"/>
      <c r="BH500" s="277"/>
      <c r="BI500" s="277"/>
      <c r="BJ500" s="277"/>
      <c r="BK500" s="277"/>
      <c r="BL500" s="277"/>
      <c r="BM500" s="277"/>
      <c r="BN500" s="277"/>
      <c r="BO500" s="277"/>
      <c r="BP500" s="277"/>
      <c r="BQ500" s="277"/>
      <c r="BR500" s="277"/>
      <c r="BS500" s="277"/>
      <c r="BT500" s="277"/>
      <c r="BU500" s="277"/>
      <c r="BV500" s="277"/>
      <c r="BW500" s="277"/>
      <c r="BX500" s="277"/>
      <c r="BY500" s="277"/>
      <c r="BZ500" s="277"/>
      <c r="CA500" s="277"/>
      <c r="CB500" s="277"/>
      <c r="CC500" s="277"/>
      <c r="CD500" s="277"/>
      <c r="CE500" s="277"/>
      <c r="CF500" s="277"/>
      <c r="CG500" s="277"/>
      <c r="CH500" s="277"/>
      <c r="CI500" s="277"/>
      <c r="CJ500" s="277"/>
      <c r="CK500" s="277"/>
      <c r="CL500" s="277"/>
      <c r="CM500" s="277"/>
      <c r="CN500" s="277"/>
      <c r="CO500" s="277"/>
      <c r="CP500" s="277"/>
      <c r="CQ500" s="277"/>
      <c r="CR500" s="277"/>
      <c r="CS500" s="277"/>
      <c r="CT500" s="277"/>
      <c r="CU500" s="277"/>
      <c r="CV500" s="277"/>
      <c r="CW500" s="277"/>
      <c r="CX500" s="277"/>
      <c r="CY500" s="277"/>
      <c r="CZ500" s="277"/>
      <c r="DA500" s="277"/>
      <c r="DB500" s="277"/>
      <c r="DC500" s="277"/>
      <c r="DD500" s="277"/>
      <c r="DE500" s="277"/>
      <c r="DF500" s="277"/>
      <c r="DG500" s="277"/>
      <c r="DH500" s="277"/>
      <c r="DI500" s="277"/>
      <c r="DJ500" s="277"/>
      <c r="DK500" s="277"/>
      <c r="DL500" s="277"/>
      <c r="DM500" s="277"/>
      <c r="DN500" s="277"/>
      <c r="DO500" s="277"/>
      <c r="DP500" s="277"/>
      <c r="DQ500" s="277"/>
      <c r="DR500" s="277"/>
      <c r="DS500" s="277"/>
      <c r="DT500" s="277"/>
      <c r="DU500" s="277"/>
      <c r="DV500" s="277"/>
      <c r="DW500" s="277"/>
      <c r="DX500" s="277"/>
      <c r="DY500" s="277"/>
      <c r="DZ500" s="277"/>
      <c r="EA500" s="277"/>
      <c r="EB500" s="277"/>
      <c r="EC500" s="277"/>
      <c r="ED500" s="277"/>
      <c r="EE500" s="277"/>
      <c r="EF500" s="277"/>
      <c r="EG500" s="277"/>
      <c r="EH500" s="277"/>
      <c r="EI500" s="277"/>
      <c r="EJ500" s="277"/>
      <c r="EK500" s="277"/>
      <c r="EL500" s="277"/>
    </row>
    <row r="501" spans="1:143" s="38" customFormat="1" ht="39.75" customHeight="1" thickBot="1" x14ac:dyDescent="0.3">
      <c r="A501" s="142">
        <v>44232</v>
      </c>
      <c r="B501" s="137" t="s">
        <v>747</v>
      </c>
      <c r="C501" s="154" t="s">
        <v>755</v>
      </c>
      <c r="D501" s="94"/>
      <c r="E501" s="145">
        <v>2392660.4700000002</v>
      </c>
      <c r="F501" s="147">
        <f t="shared" si="7"/>
        <v>2140386213.3399987</v>
      </c>
      <c r="G501" s="277"/>
      <c r="H501" s="277"/>
      <c r="I501" s="277" t="s">
        <v>37</v>
      </c>
      <c r="J501" s="277"/>
      <c r="K501" s="277"/>
      <c r="L501" s="277"/>
      <c r="M501" s="277"/>
      <c r="N501" s="277"/>
      <c r="O501" s="277"/>
      <c r="P501" s="277"/>
      <c r="Q501" s="277"/>
      <c r="R501" s="277"/>
      <c r="S501" s="277"/>
      <c r="T501" s="277"/>
      <c r="U501" s="277"/>
      <c r="V501" s="277"/>
      <c r="W501" s="277"/>
      <c r="X501" s="277"/>
      <c r="Y501" s="277"/>
      <c r="Z501" s="277"/>
      <c r="AA501" s="277"/>
      <c r="AB501" s="277"/>
      <c r="AC501" s="277"/>
      <c r="AD501" s="277"/>
      <c r="AE501" s="277"/>
      <c r="AF501" s="277"/>
      <c r="AG501" s="277"/>
      <c r="AH501" s="277"/>
      <c r="AI501" s="277"/>
      <c r="AJ501" s="277"/>
      <c r="AK501" s="277"/>
      <c r="AL501" s="277"/>
      <c r="AM501" s="277"/>
      <c r="AN501" s="277"/>
      <c r="AO501" s="277"/>
      <c r="AP501" s="277"/>
      <c r="AQ501" s="277"/>
      <c r="AR501" s="277"/>
      <c r="AS501" s="277"/>
      <c r="AT501" s="277"/>
      <c r="AU501" s="277"/>
      <c r="AV501" s="277"/>
      <c r="AW501" s="277"/>
      <c r="AX501" s="277"/>
      <c r="AY501" s="277"/>
      <c r="AZ501" s="277"/>
      <c r="BA501" s="277"/>
      <c r="BB501" s="277"/>
      <c r="BC501" s="277"/>
      <c r="BD501" s="277"/>
      <c r="BE501" s="277"/>
      <c r="BF501" s="277"/>
      <c r="BG501" s="277"/>
      <c r="BH501" s="277"/>
      <c r="BI501" s="277"/>
      <c r="BJ501" s="277"/>
      <c r="BK501" s="277"/>
      <c r="BL501" s="277"/>
      <c r="BM501" s="277"/>
      <c r="BN501" s="277"/>
      <c r="BO501" s="277"/>
      <c r="BP501" s="277"/>
      <c r="BQ501" s="277"/>
      <c r="BR501" s="277"/>
      <c r="BS501" s="277"/>
      <c r="BT501" s="277"/>
      <c r="BU501" s="277"/>
      <c r="BV501" s="277"/>
      <c r="BW501" s="277"/>
      <c r="BX501" s="277"/>
      <c r="BY501" s="277"/>
      <c r="BZ501" s="277"/>
      <c r="CA501" s="277"/>
      <c r="CB501" s="277"/>
      <c r="CC501" s="277"/>
      <c r="CD501" s="277"/>
      <c r="CE501" s="277"/>
      <c r="CF501" s="277"/>
      <c r="CG501" s="277"/>
      <c r="CH501" s="277"/>
      <c r="CI501" s="277"/>
      <c r="CJ501" s="277"/>
      <c r="CK501" s="277"/>
      <c r="CL501" s="277"/>
      <c r="CM501" s="277"/>
      <c r="CN501" s="277"/>
      <c r="CO501" s="277"/>
      <c r="CP501" s="277"/>
      <c r="CQ501" s="277"/>
      <c r="CR501" s="277"/>
      <c r="CS501" s="277"/>
      <c r="CT501" s="277"/>
      <c r="CU501" s="277"/>
      <c r="CV501" s="277"/>
      <c r="CW501" s="277"/>
      <c r="CX501" s="277"/>
      <c r="CY501" s="277"/>
      <c r="CZ501" s="277"/>
      <c r="DA501" s="277"/>
      <c r="DB501" s="277"/>
      <c r="DC501" s="277"/>
      <c r="DD501" s="277"/>
      <c r="DE501" s="277"/>
      <c r="DF501" s="277"/>
      <c r="DG501" s="277"/>
      <c r="DH501" s="277"/>
      <c r="DI501" s="277"/>
      <c r="DJ501" s="277"/>
      <c r="DK501" s="277"/>
      <c r="DL501" s="277"/>
      <c r="DM501" s="277"/>
      <c r="DN501" s="277"/>
      <c r="DO501" s="277"/>
      <c r="DP501" s="277"/>
      <c r="DQ501" s="277"/>
      <c r="DR501" s="277"/>
      <c r="DS501" s="277"/>
      <c r="DT501" s="277"/>
      <c r="DU501" s="277"/>
      <c r="DV501" s="277"/>
      <c r="DW501" s="277"/>
      <c r="DX501" s="277"/>
      <c r="DY501" s="277"/>
      <c r="DZ501" s="277"/>
      <c r="EA501" s="277"/>
      <c r="EB501" s="277"/>
      <c r="EC501" s="277"/>
      <c r="ED501" s="277"/>
      <c r="EE501" s="277"/>
      <c r="EF501" s="277"/>
      <c r="EG501" s="277"/>
      <c r="EH501" s="277"/>
      <c r="EI501" s="277"/>
      <c r="EJ501" s="277"/>
      <c r="EK501" s="277"/>
      <c r="EL501" s="277"/>
    </row>
    <row r="502" spans="1:143" s="38" customFormat="1" ht="27.75" customHeight="1" thickBot="1" x14ac:dyDescent="0.3">
      <c r="A502" s="142">
        <v>44238</v>
      </c>
      <c r="B502" s="5">
        <v>33897</v>
      </c>
      <c r="C502" s="5" t="s">
        <v>772</v>
      </c>
      <c r="D502" s="95"/>
      <c r="E502" s="280">
        <v>1832932.28</v>
      </c>
      <c r="F502" s="147">
        <f t="shared" si="7"/>
        <v>2138553281.0599988</v>
      </c>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c r="AE502" s="277"/>
      <c r="AF502" s="277"/>
      <c r="AG502" s="277"/>
      <c r="AH502" s="277"/>
      <c r="AI502" s="277"/>
      <c r="AJ502" s="277"/>
      <c r="AK502" s="277"/>
      <c r="AL502" s="277"/>
      <c r="AM502" s="277"/>
      <c r="AN502" s="277"/>
      <c r="AO502" s="277"/>
      <c r="AP502" s="277"/>
      <c r="AQ502" s="277"/>
      <c r="AR502" s="277"/>
      <c r="AS502" s="277"/>
      <c r="AT502" s="277"/>
      <c r="AU502" s="277"/>
      <c r="AV502" s="277"/>
      <c r="AW502" s="277"/>
      <c r="AX502" s="277"/>
      <c r="AY502" s="277"/>
      <c r="AZ502" s="277"/>
      <c r="BA502" s="277"/>
      <c r="BB502" s="277"/>
      <c r="BC502" s="277"/>
      <c r="BD502" s="277"/>
      <c r="BE502" s="277"/>
      <c r="BF502" s="277"/>
      <c r="BG502" s="277"/>
      <c r="BH502" s="277"/>
      <c r="BI502" s="277"/>
      <c r="BJ502" s="277"/>
      <c r="BK502" s="277"/>
      <c r="BL502" s="277"/>
      <c r="BM502" s="277"/>
      <c r="BN502" s="277"/>
      <c r="BO502" s="277"/>
      <c r="BP502" s="277"/>
      <c r="BQ502" s="277"/>
      <c r="BR502" s="277"/>
      <c r="BS502" s="277"/>
      <c r="BT502" s="277"/>
      <c r="BU502" s="277"/>
      <c r="BV502" s="277"/>
      <c r="BW502" s="277"/>
      <c r="BX502" s="277"/>
      <c r="BY502" s="277"/>
      <c r="BZ502" s="277"/>
      <c r="CA502" s="277"/>
      <c r="CB502" s="277"/>
      <c r="CC502" s="277"/>
      <c r="CD502" s="277"/>
      <c r="CE502" s="277"/>
      <c r="CF502" s="277"/>
      <c r="CG502" s="277"/>
      <c r="CH502" s="277"/>
      <c r="CI502" s="277"/>
      <c r="CJ502" s="277"/>
      <c r="CK502" s="277"/>
      <c r="CL502" s="277"/>
      <c r="CM502" s="277"/>
      <c r="CN502" s="277"/>
      <c r="CO502" s="277"/>
      <c r="CP502" s="277"/>
      <c r="CQ502" s="277"/>
      <c r="CR502" s="277"/>
      <c r="CS502" s="277"/>
      <c r="CT502" s="277"/>
      <c r="CU502" s="277"/>
      <c r="CV502" s="277"/>
      <c r="CW502" s="277"/>
      <c r="CX502" s="277"/>
      <c r="CY502" s="277"/>
      <c r="CZ502" s="277"/>
      <c r="DA502" s="277"/>
      <c r="DB502" s="277"/>
      <c r="DC502" s="277"/>
      <c r="DD502" s="277"/>
      <c r="DE502" s="277"/>
      <c r="DF502" s="277"/>
      <c r="DG502" s="277"/>
      <c r="DH502" s="277"/>
      <c r="DI502" s="277"/>
      <c r="DJ502" s="277"/>
      <c r="DK502" s="277"/>
      <c r="DL502" s="277"/>
      <c r="DM502" s="277"/>
      <c r="DN502" s="277"/>
      <c r="DO502" s="277"/>
      <c r="DP502" s="277"/>
      <c r="DQ502" s="277"/>
      <c r="DR502" s="277"/>
      <c r="DS502" s="277"/>
      <c r="DT502" s="277"/>
      <c r="DU502" s="277"/>
      <c r="DV502" s="277"/>
      <c r="DW502" s="277"/>
      <c r="DX502" s="277"/>
      <c r="DY502" s="277"/>
      <c r="DZ502" s="277"/>
      <c r="EA502" s="277"/>
      <c r="EB502" s="277"/>
      <c r="EC502" s="277"/>
      <c r="ED502" s="277"/>
      <c r="EE502" s="277"/>
      <c r="EF502" s="277"/>
      <c r="EG502" s="277"/>
      <c r="EH502" s="277"/>
      <c r="EI502" s="277"/>
      <c r="EJ502" s="277"/>
      <c r="EK502" s="277"/>
      <c r="EL502" s="277"/>
    </row>
    <row r="503" spans="1:143" s="38" customFormat="1" ht="29.25" customHeight="1" thickBot="1" x14ac:dyDescent="0.3">
      <c r="A503" s="142">
        <v>44238</v>
      </c>
      <c r="B503" s="5">
        <v>33898</v>
      </c>
      <c r="C503" s="5" t="s">
        <v>773</v>
      </c>
      <c r="D503" s="95"/>
      <c r="E503" s="280">
        <v>787155.64</v>
      </c>
      <c r="F503" s="147">
        <f t="shared" si="7"/>
        <v>2137766125.4199986</v>
      </c>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c r="AE503" s="277"/>
      <c r="AF503" s="277"/>
      <c r="AG503" s="277"/>
      <c r="AH503" s="277"/>
      <c r="AI503" s="277"/>
      <c r="AJ503" s="277"/>
      <c r="AK503" s="277"/>
      <c r="AL503" s="277"/>
      <c r="AM503" s="277"/>
      <c r="AN503" s="277"/>
      <c r="AO503" s="277"/>
      <c r="AP503" s="277"/>
      <c r="AQ503" s="277"/>
      <c r="AR503" s="277"/>
      <c r="AS503" s="277"/>
      <c r="AT503" s="277"/>
      <c r="AU503" s="277"/>
      <c r="AV503" s="277"/>
      <c r="AW503" s="277"/>
      <c r="AX503" s="277"/>
      <c r="AY503" s="277"/>
      <c r="AZ503" s="277"/>
      <c r="BA503" s="277"/>
      <c r="BB503" s="277"/>
      <c r="BC503" s="277"/>
      <c r="BD503" s="277"/>
      <c r="BE503" s="277"/>
      <c r="BF503" s="277"/>
      <c r="BG503" s="277"/>
      <c r="BH503" s="277"/>
      <c r="BI503" s="277"/>
      <c r="BJ503" s="277"/>
      <c r="BK503" s="277"/>
      <c r="BL503" s="277"/>
      <c r="BM503" s="277"/>
      <c r="BN503" s="277"/>
      <c r="BO503" s="277"/>
      <c r="BP503" s="277"/>
      <c r="BQ503" s="277"/>
      <c r="BR503" s="277"/>
      <c r="BS503" s="277"/>
      <c r="BT503" s="277"/>
      <c r="BU503" s="277"/>
      <c r="BV503" s="277"/>
      <c r="BW503" s="277"/>
      <c r="BX503" s="277"/>
      <c r="BY503" s="277"/>
      <c r="BZ503" s="277"/>
      <c r="CA503" s="277"/>
      <c r="CB503" s="277"/>
      <c r="CC503" s="277"/>
      <c r="CD503" s="277"/>
      <c r="CE503" s="277"/>
      <c r="CF503" s="277"/>
      <c r="CG503" s="277"/>
      <c r="CH503" s="277"/>
      <c r="CI503" s="277"/>
      <c r="CJ503" s="277"/>
      <c r="CK503" s="277"/>
      <c r="CL503" s="277"/>
      <c r="CM503" s="277"/>
      <c r="CN503" s="277"/>
      <c r="CO503" s="277"/>
      <c r="CP503" s="277"/>
      <c r="CQ503" s="277"/>
      <c r="CR503" s="277"/>
      <c r="CS503" s="277"/>
      <c r="CT503" s="277"/>
      <c r="CU503" s="277"/>
      <c r="CV503" s="277"/>
      <c r="CW503" s="277"/>
      <c r="CX503" s="277"/>
      <c r="CY503" s="277"/>
      <c r="CZ503" s="277"/>
      <c r="DA503" s="277"/>
      <c r="DB503" s="277"/>
      <c r="DC503" s="277"/>
      <c r="DD503" s="277"/>
      <c r="DE503" s="277"/>
      <c r="DF503" s="277"/>
      <c r="DG503" s="277"/>
      <c r="DH503" s="277"/>
      <c r="DI503" s="277"/>
      <c r="DJ503" s="277"/>
      <c r="DK503" s="277"/>
      <c r="DL503" s="277"/>
      <c r="DM503" s="277"/>
      <c r="DN503" s="277"/>
      <c r="DO503" s="277"/>
      <c r="DP503" s="277"/>
      <c r="DQ503" s="277"/>
      <c r="DR503" s="277"/>
      <c r="DS503" s="277"/>
      <c r="DT503" s="277"/>
      <c r="DU503" s="277"/>
      <c r="DV503" s="277"/>
      <c r="DW503" s="277"/>
      <c r="DX503" s="277"/>
      <c r="DY503" s="277"/>
      <c r="DZ503" s="277"/>
      <c r="EA503" s="277"/>
      <c r="EB503" s="277"/>
      <c r="EC503" s="277"/>
      <c r="ED503" s="277"/>
      <c r="EE503" s="277"/>
      <c r="EF503" s="277"/>
      <c r="EG503" s="277"/>
      <c r="EH503" s="277"/>
      <c r="EI503" s="277"/>
      <c r="EJ503" s="277"/>
      <c r="EK503" s="277"/>
      <c r="EL503" s="277"/>
    </row>
    <row r="504" spans="1:143" s="38" customFormat="1" ht="31.5" customHeight="1" thickBot="1" x14ac:dyDescent="0.3">
      <c r="A504" s="142">
        <v>44238</v>
      </c>
      <c r="B504" s="5">
        <v>33899</v>
      </c>
      <c r="C504" s="5" t="s">
        <v>774</v>
      </c>
      <c r="D504" s="95"/>
      <c r="E504" s="280">
        <v>598965.69999999995</v>
      </c>
      <c r="F504" s="147">
        <f t="shared" si="7"/>
        <v>2137167159.7199986</v>
      </c>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77"/>
      <c r="AE504" s="277"/>
      <c r="AF504" s="277"/>
      <c r="AG504" s="277"/>
      <c r="AH504" s="277"/>
      <c r="AI504" s="277"/>
      <c r="AJ504" s="277"/>
      <c r="AK504" s="277"/>
      <c r="AL504" s="277"/>
      <c r="AM504" s="277"/>
      <c r="AN504" s="277"/>
      <c r="AO504" s="277"/>
      <c r="AP504" s="277"/>
      <c r="AQ504" s="277"/>
      <c r="AR504" s="277"/>
      <c r="AS504" s="277"/>
      <c r="AT504" s="277"/>
      <c r="AU504" s="277"/>
      <c r="AV504" s="277"/>
      <c r="AW504" s="277"/>
      <c r="AX504" s="277"/>
      <c r="AY504" s="277"/>
      <c r="AZ504" s="277"/>
      <c r="BA504" s="277"/>
      <c r="BB504" s="277"/>
      <c r="BC504" s="277"/>
      <c r="BD504" s="277"/>
      <c r="BE504" s="277"/>
      <c r="BF504" s="277"/>
      <c r="BG504" s="277"/>
      <c r="BH504" s="277"/>
      <c r="BI504" s="277"/>
      <c r="BJ504" s="277"/>
      <c r="BK504" s="277"/>
      <c r="BL504" s="277"/>
      <c r="BM504" s="277"/>
      <c r="BN504" s="277"/>
      <c r="BO504" s="277"/>
      <c r="BP504" s="277"/>
      <c r="BQ504" s="277"/>
      <c r="BR504" s="277"/>
      <c r="BS504" s="277"/>
      <c r="BT504" s="277"/>
      <c r="BU504" s="277"/>
      <c r="BV504" s="277"/>
      <c r="BW504" s="277"/>
      <c r="BX504" s="277"/>
      <c r="BY504" s="277"/>
      <c r="BZ504" s="277"/>
      <c r="CA504" s="277"/>
      <c r="CB504" s="277"/>
      <c r="CC504" s="277"/>
      <c r="CD504" s="277"/>
      <c r="CE504" s="277"/>
      <c r="CF504" s="277"/>
      <c r="CG504" s="277"/>
      <c r="CH504" s="277"/>
      <c r="CI504" s="277"/>
      <c r="CJ504" s="277"/>
      <c r="CK504" s="277"/>
      <c r="CL504" s="277"/>
      <c r="CM504" s="277"/>
      <c r="CN504" s="277"/>
      <c r="CO504" s="277"/>
      <c r="CP504" s="277"/>
      <c r="CQ504" s="277"/>
      <c r="CR504" s="277"/>
      <c r="CS504" s="277"/>
      <c r="CT504" s="277"/>
      <c r="CU504" s="277"/>
      <c r="CV504" s="277"/>
      <c r="CW504" s="277"/>
      <c r="CX504" s="277"/>
      <c r="CY504" s="277"/>
      <c r="CZ504" s="277"/>
      <c r="DA504" s="277"/>
      <c r="DB504" s="277"/>
      <c r="DC504" s="277"/>
      <c r="DD504" s="277"/>
      <c r="DE504" s="277"/>
      <c r="DF504" s="277"/>
      <c r="DG504" s="277"/>
      <c r="DH504" s="277"/>
      <c r="DI504" s="277"/>
      <c r="DJ504" s="277"/>
      <c r="DK504" s="277"/>
      <c r="DL504" s="277"/>
      <c r="DM504" s="277"/>
      <c r="DN504" s="277"/>
      <c r="DO504" s="277"/>
      <c r="DP504" s="277"/>
      <c r="DQ504" s="277"/>
      <c r="DR504" s="277"/>
      <c r="DS504" s="277"/>
      <c r="DT504" s="277"/>
      <c r="DU504" s="277"/>
      <c r="DV504" s="277"/>
      <c r="DW504" s="277"/>
      <c r="DX504" s="277"/>
      <c r="DY504" s="277"/>
      <c r="DZ504" s="277"/>
      <c r="EA504" s="277"/>
      <c r="EB504" s="277"/>
      <c r="EC504" s="277"/>
      <c r="ED504" s="277"/>
      <c r="EE504" s="277"/>
      <c r="EF504" s="277"/>
      <c r="EG504" s="277"/>
      <c r="EH504" s="277"/>
      <c r="EI504" s="277"/>
      <c r="EJ504" s="277"/>
      <c r="EK504" s="277"/>
      <c r="EL504" s="277"/>
    </row>
    <row r="505" spans="1:143" s="38" customFormat="1" ht="24" thickBot="1" x14ac:dyDescent="0.3">
      <c r="A505" s="142">
        <v>44238</v>
      </c>
      <c r="B505" s="5">
        <v>33900</v>
      </c>
      <c r="C505" s="5" t="s">
        <v>775</v>
      </c>
      <c r="D505" s="95"/>
      <c r="E505" s="280">
        <v>1596602.97</v>
      </c>
      <c r="F505" s="147">
        <f t="shared" si="7"/>
        <v>2135570556.7499986</v>
      </c>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277"/>
      <c r="AF505" s="277"/>
      <c r="AG505" s="277"/>
      <c r="AH505" s="277"/>
      <c r="AI505" s="277"/>
      <c r="AJ505" s="277"/>
      <c r="AK505" s="277"/>
      <c r="AL505" s="277"/>
      <c r="AM505" s="277"/>
      <c r="AN505" s="277"/>
      <c r="AO505" s="277"/>
      <c r="AP505" s="277"/>
      <c r="AQ505" s="277"/>
      <c r="AR505" s="277"/>
      <c r="AS505" s="277"/>
      <c r="AT505" s="277"/>
      <c r="AU505" s="277"/>
      <c r="AV505" s="277"/>
      <c r="AW505" s="277"/>
      <c r="AX505" s="277"/>
      <c r="AY505" s="277"/>
      <c r="AZ505" s="277"/>
      <c r="BA505" s="277"/>
      <c r="BB505" s="277"/>
      <c r="BC505" s="277"/>
      <c r="BD505" s="277"/>
      <c r="BE505" s="277"/>
      <c r="BF505" s="277"/>
      <c r="BG505" s="277"/>
      <c r="BH505" s="277"/>
      <c r="BI505" s="277"/>
      <c r="BJ505" s="277"/>
      <c r="BK505" s="277"/>
      <c r="BL505" s="277"/>
      <c r="BM505" s="277"/>
      <c r="BN505" s="277"/>
      <c r="BO505" s="277"/>
      <c r="BP505" s="277"/>
      <c r="BQ505" s="277"/>
      <c r="BR505" s="277"/>
      <c r="BS505" s="277"/>
      <c r="BT505" s="277"/>
      <c r="BU505" s="277"/>
      <c r="BV505" s="277"/>
      <c r="BW505" s="277"/>
      <c r="BX505" s="277"/>
      <c r="BY505" s="277"/>
      <c r="BZ505" s="277"/>
      <c r="CA505" s="277"/>
      <c r="CB505" s="277"/>
      <c r="CC505" s="277"/>
      <c r="CD505" s="277"/>
      <c r="CE505" s="277"/>
      <c r="CF505" s="277"/>
      <c r="CG505" s="277"/>
      <c r="CH505" s="277"/>
      <c r="CI505" s="277"/>
      <c r="CJ505" s="277"/>
      <c r="CK505" s="277"/>
      <c r="CL505" s="277"/>
      <c r="CM505" s="277"/>
      <c r="CN505" s="277"/>
      <c r="CO505" s="277"/>
      <c r="CP505" s="277"/>
      <c r="CQ505" s="277"/>
      <c r="CR505" s="277"/>
      <c r="CS505" s="277"/>
      <c r="CT505" s="277"/>
      <c r="CU505" s="277"/>
      <c r="CV505" s="277"/>
      <c r="CW505" s="277"/>
      <c r="CX505" s="277"/>
      <c r="CY505" s="277"/>
      <c r="CZ505" s="277"/>
      <c r="DA505" s="277"/>
      <c r="DB505" s="277"/>
      <c r="DC505" s="277"/>
      <c r="DD505" s="277"/>
      <c r="DE505" s="277"/>
      <c r="DF505" s="277"/>
      <c r="DG505" s="277"/>
      <c r="DH505" s="277"/>
      <c r="DI505" s="277"/>
      <c r="DJ505" s="277"/>
      <c r="DK505" s="277"/>
      <c r="DL505" s="277"/>
      <c r="DM505" s="277"/>
      <c r="DN505" s="277"/>
      <c r="DO505" s="277"/>
      <c r="DP505" s="277"/>
      <c r="DQ505" s="277"/>
      <c r="DR505" s="277"/>
      <c r="DS505" s="277"/>
      <c r="DT505" s="277"/>
      <c r="DU505" s="277"/>
      <c r="DV505" s="277"/>
      <c r="DW505" s="277"/>
      <c r="DX505" s="277"/>
      <c r="DY505" s="277"/>
      <c r="DZ505" s="277"/>
      <c r="EA505" s="277"/>
      <c r="EB505" s="277"/>
      <c r="EC505" s="277"/>
      <c r="ED505" s="277"/>
      <c r="EE505" s="277"/>
      <c r="EF505" s="277"/>
      <c r="EG505" s="277"/>
      <c r="EH505" s="277"/>
      <c r="EI505" s="277"/>
      <c r="EJ505" s="277"/>
      <c r="EK505" s="277"/>
      <c r="EL505" s="277"/>
    </row>
    <row r="506" spans="1:143" s="38" customFormat="1" ht="24" thickBot="1" x14ac:dyDescent="0.3">
      <c r="A506" s="142">
        <v>44238</v>
      </c>
      <c r="B506" s="5">
        <v>33901</v>
      </c>
      <c r="C506" s="5" t="s">
        <v>776</v>
      </c>
      <c r="D506" s="95"/>
      <c r="E506" s="280">
        <v>123588.41</v>
      </c>
      <c r="F506" s="147">
        <f t="shared" si="7"/>
        <v>2135446968.3399985</v>
      </c>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7"/>
      <c r="AN506" s="277"/>
      <c r="AO506" s="277"/>
      <c r="AP506" s="277"/>
      <c r="AQ506" s="277"/>
      <c r="AR506" s="277"/>
      <c r="AS506" s="277"/>
      <c r="AT506" s="277"/>
      <c r="AU506" s="277"/>
      <c r="AV506" s="277"/>
      <c r="AW506" s="277"/>
      <c r="AX506" s="277"/>
      <c r="AY506" s="277"/>
      <c r="AZ506" s="277"/>
      <c r="BA506" s="277"/>
      <c r="BB506" s="277"/>
      <c r="BC506" s="277"/>
      <c r="BD506" s="277"/>
      <c r="BE506" s="277"/>
      <c r="BF506" s="277"/>
      <c r="BG506" s="277"/>
      <c r="BH506" s="277"/>
      <c r="BI506" s="277"/>
      <c r="BJ506" s="277"/>
      <c r="BK506" s="277"/>
      <c r="BL506" s="277"/>
      <c r="BM506" s="277"/>
      <c r="BN506" s="277"/>
      <c r="BO506" s="277"/>
      <c r="BP506" s="277"/>
      <c r="BQ506" s="277"/>
      <c r="BR506" s="277"/>
      <c r="BS506" s="277"/>
      <c r="BT506" s="277"/>
      <c r="BU506" s="277"/>
      <c r="BV506" s="277"/>
      <c r="BW506" s="277"/>
      <c r="BX506" s="277"/>
      <c r="BY506" s="277"/>
      <c r="BZ506" s="277"/>
      <c r="CA506" s="277"/>
      <c r="CB506" s="277"/>
      <c r="CC506" s="277"/>
      <c r="CD506" s="277"/>
      <c r="CE506" s="277"/>
      <c r="CF506" s="277"/>
      <c r="CG506" s="277"/>
      <c r="CH506" s="277"/>
      <c r="CI506" s="277"/>
      <c r="CJ506" s="277"/>
      <c r="CK506" s="277"/>
      <c r="CL506" s="277"/>
      <c r="CM506" s="277"/>
      <c r="CN506" s="277"/>
      <c r="CO506" s="277"/>
      <c r="CP506" s="277"/>
      <c r="CQ506" s="277"/>
      <c r="CR506" s="277"/>
      <c r="CS506" s="277"/>
      <c r="CT506" s="277"/>
      <c r="CU506" s="277"/>
      <c r="CV506" s="277"/>
      <c r="CW506" s="277"/>
      <c r="CX506" s="277"/>
      <c r="CY506" s="277"/>
      <c r="CZ506" s="277"/>
      <c r="DA506" s="277"/>
      <c r="DB506" s="277"/>
      <c r="DC506" s="277"/>
      <c r="DD506" s="277"/>
      <c r="DE506" s="277"/>
      <c r="DF506" s="277"/>
      <c r="DG506" s="277"/>
      <c r="DH506" s="277"/>
      <c r="DI506" s="277"/>
      <c r="DJ506" s="277"/>
      <c r="DK506" s="277"/>
      <c r="DL506" s="277"/>
      <c r="DM506" s="277"/>
      <c r="DN506" s="277"/>
      <c r="DO506" s="277"/>
      <c r="DP506" s="277"/>
      <c r="DQ506" s="277"/>
      <c r="DR506" s="277"/>
      <c r="DS506" s="277"/>
      <c r="DT506" s="277"/>
      <c r="DU506" s="277"/>
      <c r="DV506" s="277"/>
      <c r="DW506" s="277"/>
      <c r="DX506" s="277"/>
      <c r="DY506" s="277"/>
      <c r="DZ506" s="277"/>
      <c r="EA506" s="277"/>
      <c r="EB506" s="277"/>
      <c r="EC506" s="277"/>
      <c r="ED506" s="277"/>
      <c r="EE506" s="277"/>
      <c r="EF506" s="277"/>
      <c r="EG506" s="277"/>
      <c r="EH506" s="277"/>
      <c r="EI506" s="277"/>
      <c r="EJ506" s="277"/>
      <c r="EK506" s="277"/>
      <c r="EL506" s="277"/>
    </row>
    <row r="507" spans="1:143" s="38" customFormat="1" ht="24" thickBot="1" x14ac:dyDescent="0.3">
      <c r="A507" s="201">
        <v>44238</v>
      </c>
      <c r="B507" s="212">
        <v>33902</v>
      </c>
      <c r="C507" s="212" t="s">
        <v>777</v>
      </c>
      <c r="D507" s="265"/>
      <c r="E507" s="281">
        <v>1540732.61</v>
      </c>
      <c r="F507" s="147">
        <f t="shared" si="7"/>
        <v>2133906235.7299986</v>
      </c>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277"/>
      <c r="AF507" s="277"/>
      <c r="AG507" s="277"/>
      <c r="AH507" s="277"/>
      <c r="AI507" s="277"/>
      <c r="AJ507" s="277"/>
      <c r="AK507" s="277"/>
      <c r="AL507" s="277"/>
      <c r="AM507" s="277"/>
      <c r="AN507" s="277"/>
      <c r="AO507" s="277"/>
      <c r="AP507" s="277"/>
      <c r="AQ507" s="277"/>
      <c r="AR507" s="277"/>
      <c r="AS507" s="277"/>
      <c r="AT507" s="277"/>
      <c r="AU507" s="277"/>
      <c r="AV507" s="277"/>
      <c r="AW507" s="277"/>
      <c r="AX507" s="277"/>
      <c r="AY507" s="277"/>
      <c r="AZ507" s="277"/>
      <c r="BA507" s="277"/>
      <c r="BB507" s="277"/>
      <c r="BC507" s="277"/>
      <c r="BD507" s="277"/>
      <c r="BE507" s="277"/>
      <c r="BF507" s="277"/>
      <c r="BG507" s="277"/>
      <c r="BH507" s="277"/>
      <c r="BI507" s="277"/>
      <c r="BJ507" s="277"/>
      <c r="BK507" s="277"/>
      <c r="BL507" s="277"/>
      <c r="BM507" s="277"/>
      <c r="BN507" s="277"/>
      <c r="BO507" s="277"/>
      <c r="BP507" s="277"/>
      <c r="BQ507" s="277"/>
      <c r="BR507" s="277"/>
      <c r="BS507" s="277"/>
      <c r="BT507" s="277"/>
      <c r="BU507" s="277"/>
      <c r="BV507" s="277"/>
      <c r="BW507" s="277"/>
      <c r="BX507" s="277"/>
      <c r="BY507" s="277"/>
      <c r="BZ507" s="277"/>
      <c r="CA507" s="277"/>
      <c r="CB507" s="277"/>
      <c r="CC507" s="277"/>
      <c r="CD507" s="277"/>
      <c r="CE507" s="277"/>
      <c r="CF507" s="277"/>
      <c r="CG507" s="277"/>
      <c r="CH507" s="277"/>
      <c r="CI507" s="277"/>
      <c r="CJ507" s="277"/>
      <c r="CK507" s="277"/>
      <c r="CL507" s="277"/>
      <c r="CM507" s="277"/>
      <c r="CN507" s="277"/>
      <c r="CO507" s="277"/>
      <c r="CP507" s="277"/>
      <c r="CQ507" s="277"/>
      <c r="CR507" s="277"/>
      <c r="CS507" s="277"/>
      <c r="CT507" s="277"/>
      <c r="CU507" s="277"/>
      <c r="CV507" s="277"/>
      <c r="CW507" s="277"/>
      <c r="CX507" s="277"/>
      <c r="CY507" s="277"/>
      <c r="CZ507" s="277"/>
      <c r="DA507" s="277"/>
      <c r="DB507" s="277"/>
      <c r="DC507" s="277"/>
      <c r="DD507" s="277"/>
      <c r="DE507" s="277"/>
      <c r="DF507" s="277"/>
      <c r="DG507" s="277"/>
      <c r="DH507" s="277"/>
      <c r="DI507" s="277"/>
      <c r="DJ507" s="277"/>
      <c r="DK507" s="277"/>
      <c r="DL507" s="277"/>
      <c r="DM507" s="277"/>
      <c r="DN507" s="277"/>
      <c r="DO507" s="277"/>
      <c r="DP507" s="277"/>
      <c r="DQ507" s="277"/>
      <c r="DR507" s="277"/>
      <c r="DS507" s="277"/>
      <c r="DT507" s="277"/>
      <c r="DU507" s="277"/>
      <c r="DV507" s="277"/>
      <c r="DW507" s="277"/>
      <c r="DX507" s="277"/>
      <c r="DY507" s="277"/>
      <c r="DZ507" s="277"/>
      <c r="EA507" s="277"/>
      <c r="EB507" s="277"/>
      <c r="EC507" s="277"/>
      <c r="ED507" s="277"/>
      <c r="EE507" s="277"/>
      <c r="EF507" s="277"/>
      <c r="EG507" s="277"/>
      <c r="EH507" s="277"/>
      <c r="EI507" s="277"/>
      <c r="EJ507" s="277"/>
      <c r="EK507" s="277"/>
      <c r="EL507" s="277"/>
    </row>
    <row r="508" spans="1:143" s="38" customFormat="1" ht="24" thickBot="1" x14ac:dyDescent="0.3">
      <c r="A508" s="142">
        <v>44238</v>
      </c>
      <c r="B508" s="30" t="s">
        <v>771</v>
      </c>
      <c r="C508" s="30" t="s">
        <v>778</v>
      </c>
      <c r="D508" s="95"/>
      <c r="E508" s="282">
        <v>1</v>
      </c>
      <c r="F508" s="147">
        <f t="shared" si="7"/>
        <v>2133906234.7299986</v>
      </c>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277"/>
      <c r="AF508" s="277"/>
      <c r="AG508" s="277"/>
      <c r="AH508" s="277"/>
      <c r="AI508" s="277"/>
      <c r="AJ508" s="277"/>
      <c r="AK508" s="277"/>
      <c r="AL508" s="277"/>
      <c r="AM508" s="277"/>
      <c r="AN508" s="277"/>
      <c r="AO508" s="277"/>
      <c r="AP508" s="277"/>
      <c r="AQ508" s="277"/>
      <c r="AR508" s="277"/>
      <c r="AS508" s="277"/>
      <c r="AT508" s="277"/>
      <c r="AU508" s="277"/>
      <c r="AV508" s="277"/>
      <c r="AW508" s="277"/>
      <c r="AX508" s="277"/>
      <c r="AY508" s="277"/>
      <c r="AZ508" s="277"/>
      <c r="BA508" s="277"/>
      <c r="BB508" s="277"/>
      <c r="BC508" s="277"/>
      <c r="BD508" s="277"/>
      <c r="BE508" s="277"/>
      <c r="BF508" s="277"/>
      <c r="BG508" s="277"/>
      <c r="BH508" s="277"/>
      <c r="BI508" s="277"/>
      <c r="BJ508" s="277"/>
      <c r="BK508" s="277"/>
      <c r="BL508" s="277"/>
      <c r="BM508" s="277"/>
      <c r="BN508" s="277"/>
      <c r="BO508" s="277"/>
      <c r="BP508" s="277"/>
      <c r="BQ508" s="277"/>
      <c r="BR508" s="277"/>
      <c r="BS508" s="277"/>
      <c r="BT508" s="277"/>
      <c r="BU508" s="277"/>
      <c r="BV508" s="277"/>
      <c r="BW508" s="277"/>
      <c r="BX508" s="277"/>
      <c r="BY508" s="277"/>
      <c r="BZ508" s="277"/>
      <c r="CA508" s="277"/>
      <c r="CB508" s="277"/>
      <c r="CC508" s="277"/>
      <c r="CD508" s="277"/>
      <c r="CE508" s="277"/>
      <c r="CF508" s="277"/>
      <c r="CG508" s="277"/>
      <c r="CH508" s="277"/>
      <c r="CI508" s="277"/>
      <c r="CJ508" s="277"/>
      <c r="CK508" s="277"/>
      <c r="CL508" s="277"/>
      <c r="CM508" s="277"/>
      <c r="CN508" s="277"/>
      <c r="CO508" s="277"/>
      <c r="CP508" s="277"/>
      <c r="CQ508" s="277"/>
      <c r="CR508" s="277"/>
      <c r="CS508" s="277"/>
      <c r="CT508" s="277"/>
      <c r="CU508" s="277"/>
      <c r="CV508" s="277"/>
      <c r="CW508" s="277"/>
      <c r="CX508" s="277"/>
      <c r="CY508" s="277"/>
      <c r="CZ508" s="277"/>
      <c r="DA508" s="277"/>
      <c r="DB508" s="277"/>
      <c r="DC508" s="277"/>
      <c r="DD508" s="277"/>
      <c r="DE508" s="277"/>
      <c r="DF508" s="277"/>
      <c r="DG508" s="277"/>
      <c r="DH508" s="277"/>
      <c r="DI508" s="277"/>
      <c r="DJ508" s="277"/>
      <c r="DK508" s="277"/>
      <c r="DL508" s="277"/>
      <c r="DM508" s="277"/>
      <c r="DN508" s="277"/>
      <c r="DO508" s="277"/>
      <c r="DP508" s="277"/>
      <c r="DQ508" s="277"/>
      <c r="DR508" s="277"/>
      <c r="DS508" s="277"/>
      <c r="DT508" s="277"/>
      <c r="DU508" s="277"/>
      <c r="DV508" s="277"/>
      <c r="DW508" s="277"/>
      <c r="DX508" s="277"/>
      <c r="DY508" s="277"/>
      <c r="DZ508" s="277"/>
      <c r="EA508" s="277"/>
      <c r="EB508" s="277"/>
      <c r="EC508" s="277"/>
      <c r="ED508" s="277"/>
      <c r="EE508" s="277"/>
      <c r="EF508" s="277"/>
      <c r="EG508" s="277"/>
      <c r="EH508" s="277"/>
      <c r="EI508" s="277"/>
      <c r="EJ508" s="277"/>
      <c r="EK508" s="277"/>
      <c r="EL508" s="277"/>
    </row>
    <row r="509" spans="1:143" s="38" customFormat="1" ht="43.5" customHeight="1" thickBot="1" x14ac:dyDescent="0.3">
      <c r="A509" s="142">
        <v>44239</v>
      </c>
      <c r="B509" s="139">
        <v>33903</v>
      </c>
      <c r="C509" s="173" t="s">
        <v>865</v>
      </c>
      <c r="D509" s="95"/>
      <c r="E509" s="145">
        <v>15615931.59</v>
      </c>
      <c r="F509" s="147">
        <f t="shared" si="7"/>
        <v>2118290303.1399987</v>
      </c>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c r="AN509" s="277"/>
      <c r="AO509" s="277"/>
      <c r="AP509" s="277"/>
      <c r="AQ509" s="277"/>
      <c r="AR509" s="277"/>
      <c r="AS509" s="277"/>
      <c r="AT509" s="277"/>
      <c r="AU509" s="277"/>
      <c r="AV509" s="277"/>
      <c r="AW509" s="277"/>
      <c r="AX509" s="277"/>
      <c r="AY509" s="277"/>
      <c r="AZ509" s="277"/>
      <c r="BA509" s="277"/>
      <c r="BB509" s="277"/>
      <c r="BC509" s="277"/>
      <c r="BD509" s="277"/>
      <c r="BE509" s="277"/>
      <c r="BF509" s="277"/>
      <c r="BG509" s="277"/>
      <c r="BH509" s="277"/>
      <c r="BI509" s="277"/>
      <c r="BJ509" s="277"/>
      <c r="BK509" s="277"/>
      <c r="BL509" s="277"/>
      <c r="BM509" s="277"/>
      <c r="BN509" s="277"/>
      <c r="BO509" s="277"/>
      <c r="BP509" s="277"/>
      <c r="BQ509" s="277"/>
      <c r="BR509" s="277"/>
      <c r="BS509" s="277"/>
      <c r="BT509" s="277"/>
      <c r="BU509" s="277"/>
      <c r="BV509" s="277"/>
      <c r="BW509" s="277"/>
      <c r="BX509" s="277"/>
      <c r="BY509" s="277"/>
      <c r="BZ509" s="277"/>
      <c r="CA509" s="277"/>
      <c r="CB509" s="277"/>
      <c r="CC509" s="277"/>
      <c r="CD509" s="277"/>
      <c r="CE509" s="277"/>
      <c r="CF509" s="277"/>
      <c r="CG509" s="277"/>
      <c r="CH509" s="277"/>
      <c r="CI509" s="277"/>
      <c r="CJ509" s="277"/>
      <c r="CK509" s="277"/>
      <c r="CL509" s="277"/>
      <c r="CM509" s="277"/>
      <c r="CN509" s="277"/>
      <c r="CO509" s="277"/>
      <c r="CP509" s="277"/>
      <c r="CQ509" s="277"/>
      <c r="CR509" s="277"/>
      <c r="CS509" s="277"/>
      <c r="CT509" s="277"/>
      <c r="CU509" s="277"/>
      <c r="CV509" s="277"/>
      <c r="CW509" s="277"/>
      <c r="CX509" s="277"/>
      <c r="CY509" s="277"/>
      <c r="CZ509" s="277"/>
      <c r="DA509" s="277"/>
      <c r="DB509" s="277"/>
      <c r="DC509" s="277"/>
      <c r="DD509" s="277"/>
      <c r="DE509" s="277"/>
      <c r="DF509" s="277"/>
      <c r="DG509" s="277"/>
      <c r="DH509" s="277"/>
      <c r="DI509" s="277"/>
      <c r="DJ509" s="277"/>
      <c r="DK509" s="277"/>
      <c r="DL509" s="277"/>
      <c r="DM509" s="277"/>
      <c r="DN509" s="277"/>
      <c r="DO509" s="277"/>
      <c r="DP509" s="277"/>
      <c r="DQ509" s="277"/>
      <c r="DR509" s="277"/>
      <c r="DS509" s="277"/>
      <c r="DT509" s="277"/>
      <c r="DU509" s="277"/>
      <c r="DV509" s="277"/>
      <c r="DW509" s="277"/>
      <c r="DX509" s="277"/>
      <c r="DY509" s="277"/>
      <c r="DZ509" s="277"/>
      <c r="EA509" s="277"/>
      <c r="EB509" s="277"/>
      <c r="EC509" s="277"/>
      <c r="ED509" s="277"/>
      <c r="EE509" s="277"/>
      <c r="EF509" s="277"/>
      <c r="EG509" s="277"/>
      <c r="EH509" s="277"/>
      <c r="EI509" s="277"/>
      <c r="EJ509" s="277"/>
      <c r="EK509" s="277"/>
      <c r="EL509" s="277"/>
    </row>
    <row r="510" spans="1:143" s="38" customFormat="1" ht="29.25" customHeight="1" thickBot="1" x14ac:dyDescent="0.3">
      <c r="A510" s="201">
        <v>44239</v>
      </c>
      <c r="B510" s="200" t="s">
        <v>863</v>
      </c>
      <c r="C510" s="208" t="s">
        <v>864</v>
      </c>
      <c r="D510" s="265"/>
      <c r="E510" s="146">
        <v>3184972.69</v>
      </c>
      <c r="F510" s="147">
        <f t="shared" si="7"/>
        <v>2115105330.4499986</v>
      </c>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77"/>
      <c r="AE510" s="277"/>
      <c r="AF510" s="277"/>
      <c r="AG510" s="277"/>
      <c r="AH510" s="277"/>
      <c r="AI510" s="277"/>
      <c r="AJ510" s="277"/>
      <c r="AK510" s="277"/>
      <c r="AL510" s="277"/>
      <c r="AM510" s="277"/>
      <c r="AN510" s="277"/>
      <c r="AO510" s="277"/>
      <c r="AP510" s="277"/>
      <c r="AQ510" s="277"/>
      <c r="AR510" s="277"/>
      <c r="AS510" s="277"/>
      <c r="AT510" s="277"/>
      <c r="AU510" s="277"/>
      <c r="AV510" s="277"/>
      <c r="AW510" s="277"/>
      <c r="AX510" s="277"/>
      <c r="AY510" s="277"/>
      <c r="AZ510" s="277"/>
      <c r="BA510" s="277"/>
      <c r="BB510" s="277"/>
      <c r="BC510" s="277"/>
      <c r="BD510" s="277"/>
      <c r="BE510" s="277"/>
      <c r="BF510" s="277"/>
      <c r="BG510" s="277"/>
      <c r="BH510" s="277"/>
      <c r="BI510" s="277"/>
      <c r="BJ510" s="277"/>
      <c r="BK510" s="277"/>
      <c r="BL510" s="277"/>
      <c r="BM510" s="277"/>
      <c r="BN510" s="277"/>
      <c r="BO510" s="277"/>
      <c r="BP510" s="277"/>
      <c r="BQ510" s="277"/>
      <c r="BR510" s="277"/>
      <c r="BS510" s="277"/>
      <c r="BT510" s="277"/>
      <c r="BU510" s="277"/>
      <c r="BV510" s="277"/>
      <c r="BW510" s="277"/>
      <c r="BX510" s="277"/>
      <c r="BY510" s="277"/>
      <c r="BZ510" s="277"/>
      <c r="CA510" s="277"/>
      <c r="CB510" s="277"/>
      <c r="CC510" s="277"/>
      <c r="CD510" s="277"/>
      <c r="CE510" s="277"/>
      <c r="CF510" s="277"/>
      <c r="CG510" s="277"/>
      <c r="CH510" s="277"/>
      <c r="CI510" s="277"/>
      <c r="CJ510" s="277"/>
      <c r="CK510" s="277"/>
      <c r="CL510" s="277"/>
      <c r="CM510" s="277"/>
      <c r="CN510" s="277"/>
      <c r="CO510" s="277"/>
      <c r="CP510" s="277"/>
      <c r="CQ510" s="277"/>
      <c r="CR510" s="277"/>
      <c r="CS510" s="277"/>
      <c r="CT510" s="277"/>
      <c r="CU510" s="277"/>
      <c r="CV510" s="277"/>
      <c r="CW510" s="277"/>
      <c r="CX510" s="277"/>
      <c r="CY510" s="277"/>
      <c r="CZ510" s="277"/>
      <c r="DA510" s="277"/>
      <c r="DB510" s="277"/>
      <c r="DC510" s="277"/>
      <c r="DD510" s="277"/>
      <c r="DE510" s="277"/>
      <c r="DF510" s="277"/>
      <c r="DG510" s="277"/>
      <c r="DH510" s="277"/>
      <c r="DI510" s="277"/>
      <c r="DJ510" s="277"/>
      <c r="DK510" s="277"/>
      <c r="DL510" s="277"/>
      <c r="DM510" s="277"/>
      <c r="DN510" s="277"/>
      <c r="DO510" s="277"/>
      <c r="DP510" s="277"/>
      <c r="DQ510" s="277"/>
      <c r="DR510" s="277"/>
      <c r="DS510" s="277"/>
      <c r="DT510" s="277"/>
      <c r="DU510" s="277"/>
      <c r="DV510" s="277"/>
      <c r="DW510" s="277"/>
      <c r="DX510" s="277"/>
      <c r="DY510" s="277"/>
      <c r="DZ510" s="277"/>
      <c r="EA510" s="277"/>
      <c r="EB510" s="277"/>
      <c r="EC510" s="277"/>
      <c r="ED510" s="277"/>
      <c r="EE510" s="277"/>
      <c r="EF510" s="277"/>
      <c r="EG510" s="277"/>
      <c r="EH510" s="277"/>
      <c r="EI510" s="277"/>
      <c r="EJ510" s="277"/>
      <c r="EK510" s="277"/>
      <c r="EL510" s="277"/>
      <c r="EM510" s="277"/>
    </row>
    <row r="511" spans="1:143" s="38" customFormat="1" ht="46.5" thickBot="1" x14ac:dyDescent="0.3">
      <c r="A511" s="142">
        <v>44242</v>
      </c>
      <c r="B511" s="139">
        <v>33904</v>
      </c>
      <c r="C511" s="173" t="s">
        <v>895</v>
      </c>
      <c r="D511" s="95"/>
      <c r="E511" s="145">
        <v>3644223.04</v>
      </c>
      <c r="F511" s="147">
        <f t="shared" si="7"/>
        <v>2111461107.4099987</v>
      </c>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277"/>
      <c r="AF511" s="277"/>
      <c r="AG511" s="277"/>
      <c r="AH511" s="277"/>
      <c r="AI511" s="277"/>
      <c r="AJ511" s="277"/>
      <c r="AK511" s="277"/>
      <c r="AL511" s="277"/>
      <c r="AM511" s="277"/>
      <c r="AN511" s="277"/>
      <c r="AO511" s="277"/>
      <c r="AP511" s="277"/>
      <c r="AQ511" s="277"/>
      <c r="AR511" s="277"/>
      <c r="AS511" s="277"/>
      <c r="AT511" s="277"/>
      <c r="AU511" s="277"/>
      <c r="AV511" s="277"/>
      <c r="AW511" s="277"/>
      <c r="AX511" s="277"/>
      <c r="AY511" s="277"/>
      <c r="AZ511" s="277"/>
      <c r="BA511" s="277"/>
      <c r="BB511" s="277"/>
      <c r="BC511" s="277"/>
      <c r="BD511" s="277"/>
      <c r="BE511" s="277"/>
      <c r="BF511" s="277"/>
      <c r="BG511" s="277"/>
      <c r="BH511" s="277"/>
      <c r="BI511" s="277"/>
      <c r="BJ511" s="277"/>
      <c r="BK511" s="277"/>
      <c r="BL511" s="277"/>
      <c r="BM511" s="277"/>
      <c r="BN511" s="277"/>
      <c r="BO511" s="277"/>
      <c r="BP511" s="277"/>
      <c r="BQ511" s="277"/>
      <c r="BR511" s="277"/>
      <c r="BS511" s="277"/>
      <c r="BT511" s="277"/>
      <c r="BU511" s="277"/>
      <c r="BV511" s="277"/>
      <c r="BW511" s="277"/>
      <c r="BX511" s="277"/>
      <c r="BY511" s="277"/>
      <c r="BZ511" s="277"/>
      <c r="CA511" s="277"/>
      <c r="CB511" s="277"/>
      <c r="CC511" s="277"/>
      <c r="CD511" s="277"/>
      <c r="CE511" s="277"/>
      <c r="CF511" s="277"/>
      <c r="CG511" s="277"/>
      <c r="CH511" s="277"/>
      <c r="CI511" s="277"/>
      <c r="CJ511" s="277"/>
      <c r="CK511" s="277"/>
      <c r="CL511" s="277"/>
      <c r="CM511" s="277"/>
      <c r="CN511" s="277"/>
      <c r="CO511" s="277"/>
      <c r="CP511" s="277"/>
      <c r="CQ511" s="277"/>
      <c r="CR511" s="277"/>
      <c r="CS511" s="277"/>
      <c r="CT511" s="277"/>
      <c r="CU511" s="277"/>
      <c r="CV511" s="277"/>
      <c r="CW511" s="277"/>
      <c r="CX511" s="277"/>
      <c r="CY511" s="277"/>
      <c r="CZ511" s="277"/>
      <c r="DA511" s="277"/>
      <c r="DB511" s="277"/>
      <c r="DC511" s="277"/>
      <c r="DD511" s="277"/>
      <c r="DE511" s="277"/>
      <c r="DF511" s="277"/>
      <c r="DG511" s="277"/>
      <c r="DH511" s="277"/>
      <c r="DI511" s="277"/>
      <c r="DJ511" s="277"/>
      <c r="DK511" s="277"/>
      <c r="DL511" s="277"/>
      <c r="DM511" s="277"/>
      <c r="DN511" s="277"/>
      <c r="DO511" s="277"/>
      <c r="DP511" s="277"/>
      <c r="DQ511" s="277"/>
      <c r="DR511" s="277"/>
      <c r="DS511" s="277"/>
      <c r="DT511" s="277"/>
      <c r="DU511" s="277"/>
      <c r="DV511" s="277"/>
      <c r="DW511" s="277"/>
      <c r="DX511" s="277"/>
      <c r="DY511" s="277"/>
      <c r="DZ511" s="277"/>
      <c r="EA511" s="277"/>
      <c r="EB511" s="277"/>
      <c r="EC511" s="277"/>
      <c r="ED511" s="277"/>
      <c r="EE511" s="277"/>
      <c r="EF511" s="277"/>
      <c r="EG511" s="277"/>
      <c r="EH511" s="277"/>
      <c r="EI511" s="277"/>
      <c r="EJ511" s="277"/>
      <c r="EK511" s="277"/>
      <c r="EL511" s="277"/>
      <c r="EM511" s="277"/>
    </row>
    <row r="512" spans="1:143" s="38" customFormat="1" ht="35.25" thickBot="1" x14ac:dyDescent="0.3">
      <c r="A512" s="142">
        <v>44242</v>
      </c>
      <c r="B512" s="139" t="s">
        <v>894</v>
      </c>
      <c r="C512" s="173" t="s">
        <v>896</v>
      </c>
      <c r="D512" s="95"/>
      <c r="E512" s="145">
        <v>823317.07</v>
      </c>
      <c r="F512" s="147">
        <f t="shared" si="7"/>
        <v>2110637790.3399987</v>
      </c>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7"/>
      <c r="AN512" s="277"/>
      <c r="AO512" s="277"/>
      <c r="AP512" s="277"/>
      <c r="AQ512" s="277"/>
      <c r="AR512" s="277"/>
      <c r="AS512" s="277"/>
      <c r="AT512" s="277"/>
      <c r="AU512" s="277"/>
      <c r="AV512" s="277"/>
      <c r="AW512" s="277"/>
      <c r="AX512" s="277"/>
      <c r="AY512" s="277"/>
      <c r="AZ512" s="277"/>
      <c r="BA512" s="277"/>
      <c r="BB512" s="277"/>
      <c r="BC512" s="277"/>
      <c r="BD512" s="277"/>
      <c r="BE512" s="277"/>
      <c r="BF512" s="277"/>
      <c r="BG512" s="277"/>
      <c r="BH512" s="277"/>
      <c r="BI512" s="277"/>
      <c r="BJ512" s="277"/>
      <c r="BK512" s="277"/>
      <c r="BL512" s="277"/>
      <c r="BM512" s="277"/>
      <c r="BN512" s="277"/>
      <c r="BO512" s="277"/>
      <c r="BP512" s="277"/>
      <c r="BQ512" s="277"/>
      <c r="BR512" s="277"/>
      <c r="BS512" s="277"/>
      <c r="BT512" s="277"/>
      <c r="BU512" s="277"/>
      <c r="BV512" s="277"/>
      <c r="BW512" s="277"/>
      <c r="BX512" s="277"/>
      <c r="BY512" s="277"/>
      <c r="BZ512" s="277"/>
      <c r="CA512" s="277"/>
      <c r="CB512" s="277"/>
      <c r="CC512" s="277"/>
      <c r="CD512" s="277"/>
      <c r="CE512" s="277"/>
      <c r="CF512" s="277"/>
      <c r="CG512" s="277"/>
      <c r="CH512" s="277"/>
      <c r="CI512" s="277"/>
      <c r="CJ512" s="277"/>
      <c r="CK512" s="277"/>
      <c r="CL512" s="277"/>
      <c r="CM512" s="277"/>
      <c r="CN512" s="277"/>
      <c r="CO512" s="277"/>
      <c r="CP512" s="277"/>
      <c r="CQ512" s="277"/>
      <c r="CR512" s="277"/>
      <c r="CS512" s="277"/>
      <c r="CT512" s="277"/>
      <c r="CU512" s="277"/>
      <c r="CV512" s="277"/>
      <c r="CW512" s="277"/>
      <c r="CX512" s="277"/>
      <c r="CY512" s="277"/>
      <c r="CZ512" s="277"/>
      <c r="DA512" s="277"/>
      <c r="DB512" s="277"/>
      <c r="DC512" s="277"/>
      <c r="DD512" s="277"/>
      <c r="DE512" s="277"/>
      <c r="DF512" s="277"/>
      <c r="DG512" s="277"/>
      <c r="DH512" s="277"/>
      <c r="DI512" s="277"/>
      <c r="DJ512" s="277"/>
      <c r="DK512" s="277"/>
      <c r="DL512" s="277"/>
      <c r="DM512" s="277"/>
      <c r="DN512" s="277"/>
      <c r="DO512" s="277"/>
      <c r="DP512" s="277"/>
      <c r="DQ512" s="277"/>
      <c r="DR512" s="277"/>
      <c r="DS512" s="277"/>
      <c r="DT512" s="277"/>
      <c r="DU512" s="277"/>
      <c r="DV512" s="277"/>
      <c r="DW512" s="277"/>
      <c r="DX512" s="277"/>
      <c r="DY512" s="277"/>
      <c r="DZ512" s="277"/>
      <c r="EA512" s="277"/>
      <c r="EB512" s="277"/>
      <c r="EC512" s="277"/>
      <c r="ED512" s="277"/>
      <c r="EE512" s="277"/>
      <c r="EF512" s="277"/>
      <c r="EG512" s="277"/>
      <c r="EH512" s="277"/>
      <c r="EI512" s="277"/>
      <c r="EJ512" s="277"/>
      <c r="EK512" s="277"/>
      <c r="EL512" s="277"/>
      <c r="EM512" s="277"/>
    </row>
    <row r="513" spans="1:143" s="38" customFormat="1" ht="35.25" thickBot="1" x14ac:dyDescent="0.3">
      <c r="A513" s="171">
        <v>44243</v>
      </c>
      <c r="B513" s="5" t="s">
        <v>933</v>
      </c>
      <c r="C513" s="5" t="s">
        <v>935</v>
      </c>
      <c r="D513" s="176"/>
      <c r="E513" s="280">
        <v>4296145.57</v>
      </c>
      <c r="F513" s="147">
        <f t="shared" si="7"/>
        <v>2106341644.7699988</v>
      </c>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77"/>
      <c r="AE513" s="277"/>
      <c r="AF513" s="277"/>
      <c r="AG513" s="277"/>
      <c r="AH513" s="277"/>
      <c r="AI513" s="277"/>
      <c r="AJ513" s="277"/>
      <c r="AK513" s="277"/>
      <c r="AL513" s="277"/>
      <c r="AM513" s="277"/>
      <c r="AN513" s="277"/>
      <c r="AO513" s="277"/>
      <c r="AP513" s="277"/>
      <c r="AQ513" s="277"/>
      <c r="AR513" s="277"/>
      <c r="AS513" s="277"/>
      <c r="AT513" s="277"/>
      <c r="AU513" s="277"/>
      <c r="AV513" s="277"/>
      <c r="AW513" s="277"/>
      <c r="AX513" s="277"/>
      <c r="AY513" s="277"/>
      <c r="AZ513" s="277"/>
      <c r="BA513" s="277"/>
      <c r="BB513" s="277"/>
      <c r="BC513" s="277"/>
      <c r="BD513" s="277"/>
      <c r="BE513" s="277"/>
      <c r="BF513" s="277"/>
      <c r="BG513" s="277"/>
      <c r="BH513" s="277"/>
      <c r="BI513" s="277"/>
      <c r="BJ513" s="277"/>
      <c r="BK513" s="277"/>
      <c r="BL513" s="277"/>
      <c r="BM513" s="277"/>
      <c r="BN513" s="277"/>
      <c r="BO513" s="277"/>
      <c r="BP513" s="277"/>
      <c r="BQ513" s="277"/>
      <c r="BR513" s="277"/>
      <c r="BS513" s="277"/>
      <c r="BT513" s="277"/>
      <c r="BU513" s="277"/>
      <c r="BV513" s="277"/>
      <c r="BW513" s="277"/>
      <c r="BX513" s="277"/>
      <c r="BY513" s="277"/>
      <c r="BZ513" s="277"/>
      <c r="CA513" s="277"/>
      <c r="CB513" s="277"/>
      <c r="CC513" s="277"/>
      <c r="CD513" s="277"/>
      <c r="CE513" s="277"/>
      <c r="CF513" s="277"/>
      <c r="CG513" s="277"/>
      <c r="CH513" s="277"/>
      <c r="CI513" s="277"/>
      <c r="CJ513" s="277"/>
      <c r="CK513" s="277"/>
      <c r="CL513" s="277"/>
      <c r="CM513" s="277"/>
      <c r="CN513" s="277"/>
      <c r="CO513" s="277"/>
      <c r="CP513" s="277"/>
      <c r="CQ513" s="277"/>
      <c r="CR513" s="277"/>
      <c r="CS513" s="277"/>
      <c r="CT513" s="277"/>
      <c r="CU513" s="277"/>
      <c r="CV513" s="277"/>
      <c r="CW513" s="277"/>
      <c r="CX513" s="277"/>
      <c r="CY513" s="277"/>
      <c r="CZ513" s="277"/>
      <c r="DA513" s="277"/>
      <c r="DB513" s="277"/>
      <c r="DC513" s="277"/>
      <c r="DD513" s="277"/>
      <c r="DE513" s="277"/>
      <c r="DF513" s="277"/>
      <c r="DG513" s="277"/>
      <c r="DH513" s="277"/>
      <c r="DI513" s="277"/>
      <c r="DJ513" s="277"/>
      <c r="DK513" s="277"/>
      <c r="DL513" s="277"/>
      <c r="DM513" s="277"/>
      <c r="DN513" s="277"/>
      <c r="DO513" s="277"/>
      <c r="DP513" s="277"/>
      <c r="DQ513" s="277"/>
      <c r="DR513" s="277"/>
      <c r="DS513" s="277"/>
      <c r="DT513" s="277"/>
      <c r="DU513" s="277"/>
      <c r="DV513" s="277"/>
      <c r="DW513" s="277"/>
      <c r="DX513" s="277"/>
      <c r="DY513" s="277"/>
      <c r="DZ513" s="277"/>
      <c r="EA513" s="277"/>
      <c r="EB513" s="277"/>
      <c r="EC513" s="277"/>
      <c r="ED513" s="277"/>
      <c r="EE513" s="277"/>
      <c r="EF513" s="277"/>
      <c r="EG513" s="277"/>
      <c r="EH513" s="277"/>
      <c r="EI513" s="277"/>
      <c r="EJ513" s="277"/>
      <c r="EK513" s="277"/>
      <c r="EL513" s="277"/>
      <c r="EM513" s="277"/>
    </row>
    <row r="514" spans="1:143" s="38" customFormat="1" ht="46.5" thickBot="1" x14ac:dyDescent="0.3">
      <c r="A514" s="171">
        <v>44243</v>
      </c>
      <c r="B514" s="5" t="s">
        <v>934</v>
      </c>
      <c r="C514" s="5" t="s">
        <v>936</v>
      </c>
      <c r="D514" s="176"/>
      <c r="E514" s="280">
        <v>1424253.35</v>
      </c>
      <c r="F514" s="147">
        <f t="shared" si="7"/>
        <v>2104917391.4199989</v>
      </c>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c r="CX514" s="277"/>
      <c r="CY514" s="277"/>
      <c r="CZ514" s="277"/>
      <c r="DA514" s="277"/>
      <c r="DB514" s="277"/>
      <c r="DC514" s="277"/>
      <c r="DD514" s="277"/>
      <c r="DE514" s="277"/>
      <c r="DF514" s="277"/>
      <c r="DG514" s="277"/>
      <c r="DH514" s="277"/>
      <c r="DI514" s="277"/>
      <c r="DJ514" s="277"/>
      <c r="DK514" s="277"/>
      <c r="DL514" s="277"/>
      <c r="DM514" s="277"/>
      <c r="DN514" s="277"/>
      <c r="DO514" s="277"/>
      <c r="DP514" s="277"/>
      <c r="DQ514" s="277"/>
      <c r="DR514" s="277"/>
      <c r="DS514" s="277"/>
      <c r="DT514" s="277"/>
      <c r="DU514" s="277"/>
      <c r="DV514" s="277"/>
      <c r="DW514" s="277"/>
      <c r="DX514" s="277"/>
      <c r="DY514" s="277"/>
      <c r="DZ514" s="277"/>
      <c r="EA514" s="277"/>
      <c r="EB514" s="277"/>
      <c r="EC514" s="277"/>
      <c r="ED514" s="277"/>
      <c r="EE514" s="277"/>
      <c r="EF514" s="277"/>
      <c r="EG514" s="277"/>
      <c r="EH514" s="277"/>
      <c r="EI514" s="277"/>
      <c r="EJ514" s="277"/>
      <c r="EK514" s="277"/>
      <c r="EL514" s="277"/>
      <c r="EM514" s="277"/>
    </row>
    <row r="515" spans="1:143" s="38" customFormat="1" ht="35.25" thickBot="1" x14ac:dyDescent="0.3">
      <c r="A515" s="171">
        <v>44244</v>
      </c>
      <c r="B515" s="5" t="s">
        <v>991</v>
      </c>
      <c r="C515" s="5" t="s">
        <v>992</v>
      </c>
      <c r="D515" s="176"/>
      <c r="E515" s="280">
        <v>524587.81999999995</v>
      </c>
      <c r="F515" s="147">
        <f t="shared" si="7"/>
        <v>2104392803.599999</v>
      </c>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c r="CX515" s="277"/>
      <c r="CY515" s="277"/>
      <c r="CZ515" s="277"/>
      <c r="DA515" s="277"/>
      <c r="DB515" s="277"/>
      <c r="DC515" s="277"/>
      <c r="DD515" s="277"/>
      <c r="DE515" s="277"/>
      <c r="DF515" s="277"/>
      <c r="DG515" s="277"/>
      <c r="DH515" s="277"/>
      <c r="DI515" s="277"/>
      <c r="DJ515" s="277"/>
      <c r="DK515" s="277"/>
      <c r="DL515" s="277"/>
      <c r="DM515" s="277"/>
      <c r="DN515" s="277"/>
      <c r="DO515" s="277"/>
      <c r="DP515" s="277"/>
      <c r="DQ515" s="277"/>
      <c r="DR515" s="277"/>
      <c r="DS515" s="277"/>
      <c r="DT515" s="277"/>
      <c r="DU515" s="277"/>
      <c r="DV515" s="277"/>
      <c r="DW515" s="277"/>
      <c r="DX515" s="277"/>
      <c r="DY515" s="277"/>
      <c r="DZ515" s="277"/>
      <c r="EA515" s="277"/>
      <c r="EB515" s="277"/>
      <c r="EC515" s="277"/>
      <c r="ED515" s="277"/>
      <c r="EE515" s="277"/>
      <c r="EF515" s="277"/>
      <c r="EG515" s="277"/>
      <c r="EH515" s="277"/>
      <c r="EI515" s="277"/>
      <c r="EJ515" s="277"/>
      <c r="EK515" s="277"/>
      <c r="EL515" s="277"/>
      <c r="EM515" s="277"/>
    </row>
    <row r="516" spans="1:143" s="38" customFormat="1" ht="35.25" thickBot="1" x14ac:dyDescent="0.3">
      <c r="A516" s="171">
        <v>44246</v>
      </c>
      <c r="B516" s="210" t="s">
        <v>1075</v>
      </c>
      <c r="C516" s="252" t="s">
        <v>1079</v>
      </c>
      <c r="D516" s="176"/>
      <c r="E516" s="42">
        <v>2000414.93</v>
      </c>
      <c r="F516" s="147">
        <f t="shared" si="7"/>
        <v>2102392388.6699989</v>
      </c>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c r="CX516" s="277"/>
      <c r="CY516" s="277"/>
      <c r="CZ516" s="277"/>
      <c r="DA516" s="277"/>
      <c r="DB516" s="277"/>
      <c r="DC516" s="277"/>
      <c r="DD516" s="277"/>
      <c r="DE516" s="277"/>
      <c r="DF516" s="277"/>
      <c r="DG516" s="277"/>
      <c r="DH516" s="277"/>
      <c r="DI516" s="277"/>
      <c r="DJ516" s="277"/>
      <c r="DK516" s="277"/>
      <c r="DL516" s="277"/>
      <c r="DM516" s="277"/>
      <c r="DN516" s="277"/>
      <c r="DO516" s="277"/>
      <c r="DP516" s="277"/>
      <c r="DQ516" s="277"/>
      <c r="DR516" s="277"/>
      <c r="DS516" s="277"/>
      <c r="DT516" s="277"/>
      <c r="DU516" s="277"/>
      <c r="DV516" s="277"/>
      <c r="DW516" s="277"/>
      <c r="DX516" s="277"/>
      <c r="DY516" s="277"/>
      <c r="DZ516" s="277"/>
      <c r="EA516" s="277"/>
      <c r="EB516" s="277"/>
      <c r="EC516" s="277"/>
      <c r="ED516" s="277"/>
      <c r="EE516" s="277"/>
      <c r="EF516" s="277"/>
      <c r="EG516" s="277"/>
      <c r="EH516" s="277"/>
      <c r="EI516" s="277"/>
      <c r="EJ516" s="277"/>
      <c r="EK516" s="277"/>
      <c r="EL516" s="277"/>
      <c r="EM516" s="277"/>
    </row>
    <row r="517" spans="1:143" s="38" customFormat="1" ht="35.25" thickBot="1" x14ac:dyDescent="0.3">
      <c r="A517" s="171">
        <v>44246</v>
      </c>
      <c r="B517" s="210" t="s">
        <v>1076</v>
      </c>
      <c r="C517" s="252" t="s">
        <v>1080</v>
      </c>
      <c r="D517" s="176"/>
      <c r="E517" s="42">
        <v>7841421.5800000001</v>
      </c>
      <c r="F517" s="147">
        <f t="shared" si="7"/>
        <v>2094550967.089999</v>
      </c>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c r="CX517" s="277"/>
      <c r="CY517" s="277"/>
      <c r="CZ517" s="277"/>
      <c r="DA517" s="277"/>
      <c r="DB517" s="277"/>
      <c r="DC517" s="277"/>
      <c r="DD517" s="277"/>
      <c r="DE517" s="277"/>
      <c r="DF517" s="277"/>
      <c r="DG517" s="277"/>
      <c r="DH517" s="277"/>
      <c r="DI517" s="277"/>
      <c r="DJ517" s="277"/>
      <c r="DK517" s="277"/>
      <c r="DL517" s="277"/>
      <c r="DM517" s="277"/>
      <c r="DN517" s="277"/>
      <c r="DO517" s="277"/>
      <c r="DP517" s="277"/>
      <c r="DQ517" s="277"/>
      <c r="DR517" s="277"/>
      <c r="DS517" s="277"/>
      <c r="DT517" s="277"/>
      <c r="DU517" s="277"/>
      <c r="DV517" s="277"/>
      <c r="DW517" s="277"/>
      <c r="DX517" s="277"/>
      <c r="DY517" s="277"/>
      <c r="DZ517" s="277"/>
      <c r="EA517" s="277"/>
      <c r="EB517" s="277"/>
      <c r="EC517" s="277"/>
      <c r="ED517" s="277"/>
      <c r="EE517" s="277"/>
      <c r="EF517" s="277"/>
      <c r="EG517" s="277"/>
      <c r="EH517" s="277"/>
      <c r="EI517" s="277"/>
      <c r="EJ517" s="277"/>
      <c r="EK517" s="277"/>
      <c r="EL517" s="277"/>
      <c r="EM517" s="277"/>
    </row>
    <row r="518" spans="1:143" s="38" customFormat="1" ht="35.25" thickBot="1" x14ac:dyDescent="0.3">
      <c r="A518" s="171">
        <v>44246</v>
      </c>
      <c r="B518" s="210" t="s">
        <v>1077</v>
      </c>
      <c r="C518" s="252" t="s">
        <v>1081</v>
      </c>
      <c r="D518" s="176"/>
      <c r="E518" s="42">
        <v>816664.7</v>
      </c>
      <c r="F518" s="147">
        <f t="shared" si="7"/>
        <v>2093734302.3899989</v>
      </c>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c r="EM518" s="277"/>
    </row>
    <row r="519" spans="1:143" s="38" customFormat="1" ht="35.25" thickBot="1" x14ac:dyDescent="0.3">
      <c r="A519" s="171">
        <v>44246</v>
      </c>
      <c r="B519" s="210" t="s">
        <v>1078</v>
      </c>
      <c r="C519" s="252" t="s">
        <v>1082</v>
      </c>
      <c r="D519" s="176"/>
      <c r="E519" s="42">
        <v>1569809.15</v>
      </c>
      <c r="F519" s="147">
        <f t="shared" si="7"/>
        <v>2092164493.2399988</v>
      </c>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c r="CX519" s="277"/>
      <c r="CY519" s="277"/>
      <c r="CZ519" s="277"/>
      <c r="DA519" s="277"/>
      <c r="DB519" s="277"/>
      <c r="DC519" s="277"/>
      <c r="DD519" s="277"/>
      <c r="DE519" s="277"/>
      <c r="DF519" s="277"/>
      <c r="DG519" s="277"/>
      <c r="DH519" s="277"/>
      <c r="DI519" s="277"/>
      <c r="DJ519" s="277"/>
      <c r="DK519" s="277"/>
      <c r="DL519" s="277"/>
      <c r="DM519" s="277"/>
      <c r="DN519" s="277"/>
      <c r="DO519" s="277"/>
      <c r="DP519" s="277"/>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c r="EM519" s="277"/>
    </row>
    <row r="520" spans="1:143" s="38" customFormat="1" ht="39.75" customHeight="1" thickBot="1" x14ac:dyDescent="0.3">
      <c r="A520" s="171">
        <v>44249</v>
      </c>
      <c r="B520" s="5" t="s">
        <v>1107</v>
      </c>
      <c r="C520" s="5" t="s">
        <v>1109</v>
      </c>
      <c r="D520" s="176"/>
      <c r="E520" s="42">
        <v>259974.73</v>
      </c>
      <c r="F520" s="147">
        <f t="shared" si="7"/>
        <v>2091904518.5099988</v>
      </c>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c r="CX520" s="277"/>
      <c r="CY520" s="277"/>
      <c r="CZ520" s="277"/>
      <c r="DA520" s="277"/>
      <c r="DB520" s="277"/>
      <c r="DC520" s="277"/>
      <c r="DD520" s="277"/>
      <c r="DE520" s="277"/>
      <c r="DF520" s="277"/>
      <c r="DG520" s="277"/>
      <c r="DH520" s="277"/>
      <c r="DI520" s="277"/>
      <c r="DJ520" s="277"/>
      <c r="DK520" s="277"/>
      <c r="DL520" s="277"/>
      <c r="DM520" s="277"/>
      <c r="DN520" s="277"/>
      <c r="DO520" s="277"/>
      <c r="DP520" s="277"/>
      <c r="DQ520" s="277"/>
      <c r="DR520" s="277"/>
      <c r="DS520" s="277"/>
      <c r="DT520" s="277"/>
      <c r="DU520" s="277"/>
      <c r="DV520" s="277"/>
      <c r="DW520" s="277"/>
      <c r="DX520" s="277"/>
      <c r="DY520" s="277"/>
      <c r="DZ520" s="277"/>
      <c r="EA520" s="277"/>
      <c r="EB520" s="277"/>
      <c r="EC520" s="277"/>
      <c r="ED520" s="277"/>
      <c r="EE520" s="277"/>
      <c r="EF520" s="277"/>
      <c r="EG520" s="277"/>
      <c r="EH520" s="277"/>
      <c r="EI520" s="277"/>
      <c r="EJ520" s="277"/>
      <c r="EK520" s="277"/>
      <c r="EL520" s="277"/>
      <c r="EM520" s="277"/>
    </row>
    <row r="521" spans="1:143" s="38" customFormat="1" ht="29.25" customHeight="1" thickBot="1" x14ac:dyDescent="0.3">
      <c r="A521" s="171">
        <v>44249</v>
      </c>
      <c r="B521" s="5" t="s">
        <v>1108</v>
      </c>
      <c r="C521" s="5" t="s">
        <v>1110</v>
      </c>
      <c r="D521" s="95"/>
      <c r="E521" s="42">
        <v>1006231.37</v>
      </c>
      <c r="F521" s="147">
        <f t="shared" si="7"/>
        <v>2090898287.1399989</v>
      </c>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c r="CX521" s="277"/>
      <c r="CY521" s="277"/>
      <c r="CZ521" s="277"/>
      <c r="DA521" s="277"/>
      <c r="DB521" s="277"/>
      <c r="DC521" s="277"/>
      <c r="DD521" s="277"/>
      <c r="DE521" s="277"/>
      <c r="DF521" s="277"/>
      <c r="DG521" s="277"/>
      <c r="DH521" s="277"/>
      <c r="DI521" s="277"/>
      <c r="DJ521" s="277"/>
      <c r="DK521" s="277"/>
      <c r="DL521" s="277"/>
      <c r="DM521" s="277"/>
      <c r="DN521" s="277"/>
      <c r="DO521" s="277"/>
      <c r="DP521" s="277"/>
      <c r="DQ521" s="277"/>
      <c r="DR521" s="277"/>
      <c r="DS521" s="277"/>
      <c r="DT521" s="277"/>
      <c r="DU521" s="277"/>
      <c r="DV521" s="277"/>
      <c r="DW521" s="277"/>
      <c r="DX521" s="277"/>
      <c r="DY521" s="277"/>
      <c r="DZ521" s="277"/>
      <c r="EA521" s="277"/>
      <c r="EB521" s="277"/>
      <c r="EC521" s="277"/>
      <c r="ED521" s="277"/>
      <c r="EE521" s="277"/>
      <c r="EF521" s="277"/>
      <c r="EG521" s="277"/>
      <c r="EH521" s="277"/>
      <c r="EI521" s="277"/>
      <c r="EJ521" s="277"/>
      <c r="EK521" s="277"/>
      <c r="EL521" s="277"/>
      <c r="EM521" s="277"/>
    </row>
    <row r="522" spans="1:143" s="38" customFormat="1" ht="57.75" thickBot="1" x14ac:dyDescent="0.3">
      <c r="A522" s="142">
        <v>44251</v>
      </c>
      <c r="B522" s="5" t="s">
        <v>1111</v>
      </c>
      <c r="C522" s="5" t="s">
        <v>1113</v>
      </c>
      <c r="D522" s="95"/>
      <c r="E522" s="42">
        <v>13654705.640000001</v>
      </c>
      <c r="F522" s="147">
        <f t="shared" si="7"/>
        <v>2077243581.4999988</v>
      </c>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c r="CX522" s="277"/>
      <c r="CY522" s="277"/>
      <c r="CZ522" s="277"/>
      <c r="DA522" s="277"/>
      <c r="DB522" s="277"/>
      <c r="DC522" s="277"/>
      <c r="DD522" s="277"/>
      <c r="DE522" s="277"/>
      <c r="DF522" s="277"/>
      <c r="DG522" s="277"/>
      <c r="DH522" s="277"/>
      <c r="DI522" s="277"/>
      <c r="DJ522" s="277"/>
      <c r="DK522" s="277"/>
      <c r="DL522" s="277"/>
      <c r="DM522" s="277"/>
      <c r="DN522" s="277"/>
      <c r="DO522" s="277"/>
      <c r="DP522" s="277"/>
      <c r="DQ522" s="277"/>
      <c r="DR522" s="277"/>
      <c r="DS522" s="277"/>
      <c r="DT522" s="277"/>
      <c r="DU522" s="277"/>
      <c r="DV522" s="277"/>
      <c r="DW522" s="277"/>
      <c r="DX522" s="277"/>
      <c r="DY522" s="277"/>
      <c r="DZ522" s="277"/>
      <c r="EA522" s="277"/>
      <c r="EB522" s="277"/>
      <c r="EC522" s="277"/>
      <c r="ED522" s="277"/>
      <c r="EE522" s="277"/>
      <c r="EF522" s="277"/>
      <c r="EG522" s="277"/>
      <c r="EH522" s="277"/>
      <c r="EI522" s="277"/>
      <c r="EJ522" s="277"/>
      <c r="EK522" s="277"/>
      <c r="EL522" s="277"/>
      <c r="EM522" s="277"/>
    </row>
    <row r="523" spans="1:143" s="38" customFormat="1" ht="34.5" x14ac:dyDescent="0.25">
      <c r="A523" s="142">
        <v>44251</v>
      </c>
      <c r="B523" s="5" t="s">
        <v>1112</v>
      </c>
      <c r="C523" s="5" t="s">
        <v>1114</v>
      </c>
      <c r="D523" s="95"/>
      <c r="E523" s="42">
        <v>7602228.79</v>
      </c>
      <c r="F523" s="147">
        <f t="shared" si="7"/>
        <v>2069641352.7099988</v>
      </c>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c r="CX523" s="277"/>
      <c r="CY523" s="277"/>
      <c r="CZ523" s="277"/>
      <c r="DA523" s="277"/>
      <c r="DB523" s="277"/>
      <c r="DC523" s="277"/>
      <c r="DD523" s="277"/>
      <c r="DE523" s="277"/>
      <c r="DF523" s="277"/>
      <c r="DG523" s="277"/>
      <c r="DH523" s="277"/>
      <c r="DI523" s="277"/>
      <c r="DJ523" s="277"/>
      <c r="DK523" s="277"/>
      <c r="DL523" s="277"/>
      <c r="DM523" s="277"/>
      <c r="DN523" s="277"/>
      <c r="DO523" s="277"/>
      <c r="DP523" s="277"/>
      <c r="DQ523" s="277"/>
      <c r="DR523" s="277"/>
      <c r="DS523" s="277"/>
      <c r="DT523" s="277"/>
      <c r="DU523" s="277"/>
      <c r="DV523" s="277"/>
      <c r="DW523" s="277"/>
      <c r="DX523" s="277"/>
      <c r="DY523" s="277"/>
      <c r="DZ523" s="277"/>
      <c r="EA523" s="277"/>
      <c r="EB523" s="277"/>
      <c r="EC523" s="277"/>
      <c r="ED523" s="277"/>
      <c r="EE523" s="277"/>
      <c r="EF523" s="277"/>
      <c r="EG523" s="277"/>
      <c r="EH523" s="277"/>
      <c r="EI523" s="277"/>
      <c r="EJ523" s="277"/>
      <c r="EK523" s="277"/>
      <c r="EL523" s="277"/>
      <c r="EM523" s="277"/>
    </row>
    <row r="524" spans="1:143" s="38" customFormat="1" x14ac:dyDescent="0.25">
      <c r="A524" s="205"/>
      <c r="B524" s="28"/>
      <c r="C524" s="28"/>
      <c r="D524" s="121"/>
      <c r="E524" s="32"/>
      <c r="F524" s="113"/>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c r="CX524" s="277"/>
      <c r="CY524" s="277"/>
      <c r="CZ524" s="277"/>
      <c r="DA524" s="277"/>
      <c r="DB524" s="277"/>
      <c r="DC524" s="277"/>
      <c r="DD524" s="277"/>
      <c r="DE524" s="277"/>
      <c r="DF524" s="277"/>
      <c r="DG524" s="277"/>
      <c r="DH524" s="277"/>
      <c r="DI524" s="277"/>
      <c r="DJ524" s="277"/>
      <c r="DK524" s="277"/>
      <c r="DL524" s="277"/>
      <c r="DM524" s="277"/>
      <c r="DN524" s="277"/>
      <c r="DO524" s="277"/>
      <c r="DP524" s="277"/>
      <c r="DQ524" s="277"/>
      <c r="DR524" s="277"/>
      <c r="DS524" s="277"/>
      <c r="DT524" s="277"/>
      <c r="DU524" s="277"/>
      <c r="DV524" s="277"/>
      <c r="DW524" s="277"/>
      <c r="DX524" s="277"/>
      <c r="DY524" s="277"/>
      <c r="DZ524" s="277"/>
      <c r="EA524" s="277"/>
      <c r="EB524" s="277"/>
      <c r="EC524" s="277"/>
      <c r="ED524" s="277"/>
      <c r="EE524" s="277"/>
      <c r="EF524" s="277"/>
      <c r="EG524" s="277"/>
      <c r="EH524" s="277"/>
      <c r="EI524" s="277"/>
      <c r="EJ524" s="277"/>
      <c r="EK524" s="277"/>
      <c r="EL524" s="277"/>
      <c r="EM524" s="277"/>
    </row>
    <row r="525" spans="1:143" x14ac:dyDescent="0.25">
      <c r="A525" s="10"/>
      <c r="B525" s="7"/>
      <c r="C525" s="35"/>
      <c r="D525" s="71"/>
      <c r="E525" s="36"/>
      <c r="F525" s="113"/>
    </row>
    <row r="526" spans="1:143" x14ac:dyDescent="0.25">
      <c r="A526" s="10"/>
      <c r="B526" s="7"/>
      <c r="C526" s="35"/>
      <c r="D526" s="71"/>
      <c r="E526" s="36"/>
      <c r="F526" s="113"/>
    </row>
    <row r="527" spans="1:143" x14ac:dyDescent="0.25">
      <c r="A527" s="887" t="s">
        <v>0</v>
      </c>
      <c r="B527" s="887"/>
      <c r="C527" s="887"/>
      <c r="D527" s="887"/>
      <c r="E527" s="887"/>
      <c r="F527" s="887"/>
    </row>
    <row r="528" spans="1:143" x14ac:dyDescent="0.25">
      <c r="A528" s="888" t="s">
        <v>33</v>
      </c>
      <c r="B528" s="888"/>
      <c r="C528" s="888"/>
      <c r="D528" s="888"/>
      <c r="E528" s="888"/>
      <c r="F528" s="888"/>
    </row>
    <row r="529" spans="1:143" x14ac:dyDescent="0.25">
      <c r="A529" s="39"/>
      <c r="B529" s="249"/>
      <c r="C529" s="245"/>
      <c r="D529" s="245"/>
      <c r="E529" s="105"/>
      <c r="F529" s="100"/>
    </row>
    <row r="530" spans="1:143" x14ac:dyDescent="0.25">
      <c r="A530" s="887" t="s">
        <v>1</v>
      </c>
      <c r="B530" s="887"/>
      <c r="C530" s="887"/>
      <c r="D530" s="887"/>
      <c r="E530" s="887"/>
      <c r="F530" s="887"/>
    </row>
    <row r="531" spans="1:143" ht="15" customHeight="1" x14ac:dyDescent="0.25">
      <c r="A531" s="889" t="s">
        <v>601</v>
      </c>
      <c r="B531" s="889"/>
      <c r="C531" s="889"/>
      <c r="D531" s="889"/>
      <c r="E531" s="889"/>
      <c r="F531" s="889"/>
    </row>
    <row r="532" spans="1:143" ht="15" customHeight="1" x14ac:dyDescent="0.25">
      <c r="A532" s="889" t="s">
        <v>2</v>
      </c>
      <c r="B532" s="889"/>
      <c r="C532" s="889"/>
      <c r="D532" s="889"/>
      <c r="E532" s="889"/>
      <c r="F532" s="889"/>
    </row>
    <row r="533" spans="1:143" x14ac:dyDescent="0.25">
      <c r="A533" s="24"/>
      <c r="C533" s="25"/>
      <c r="D533" s="68"/>
      <c r="E533" s="106"/>
      <c r="F533" s="101"/>
    </row>
    <row r="534" spans="1:143" x14ac:dyDescent="0.25">
      <c r="A534" s="10"/>
      <c r="B534" s="7"/>
      <c r="C534" s="35"/>
      <c r="D534" s="71"/>
      <c r="E534" s="36"/>
      <c r="F534" s="113"/>
    </row>
    <row r="535" spans="1:143" x14ac:dyDescent="0.25">
      <c r="A535" s="10"/>
      <c r="B535" s="7"/>
      <c r="C535" s="35"/>
      <c r="D535" s="71"/>
      <c r="E535" s="36"/>
      <c r="F535" s="113"/>
    </row>
    <row r="536" spans="1:143" ht="15.75" thickBot="1" x14ac:dyDescent="0.3">
      <c r="A536" s="11"/>
      <c r="B536" s="12"/>
      <c r="C536" s="13"/>
      <c r="D536" s="69"/>
      <c r="E536" s="108"/>
      <c r="F536" s="101"/>
    </row>
    <row r="537" spans="1:143" x14ac:dyDescent="0.25">
      <c r="A537" s="890" t="s">
        <v>17</v>
      </c>
      <c r="B537" s="891"/>
      <c r="C537" s="891"/>
      <c r="D537" s="891"/>
      <c r="E537" s="891"/>
      <c r="F537" s="269"/>
    </row>
    <row r="538" spans="1:143" ht="15.75" thickBot="1" x14ac:dyDescent="0.3">
      <c r="A538" s="892"/>
      <c r="B538" s="893"/>
      <c r="C538" s="893"/>
      <c r="D538" s="893"/>
      <c r="E538" s="893"/>
      <c r="F538" s="270"/>
    </row>
    <row r="539" spans="1:143" x14ac:dyDescent="0.25">
      <c r="A539" s="890" t="s">
        <v>4</v>
      </c>
      <c r="B539" s="891"/>
      <c r="C539" s="891"/>
      <c r="D539" s="891"/>
      <c r="E539" s="894"/>
      <c r="F539" s="896">
        <v>13479149.470000001</v>
      </c>
      <c r="H539" s="278"/>
    </row>
    <row r="540" spans="1:143" ht="15.75" thickBot="1" x14ac:dyDescent="0.3">
      <c r="A540" s="892"/>
      <c r="B540" s="893"/>
      <c r="C540" s="893"/>
      <c r="D540" s="893"/>
      <c r="E540" s="895"/>
      <c r="F540" s="897"/>
    </row>
    <row r="541" spans="1:143" x14ac:dyDescent="0.25">
      <c r="A541" s="898" t="s">
        <v>5</v>
      </c>
      <c r="B541" s="954" t="s">
        <v>6</v>
      </c>
      <c r="C541" s="905" t="s">
        <v>18</v>
      </c>
      <c r="D541" s="898" t="s">
        <v>8</v>
      </c>
      <c r="E541" s="903" t="s">
        <v>9</v>
      </c>
      <c r="F541" s="905" t="s">
        <v>10</v>
      </c>
    </row>
    <row r="542" spans="1:143" x14ac:dyDescent="0.25">
      <c r="A542" s="899"/>
      <c r="B542" s="972"/>
      <c r="C542" s="973"/>
      <c r="D542" s="899"/>
      <c r="E542" s="974"/>
      <c r="F542" s="973"/>
    </row>
    <row r="543" spans="1:143" s="354" customFormat="1" x14ac:dyDescent="0.25">
      <c r="A543" s="358"/>
      <c r="B543" s="359"/>
      <c r="C543" s="360" t="s">
        <v>387</v>
      </c>
      <c r="D543" s="363">
        <v>2600.9</v>
      </c>
      <c r="E543" s="361"/>
      <c r="F543" s="362">
        <f>F539+D543</f>
        <v>13481750.370000001</v>
      </c>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c r="AJ543" s="353"/>
      <c r="AK543" s="353"/>
      <c r="AL543" s="353"/>
      <c r="AM543" s="353"/>
      <c r="AN543" s="353"/>
      <c r="AO543" s="353"/>
      <c r="AP543" s="353"/>
      <c r="AQ543" s="353"/>
      <c r="AR543" s="353"/>
      <c r="AS543" s="353"/>
      <c r="AT543" s="353"/>
      <c r="AU543" s="353"/>
      <c r="AV543" s="353"/>
      <c r="AW543" s="353"/>
      <c r="AX543" s="353"/>
      <c r="AY543" s="353"/>
      <c r="AZ543" s="353"/>
      <c r="BA543" s="353"/>
      <c r="BB543" s="353"/>
      <c r="BC543" s="353"/>
      <c r="BD543" s="353"/>
      <c r="BE543" s="353"/>
      <c r="BF543" s="353"/>
      <c r="BG543" s="353"/>
      <c r="BH543" s="353"/>
      <c r="BI543" s="353"/>
      <c r="BJ543" s="353"/>
      <c r="BK543" s="353"/>
      <c r="BL543" s="353"/>
      <c r="BM543" s="353"/>
      <c r="BN543" s="353"/>
      <c r="BO543" s="353"/>
      <c r="BP543" s="353"/>
      <c r="BQ543" s="353"/>
      <c r="BR543" s="353"/>
      <c r="BS543" s="353"/>
      <c r="BT543" s="353"/>
      <c r="BU543" s="353"/>
      <c r="BV543" s="353"/>
      <c r="BW543" s="353"/>
      <c r="BX543" s="353"/>
      <c r="BY543" s="353"/>
      <c r="BZ543" s="353"/>
      <c r="CA543" s="353"/>
      <c r="CB543" s="353"/>
      <c r="CC543" s="353"/>
      <c r="CD543" s="353"/>
      <c r="CE543" s="353"/>
      <c r="CF543" s="353"/>
      <c r="CG543" s="353"/>
      <c r="CH543" s="353"/>
      <c r="CI543" s="353"/>
      <c r="CJ543" s="353"/>
      <c r="CK543" s="353"/>
      <c r="CL543" s="353"/>
      <c r="CM543" s="353"/>
      <c r="CN543" s="353"/>
      <c r="CO543" s="353"/>
      <c r="CP543" s="353"/>
      <c r="CQ543" s="353"/>
      <c r="CR543" s="353"/>
      <c r="CS543" s="353"/>
      <c r="CT543" s="353"/>
      <c r="CU543" s="353"/>
      <c r="CV543" s="353"/>
      <c r="CW543" s="353"/>
      <c r="CX543" s="353"/>
      <c r="CY543" s="353"/>
      <c r="CZ543" s="353"/>
      <c r="DA543" s="353"/>
      <c r="DB543" s="353"/>
      <c r="DC543" s="353"/>
      <c r="DD543" s="353"/>
      <c r="DE543" s="353"/>
      <c r="DF543" s="353"/>
      <c r="DG543" s="353"/>
      <c r="DH543" s="353"/>
      <c r="DI543" s="353"/>
      <c r="DJ543" s="353"/>
      <c r="DK543" s="353"/>
      <c r="DL543" s="353"/>
      <c r="DM543" s="353"/>
      <c r="DN543" s="353"/>
      <c r="DO543" s="353"/>
      <c r="DP543" s="353"/>
      <c r="DQ543" s="353"/>
      <c r="DR543" s="353"/>
      <c r="DS543" s="353"/>
      <c r="DT543" s="353"/>
      <c r="DU543" s="353"/>
      <c r="DV543" s="353"/>
      <c r="DW543" s="353"/>
      <c r="DX543" s="353"/>
      <c r="DY543" s="353"/>
      <c r="DZ543" s="353"/>
      <c r="EA543" s="353"/>
      <c r="EB543" s="353"/>
      <c r="EC543" s="353"/>
      <c r="ED543" s="353"/>
      <c r="EE543" s="353"/>
      <c r="EF543" s="353"/>
      <c r="EG543" s="353"/>
      <c r="EH543" s="353"/>
      <c r="EI543" s="353"/>
      <c r="EJ543" s="353"/>
      <c r="EK543" s="353"/>
      <c r="EL543" s="353"/>
      <c r="EM543" s="353"/>
    </row>
    <row r="544" spans="1:143" ht="24.75" customHeight="1" x14ac:dyDescent="0.25">
      <c r="A544" s="140"/>
      <c r="B544" s="85"/>
      <c r="C544" s="355" t="s">
        <v>19</v>
      </c>
      <c r="D544" s="356">
        <v>132185449.81</v>
      </c>
      <c r="E544" s="357"/>
      <c r="F544" s="362">
        <f>F543+D544</f>
        <v>145667200.18000001</v>
      </c>
    </row>
    <row r="545" spans="1:143" ht="21.75" customHeight="1" thickBot="1" x14ac:dyDescent="0.3">
      <c r="A545" s="140"/>
      <c r="B545" s="85"/>
      <c r="C545" s="2" t="s">
        <v>20</v>
      </c>
      <c r="D545" s="307">
        <v>1075923.82</v>
      </c>
      <c r="E545" s="145"/>
      <c r="F545" s="362">
        <f>F544+D545</f>
        <v>146743124</v>
      </c>
    </row>
    <row r="546" spans="1:143" ht="21.75" customHeight="1" thickBot="1" x14ac:dyDescent="0.3">
      <c r="A546" s="15"/>
      <c r="B546" s="1"/>
      <c r="C546" s="45" t="s">
        <v>19</v>
      </c>
      <c r="D546" s="307"/>
      <c r="E546" s="292"/>
      <c r="F546" s="362">
        <f>F545+D546</f>
        <v>146743124</v>
      </c>
    </row>
    <row r="547" spans="1:143" ht="21.75" customHeight="1" thickBot="1" x14ac:dyDescent="0.3">
      <c r="A547" s="313"/>
      <c r="B547" s="1"/>
      <c r="C547" s="352" t="s">
        <v>1359</v>
      </c>
      <c r="D547" s="307"/>
      <c r="E547" s="315">
        <v>4473062.7300000004</v>
      </c>
      <c r="F547" s="314">
        <f>F546-E547</f>
        <v>142270061.27000001</v>
      </c>
    </row>
    <row r="548" spans="1:143" ht="21.75" customHeight="1" thickBot="1" x14ac:dyDescent="0.3">
      <c r="A548" s="313"/>
      <c r="B548" s="1"/>
      <c r="C548" s="305" t="s">
        <v>1084</v>
      </c>
      <c r="D548" s="307"/>
      <c r="E548" s="315">
        <f>182738.9+896.23+25.04</f>
        <v>183660.17</v>
      </c>
      <c r="F548" s="314">
        <f t="shared" ref="F548:F569" si="8">F547-E548</f>
        <v>142086401.10000002</v>
      </c>
    </row>
    <row r="549" spans="1:143" ht="21.75" customHeight="1" thickBot="1" x14ac:dyDescent="0.3">
      <c r="A549" s="313"/>
      <c r="B549" s="1"/>
      <c r="C549" s="260" t="s">
        <v>1090</v>
      </c>
      <c r="D549" s="307"/>
      <c r="E549" s="315">
        <v>836.77</v>
      </c>
      <c r="F549" s="314">
        <f t="shared" si="8"/>
        <v>142085564.33000001</v>
      </c>
    </row>
    <row r="550" spans="1:143" s="25" customFormat="1" ht="12" thickBot="1" x14ac:dyDescent="0.25">
      <c r="A550" s="259"/>
      <c r="B550" s="242"/>
      <c r="C550" s="2" t="s">
        <v>1083</v>
      </c>
      <c r="D550" s="149"/>
      <c r="E550" s="294">
        <v>1000</v>
      </c>
      <c r="F550" s="314">
        <f t="shared" si="8"/>
        <v>142084564.33000001</v>
      </c>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row>
    <row r="551" spans="1:143" s="25" customFormat="1" ht="12" thickBot="1" x14ac:dyDescent="0.25">
      <c r="A551" s="259"/>
      <c r="B551" s="242"/>
      <c r="C551" s="2" t="s">
        <v>1358</v>
      </c>
      <c r="D551" s="149"/>
      <c r="E551" s="337">
        <v>175</v>
      </c>
      <c r="F551" s="314">
        <f t="shared" si="8"/>
        <v>142084389.33000001</v>
      </c>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row>
    <row r="552" spans="1:143" s="25" customFormat="1" ht="12" thickBot="1" x14ac:dyDescent="0.25">
      <c r="A552" s="134">
        <v>44228</v>
      </c>
      <c r="B552" s="139" t="s">
        <v>748</v>
      </c>
      <c r="C552" s="30" t="s">
        <v>930</v>
      </c>
      <c r="D552" s="136"/>
      <c r="E552" s="172">
        <v>32906.5</v>
      </c>
      <c r="F552" s="314">
        <f t="shared" si="8"/>
        <v>142051482.83000001</v>
      </c>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row>
    <row r="553" spans="1:143" s="25" customFormat="1" ht="12" thickBot="1" x14ac:dyDescent="0.25">
      <c r="A553" s="134">
        <v>44232</v>
      </c>
      <c r="B553" s="139">
        <v>102900</v>
      </c>
      <c r="C553" s="30" t="s">
        <v>931</v>
      </c>
      <c r="D553" s="136"/>
      <c r="E553" s="145">
        <v>16695.29</v>
      </c>
      <c r="F553" s="314">
        <f t="shared" si="8"/>
        <v>142034787.54000002</v>
      </c>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row>
    <row r="554" spans="1:143" s="25" customFormat="1" ht="12" thickBot="1" x14ac:dyDescent="0.25">
      <c r="A554" s="134">
        <v>44232</v>
      </c>
      <c r="B554" s="139" t="s">
        <v>749</v>
      </c>
      <c r="C554" s="30" t="s">
        <v>932</v>
      </c>
      <c r="D554" s="136"/>
      <c r="E554" s="282">
        <v>5160.34</v>
      </c>
      <c r="F554" s="314">
        <f t="shared" si="8"/>
        <v>142029627.20000002</v>
      </c>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row>
    <row r="555" spans="1:143" s="235" customFormat="1" ht="15.75" customHeight="1" thickBot="1" x14ac:dyDescent="0.25">
      <c r="A555" s="230">
        <v>44232</v>
      </c>
      <c r="B555" s="139" t="s">
        <v>750</v>
      </c>
      <c r="C555" s="232" t="s">
        <v>1100</v>
      </c>
      <c r="D555" s="233"/>
      <c r="E555" s="145">
        <v>197240.17</v>
      </c>
      <c r="F555" s="314">
        <f t="shared" si="8"/>
        <v>141832387.03000003</v>
      </c>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79"/>
      <c r="AE555" s="279"/>
      <c r="AF555" s="279"/>
      <c r="AG555" s="279"/>
      <c r="AH555" s="279"/>
      <c r="AI555" s="279"/>
      <c r="AJ555" s="279"/>
      <c r="AK555" s="279"/>
      <c r="AL555" s="279"/>
      <c r="AM555" s="279"/>
      <c r="AN555" s="279"/>
      <c r="AO555" s="279"/>
      <c r="AP555" s="279"/>
      <c r="AQ555" s="279"/>
      <c r="AR555" s="279"/>
      <c r="AS555" s="279"/>
      <c r="AT555" s="279"/>
      <c r="AU555" s="279"/>
      <c r="AV555" s="279"/>
      <c r="AW555" s="279"/>
      <c r="AX555" s="279"/>
      <c r="AY555" s="279"/>
      <c r="AZ555" s="279"/>
      <c r="BA555" s="279"/>
      <c r="BB555" s="279"/>
      <c r="BC555" s="279"/>
      <c r="BD555" s="279"/>
      <c r="BE555" s="279"/>
      <c r="BF555" s="279"/>
      <c r="BG555" s="279"/>
      <c r="BH555" s="279"/>
      <c r="BI555" s="279"/>
      <c r="BJ555" s="279"/>
      <c r="BK555" s="279"/>
      <c r="BL555" s="279"/>
      <c r="BM555" s="279"/>
      <c r="BN555" s="279"/>
      <c r="BO555" s="279"/>
      <c r="BP555" s="279"/>
      <c r="BQ555" s="279"/>
      <c r="BR555" s="279"/>
      <c r="BS555" s="279"/>
      <c r="BT555" s="279"/>
      <c r="BU555" s="279"/>
      <c r="BV555" s="279"/>
      <c r="BW555" s="279"/>
      <c r="BX555" s="279"/>
      <c r="BY555" s="279"/>
      <c r="BZ555" s="279"/>
      <c r="CA555" s="279"/>
      <c r="CB555" s="279"/>
      <c r="CC555" s="279"/>
      <c r="CD555" s="279"/>
      <c r="CE555" s="279"/>
      <c r="CF555" s="279"/>
      <c r="CG555" s="279"/>
      <c r="CH555" s="279"/>
      <c r="CI555" s="279"/>
      <c r="CJ555" s="279"/>
      <c r="CK555" s="279"/>
      <c r="CL555" s="279"/>
      <c r="CM555" s="279"/>
      <c r="CN555" s="279"/>
      <c r="CO555" s="279"/>
      <c r="CP555" s="279"/>
      <c r="CQ555" s="279"/>
      <c r="CR555" s="279"/>
      <c r="CS555" s="279"/>
      <c r="CT555" s="279"/>
      <c r="CU555" s="279"/>
      <c r="CV555" s="279"/>
      <c r="CW555" s="279"/>
      <c r="CX555" s="279"/>
      <c r="CY555" s="279"/>
      <c r="CZ555" s="279"/>
      <c r="DA555" s="279"/>
      <c r="DB555" s="279"/>
      <c r="DC555" s="279"/>
      <c r="DD555" s="279"/>
      <c r="DE555" s="279"/>
      <c r="DF555" s="279"/>
      <c r="DG555" s="279"/>
      <c r="DH555" s="279"/>
      <c r="DI555" s="279"/>
      <c r="DJ555" s="279"/>
      <c r="DK555" s="279"/>
      <c r="DL555" s="279"/>
      <c r="DM555" s="279"/>
      <c r="DN555" s="279"/>
      <c r="DO555" s="279"/>
      <c r="DP555" s="279"/>
      <c r="DQ555" s="279"/>
      <c r="DR555" s="279"/>
      <c r="DS555" s="279"/>
      <c r="DT555" s="279"/>
      <c r="DU555" s="279"/>
      <c r="DV555" s="279"/>
      <c r="DW555" s="279"/>
      <c r="DX555" s="279"/>
      <c r="DY555" s="279"/>
      <c r="DZ555" s="279"/>
      <c r="EA555" s="279"/>
      <c r="EB555" s="279"/>
      <c r="EC555" s="279"/>
      <c r="ED555" s="279"/>
      <c r="EE555" s="279"/>
      <c r="EF555" s="279"/>
      <c r="EG555" s="279"/>
      <c r="EH555" s="279"/>
      <c r="EI555" s="279"/>
      <c r="EJ555" s="279"/>
      <c r="EK555" s="279"/>
      <c r="EL555" s="279"/>
      <c r="EM555" s="279"/>
    </row>
    <row r="556" spans="1:143" s="235" customFormat="1" ht="12" thickBot="1" x14ac:dyDescent="0.25">
      <c r="A556" s="230">
        <v>44236</v>
      </c>
      <c r="B556" s="139" t="s">
        <v>769</v>
      </c>
      <c r="C556" s="232" t="s">
        <v>770</v>
      </c>
      <c r="D556" s="233"/>
      <c r="E556" s="145">
        <v>12689.27</v>
      </c>
      <c r="F556" s="314">
        <f t="shared" si="8"/>
        <v>141819697.76000002</v>
      </c>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c r="AQ556" s="279"/>
      <c r="AR556" s="279"/>
      <c r="AS556" s="279"/>
      <c r="AT556" s="279"/>
      <c r="AU556" s="279"/>
      <c r="AV556" s="279"/>
      <c r="AW556" s="279"/>
      <c r="AX556" s="279"/>
      <c r="AY556" s="279"/>
      <c r="AZ556" s="279"/>
      <c r="BA556" s="279"/>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79"/>
      <c r="CQ556" s="279"/>
      <c r="CR556" s="279"/>
      <c r="CS556" s="279"/>
      <c r="CT556" s="279"/>
      <c r="CU556" s="279"/>
      <c r="CV556" s="279"/>
      <c r="CW556" s="279"/>
      <c r="CX556" s="279"/>
      <c r="CY556" s="279"/>
      <c r="CZ556" s="279"/>
      <c r="DA556" s="279"/>
      <c r="DB556" s="279"/>
      <c r="DC556" s="279"/>
      <c r="DD556" s="279"/>
      <c r="DE556" s="279"/>
      <c r="DF556" s="279"/>
      <c r="DG556" s="279"/>
      <c r="DH556" s="279"/>
      <c r="DI556" s="279"/>
      <c r="DJ556" s="279"/>
      <c r="DK556" s="279"/>
      <c r="DL556" s="279"/>
      <c r="DM556" s="279"/>
      <c r="DN556" s="279"/>
      <c r="DO556" s="279"/>
      <c r="DP556" s="279"/>
      <c r="DQ556" s="279"/>
      <c r="DR556" s="279"/>
      <c r="DS556" s="279"/>
      <c r="DT556" s="279"/>
      <c r="DU556" s="279"/>
      <c r="DV556" s="279"/>
      <c r="DW556" s="279"/>
      <c r="DX556" s="279"/>
      <c r="DY556" s="279"/>
      <c r="DZ556" s="279"/>
      <c r="EA556" s="279"/>
      <c r="EB556" s="279"/>
      <c r="EC556" s="279"/>
      <c r="ED556" s="279"/>
      <c r="EE556" s="279"/>
      <c r="EF556" s="279"/>
      <c r="EG556" s="279"/>
      <c r="EH556" s="279"/>
      <c r="EI556" s="279"/>
      <c r="EJ556" s="279"/>
      <c r="EK556" s="279"/>
      <c r="EL556" s="279"/>
      <c r="EM556" s="279"/>
    </row>
    <row r="557" spans="1:143" s="235" customFormat="1" ht="12" thickBot="1" x14ac:dyDescent="0.25">
      <c r="A557" s="262">
        <v>44250</v>
      </c>
      <c r="B557" s="5" t="s">
        <v>1095</v>
      </c>
      <c r="C557" s="263" t="s">
        <v>1101</v>
      </c>
      <c r="D557" s="233"/>
      <c r="E557" s="42">
        <v>232915.98</v>
      </c>
      <c r="F557" s="314">
        <f t="shared" si="8"/>
        <v>141586781.78000003</v>
      </c>
      <c r="G557" s="279"/>
      <c r="H557" s="279"/>
      <c r="I557" s="279"/>
      <c r="J557" s="279" t="s">
        <v>37</v>
      </c>
      <c r="K557" s="279"/>
      <c r="L557" s="279"/>
      <c r="M557" s="279"/>
      <c r="N557" s="279"/>
      <c r="O557" s="279"/>
      <c r="P557" s="279"/>
      <c r="Q557" s="279"/>
      <c r="R557" s="279"/>
      <c r="S557" s="279"/>
      <c r="T557" s="279"/>
      <c r="U557" s="279"/>
      <c r="V557" s="279"/>
      <c r="W557" s="279"/>
      <c r="X557" s="279"/>
      <c r="Y557" s="279"/>
      <c r="Z557" s="279"/>
      <c r="AA557" s="279"/>
      <c r="AB557" s="279"/>
      <c r="AC557" s="279"/>
      <c r="AD557" s="279"/>
      <c r="AE557" s="279"/>
      <c r="AF557" s="279"/>
      <c r="AG557" s="279"/>
      <c r="AH557" s="279"/>
      <c r="AI557" s="279"/>
      <c r="AJ557" s="279"/>
      <c r="AK557" s="279"/>
      <c r="AL557" s="279"/>
      <c r="AM557" s="279"/>
      <c r="AN557" s="279"/>
      <c r="AO557" s="279"/>
      <c r="AP557" s="279"/>
      <c r="AQ557" s="279"/>
      <c r="AR557" s="279"/>
      <c r="AS557" s="279"/>
      <c r="AT557" s="279"/>
      <c r="AU557" s="279"/>
      <c r="AV557" s="279"/>
      <c r="AW557" s="279"/>
      <c r="AX557" s="279"/>
      <c r="AY557" s="279"/>
      <c r="AZ557" s="279"/>
      <c r="BA557" s="279"/>
      <c r="BB557" s="279"/>
      <c r="BC557" s="279"/>
      <c r="BD557" s="279"/>
      <c r="BE557" s="279"/>
      <c r="BF557" s="279"/>
      <c r="BG557" s="279"/>
      <c r="BH557" s="279"/>
      <c r="BI557" s="279"/>
      <c r="BJ557" s="279"/>
      <c r="BK557" s="279"/>
      <c r="BL557" s="279"/>
      <c r="BM557" s="279"/>
      <c r="BN557" s="279"/>
      <c r="BO557" s="279"/>
      <c r="BP557" s="279"/>
      <c r="BQ557" s="279"/>
      <c r="BR557" s="279"/>
      <c r="BS557" s="279"/>
      <c r="BT557" s="279"/>
      <c r="BU557" s="279"/>
      <c r="BV557" s="279"/>
      <c r="BW557" s="279"/>
      <c r="BX557" s="279"/>
      <c r="BY557" s="279"/>
      <c r="BZ557" s="279"/>
      <c r="CA557" s="279"/>
      <c r="CB557" s="279"/>
      <c r="CC557" s="279"/>
      <c r="CD557" s="279"/>
      <c r="CE557" s="279"/>
      <c r="CF557" s="279"/>
      <c r="CG557" s="279"/>
      <c r="CH557" s="279"/>
      <c r="CI557" s="279"/>
      <c r="CJ557" s="279"/>
      <c r="CK557" s="279"/>
      <c r="CL557" s="279"/>
      <c r="CM557" s="279"/>
      <c r="CN557" s="279"/>
      <c r="CO557" s="279"/>
      <c r="CP557" s="279"/>
      <c r="CQ557" s="279"/>
      <c r="CR557" s="279"/>
      <c r="CS557" s="279"/>
      <c r="CT557" s="279"/>
      <c r="CU557" s="279"/>
      <c r="CV557" s="279"/>
      <c r="CW557" s="279"/>
      <c r="CX557" s="279"/>
      <c r="CY557" s="279"/>
      <c r="CZ557" s="279"/>
      <c r="DA557" s="279"/>
      <c r="DB557" s="279"/>
      <c r="DC557" s="279"/>
      <c r="DD557" s="279"/>
      <c r="DE557" s="279"/>
      <c r="DF557" s="279"/>
      <c r="DG557" s="279"/>
      <c r="DH557" s="279"/>
      <c r="DI557" s="279"/>
      <c r="DJ557" s="279"/>
      <c r="DK557" s="279"/>
      <c r="DL557" s="279"/>
      <c r="DM557" s="279"/>
      <c r="DN557" s="279"/>
      <c r="DO557" s="279"/>
      <c r="DP557" s="279"/>
      <c r="DQ557" s="279"/>
      <c r="DR557" s="279"/>
      <c r="DS557" s="279"/>
      <c r="DT557" s="279"/>
      <c r="DU557" s="279"/>
      <c r="DV557" s="279"/>
      <c r="DW557" s="279"/>
      <c r="DX557" s="279"/>
      <c r="DY557" s="279"/>
      <c r="DZ557" s="279"/>
      <c r="EA557" s="279"/>
      <c r="EB557" s="279"/>
      <c r="EC557" s="279"/>
      <c r="ED557" s="279"/>
      <c r="EE557" s="279"/>
      <c r="EF557" s="279"/>
      <c r="EG557" s="279"/>
      <c r="EH557" s="279"/>
      <c r="EI557" s="279"/>
      <c r="EJ557" s="279"/>
      <c r="EK557" s="279"/>
      <c r="EL557" s="279"/>
      <c r="EM557" s="279"/>
    </row>
    <row r="558" spans="1:143" s="235" customFormat="1" ht="12" thickBot="1" x14ac:dyDescent="0.25">
      <c r="A558" s="262">
        <v>44250</v>
      </c>
      <c r="B558" s="5" t="s">
        <v>1115</v>
      </c>
      <c r="C558" s="318" t="s">
        <v>527</v>
      </c>
      <c r="D558" s="233"/>
      <c r="E558" s="42">
        <v>19169.669999999998</v>
      </c>
      <c r="F558" s="314">
        <f t="shared" si="8"/>
        <v>141567612.11000004</v>
      </c>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79"/>
      <c r="AE558" s="279"/>
      <c r="AF558" s="279"/>
      <c r="AG558" s="279"/>
      <c r="AH558" s="279"/>
      <c r="AI558" s="279"/>
      <c r="AJ558" s="279"/>
      <c r="AK558" s="279"/>
      <c r="AL558" s="279"/>
      <c r="AM558" s="279"/>
      <c r="AN558" s="279"/>
      <c r="AO558" s="279"/>
      <c r="AP558" s="279"/>
      <c r="AQ558" s="279"/>
      <c r="AR558" s="279"/>
      <c r="AS558" s="279"/>
      <c r="AT558" s="279"/>
      <c r="AU558" s="279"/>
      <c r="AV558" s="279"/>
      <c r="AW558" s="279"/>
      <c r="AX558" s="279"/>
      <c r="AY558" s="279"/>
      <c r="AZ558" s="279"/>
      <c r="BA558" s="279"/>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79"/>
      <c r="CQ558" s="279"/>
      <c r="CR558" s="279"/>
      <c r="CS558" s="279"/>
      <c r="CT558" s="279"/>
      <c r="CU558" s="279"/>
      <c r="CV558" s="279"/>
      <c r="CW558" s="279"/>
      <c r="CX558" s="279"/>
      <c r="CY558" s="279"/>
      <c r="CZ558" s="279"/>
      <c r="DA558" s="279"/>
      <c r="DB558" s="279"/>
      <c r="DC558" s="279"/>
      <c r="DD558" s="279"/>
      <c r="DE558" s="279"/>
      <c r="DF558" s="279"/>
      <c r="DG558" s="279"/>
      <c r="DH558" s="279"/>
      <c r="DI558" s="279"/>
      <c r="DJ558" s="279"/>
      <c r="DK558" s="279"/>
      <c r="DL558" s="279"/>
      <c r="DM558" s="279"/>
      <c r="DN558" s="279"/>
      <c r="DO558" s="279"/>
      <c r="DP558" s="279"/>
      <c r="DQ558" s="279"/>
      <c r="DR558" s="279"/>
      <c r="DS558" s="279"/>
      <c r="DT558" s="279"/>
      <c r="DU558" s="279"/>
      <c r="DV558" s="279"/>
      <c r="DW558" s="279"/>
      <c r="DX558" s="279"/>
      <c r="DY558" s="279"/>
      <c r="DZ558" s="279"/>
      <c r="EA558" s="279"/>
      <c r="EB558" s="279"/>
      <c r="EC558" s="279"/>
      <c r="ED558" s="279"/>
      <c r="EE558" s="279"/>
      <c r="EF558" s="279"/>
      <c r="EG558" s="279"/>
      <c r="EH558" s="279"/>
      <c r="EI558" s="279"/>
      <c r="EJ558" s="279"/>
      <c r="EK558" s="279"/>
      <c r="EL558" s="279"/>
      <c r="EM558" s="279"/>
    </row>
    <row r="559" spans="1:143" s="235" customFormat="1" ht="12" thickBot="1" x14ac:dyDescent="0.25">
      <c r="A559" s="262">
        <v>44250</v>
      </c>
      <c r="B559" s="5" t="s">
        <v>1116</v>
      </c>
      <c r="C559" s="318" t="s">
        <v>1097</v>
      </c>
      <c r="D559" s="233"/>
      <c r="E559" s="42">
        <v>47988.9</v>
      </c>
      <c r="F559" s="314">
        <f t="shared" si="8"/>
        <v>141519623.21000004</v>
      </c>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79"/>
      <c r="AE559" s="279"/>
      <c r="AF559" s="279"/>
      <c r="AG559" s="279"/>
      <c r="AH559" s="279"/>
      <c r="AI559" s="279"/>
      <c r="AJ559" s="279"/>
      <c r="AK559" s="279"/>
      <c r="AL559" s="279"/>
      <c r="AM559" s="279"/>
      <c r="AN559" s="279"/>
      <c r="AO559" s="279"/>
      <c r="AP559" s="279"/>
      <c r="AQ559" s="279"/>
      <c r="AR559" s="279"/>
      <c r="AS559" s="279"/>
      <c r="AT559" s="279"/>
      <c r="AU559" s="279"/>
      <c r="AV559" s="279"/>
      <c r="AW559" s="279"/>
      <c r="AX559" s="279"/>
      <c r="AY559" s="279"/>
      <c r="AZ559" s="279"/>
      <c r="BA559" s="279"/>
      <c r="BB559" s="279"/>
      <c r="BC559" s="279"/>
      <c r="BD559" s="279"/>
      <c r="BE559" s="279"/>
      <c r="BF559" s="279"/>
      <c r="BG559" s="279"/>
      <c r="BH559" s="279"/>
      <c r="BI559" s="279"/>
      <c r="BJ559" s="279"/>
      <c r="BK559" s="279"/>
      <c r="BL559" s="279"/>
      <c r="BM559" s="279"/>
      <c r="BN559" s="279"/>
      <c r="BO559" s="279"/>
      <c r="BP559" s="279"/>
      <c r="BQ559" s="279"/>
      <c r="BR559" s="279"/>
      <c r="BS559" s="279"/>
      <c r="BT559" s="279"/>
      <c r="BU559" s="279"/>
      <c r="BV559" s="279"/>
      <c r="BW559" s="279"/>
      <c r="BX559" s="279"/>
      <c r="BY559" s="279"/>
      <c r="BZ559" s="279"/>
      <c r="CA559" s="279"/>
      <c r="CB559" s="279"/>
      <c r="CC559" s="279"/>
      <c r="CD559" s="279"/>
      <c r="CE559" s="279"/>
      <c r="CF559" s="279"/>
      <c r="CG559" s="279"/>
      <c r="CH559" s="279"/>
      <c r="CI559" s="279"/>
      <c r="CJ559" s="279"/>
      <c r="CK559" s="279"/>
      <c r="CL559" s="279"/>
      <c r="CM559" s="279"/>
      <c r="CN559" s="279"/>
      <c r="CO559" s="279"/>
      <c r="CP559" s="279"/>
      <c r="CQ559" s="279"/>
      <c r="CR559" s="279"/>
      <c r="CS559" s="279"/>
      <c r="CT559" s="279"/>
      <c r="CU559" s="279"/>
      <c r="CV559" s="279"/>
      <c r="CW559" s="279"/>
      <c r="CX559" s="279"/>
      <c r="CY559" s="279"/>
      <c r="CZ559" s="279"/>
      <c r="DA559" s="279"/>
      <c r="DB559" s="279"/>
      <c r="DC559" s="279"/>
      <c r="DD559" s="279"/>
      <c r="DE559" s="279"/>
      <c r="DF559" s="279"/>
      <c r="DG559" s="279"/>
      <c r="DH559" s="279"/>
      <c r="DI559" s="279"/>
      <c r="DJ559" s="279"/>
      <c r="DK559" s="279"/>
      <c r="DL559" s="279"/>
      <c r="DM559" s="279"/>
      <c r="DN559" s="279"/>
      <c r="DO559" s="279"/>
      <c r="DP559" s="279"/>
      <c r="DQ559" s="279"/>
      <c r="DR559" s="279"/>
      <c r="DS559" s="279"/>
      <c r="DT559" s="279"/>
      <c r="DU559" s="279"/>
      <c r="DV559" s="279"/>
      <c r="DW559" s="279"/>
      <c r="DX559" s="279"/>
      <c r="DY559" s="279"/>
      <c r="DZ559" s="279"/>
      <c r="EA559" s="279"/>
      <c r="EB559" s="279"/>
      <c r="EC559" s="279"/>
      <c r="ED559" s="279"/>
      <c r="EE559" s="279"/>
      <c r="EF559" s="279"/>
      <c r="EG559" s="279"/>
      <c r="EH559" s="279"/>
      <c r="EI559" s="279"/>
      <c r="EJ559" s="279"/>
      <c r="EK559" s="279"/>
      <c r="EL559" s="279"/>
      <c r="EM559" s="279"/>
    </row>
    <row r="560" spans="1:143" s="235" customFormat="1" ht="15.75" customHeight="1" thickBot="1" x14ac:dyDescent="0.25">
      <c r="A560" s="262">
        <v>44250</v>
      </c>
      <c r="B560" s="5" t="s">
        <v>1091</v>
      </c>
      <c r="C560" s="5" t="s">
        <v>1101</v>
      </c>
      <c r="D560" s="233"/>
      <c r="E560" s="42">
        <v>48575957.159999996</v>
      </c>
      <c r="F560" s="314">
        <f t="shared" si="8"/>
        <v>92943666.050000042</v>
      </c>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79"/>
      <c r="AE560" s="279"/>
      <c r="AF560" s="279"/>
      <c r="AG560" s="279"/>
      <c r="AH560" s="279"/>
      <c r="AI560" s="279"/>
      <c r="AJ560" s="279"/>
      <c r="AK560" s="279"/>
      <c r="AL560" s="279"/>
      <c r="AM560" s="279"/>
      <c r="AN560" s="279"/>
      <c r="AO560" s="279"/>
      <c r="AP560" s="279"/>
      <c r="AQ560" s="279"/>
      <c r="AR560" s="279"/>
      <c r="AS560" s="279"/>
      <c r="AT560" s="279"/>
      <c r="AU560" s="279"/>
      <c r="AV560" s="279"/>
      <c r="AW560" s="279"/>
      <c r="AX560" s="279"/>
      <c r="AY560" s="279"/>
      <c r="AZ560" s="279"/>
      <c r="BA560" s="279"/>
      <c r="BB560" s="279"/>
      <c r="BC560" s="279"/>
      <c r="BD560" s="279"/>
      <c r="BE560" s="279"/>
      <c r="BF560" s="279"/>
      <c r="BG560" s="279"/>
      <c r="BH560" s="279"/>
      <c r="BI560" s="279"/>
      <c r="BJ560" s="279"/>
      <c r="BK560" s="279"/>
      <c r="BL560" s="279"/>
      <c r="BM560" s="279"/>
      <c r="BN560" s="279"/>
      <c r="BO560" s="279"/>
      <c r="BP560" s="279"/>
      <c r="BQ560" s="279"/>
      <c r="BR560" s="279"/>
      <c r="BS560" s="279"/>
      <c r="BT560" s="279"/>
      <c r="BU560" s="279"/>
      <c r="BV560" s="279"/>
      <c r="BW560" s="279"/>
      <c r="BX560" s="279"/>
      <c r="BY560" s="279"/>
      <c r="BZ560" s="279"/>
      <c r="CA560" s="279"/>
      <c r="CB560" s="279"/>
      <c r="CC560" s="279"/>
      <c r="CD560" s="279"/>
      <c r="CE560" s="279"/>
      <c r="CF560" s="279"/>
      <c r="CG560" s="279"/>
      <c r="CH560" s="279"/>
      <c r="CI560" s="279"/>
      <c r="CJ560" s="279"/>
      <c r="CK560" s="279"/>
      <c r="CL560" s="279"/>
      <c r="CM560" s="279"/>
      <c r="CN560" s="279"/>
      <c r="CO560" s="279"/>
      <c r="CP560" s="279"/>
      <c r="CQ560" s="279"/>
      <c r="CR560" s="279"/>
      <c r="CS560" s="279"/>
      <c r="CT560" s="279"/>
      <c r="CU560" s="279"/>
      <c r="CV560" s="279"/>
      <c r="CW560" s="279"/>
      <c r="CX560" s="279"/>
      <c r="CY560" s="279"/>
      <c r="CZ560" s="279"/>
      <c r="DA560" s="279"/>
      <c r="DB560" s="279"/>
      <c r="DC560" s="279"/>
      <c r="DD560" s="279"/>
      <c r="DE560" s="279"/>
      <c r="DF560" s="279"/>
      <c r="DG560" s="279"/>
      <c r="DH560" s="279"/>
      <c r="DI560" s="279"/>
      <c r="DJ560" s="279"/>
      <c r="DK560" s="279"/>
      <c r="DL560" s="279"/>
      <c r="DM560" s="279"/>
      <c r="DN560" s="279"/>
      <c r="DO560" s="279"/>
      <c r="DP560" s="279"/>
      <c r="DQ560" s="279"/>
      <c r="DR560" s="279"/>
      <c r="DS560" s="279"/>
      <c r="DT560" s="279"/>
      <c r="DU560" s="279"/>
      <c r="DV560" s="279"/>
      <c r="DW560" s="279"/>
      <c r="DX560" s="279"/>
      <c r="DY560" s="279"/>
      <c r="DZ560" s="279"/>
      <c r="EA560" s="279"/>
      <c r="EB560" s="279"/>
      <c r="EC560" s="279"/>
      <c r="ED560" s="279"/>
      <c r="EE560" s="279"/>
      <c r="EF560" s="279"/>
      <c r="EG560" s="279"/>
      <c r="EH560" s="279"/>
      <c r="EI560" s="279"/>
      <c r="EJ560" s="279"/>
      <c r="EK560" s="279"/>
      <c r="EL560" s="279"/>
      <c r="EM560" s="279"/>
    </row>
    <row r="561" spans="1:143" s="235" customFormat="1" ht="17.25" customHeight="1" thickBot="1" x14ac:dyDescent="0.25">
      <c r="A561" s="262">
        <v>44250</v>
      </c>
      <c r="B561" s="5" t="s">
        <v>1094</v>
      </c>
      <c r="C561" s="5" t="s">
        <v>1102</v>
      </c>
      <c r="D561" s="233"/>
      <c r="E561" s="42">
        <v>1168079.43</v>
      </c>
      <c r="F561" s="314">
        <f t="shared" si="8"/>
        <v>91775586.620000035</v>
      </c>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79"/>
      <c r="AE561" s="279"/>
      <c r="AF561" s="279"/>
      <c r="AG561" s="279"/>
      <c r="AH561" s="279"/>
      <c r="AI561" s="279"/>
      <c r="AJ561" s="279"/>
      <c r="AK561" s="279"/>
      <c r="AL561" s="279"/>
      <c r="AM561" s="279"/>
      <c r="AN561" s="279"/>
      <c r="AO561" s="279"/>
      <c r="AP561" s="279"/>
      <c r="AQ561" s="279"/>
      <c r="AR561" s="279"/>
      <c r="AS561" s="279"/>
      <c r="AT561" s="279"/>
      <c r="AU561" s="279"/>
      <c r="AV561" s="279"/>
      <c r="AW561" s="279"/>
      <c r="AX561" s="279"/>
      <c r="AY561" s="279"/>
      <c r="AZ561" s="279"/>
      <c r="BA561" s="279"/>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79"/>
      <c r="CQ561" s="279"/>
      <c r="CR561" s="279"/>
      <c r="CS561" s="279"/>
      <c r="CT561" s="279"/>
      <c r="CU561" s="279"/>
      <c r="CV561" s="279"/>
      <c r="CW561" s="279"/>
      <c r="CX561" s="279"/>
      <c r="CY561" s="279"/>
      <c r="CZ561" s="279"/>
      <c r="DA561" s="279"/>
      <c r="DB561" s="279"/>
      <c r="DC561" s="279"/>
      <c r="DD561" s="279"/>
      <c r="DE561" s="279"/>
      <c r="DF561" s="279"/>
      <c r="DG561" s="279"/>
      <c r="DH561" s="279"/>
      <c r="DI561" s="279"/>
      <c r="DJ561" s="279"/>
      <c r="DK561" s="279"/>
      <c r="DL561" s="279"/>
      <c r="DM561" s="279"/>
      <c r="DN561" s="279"/>
      <c r="DO561" s="279"/>
      <c r="DP561" s="279"/>
      <c r="DQ561" s="279"/>
      <c r="DR561" s="279"/>
      <c r="DS561" s="279"/>
      <c r="DT561" s="279"/>
      <c r="DU561" s="279"/>
      <c r="DV561" s="279"/>
      <c r="DW561" s="279"/>
      <c r="DX561" s="279"/>
      <c r="DY561" s="279"/>
      <c r="DZ561" s="279"/>
      <c r="EA561" s="279"/>
      <c r="EB561" s="279"/>
      <c r="EC561" s="279"/>
      <c r="ED561" s="279"/>
      <c r="EE561" s="279"/>
      <c r="EF561" s="279"/>
      <c r="EG561" s="279"/>
      <c r="EH561" s="279"/>
      <c r="EI561" s="279"/>
      <c r="EJ561" s="279"/>
      <c r="EK561" s="279"/>
      <c r="EL561" s="279"/>
      <c r="EM561" s="279"/>
    </row>
    <row r="562" spans="1:143" s="235" customFormat="1" ht="25.5" customHeight="1" thickBot="1" x14ac:dyDescent="0.25">
      <c r="A562" s="262">
        <v>44250</v>
      </c>
      <c r="B562" s="5" t="s">
        <v>1096</v>
      </c>
      <c r="C562" s="5" t="s">
        <v>1097</v>
      </c>
      <c r="D562" s="233"/>
      <c r="E562" s="42">
        <v>5785007.4100000001</v>
      </c>
      <c r="F562" s="314">
        <f t="shared" si="8"/>
        <v>85990579.210000038</v>
      </c>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79"/>
      <c r="AE562" s="279"/>
      <c r="AF562" s="279"/>
      <c r="AG562" s="279"/>
      <c r="AH562" s="279"/>
      <c r="AI562" s="279"/>
      <c r="AJ562" s="279"/>
      <c r="AK562" s="279"/>
      <c r="AL562" s="279"/>
      <c r="AM562" s="279"/>
      <c r="AN562" s="279"/>
      <c r="AO562" s="279"/>
      <c r="AP562" s="279"/>
      <c r="AQ562" s="279"/>
      <c r="AR562" s="279"/>
      <c r="AS562" s="279"/>
      <c r="AT562" s="279"/>
      <c r="AU562" s="279"/>
      <c r="AV562" s="279"/>
      <c r="AW562" s="279"/>
      <c r="AX562" s="279"/>
      <c r="AY562" s="279"/>
      <c r="AZ562" s="279"/>
      <c r="BA562" s="279"/>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79"/>
      <c r="CQ562" s="279"/>
      <c r="CR562" s="279"/>
      <c r="CS562" s="279"/>
      <c r="CT562" s="279"/>
      <c r="CU562" s="279"/>
      <c r="CV562" s="279"/>
      <c r="CW562" s="279"/>
      <c r="CX562" s="279"/>
      <c r="CY562" s="279"/>
      <c r="CZ562" s="279"/>
      <c r="DA562" s="279"/>
      <c r="DB562" s="279"/>
      <c r="DC562" s="279"/>
      <c r="DD562" s="279"/>
      <c r="DE562" s="279"/>
      <c r="DF562" s="279"/>
      <c r="DG562" s="279"/>
      <c r="DH562" s="279"/>
      <c r="DI562" s="279"/>
      <c r="DJ562" s="279"/>
      <c r="DK562" s="279"/>
      <c r="DL562" s="279"/>
      <c r="DM562" s="279"/>
      <c r="DN562" s="279"/>
      <c r="DO562" s="279"/>
      <c r="DP562" s="279"/>
      <c r="DQ562" s="279"/>
      <c r="DR562" s="279"/>
      <c r="DS562" s="279"/>
      <c r="DT562" s="279"/>
      <c r="DU562" s="279"/>
      <c r="DV562" s="279"/>
      <c r="DW562" s="279"/>
      <c r="DX562" s="279"/>
      <c r="DY562" s="279"/>
      <c r="DZ562" s="279"/>
      <c r="EA562" s="279"/>
      <c r="EB562" s="279"/>
      <c r="EC562" s="279"/>
      <c r="ED562" s="279"/>
      <c r="EE562" s="279"/>
      <c r="EF562" s="279"/>
      <c r="EG562" s="279"/>
      <c r="EH562" s="279"/>
      <c r="EI562" s="279"/>
      <c r="EJ562" s="279"/>
      <c r="EK562" s="279"/>
      <c r="EL562" s="279"/>
      <c r="EM562" s="279"/>
    </row>
    <row r="563" spans="1:143" s="235" customFormat="1" ht="24" customHeight="1" thickBot="1" x14ac:dyDescent="0.25">
      <c r="A563" s="262">
        <v>44250</v>
      </c>
      <c r="B563" s="5" t="s">
        <v>1092</v>
      </c>
      <c r="C563" s="5" t="s">
        <v>1103</v>
      </c>
      <c r="D563" s="233"/>
      <c r="E563" s="42">
        <v>46178408.329999998</v>
      </c>
      <c r="F563" s="314">
        <f t="shared" si="8"/>
        <v>39812170.88000004</v>
      </c>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79"/>
      <c r="AE563" s="279"/>
      <c r="AF563" s="279"/>
      <c r="AG563" s="279"/>
      <c r="AH563" s="279"/>
      <c r="AI563" s="279"/>
      <c r="AJ563" s="279"/>
      <c r="AK563" s="279"/>
      <c r="AL563" s="279"/>
      <c r="AM563" s="279"/>
      <c r="AN563" s="279"/>
      <c r="AO563" s="279"/>
      <c r="AP563" s="279"/>
      <c r="AQ563" s="279"/>
      <c r="AR563" s="279"/>
      <c r="AS563" s="279"/>
      <c r="AT563" s="279"/>
      <c r="AU563" s="279"/>
      <c r="AV563" s="279"/>
      <c r="AW563" s="279"/>
      <c r="AX563" s="279"/>
      <c r="AY563" s="279"/>
      <c r="AZ563" s="279"/>
      <c r="BA563" s="279"/>
      <c r="BB563" s="279"/>
      <c r="BC563" s="279"/>
      <c r="BD563" s="279"/>
      <c r="BE563" s="279"/>
      <c r="BF563" s="279"/>
      <c r="BG563" s="279"/>
      <c r="BH563" s="279"/>
      <c r="BI563" s="279"/>
      <c r="BJ563" s="279"/>
      <c r="BK563" s="279"/>
      <c r="BL563" s="279"/>
      <c r="BM563" s="279"/>
      <c r="BN563" s="279"/>
      <c r="BO563" s="279"/>
      <c r="BP563" s="279"/>
      <c r="BQ563" s="279"/>
      <c r="BR563" s="279"/>
      <c r="BS563" s="279"/>
      <c r="BT563" s="279"/>
      <c r="BU563" s="279"/>
      <c r="BV563" s="279"/>
      <c r="BW563" s="279"/>
      <c r="BX563" s="279"/>
      <c r="BY563" s="279"/>
      <c r="BZ563" s="279"/>
      <c r="CA563" s="279"/>
      <c r="CB563" s="279"/>
      <c r="CC563" s="279"/>
      <c r="CD563" s="279"/>
      <c r="CE563" s="279"/>
      <c r="CF563" s="279"/>
      <c r="CG563" s="279"/>
      <c r="CH563" s="279"/>
      <c r="CI563" s="279"/>
      <c r="CJ563" s="279"/>
      <c r="CK563" s="279"/>
      <c r="CL563" s="279"/>
      <c r="CM563" s="279"/>
      <c r="CN563" s="279"/>
      <c r="CO563" s="279"/>
      <c r="CP563" s="279"/>
      <c r="CQ563" s="279"/>
      <c r="CR563" s="279"/>
      <c r="CS563" s="279"/>
      <c r="CT563" s="279"/>
      <c r="CU563" s="279"/>
      <c r="CV563" s="279"/>
      <c r="CW563" s="279"/>
      <c r="CX563" s="279"/>
      <c r="CY563" s="279"/>
      <c r="CZ563" s="279"/>
      <c r="DA563" s="279"/>
      <c r="DB563" s="279"/>
      <c r="DC563" s="279"/>
      <c r="DD563" s="279"/>
      <c r="DE563" s="279"/>
      <c r="DF563" s="279"/>
      <c r="DG563" s="279"/>
      <c r="DH563" s="279"/>
      <c r="DI563" s="279"/>
      <c r="DJ563" s="279"/>
      <c r="DK563" s="279"/>
      <c r="DL563" s="279"/>
      <c r="DM563" s="279"/>
      <c r="DN563" s="279"/>
      <c r="DO563" s="279"/>
      <c r="DP563" s="279"/>
      <c r="DQ563" s="279"/>
      <c r="DR563" s="279"/>
      <c r="DS563" s="279"/>
      <c r="DT563" s="279"/>
      <c r="DU563" s="279"/>
      <c r="DV563" s="279"/>
      <c r="DW563" s="279"/>
      <c r="DX563" s="279"/>
      <c r="DY563" s="279"/>
      <c r="DZ563" s="279"/>
      <c r="EA563" s="279"/>
      <c r="EB563" s="279"/>
      <c r="EC563" s="279"/>
      <c r="ED563" s="279"/>
      <c r="EE563" s="279"/>
      <c r="EF563" s="279"/>
      <c r="EG563" s="279"/>
      <c r="EH563" s="279"/>
      <c r="EI563" s="279"/>
      <c r="EJ563" s="279"/>
      <c r="EK563" s="279"/>
      <c r="EL563" s="279"/>
      <c r="EM563" s="279"/>
    </row>
    <row r="564" spans="1:143" s="235" customFormat="1" ht="25.5" customHeight="1" thickBot="1" x14ac:dyDescent="0.25">
      <c r="A564" s="262">
        <v>44250</v>
      </c>
      <c r="B564" s="5" t="s">
        <v>1098</v>
      </c>
      <c r="C564" s="5" t="s">
        <v>1104</v>
      </c>
      <c r="D564" s="233"/>
      <c r="E564" s="42">
        <v>13265804.210000001</v>
      </c>
      <c r="F564" s="314">
        <f t="shared" si="8"/>
        <v>26546366.670000039</v>
      </c>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279"/>
      <c r="AF564" s="279"/>
      <c r="AG564" s="279"/>
      <c r="AH564" s="279"/>
      <c r="AI564" s="279"/>
      <c r="AJ564" s="279"/>
      <c r="AK564" s="279"/>
      <c r="AL564" s="279"/>
      <c r="AM564" s="279"/>
      <c r="AN564" s="279"/>
      <c r="AO564" s="279"/>
      <c r="AP564" s="279"/>
      <c r="AQ564" s="279"/>
      <c r="AR564" s="279"/>
      <c r="AS564" s="279"/>
      <c r="AT564" s="279"/>
      <c r="AU564" s="279"/>
      <c r="AV564" s="279"/>
      <c r="AW564" s="279"/>
      <c r="AX564" s="279"/>
      <c r="AY564" s="279"/>
      <c r="AZ564" s="279"/>
      <c r="BA564" s="279"/>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79"/>
      <c r="CQ564" s="279"/>
      <c r="CR564" s="279"/>
      <c r="CS564" s="279"/>
      <c r="CT564" s="279"/>
      <c r="CU564" s="279"/>
      <c r="CV564" s="279"/>
      <c r="CW564" s="279"/>
      <c r="CX564" s="279"/>
      <c r="CY564" s="279"/>
      <c r="CZ564" s="279"/>
      <c r="DA564" s="279"/>
      <c r="DB564" s="279"/>
      <c r="DC564" s="279"/>
      <c r="DD564" s="279"/>
      <c r="DE564" s="279"/>
      <c r="DF564" s="279"/>
      <c r="DG564" s="279"/>
      <c r="DH564" s="279"/>
      <c r="DI564" s="279"/>
      <c r="DJ564" s="279"/>
      <c r="DK564" s="279"/>
      <c r="DL564" s="279"/>
      <c r="DM564" s="279"/>
      <c r="DN564" s="279"/>
      <c r="DO564" s="279"/>
      <c r="DP564" s="279"/>
      <c r="DQ564" s="279"/>
      <c r="DR564" s="279"/>
      <c r="DS564" s="279"/>
      <c r="DT564" s="279"/>
      <c r="DU564" s="279"/>
      <c r="DV564" s="279"/>
      <c r="DW564" s="279"/>
      <c r="DX564" s="279"/>
      <c r="DY564" s="279"/>
      <c r="DZ564" s="279"/>
      <c r="EA564" s="279"/>
      <c r="EB564" s="279"/>
      <c r="EC564" s="279"/>
      <c r="ED564" s="279"/>
      <c r="EE564" s="279"/>
      <c r="EF564" s="279"/>
      <c r="EG564" s="279"/>
      <c r="EH564" s="279"/>
      <c r="EI564" s="279"/>
      <c r="EJ564" s="279"/>
      <c r="EK564" s="279"/>
      <c r="EL564" s="279"/>
      <c r="EM564" s="279"/>
    </row>
    <row r="565" spans="1:143" s="25" customFormat="1" ht="28.5" customHeight="1" thickBot="1" x14ac:dyDescent="0.25">
      <c r="A565" s="262">
        <v>44250</v>
      </c>
      <c r="B565" s="5" t="s">
        <v>1093</v>
      </c>
      <c r="C565" s="5" t="s">
        <v>1099</v>
      </c>
      <c r="D565" s="95"/>
      <c r="E565" s="42">
        <v>461689.59999999998</v>
      </c>
      <c r="F565" s="314">
        <f t="shared" si="8"/>
        <v>26084677.070000038</v>
      </c>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row>
    <row r="566" spans="1:143" s="25" customFormat="1" ht="12.75" customHeight="1" thickBot="1" x14ac:dyDescent="0.25">
      <c r="A566" s="134">
        <v>44251</v>
      </c>
      <c r="B566" s="5" t="s">
        <v>1106</v>
      </c>
      <c r="C566" s="5" t="s">
        <v>1105</v>
      </c>
      <c r="D566" s="95"/>
      <c r="E566" s="42">
        <v>28097.87</v>
      </c>
      <c r="F566" s="314">
        <f t="shared" si="8"/>
        <v>26056579.200000037</v>
      </c>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row>
    <row r="567" spans="1:143" s="25" customFormat="1" ht="26.25" customHeight="1" thickBot="1" x14ac:dyDescent="0.25">
      <c r="A567" s="134">
        <v>44252</v>
      </c>
      <c r="B567" s="252" t="s">
        <v>1324</v>
      </c>
      <c r="C567" s="5" t="s">
        <v>1327</v>
      </c>
      <c r="D567" s="95"/>
      <c r="E567" s="42">
        <v>28347.45</v>
      </c>
      <c r="F567" s="314">
        <f t="shared" si="8"/>
        <v>26028231.750000037</v>
      </c>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row>
    <row r="568" spans="1:143" s="25" customFormat="1" ht="25.5" customHeight="1" thickBot="1" x14ac:dyDescent="0.25">
      <c r="A568" s="134">
        <v>44252</v>
      </c>
      <c r="B568" s="252" t="s">
        <v>1325</v>
      </c>
      <c r="C568" s="5" t="s">
        <v>1328</v>
      </c>
      <c r="D568" s="95"/>
      <c r="E568" s="42">
        <v>3780173.78</v>
      </c>
      <c r="F568" s="314">
        <f t="shared" si="8"/>
        <v>22248057.970000036</v>
      </c>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row>
    <row r="569" spans="1:143" s="25" customFormat="1" ht="26.25" customHeight="1" x14ac:dyDescent="0.2">
      <c r="A569" s="134">
        <v>44252</v>
      </c>
      <c r="B569" s="252" t="s">
        <v>1326</v>
      </c>
      <c r="C569" s="5" t="s">
        <v>1329</v>
      </c>
      <c r="D569" s="95"/>
      <c r="E569" s="42">
        <v>358659.99</v>
      </c>
      <c r="F569" s="129">
        <f t="shared" si="8"/>
        <v>21889397.980000038</v>
      </c>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row>
    <row r="570" spans="1:143" s="25" customFormat="1" ht="11.25" customHeight="1" x14ac:dyDescent="0.2">
      <c r="A570" s="10"/>
      <c r="B570" s="251"/>
      <c r="C570" s="28"/>
      <c r="D570" s="121"/>
      <c r="E570" s="228"/>
      <c r="F570" s="112"/>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row>
    <row r="571" spans="1:143" s="25" customFormat="1" ht="11.25" x14ac:dyDescent="0.2">
      <c r="A571" s="17"/>
      <c r="B571" s="7"/>
      <c r="C571" s="19"/>
      <c r="D571" s="69"/>
      <c r="E571" s="29"/>
      <c r="F571" s="112"/>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row>
    <row r="572" spans="1:143" x14ac:dyDescent="0.25">
      <c r="A572" s="887" t="s">
        <v>0</v>
      </c>
      <c r="B572" s="887"/>
      <c r="C572" s="887"/>
      <c r="D572" s="887"/>
      <c r="E572" s="887"/>
      <c r="F572" s="887"/>
    </row>
    <row r="573" spans="1:143" x14ac:dyDescent="0.25">
      <c r="A573" s="888" t="s">
        <v>33</v>
      </c>
      <c r="B573" s="888"/>
      <c r="C573" s="888"/>
      <c r="D573" s="888"/>
      <c r="E573" s="888"/>
      <c r="F573" s="888"/>
    </row>
    <row r="574" spans="1:143" x14ac:dyDescent="0.25">
      <c r="A574" s="124"/>
      <c r="B574" s="249"/>
      <c r="C574" s="317"/>
      <c r="D574" s="317"/>
      <c r="E574" s="105"/>
      <c r="F574" s="100"/>
    </row>
    <row r="575" spans="1:143" x14ac:dyDescent="0.25">
      <c r="A575" s="887" t="s">
        <v>1</v>
      </c>
      <c r="B575" s="887"/>
      <c r="C575" s="887"/>
      <c r="D575" s="887"/>
      <c r="E575" s="887"/>
      <c r="F575" s="887"/>
    </row>
    <row r="576" spans="1:143" ht="15" customHeight="1" x14ac:dyDescent="0.25">
      <c r="A576" s="889" t="s">
        <v>601</v>
      </c>
      <c r="B576" s="889"/>
      <c r="C576" s="889"/>
      <c r="D576" s="889"/>
      <c r="E576" s="889"/>
      <c r="F576" s="889"/>
    </row>
    <row r="577" spans="1:6" ht="15" customHeight="1" x14ac:dyDescent="0.25">
      <c r="A577" s="889" t="s">
        <v>2</v>
      </c>
      <c r="B577" s="889"/>
      <c r="C577" s="889"/>
      <c r="D577" s="889"/>
      <c r="E577" s="889"/>
      <c r="F577" s="889"/>
    </row>
    <row r="578" spans="1:6" x14ac:dyDescent="0.25">
      <c r="A578" s="123"/>
      <c r="C578" s="25"/>
      <c r="D578" s="68"/>
      <c r="E578" s="106"/>
      <c r="F578" s="101"/>
    </row>
    <row r="579" spans="1:6" x14ac:dyDescent="0.25">
      <c r="A579" s="17"/>
      <c r="B579" s="18"/>
      <c r="C579" s="19"/>
      <c r="D579" s="69"/>
      <c r="E579" s="29"/>
      <c r="F579" s="112"/>
    </row>
    <row r="580" spans="1:6" ht="15.75" thickBot="1" x14ac:dyDescent="0.3">
      <c r="A580" s="126"/>
      <c r="B580" s="18"/>
      <c r="C580" s="22"/>
      <c r="D580" s="69"/>
      <c r="E580" s="23"/>
      <c r="F580" s="112"/>
    </row>
    <row r="581" spans="1:6" x14ac:dyDescent="0.25">
      <c r="A581" s="890" t="s">
        <v>21</v>
      </c>
      <c r="B581" s="891"/>
      <c r="C581" s="891"/>
      <c r="D581" s="891"/>
      <c r="E581" s="894"/>
      <c r="F581" s="329"/>
    </row>
    <row r="582" spans="1:6" ht="15.75" thickBot="1" x14ac:dyDescent="0.3">
      <c r="A582" s="892"/>
      <c r="B582" s="893"/>
      <c r="C582" s="893"/>
      <c r="D582" s="893"/>
      <c r="E582" s="895"/>
      <c r="F582" s="330"/>
    </row>
    <row r="583" spans="1:6" x14ac:dyDescent="0.25">
      <c r="A583" s="890" t="s">
        <v>4</v>
      </c>
      <c r="B583" s="891"/>
      <c r="C583" s="891"/>
      <c r="D583" s="891"/>
      <c r="E583" s="894"/>
      <c r="F583" s="966">
        <v>684649339.46000004</v>
      </c>
    </row>
    <row r="584" spans="1:6" ht="15.75" thickBot="1" x14ac:dyDescent="0.3">
      <c r="A584" s="892"/>
      <c r="B584" s="893"/>
      <c r="C584" s="893"/>
      <c r="D584" s="893"/>
      <c r="E584" s="895"/>
      <c r="F584" s="967"/>
    </row>
    <row r="585" spans="1:6" x14ac:dyDescent="0.25">
      <c r="A585" s="927" t="s">
        <v>5</v>
      </c>
      <c r="B585" s="968" t="s">
        <v>6</v>
      </c>
      <c r="C585" s="929" t="s">
        <v>22</v>
      </c>
      <c r="D585" s="929" t="s">
        <v>8</v>
      </c>
      <c r="E585" s="931" t="s">
        <v>9</v>
      </c>
      <c r="F585" s="970" t="s">
        <v>10</v>
      </c>
    </row>
    <row r="586" spans="1:6" ht="15.75" thickBot="1" x14ac:dyDescent="0.3">
      <c r="A586" s="928"/>
      <c r="B586" s="969"/>
      <c r="C586" s="930"/>
      <c r="D586" s="930"/>
      <c r="E586" s="932"/>
      <c r="F586" s="971"/>
    </row>
    <row r="587" spans="1:6" x14ac:dyDescent="0.25">
      <c r="A587" s="156"/>
      <c r="B587" s="98"/>
      <c r="C587" s="33" t="s">
        <v>32</v>
      </c>
      <c r="D587" s="135"/>
      <c r="E587" s="157"/>
      <c r="F587" s="331">
        <f>F583+D587-E587</f>
        <v>684649339.46000004</v>
      </c>
    </row>
    <row r="588" spans="1:6" x14ac:dyDescent="0.25">
      <c r="A588" s="159"/>
      <c r="B588" s="16"/>
      <c r="C588" s="2" t="s">
        <v>32</v>
      </c>
      <c r="D588" s="128"/>
      <c r="E588" s="339">
        <f>31640240.6+30000000</f>
        <v>61640240.600000001</v>
      </c>
      <c r="F588" s="331">
        <f>F587+D588-E588</f>
        <v>623009098.86000001</v>
      </c>
    </row>
    <row r="589" spans="1:6" x14ac:dyDescent="0.25">
      <c r="A589" s="222"/>
      <c r="B589" s="16"/>
      <c r="C589" s="260" t="s">
        <v>751</v>
      </c>
      <c r="D589" s="223"/>
      <c r="E589" s="224"/>
      <c r="F589" s="332">
        <f>F588+D589-E589</f>
        <v>623009098.86000001</v>
      </c>
    </row>
    <row r="590" spans="1:6" x14ac:dyDescent="0.25">
      <c r="A590" s="61"/>
      <c r="B590" s="16"/>
      <c r="C590" s="2" t="s">
        <v>1358</v>
      </c>
      <c r="D590" s="149"/>
      <c r="E590" s="337">
        <v>175</v>
      </c>
      <c r="F590" s="338">
        <f>F589-E590</f>
        <v>623008923.86000001</v>
      </c>
    </row>
    <row r="591" spans="1:6" x14ac:dyDescent="0.25">
      <c r="A591" s="59"/>
      <c r="B591" s="20"/>
      <c r="C591" s="64"/>
      <c r="D591" s="72"/>
      <c r="E591" s="65"/>
      <c r="F591" s="114"/>
    </row>
    <row r="592" spans="1:6" x14ac:dyDescent="0.25">
      <c r="A592" s="59"/>
      <c r="B592" s="20"/>
      <c r="C592" s="64"/>
      <c r="D592" s="72"/>
      <c r="E592" s="65"/>
      <c r="F592" s="114"/>
    </row>
    <row r="593" spans="1:12" x14ac:dyDescent="0.25">
      <c r="A593" s="59"/>
      <c r="B593" s="20"/>
      <c r="C593" s="64"/>
      <c r="D593" s="72"/>
      <c r="E593" s="65"/>
      <c r="F593" s="114"/>
    </row>
    <row r="594" spans="1:12" x14ac:dyDescent="0.25">
      <c r="A594" s="887" t="s">
        <v>0</v>
      </c>
      <c r="B594" s="887"/>
      <c r="C594" s="887"/>
      <c r="D594" s="887"/>
      <c r="E594" s="887"/>
      <c r="F594" s="887"/>
    </row>
    <row r="595" spans="1:12" x14ac:dyDescent="0.25">
      <c r="A595" s="888" t="s">
        <v>33</v>
      </c>
      <c r="B595" s="888"/>
      <c r="C595" s="888"/>
      <c r="D595" s="888"/>
      <c r="E595" s="888"/>
      <c r="F595" s="888"/>
    </row>
    <row r="596" spans="1:12" x14ac:dyDescent="0.25">
      <c r="A596" s="124"/>
      <c r="B596" s="249"/>
      <c r="C596" s="245"/>
      <c r="D596" s="245"/>
      <c r="E596" s="105"/>
      <c r="F596" s="100"/>
    </row>
    <row r="597" spans="1:12" x14ac:dyDescent="0.25">
      <c r="A597" s="887" t="s">
        <v>1</v>
      </c>
      <c r="B597" s="887"/>
      <c r="C597" s="887"/>
      <c r="D597" s="887"/>
      <c r="E597" s="887"/>
      <c r="F597" s="887"/>
    </row>
    <row r="598" spans="1:12" ht="15" customHeight="1" x14ac:dyDescent="0.25">
      <c r="A598" s="889" t="s">
        <v>601</v>
      </c>
      <c r="B598" s="889"/>
      <c r="C598" s="889"/>
      <c r="D598" s="889"/>
      <c r="E598" s="889"/>
      <c r="F598" s="889"/>
    </row>
    <row r="599" spans="1:12" ht="15" customHeight="1" x14ac:dyDescent="0.25">
      <c r="A599" s="889" t="s">
        <v>2</v>
      </c>
      <c r="B599" s="889"/>
      <c r="C599" s="889"/>
      <c r="D599" s="889"/>
      <c r="E599" s="889"/>
      <c r="F599" s="889"/>
    </row>
    <row r="600" spans="1:12" x14ac:dyDescent="0.25">
      <c r="A600" s="123"/>
      <c r="C600" s="25"/>
      <c r="D600" s="68"/>
      <c r="E600" s="106"/>
      <c r="F600" s="101"/>
      <c r="L600" s="271" t="s">
        <v>37</v>
      </c>
    </row>
    <row r="601" spans="1:12" x14ac:dyDescent="0.25">
      <c r="A601" s="17"/>
      <c r="B601" s="18"/>
      <c r="C601" s="19"/>
      <c r="D601" s="69"/>
      <c r="E601" s="29"/>
      <c r="F601" s="112"/>
    </row>
    <row r="602" spans="1:12" ht="15.75" thickBot="1" x14ac:dyDescent="0.3">
      <c r="A602" s="126"/>
      <c r="B602" s="18"/>
      <c r="C602" s="22"/>
      <c r="D602" s="69"/>
      <c r="E602" s="23"/>
      <c r="F602" s="112"/>
    </row>
    <row r="603" spans="1:12" x14ac:dyDescent="0.25">
      <c r="A603" s="890" t="s">
        <v>38</v>
      </c>
      <c r="B603" s="891"/>
      <c r="C603" s="891"/>
      <c r="D603" s="891"/>
      <c r="E603" s="894"/>
      <c r="F603" s="329"/>
    </row>
    <row r="604" spans="1:12" ht="15.75" thickBot="1" x14ac:dyDescent="0.3">
      <c r="A604" s="892"/>
      <c r="B604" s="893"/>
      <c r="C604" s="893"/>
      <c r="D604" s="893"/>
      <c r="E604" s="895"/>
      <c r="F604" s="330"/>
    </row>
    <row r="605" spans="1:12" x14ac:dyDescent="0.25">
      <c r="A605" s="890" t="s">
        <v>4</v>
      </c>
      <c r="B605" s="891"/>
      <c r="C605" s="891"/>
      <c r="D605" s="891"/>
      <c r="E605" s="894"/>
      <c r="F605" s="966">
        <v>25522986.57</v>
      </c>
    </row>
    <row r="606" spans="1:12" ht="15.75" thickBot="1" x14ac:dyDescent="0.3">
      <c r="A606" s="892"/>
      <c r="B606" s="893"/>
      <c r="C606" s="893"/>
      <c r="D606" s="893"/>
      <c r="E606" s="895"/>
      <c r="F606" s="967"/>
    </row>
    <row r="607" spans="1:12" x14ac:dyDescent="0.25">
      <c r="A607" s="927" t="s">
        <v>5</v>
      </c>
      <c r="B607" s="968" t="s">
        <v>6</v>
      </c>
      <c r="C607" s="929" t="s">
        <v>22</v>
      </c>
      <c r="D607" s="929" t="s">
        <v>8</v>
      </c>
      <c r="E607" s="931" t="s">
        <v>9</v>
      </c>
      <c r="F607" s="970" t="s">
        <v>10</v>
      </c>
    </row>
    <row r="608" spans="1:12" ht="15.75" thickBot="1" x14ac:dyDescent="0.3">
      <c r="A608" s="928"/>
      <c r="B608" s="969"/>
      <c r="C608" s="930"/>
      <c r="D608" s="930"/>
      <c r="E608" s="932"/>
      <c r="F608" s="971"/>
    </row>
    <row r="609" spans="1:6" x14ac:dyDescent="0.25">
      <c r="A609" s="156"/>
      <c r="B609" s="98"/>
      <c r="C609" s="33" t="s">
        <v>387</v>
      </c>
      <c r="D609" s="344">
        <v>20513687.390000001</v>
      </c>
      <c r="E609" s="345"/>
      <c r="F609" s="331">
        <f>F605+D609-E609</f>
        <v>46036673.960000001</v>
      </c>
    </row>
    <row r="610" spans="1:6" x14ac:dyDescent="0.25">
      <c r="A610" s="159"/>
      <c r="B610" s="16"/>
      <c r="C610" s="2" t="s">
        <v>32</v>
      </c>
      <c r="D610" s="339"/>
      <c r="E610" s="339"/>
      <c r="F610" s="332">
        <f>F609-E610</f>
        <v>46036673.960000001</v>
      </c>
    </row>
    <row r="611" spans="1:6" x14ac:dyDescent="0.25">
      <c r="A611" s="333"/>
      <c r="B611" s="98"/>
      <c r="C611" s="260" t="s">
        <v>1330</v>
      </c>
      <c r="D611" s="346"/>
      <c r="E611" s="346">
        <f>742900+140000</f>
        <v>882900</v>
      </c>
      <c r="F611" s="331">
        <f>F610-E611</f>
        <v>45153773.960000001</v>
      </c>
    </row>
    <row r="612" spans="1:6" x14ac:dyDescent="0.25">
      <c r="A612" s="333"/>
      <c r="B612" s="98"/>
      <c r="C612" s="260" t="s">
        <v>1334</v>
      </c>
      <c r="D612" s="346"/>
      <c r="E612" s="346">
        <v>8805</v>
      </c>
      <c r="F612" s="331">
        <f t="shared" ref="F612:F615" si="9">F611-E612</f>
        <v>45144968.960000001</v>
      </c>
    </row>
    <row r="613" spans="1:6" x14ac:dyDescent="0.25">
      <c r="A613" s="333"/>
      <c r="B613" s="98"/>
      <c r="C613" s="260" t="s">
        <v>1331</v>
      </c>
      <c r="D613" s="346"/>
      <c r="E613" s="346">
        <v>6500</v>
      </c>
      <c r="F613" s="331">
        <f t="shared" si="9"/>
        <v>45138468.960000001</v>
      </c>
    </row>
    <row r="614" spans="1:6" x14ac:dyDescent="0.25">
      <c r="A614" s="333"/>
      <c r="B614" s="98"/>
      <c r="C614" s="260" t="s">
        <v>1332</v>
      </c>
      <c r="D614" s="346"/>
      <c r="E614" s="346">
        <f>1154.53+26.25</f>
        <v>1180.78</v>
      </c>
      <c r="F614" s="331">
        <f t="shared" si="9"/>
        <v>45137288.18</v>
      </c>
    </row>
    <row r="615" spans="1:6" x14ac:dyDescent="0.25">
      <c r="A615" s="134"/>
      <c r="B615" s="16"/>
      <c r="C615" s="2" t="s">
        <v>1333</v>
      </c>
      <c r="D615" s="339"/>
      <c r="E615" s="339">
        <v>150</v>
      </c>
      <c r="F615" s="332">
        <f t="shared" si="9"/>
        <v>45137138.18</v>
      </c>
    </row>
    <row r="616" spans="1:6" x14ac:dyDescent="0.25">
      <c r="A616" s="59"/>
      <c r="B616" s="20"/>
      <c r="C616" s="86"/>
      <c r="D616" s="72"/>
      <c r="E616" s="65"/>
      <c r="F616" s="164"/>
    </row>
    <row r="617" spans="1:6" x14ac:dyDescent="0.25">
      <c r="A617" s="59"/>
      <c r="B617" s="20"/>
      <c r="C617" s="86"/>
      <c r="D617" s="72"/>
      <c r="E617" s="65"/>
      <c r="F617" s="164"/>
    </row>
    <row r="618" spans="1:6" x14ac:dyDescent="0.25">
      <c r="A618" s="59"/>
      <c r="B618" s="20"/>
      <c r="C618" s="86"/>
      <c r="D618" s="72"/>
      <c r="E618" s="65"/>
      <c r="F618" s="164"/>
    </row>
    <row r="619" spans="1:6" x14ac:dyDescent="0.25">
      <c r="A619" s="59"/>
      <c r="B619" s="20"/>
      <c r="C619" s="86"/>
      <c r="D619" s="72"/>
      <c r="E619" s="65"/>
      <c r="F619" s="164"/>
    </row>
    <row r="620" spans="1:6" x14ac:dyDescent="0.25">
      <c r="A620" s="887" t="s">
        <v>0</v>
      </c>
      <c r="B620" s="887"/>
      <c r="C620" s="887"/>
      <c r="D620" s="887"/>
      <c r="E620" s="887"/>
      <c r="F620" s="887"/>
    </row>
    <row r="621" spans="1:6" x14ac:dyDescent="0.25">
      <c r="A621" s="888" t="s">
        <v>33</v>
      </c>
      <c r="B621" s="888"/>
      <c r="C621" s="888"/>
      <c r="D621" s="888"/>
      <c r="E621" s="888"/>
      <c r="F621" s="888"/>
    </row>
    <row r="622" spans="1:6" x14ac:dyDescent="0.25">
      <c r="A622" s="124"/>
      <c r="B622" s="249"/>
      <c r="C622" s="245"/>
      <c r="D622" s="245"/>
      <c r="E622" s="105"/>
      <c r="F622" s="100"/>
    </row>
    <row r="623" spans="1:6" x14ac:dyDescent="0.25">
      <c r="A623" s="887" t="s">
        <v>1</v>
      </c>
      <c r="B623" s="887"/>
      <c r="C623" s="887"/>
      <c r="D623" s="887"/>
      <c r="E623" s="887"/>
      <c r="F623" s="887"/>
    </row>
    <row r="624" spans="1:6" ht="15" customHeight="1" x14ac:dyDescent="0.25">
      <c r="A624" s="889" t="s">
        <v>601</v>
      </c>
      <c r="B624" s="889"/>
      <c r="C624" s="889"/>
      <c r="D624" s="889"/>
      <c r="E624" s="889"/>
      <c r="F624" s="889"/>
    </row>
    <row r="625" spans="1:143" ht="15" customHeight="1" x14ac:dyDescent="0.25">
      <c r="A625" s="889" t="s">
        <v>2</v>
      </c>
      <c r="B625" s="889"/>
      <c r="C625" s="889"/>
      <c r="D625" s="889"/>
      <c r="E625" s="889"/>
      <c r="F625" s="889"/>
    </row>
    <row r="626" spans="1:143" x14ac:dyDescent="0.25">
      <c r="A626" s="123"/>
      <c r="C626" s="25"/>
      <c r="D626" s="68"/>
      <c r="E626" s="106"/>
      <c r="F626" s="101"/>
    </row>
    <row r="627" spans="1:143" x14ac:dyDescent="0.25">
      <c r="A627" s="59"/>
      <c r="B627" s="20"/>
      <c r="C627" s="86"/>
      <c r="D627" s="72"/>
      <c r="E627" s="65"/>
      <c r="F627" s="164"/>
    </row>
    <row r="628" spans="1:143" x14ac:dyDescent="0.25">
      <c r="A628" s="59"/>
      <c r="B628" s="20"/>
      <c r="C628" s="86"/>
      <c r="D628" s="72"/>
      <c r="E628" s="65"/>
      <c r="F628" s="164"/>
    </row>
    <row r="629" spans="1:143" ht="15.75" thickBot="1" x14ac:dyDescent="0.3">
      <c r="A629" s="26"/>
      <c r="B629" s="20"/>
      <c r="C629" s="14"/>
      <c r="D629" s="69"/>
      <c r="E629" s="108"/>
      <c r="F629" s="115"/>
    </row>
    <row r="630" spans="1:143" x14ac:dyDescent="0.25">
      <c r="A630" s="935" t="s">
        <v>25</v>
      </c>
      <c r="B630" s="936"/>
      <c r="C630" s="936"/>
      <c r="D630" s="936"/>
      <c r="E630" s="936"/>
      <c r="F630" s="321"/>
    </row>
    <row r="631" spans="1:143" ht="15.75" thickBot="1" x14ac:dyDescent="0.3">
      <c r="A631" s="937"/>
      <c r="B631" s="938"/>
      <c r="C631" s="938"/>
      <c r="D631" s="938"/>
      <c r="E631" s="938"/>
      <c r="F631" s="322"/>
    </row>
    <row r="632" spans="1:143" x14ac:dyDescent="0.25">
      <c r="A632" s="935" t="s">
        <v>4</v>
      </c>
      <c r="B632" s="936"/>
      <c r="C632" s="936"/>
      <c r="D632" s="936"/>
      <c r="E632" s="939"/>
      <c r="F632" s="952">
        <v>190390.24</v>
      </c>
    </row>
    <row r="633" spans="1:143" ht="15.75" thickBot="1" x14ac:dyDescent="0.3">
      <c r="A633" s="937"/>
      <c r="B633" s="938"/>
      <c r="C633" s="938"/>
      <c r="D633" s="938"/>
      <c r="E633" s="940"/>
      <c r="F633" s="953"/>
    </row>
    <row r="634" spans="1:143" x14ac:dyDescent="0.25">
      <c r="A634" s="943" t="s">
        <v>5</v>
      </c>
      <c r="B634" s="954" t="s">
        <v>23</v>
      </c>
      <c r="C634" s="943" t="s">
        <v>22</v>
      </c>
      <c r="D634" s="943" t="s">
        <v>8</v>
      </c>
      <c r="E634" s="947" t="s">
        <v>9</v>
      </c>
      <c r="F634" s="956" t="s">
        <v>10</v>
      </c>
      <c r="G634" s="271" t="s">
        <v>35</v>
      </c>
    </row>
    <row r="635" spans="1:143" ht="15.75" thickBot="1" x14ac:dyDescent="0.3">
      <c r="A635" s="944"/>
      <c r="B635" s="955"/>
      <c r="C635" s="944"/>
      <c r="D635" s="944"/>
      <c r="E635" s="948"/>
      <c r="F635" s="957"/>
    </row>
    <row r="636" spans="1:143" x14ac:dyDescent="0.25">
      <c r="A636" s="43"/>
      <c r="B636" s="56"/>
      <c r="C636" s="260" t="s">
        <v>751</v>
      </c>
      <c r="D636" s="82"/>
      <c r="E636" s="42"/>
      <c r="F636" s="328">
        <f>+F632+D636-E636</f>
        <v>190390.24</v>
      </c>
    </row>
    <row r="637" spans="1:143" s="37" customFormat="1" ht="28.5" customHeight="1" x14ac:dyDescent="0.25">
      <c r="A637" s="83"/>
      <c r="B637" s="34"/>
      <c r="C637" s="4" t="s">
        <v>16</v>
      </c>
      <c r="D637" s="81"/>
      <c r="E637" s="109"/>
      <c r="F637" s="96">
        <f t="shared" ref="F637" si="10">+F636+D637-E637</f>
        <v>190390.24</v>
      </c>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4"/>
      <c r="AZ637" s="274"/>
      <c r="BA637" s="274"/>
      <c r="BB637" s="274"/>
      <c r="BC637" s="274"/>
      <c r="BD637" s="274"/>
      <c r="BE637" s="274"/>
      <c r="BF637" s="274"/>
      <c r="BG637" s="274"/>
      <c r="BH637" s="274"/>
      <c r="BI637" s="274"/>
      <c r="BJ637" s="274"/>
      <c r="BK637" s="274"/>
      <c r="BL637" s="274"/>
      <c r="BM637" s="274"/>
      <c r="BN637" s="274"/>
      <c r="BO637" s="274"/>
      <c r="BP637" s="274"/>
      <c r="BQ637" s="274"/>
      <c r="BR637" s="274"/>
      <c r="BS637" s="274"/>
      <c r="BT637" s="274"/>
      <c r="BU637" s="274"/>
      <c r="BV637" s="274"/>
      <c r="BW637" s="274"/>
      <c r="BX637" s="274"/>
      <c r="BY637" s="274"/>
      <c r="BZ637" s="274"/>
      <c r="CA637" s="274"/>
      <c r="CB637" s="274"/>
      <c r="CC637" s="274"/>
      <c r="CD637" s="274"/>
      <c r="CE637" s="274"/>
      <c r="CF637" s="274"/>
      <c r="CG637" s="274"/>
      <c r="CH637" s="274"/>
      <c r="CI637" s="274"/>
      <c r="CJ637" s="274"/>
      <c r="CK637" s="274"/>
      <c r="CL637" s="274"/>
      <c r="CM637" s="274"/>
      <c r="CN637" s="274"/>
      <c r="CO637" s="274"/>
      <c r="CP637" s="274"/>
      <c r="CQ637" s="274"/>
      <c r="CR637" s="274"/>
      <c r="CS637" s="274"/>
      <c r="CT637" s="274"/>
      <c r="CU637" s="274"/>
      <c r="CV637" s="274"/>
      <c r="CW637" s="274"/>
      <c r="CX637" s="274"/>
      <c r="CY637" s="274"/>
      <c r="CZ637" s="274"/>
      <c r="DA637" s="274"/>
      <c r="DB637" s="274"/>
      <c r="DC637" s="274"/>
      <c r="DD637" s="274"/>
      <c r="DE637" s="274"/>
      <c r="DF637" s="274"/>
      <c r="DG637" s="274"/>
      <c r="DH637" s="274"/>
      <c r="DI637" s="274"/>
      <c r="DJ637" s="274"/>
      <c r="DK637" s="274"/>
      <c r="DL637" s="274"/>
      <c r="DM637" s="274"/>
      <c r="DN637" s="274"/>
      <c r="DO637" s="274"/>
      <c r="DP637" s="274"/>
      <c r="DQ637" s="274"/>
      <c r="DR637" s="274"/>
      <c r="DS637" s="274"/>
      <c r="DT637" s="274"/>
      <c r="DU637" s="274"/>
      <c r="DV637" s="274"/>
      <c r="DW637" s="274"/>
      <c r="DX637" s="274"/>
      <c r="DY637" s="274"/>
      <c r="DZ637" s="274"/>
      <c r="EA637" s="274"/>
      <c r="EB637" s="274"/>
      <c r="EC637" s="274"/>
      <c r="ED637" s="274"/>
      <c r="EE637" s="274"/>
      <c r="EF637" s="274"/>
      <c r="EG637" s="274"/>
      <c r="EH637" s="274"/>
      <c r="EI637" s="274"/>
      <c r="EJ637" s="274"/>
      <c r="EK637" s="274"/>
      <c r="EL637" s="274"/>
      <c r="EM637" s="274"/>
    </row>
    <row r="638" spans="1:143" s="37" customFormat="1" x14ac:dyDescent="0.25">
      <c r="A638" s="87"/>
      <c r="B638" s="27"/>
      <c r="C638" s="2" t="s">
        <v>1358</v>
      </c>
      <c r="D638" s="149"/>
      <c r="E638" s="339">
        <v>175</v>
      </c>
      <c r="F638" s="327">
        <f>F637-E638</f>
        <v>190215.24</v>
      </c>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4"/>
      <c r="AZ638" s="274"/>
      <c r="BA638" s="274"/>
      <c r="BB638" s="274"/>
      <c r="BC638" s="274"/>
      <c r="BD638" s="274"/>
      <c r="BE638" s="274"/>
      <c r="BF638" s="274"/>
      <c r="BG638" s="274"/>
      <c r="BH638" s="274"/>
      <c r="BI638" s="274"/>
      <c r="BJ638" s="274"/>
      <c r="BK638" s="274"/>
      <c r="BL638" s="274"/>
      <c r="BM638" s="274"/>
      <c r="BN638" s="274"/>
      <c r="BO638" s="274"/>
      <c r="BP638" s="274"/>
      <c r="BQ638" s="274"/>
      <c r="BR638" s="274"/>
      <c r="BS638" s="274"/>
      <c r="BT638" s="274"/>
      <c r="BU638" s="274"/>
      <c r="BV638" s="274"/>
      <c r="BW638" s="274"/>
      <c r="BX638" s="274"/>
      <c r="BY638" s="274"/>
      <c r="BZ638" s="274"/>
      <c r="CA638" s="274"/>
      <c r="CB638" s="274"/>
      <c r="CC638" s="274"/>
      <c r="CD638" s="274"/>
      <c r="CE638" s="274"/>
      <c r="CF638" s="274"/>
      <c r="CG638" s="274"/>
      <c r="CH638" s="274"/>
      <c r="CI638" s="274"/>
      <c r="CJ638" s="274"/>
      <c r="CK638" s="274"/>
      <c r="CL638" s="274"/>
      <c r="CM638" s="274"/>
      <c r="CN638" s="274"/>
      <c r="CO638" s="274"/>
      <c r="CP638" s="274"/>
      <c r="CQ638" s="274"/>
      <c r="CR638" s="274"/>
      <c r="CS638" s="274"/>
      <c r="CT638" s="274"/>
      <c r="CU638" s="274"/>
      <c r="CV638" s="274"/>
      <c r="CW638" s="274"/>
      <c r="CX638" s="274"/>
      <c r="CY638" s="274"/>
      <c r="CZ638" s="274"/>
      <c r="DA638" s="274"/>
      <c r="DB638" s="274"/>
      <c r="DC638" s="274"/>
      <c r="DD638" s="274"/>
      <c r="DE638" s="274"/>
      <c r="DF638" s="274"/>
      <c r="DG638" s="274"/>
      <c r="DH638" s="274"/>
      <c r="DI638" s="274"/>
      <c r="DJ638" s="274"/>
      <c r="DK638" s="274"/>
      <c r="DL638" s="274"/>
      <c r="DM638" s="274"/>
      <c r="DN638" s="274"/>
      <c r="DO638" s="274"/>
      <c r="DP638" s="274"/>
      <c r="DQ638" s="274"/>
      <c r="DR638" s="274"/>
      <c r="DS638" s="274"/>
      <c r="DT638" s="274"/>
      <c r="DU638" s="274"/>
      <c r="DV638" s="274"/>
      <c r="DW638" s="274"/>
      <c r="DX638" s="274"/>
      <c r="DY638" s="274"/>
      <c r="DZ638" s="274"/>
      <c r="EA638" s="274"/>
      <c r="EB638" s="274"/>
      <c r="EC638" s="274"/>
      <c r="ED638" s="274"/>
      <c r="EE638" s="274"/>
      <c r="EF638" s="274"/>
      <c r="EG638" s="274"/>
      <c r="EH638" s="274"/>
      <c r="EI638" s="274"/>
      <c r="EJ638" s="274"/>
      <c r="EK638" s="274"/>
      <c r="EL638" s="274"/>
      <c r="EM638" s="274"/>
    </row>
    <row r="639" spans="1:143" s="37" customFormat="1" x14ac:dyDescent="0.25">
      <c r="A639" s="17"/>
      <c r="B639" s="7"/>
      <c r="C639" s="7"/>
      <c r="D639" s="73"/>
      <c r="E639" s="93"/>
      <c r="F639" s="116"/>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4"/>
      <c r="AZ639" s="274"/>
      <c r="BA639" s="274"/>
      <c r="BB639" s="274"/>
      <c r="BC639" s="274"/>
      <c r="BD639" s="274"/>
      <c r="BE639" s="274"/>
      <c r="BF639" s="274"/>
      <c r="BG639" s="274"/>
      <c r="BH639" s="274"/>
      <c r="BI639" s="274"/>
      <c r="BJ639" s="274"/>
      <c r="BK639" s="274"/>
      <c r="BL639" s="274"/>
      <c r="BM639" s="274"/>
      <c r="BN639" s="274"/>
      <c r="BO639" s="274"/>
      <c r="BP639" s="274"/>
      <c r="BQ639" s="274"/>
      <c r="BR639" s="274"/>
      <c r="BS639" s="274"/>
      <c r="BT639" s="274"/>
      <c r="BU639" s="274"/>
      <c r="BV639" s="274"/>
      <c r="BW639" s="274"/>
      <c r="BX639" s="274"/>
      <c r="BY639" s="274"/>
      <c r="BZ639" s="274"/>
      <c r="CA639" s="274"/>
      <c r="CB639" s="274"/>
      <c r="CC639" s="274"/>
      <c r="CD639" s="274"/>
      <c r="CE639" s="274"/>
      <c r="CF639" s="274"/>
      <c r="CG639" s="274"/>
      <c r="CH639" s="274"/>
      <c r="CI639" s="274"/>
      <c r="CJ639" s="274"/>
      <c r="CK639" s="274"/>
      <c r="CL639" s="274"/>
      <c r="CM639" s="274"/>
      <c r="CN639" s="274"/>
      <c r="CO639" s="274"/>
      <c r="CP639" s="274"/>
      <c r="CQ639" s="274"/>
      <c r="CR639" s="274"/>
      <c r="CS639" s="274"/>
      <c r="CT639" s="274"/>
      <c r="CU639" s="274"/>
      <c r="CV639" s="274"/>
      <c r="CW639" s="274"/>
      <c r="CX639" s="274"/>
      <c r="CY639" s="274"/>
      <c r="CZ639" s="274"/>
      <c r="DA639" s="274"/>
      <c r="DB639" s="274"/>
      <c r="DC639" s="274"/>
      <c r="DD639" s="274"/>
      <c r="DE639" s="274"/>
      <c r="DF639" s="274"/>
      <c r="DG639" s="274"/>
      <c r="DH639" s="274"/>
      <c r="DI639" s="274"/>
      <c r="DJ639" s="274"/>
      <c r="DK639" s="274"/>
      <c r="DL639" s="274"/>
      <c r="DM639" s="274"/>
      <c r="DN639" s="274"/>
      <c r="DO639" s="274"/>
      <c r="DP639" s="274"/>
      <c r="DQ639" s="274"/>
      <c r="DR639" s="274"/>
      <c r="DS639" s="274"/>
      <c r="DT639" s="274"/>
      <c r="DU639" s="274"/>
      <c r="DV639" s="274"/>
      <c r="DW639" s="274"/>
      <c r="DX639" s="274"/>
      <c r="DY639" s="274"/>
      <c r="DZ639" s="274"/>
      <c r="EA639" s="274"/>
      <c r="EB639" s="274"/>
      <c r="EC639" s="274"/>
      <c r="ED639" s="274"/>
      <c r="EE639" s="274"/>
      <c r="EF639" s="274"/>
      <c r="EG639" s="274"/>
      <c r="EH639" s="274"/>
      <c r="EI639" s="274"/>
      <c r="EJ639" s="274"/>
      <c r="EK639" s="274"/>
      <c r="EL639" s="274"/>
      <c r="EM639" s="274"/>
    </row>
    <row r="640" spans="1:143" s="37" customFormat="1" x14ac:dyDescent="0.25">
      <c r="A640" s="17"/>
      <c r="B640" s="7"/>
      <c r="C640" s="7"/>
      <c r="D640" s="73"/>
      <c r="E640" s="93"/>
      <c r="F640" s="116"/>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4"/>
      <c r="AZ640" s="274"/>
      <c r="BA640" s="274"/>
      <c r="BB640" s="274"/>
      <c r="BC640" s="274"/>
      <c r="BD640" s="274"/>
      <c r="BE640" s="274"/>
      <c r="BF640" s="274"/>
      <c r="BG640" s="274"/>
      <c r="BH640" s="274"/>
      <c r="BI640" s="274"/>
      <c r="BJ640" s="274"/>
      <c r="BK640" s="274"/>
      <c r="BL640" s="274"/>
      <c r="BM640" s="274"/>
      <c r="BN640" s="274"/>
      <c r="BO640" s="274"/>
      <c r="BP640" s="274"/>
      <c r="BQ640" s="274"/>
      <c r="BR640" s="274"/>
      <c r="BS640" s="274"/>
      <c r="BT640" s="274"/>
      <c r="BU640" s="274"/>
      <c r="BV640" s="274"/>
      <c r="BW640" s="274"/>
      <c r="BX640" s="274"/>
      <c r="BY640" s="274"/>
      <c r="BZ640" s="274"/>
      <c r="CA640" s="274"/>
      <c r="CB640" s="274"/>
      <c r="CC640" s="274"/>
      <c r="CD640" s="274"/>
      <c r="CE640" s="274"/>
      <c r="CF640" s="274"/>
      <c r="CG640" s="274"/>
      <c r="CH640" s="274"/>
      <c r="CI640" s="274"/>
      <c r="CJ640" s="274"/>
      <c r="CK640" s="274"/>
      <c r="CL640" s="274"/>
      <c r="CM640" s="274"/>
      <c r="CN640" s="274"/>
      <c r="CO640" s="274"/>
      <c r="CP640" s="274"/>
      <c r="CQ640" s="274"/>
      <c r="CR640" s="274"/>
      <c r="CS640" s="274"/>
      <c r="CT640" s="274"/>
      <c r="CU640" s="274"/>
      <c r="CV640" s="274"/>
      <c r="CW640" s="274"/>
      <c r="CX640" s="274"/>
      <c r="CY640" s="274"/>
      <c r="CZ640" s="274"/>
      <c r="DA640" s="274"/>
      <c r="DB640" s="274"/>
      <c r="DC640" s="274"/>
      <c r="DD640" s="274"/>
      <c r="DE640" s="274"/>
      <c r="DF640" s="274"/>
      <c r="DG640" s="274"/>
      <c r="DH640" s="274"/>
      <c r="DI640" s="274"/>
      <c r="DJ640" s="274"/>
      <c r="DK640" s="274"/>
      <c r="DL640" s="274"/>
      <c r="DM640" s="274"/>
      <c r="DN640" s="274"/>
      <c r="DO640" s="274"/>
      <c r="DP640" s="274"/>
      <c r="DQ640" s="274"/>
      <c r="DR640" s="274"/>
      <c r="DS640" s="274"/>
      <c r="DT640" s="274"/>
      <c r="DU640" s="274"/>
      <c r="DV640" s="274"/>
      <c r="DW640" s="274"/>
      <c r="DX640" s="274"/>
      <c r="DY640" s="274"/>
      <c r="DZ640" s="274"/>
      <c r="EA640" s="274"/>
      <c r="EB640" s="274"/>
      <c r="EC640" s="274"/>
      <c r="ED640" s="274"/>
      <c r="EE640" s="274"/>
      <c r="EF640" s="274"/>
      <c r="EG640" s="274"/>
      <c r="EH640" s="274"/>
      <c r="EI640" s="274"/>
      <c r="EJ640" s="274"/>
      <c r="EK640" s="274"/>
      <c r="EL640" s="274"/>
      <c r="EM640" s="274"/>
    </row>
    <row r="641" spans="1:143" s="37" customFormat="1" x14ac:dyDescent="0.25">
      <c r="A641" s="17"/>
      <c r="B641" s="7"/>
      <c r="C641" s="7"/>
      <c r="D641" s="73"/>
      <c r="E641" s="93"/>
      <c r="F641" s="116"/>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row>
    <row r="642" spans="1:143" s="37" customFormat="1" x14ac:dyDescent="0.25">
      <c r="A642" s="17"/>
      <c r="B642" s="7"/>
      <c r="C642" s="7"/>
      <c r="D642" s="73"/>
      <c r="E642" s="93"/>
      <c r="F642" s="116"/>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row>
    <row r="643" spans="1:143" s="37" customFormat="1" x14ac:dyDescent="0.25">
      <c r="A643" s="17"/>
      <c r="B643" s="7"/>
      <c r="C643" s="7"/>
      <c r="D643" s="73"/>
      <c r="E643" s="93"/>
      <c r="F643" s="116"/>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4"/>
      <c r="AN643" s="274"/>
      <c r="AO643" s="274"/>
      <c r="AP643" s="274"/>
      <c r="AQ643" s="274"/>
      <c r="AR643" s="274"/>
      <c r="AS643" s="274"/>
      <c r="AT643" s="274"/>
      <c r="AU643" s="274"/>
      <c r="AV643" s="274"/>
      <c r="AW643" s="274"/>
      <c r="AX643" s="274"/>
      <c r="AY643" s="274"/>
      <c r="AZ643" s="274"/>
      <c r="BA643" s="274"/>
      <c r="BB643" s="274"/>
      <c r="BC643" s="274"/>
      <c r="BD643" s="274"/>
      <c r="BE643" s="274"/>
      <c r="BF643" s="274"/>
      <c r="BG643" s="274"/>
      <c r="BH643" s="274"/>
      <c r="BI643" s="274"/>
      <c r="BJ643" s="274"/>
      <c r="BK643" s="274"/>
      <c r="BL643" s="274"/>
      <c r="BM643" s="274"/>
      <c r="BN643" s="274"/>
      <c r="BO643" s="274"/>
      <c r="BP643" s="274"/>
      <c r="BQ643" s="274"/>
      <c r="BR643" s="274"/>
      <c r="BS643" s="274"/>
      <c r="BT643" s="274"/>
      <c r="BU643" s="274"/>
      <c r="BV643" s="274"/>
      <c r="BW643" s="274"/>
      <c r="BX643" s="274"/>
      <c r="BY643" s="274"/>
      <c r="BZ643" s="274"/>
      <c r="CA643" s="274"/>
      <c r="CB643" s="274"/>
      <c r="CC643" s="274"/>
      <c r="CD643" s="274"/>
      <c r="CE643" s="274"/>
      <c r="CF643" s="274"/>
      <c r="CG643" s="274"/>
      <c r="CH643" s="274"/>
      <c r="CI643" s="274"/>
      <c r="CJ643" s="274"/>
      <c r="CK643" s="274"/>
      <c r="CL643" s="274"/>
      <c r="CM643" s="274"/>
      <c r="CN643" s="274"/>
      <c r="CO643" s="274"/>
      <c r="CP643" s="274"/>
      <c r="CQ643" s="274"/>
      <c r="CR643" s="274"/>
      <c r="CS643" s="274"/>
      <c r="CT643" s="274"/>
      <c r="CU643" s="274"/>
      <c r="CV643" s="274"/>
      <c r="CW643" s="274"/>
      <c r="CX643" s="274"/>
      <c r="CY643" s="274"/>
      <c r="CZ643" s="274"/>
      <c r="DA643" s="274"/>
      <c r="DB643" s="274"/>
      <c r="DC643" s="274"/>
      <c r="DD643" s="274"/>
      <c r="DE643" s="274"/>
      <c r="DF643" s="274"/>
      <c r="DG643" s="274"/>
      <c r="DH643" s="274"/>
      <c r="DI643" s="274"/>
      <c r="DJ643" s="274"/>
      <c r="DK643" s="274"/>
      <c r="DL643" s="274"/>
      <c r="DM643" s="274"/>
      <c r="DN643" s="274"/>
      <c r="DO643" s="274"/>
      <c r="DP643" s="274"/>
      <c r="DQ643" s="274"/>
      <c r="DR643" s="274"/>
      <c r="DS643" s="274"/>
      <c r="DT643" s="274"/>
      <c r="DU643" s="274"/>
      <c r="DV643" s="274"/>
      <c r="DW643" s="274"/>
      <c r="DX643" s="274"/>
      <c r="DY643" s="274"/>
      <c r="DZ643" s="274"/>
      <c r="EA643" s="274"/>
      <c r="EB643" s="274"/>
      <c r="EC643" s="274"/>
      <c r="ED643" s="274"/>
      <c r="EE643" s="274"/>
      <c r="EF643" s="274"/>
      <c r="EG643" s="274"/>
      <c r="EH643" s="274"/>
      <c r="EI643" s="274"/>
      <c r="EJ643" s="274"/>
      <c r="EK643" s="274"/>
      <c r="EL643" s="274"/>
      <c r="EM643" s="274"/>
    </row>
    <row r="644" spans="1:143" s="37" customFormat="1" x14ac:dyDescent="0.25">
      <c r="A644" s="17"/>
      <c r="B644" s="7"/>
      <c r="C644" s="7"/>
      <c r="D644" s="73"/>
      <c r="E644" s="93"/>
      <c r="F644" s="116"/>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74"/>
      <c r="AE644" s="274"/>
      <c r="AF644" s="274"/>
      <c r="AG644" s="274"/>
      <c r="AH644" s="274"/>
      <c r="AI644" s="274"/>
      <c r="AJ644" s="274"/>
      <c r="AK644" s="274"/>
      <c r="AL644" s="274"/>
      <c r="AM644" s="274"/>
      <c r="AN644" s="274"/>
      <c r="AO644" s="274"/>
      <c r="AP644" s="274"/>
      <c r="AQ644" s="274"/>
      <c r="AR644" s="274"/>
      <c r="AS644" s="274"/>
      <c r="AT644" s="274"/>
      <c r="AU644" s="274"/>
      <c r="AV644" s="274"/>
      <c r="AW644" s="274"/>
      <c r="AX644" s="274"/>
      <c r="AY644" s="274"/>
      <c r="AZ644" s="274"/>
      <c r="BA644" s="274"/>
      <c r="BB644" s="274"/>
      <c r="BC644" s="274"/>
      <c r="BD644" s="274"/>
      <c r="BE644" s="274"/>
      <c r="BF644" s="274"/>
      <c r="BG644" s="274"/>
      <c r="BH644" s="274"/>
      <c r="BI644" s="274"/>
      <c r="BJ644" s="274"/>
      <c r="BK644" s="274"/>
      <c r="BL644" s="274"/>
      <c r="BM644" s="274"/>
      <c r="BN644" s="274"/>
      <c r="BO644" s="274"/>
      <c r="BP644" s="274"/>
      <c r="BQ644" s="274"/>
      <c r="BR644" s="274"/>
      <c r="BS644" s="274"/>
      <c r="BT644" s="274"/>
      <c r="BU644" s="274"/>
      <c r="BV644" s="274"/>
      <c r="BW644" s="274"/>
      <c r="BX644" s="274"/>
      <c r="BY644" s="274"/>
      <c r="BZ644" s="274"/>
      <c r="CA644" s="274"/>
      <c r="CB644" s="274"/>
      <c r="CC644" s="274"/>
      <c r="CD644" s="274"/>
      <c r="CE644" s="274"/>
      <c r="CF644" s="274"/>
      <c r="CG644" s="274"/>
      <c r="CH644" s="274"/>
      <c r="CI644" s="274"/>
      <c r="CJ644" s="274"/>
      <c r="CK644" s="274"/>
      <c r="CL644" s="274"/>
      <c r="CM644" s="274"/>
      <c r="CN644" s="274"/>
      <c r="CO644" s="274"/>
      <c r="CP644" s="274"/>
      <c r="CQ644" s="274"/>
      <c r="CR644" s="274"/>
      <c r="CS644" s="274"/>
      <c r="CT644" s="274"/>
      <c r="CU644" s="274"/>
      <c r="CV644" s="274"/>
      <c r="CW644" s="274"/>
      <c r="CX644" s="274"/>
      <c r="CY644" s="274"/>
      <c r="CZ644" s="274"/>
      <c r="DA644" s="274"/>
      <c r="DB644" s="274"/>
      <c r="DC644" s="274"/>
      <c r="DD644" s="274"/>
      <c r="DE644" s="274"/>
      <c r="DF644" s="274"/>
      <c r="DG644" s="274"/>
      <c r="DH644" s="274"/>
      <c r="DI644" s="274"/>
      <c r="DJ644" s="274"/>
      <c r="DK644" s="274"/>
      <c r="DL644" s="274"/>
      <c r="DM644" s="274"/>
      <c r="DN644" s="274"/>
      <c r="DO644" s="274"/>
      <c r="DP644" s="274"/>
      <c r="DQ644" s="274"/>
      <c r="DR644" s="274"/>
      <c r="DS644" s="274"/>
      <c r="DT644" s="274"/>
      <c r="DU644" s="274"/>
      <c r="DV644" s="274"/>
      <c r="DW644" s="274"/>
      <c r="DX644" s="274"/>
      <c r="DY644" s="274"/>
      <c r="DZ644" s="274"/>
      <c r="EA644" s="274"/>
      <c r="EB644" s="274"/>
      <c r="EC644" s="274"/>
      <c r="ED644" s="274"/>
      <c r="EE644" s="274"/>
      <c r="EF644" s="274"/>
      <c r="EG644" s="274"/>
      <c r="EH644" s="274"/>
      <c r="EI644" s="274"/>
      <c r="EJ644" s="274"/>
      <c r="EK644" s="274"/>
      <c r="EL644" s="274"/>
      <c r="EM644" s="274"/>
    </row>
    <row r="645" spans="1:143" s="37" customFormat="1" x14ac:dyDescent="0.25">
      <c r="A645" s="887" t="s">
        <v>0</v>
      </c>
      <c r="B645" s="887"/>
      <c r="C645" s="887"/>
      <c r="D645" s="887"/>
      <c r="E645" s="887"/>
      <c r="F645" s="887"/>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274"/>
      <c r="AF645" s="274"/>
      <c r="AG645" s="274"/>
      <c r="AH645" s="274"/>
      <c r="AI645" s="274"/>
      <c r="AJ645" s="274"/>
      <c r="AK645" s="274"/>
      <c r="AL645" s="274"/>
      <c r="AM645" s="274"/>
      <c r="AN645" s="274"/>
      <c r="AO645" s="274"/>
      <c r="AP645" s="274"/>
      <c r="AQ645" s="274"/>
      <c r="AR645" s="274"/>
      <c r="AS645" s="274"/>
      <c r="AT645" s="274"/>
      <c r="AU645" s="274"/>
      <c r="AV645" s="274"/>
      <c r="AW645" s="274"/>
      <c r="AX645" s="274"/>
      <c r="AY645" s="274"/>
      <c r="AZ645" s="274"/>
      <c r="BA645" s="274"/>
      <c r="BB645" s="274"/>
      <c r="BC645" s="274"/>
      <c r="BD645" s="274"/>
      <c r="BE645" s="274"/>
      <c r="BF645" s="274"/>
      <c r="BG645" s="274"/>
      <c r="BH645" s="274"/>
      <c r="BI645" s="274"/>
      <c r="BJ645" s="274"/>
      <c r="BK645" s="274"/>
      <c r="BL645" s="274"/>
      <c r="BM645" s="274"/>
      <c r="BN645" s="274"/>
      <c r="BO645" s="274"/>
      <c r="BP645" s="274"/>
      <c r="BQ645" s="274"/>
      <c r="BR645" s="274"/>
      <c r="BS645" s="274"/>
      <c r="BT645" s="274"/>
      <c r="BU645" s="274"/>
      <c r="BV645" s="274"/>
      <c r="BW645" s="274"/>
      <c r="BX645" s="274"/>
      <c r="BY645" s="274"/>
      <c r="BZ645" s="274"/>
      <c r="CA645" s="274"/>
      <c r="CB645" s="274"/>
      <c r="CC645" s="274"/>
      <c r="CD645" s="274"/>
      <c r="CE645" s="274"/>
      <c r="CF645" s="274"/>
      <c r="CG645" s="274"/>
      <c r="CH645" s="274"/>
      <c r="CI645" s="274"/>
      <c r="CJ645" s="274"/>
      <c r="CK645" s="274"/>
      <c r="CL645" s="274"/>
      <c r="CM645" s="274"/>
      <c r="CN645" s="274"/>
      <c r="CO645" s="274"/>
      <c r="CP645" s="274"/>
      <c r="CQ645" s="274"/>
      <c r="CR645" s="274"/>
      <c r="CS645" s="274"/>
      <c r="CT645" s="274"/>
      <c r="CU645" s="274"/>
      <c r="CV645" s="274"/>
      <c r="CW645" s="274"/>
      <c r="CX645" s="274"/>
      <c r="CY645" s="274"/>
      <c r="CZ645" s="274"/>
      <c r="DA645" s="274"/>
      <c r="DB645" s="274"/>
      <c r="DC645" s="274"/>
      <c r="DD645" s="274"/>
      <c r="DE645" s="274"/>
      <c r="DF645" s="274"/>
      <c r="DG645" s="274"/>
      <c r="DH645" s="274"/>
      <c r="DI645" s="274"/>
      <c r="DJ645" s="274"/>
      <c r="DK645" s="274"/>
      <c r="DL645" s="274"/>
      <c r="DM645" s="274"/>
      <c r="DN645" s="274"/>
      <c r="DO645" s="274"/>
      <c r="DP645" s="274"/>
      <c r="DQ645" s="274"/>
      <c r="DR645" s="274"/>
      <c r="DS645" s="274"/>
      <c r="DT645" s="274"/>
      <c r="DU645" s="274"/>
      <c r="DV645" s="274"/>
      <c r="DW645" s="274"/>
      <c r="DX645" s="274"/>
      <c r="DY645" s="274"/>
      <c r="DZ645" s="274"/>
      <c r="EA645" s="274"/>
      <c r="EB645" s="274"/>
      <c r="EC645" s="274"/>
      <c r="ED645" s="274"/>
      <c r="EE645" s="274"/>
      <c r="EF645" s="274"/>
      <c r="EG645" s="274"/>
      <c r="EH645" s="274"/>
      <c r="EI645" s="274"/>
      <c r="EJ645" s="274"/>
      <c r="EK645" s="274"/>
      <c r="EL645" s="274"/>
      <c r="EM645" s="274"/>
    </row>
    <row r="646" spans="1:143" s="37" customFormat="1" x14ac:dyDescent="0.25">
      <c r="A646" s="888" t="s">
        <v>33</v>
      </c>
      <c r="B646" s="888"/>
      <c r="C646" s="888"/>
      <c r="D646" s="888"/>
      <c r="E646" s="888"/>
      <c r="F646" s="888"/>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274"/>
      <c r="AF646" s="274"/>
      <c r="AG646" s="274"/>
      <c r="AH646" s="274"/>
      <c r="AI646" s="274"/>
      <c r="AJ646" s="274"/>
      <c r="AK646" s="274"/>
      <c r="AL646" s="274"/>
      <c r="AM646" s="274"/>
      <c r="AN646" s="274"/>
      <c r="AO646" s="274"/>
      <c r="AP646" s="274"/>
      <c r="AQ646" s="274"/>
      <c r="AR646" s="274"/>
      <c r="AS646" s="274"/>
      <c r="AT646" s="274"/>
      <c r="AU646" s="274"/>
      <c r="AV646" s="274"/>
      <c r="AW646" s="274"/>
      <c r="AX646" s="274"/>
      <c r="AY646" s="274"/>
      <c r="AZ646" s="274"/>
      <c r="BA646" s="274"/>
      <c r="BB646" s="274"/>
      <c r="BC646" s="274"/>
      <c r="BD646" s="274"/>
      <c r="BE646" s="274"/>
      <c r="BF646" s="274"/>
      <c r="BG646" s="274"/>
      <c r="BH646" s="274"/>
      <c r="BI646" s="274"/>
      <c r="BJ646" s="274"/>
      <c r="BK646" s="274"/>
      <c r="BL646" s="274"/>
      <c r="BM646" s="274"/>
      <c r="BN646" s="274"/>
      <c r="BO646" s="274"/>
      <c r="BP646" s="274"/>
      <c r="BQ646" s="274"/>
      <c r="BR646" s="274"/>
      <c r="BS646" s="274"/>
      <c r="BT646" s="274"/>
      <c r="BU646" s="274"/>
      <c r="BV646" s="274"/>
      <c r="BW646" s="274"/>
      <c r="BX646" s="274"/>
      <c r="BY646" s="274"/>
      <c r="BZ646" s="274"/>
      <c r="CA646" s="274"/>
      <c r="CB646" s="274"/>
      <c r="CC646" s="274"/>
      <c r="CD646" s="274"/>
      <c r="CE646" s="274"/>
      <c r="CF646" s="274"/>
      <c r="CG646" s="274"/>
      <c r="CH646" s="274"/>
      <c r="CI646" s="274"/>
      <c r="CJ646" s="274"/>
      <c r="CK646" s="274"/>
      <c r="CL646" s="274"/>
      <c r="CM646" s="274"/>
      <c r="CN646" s="274"/>
      <c r="CO646" s="274"/>
      <c r="CP646" s="274"/>
      <c r="CQ646" s="274"/>
      <c r="CR646" s="274"/>
      <c r="CS646" s="274"/>
      <c r="CT646" s="274"/>
      <c r="CU646" s="274"/>
      <c r="CV646" s="274"/>
      <c r="CW646" s="274"/>
      <c r="CX646" s="274"/>
      <c r="CY646" s="274"/>
      <c r="CZ646" s="274"/>
      <c r="DA646" s="274"/>
      <c r="DB646" s="274"/>
      <c r="DC646" s="274"/>
      <c r="DD646" s="274"/>
      <c r="DE646" s="274"/>
      <c r="DF646" s="274"/>
      <c r="DG646" s="274"/>
      <c r="DH646" s="274"/>
      <c r="DI646" s="274"/>
      <c r="DJ646" s="274"/>
      <c r="DK646" s="274"/>
      <c r="DL646" s="274"/>
      <c r="DM646" s="274"/>
      <c r="DN646" s="274"/>
      <c r="DO646" s="274"/>
      <c r="DP646" s="274"/>
      <c r="DQ646" s="274"/>
      <c r="DR646" s="274"/>
      <c r="DS646" s="274"/>
      <c r="DT646" s="274"/>
      <c r="DU646" s="274"/>
      <c r="DV646" s="274"/>
      <c r="DW646" s="274"/>
      <c r="DX646" s="274"/>
      <c r="DY646" s="274"/>
      <c r="DZ646" s="274"/>
      <c r="EA646" s="274"/>
      <c r="EB646" s="274"/>
      <c r="EC646" s="274"/>
      <c r="ED646" s="274"/>
      <c r="EE646" s="274"/>
      <c r="EF646" s="274"/>
      <c r="EG646" s="274"/>
      <c r="EH646" s="274"/>
      <c r="EI646" s="274"/>
      <c r="EJ646" s="274"/>
      <c r="EK646" s="274"/>
      <c r="EL646" s="274"/>
      <c r="EM646" s="274"/>
    </row>
    <row r="647" spans="1:143" s="37" customFormat="1" x14ac:dyDescent="0.25">
      <c r="A647" s="39"/>
      <c r="B647" s="249"/>
      <c r="C647" s="245"/>
      <c r="D647" s="245"/>
      <c r="E647" s="105"/>
      <c r="F647" s="100"/>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274"/>
      <c r="AE647" s="274"/>
      <c r="AF647" s="274"/>
      <c r="AG647" s="274"/>
      <c r="AH647" s="274"/>
      <c r="AI647" s="274"/>
      <c r="AJ647" s="274"/>
      <c r="AK647" s="274"/>
      <c r="AL647" s="274"/>
      <c r="AM647" s="274"/>
      <c r="AN647" s="274"/>
      <c r="AO647" s="274"/>
      <c r="AP647" s="274"/>
      <c r="AQ647" s="274"/>
      <c r="AR647" s="274"/>
      <c r="AS647" s="274"/>
      <c r="AT647" s="274"/>
      <c r="AU647" s="274"/>
      <c r="AV647" s="274"/>
      <c r="AW647" s="274"/>
      <c r="AX647" s="274"/>
      <c r="AY647" s="274"/>
      <c r="AZ647" s="274"/>
      <c r="BA647" s="274"/>
      <c r="BB647" s="274"/>
      <c r="BC647" s="274"/>
      <c r="BD647" s="274"/>
      <c r="BE647" s="274"/>
      <c r="BF647" s="274"/>
      <c r="BG647" s="274"/>
      <c r="BH647" s="274"/>
      <c r="BI647" s="274"/>
      <c r="BJ647" s="274"/>
      <c r="BK647" s="274"/>
      <c r="BL647" s="274"/>
      <c r="BM647" s="274"/>
      <c r="BN647" s="274"/>
      <c r="BO647" s="274"/>
      <c r="BP647" s="274"/>
      <c r="BQ647" s="274"/>
      <c r="BR647" s="274"/>
      <c r="BS647" s="274"/>
      <c r="BT647" s="274"/>
      <c r="BU647" s="274"/>
      <c r="BV647" s="274"/>
      <c r="BW647" s="274"/>
      <c r="BX647" s="274"/>
      <c r="BY647" s="274"/>
      <c r="BZ647" s="274"/>
      <c r="CA647" s="274"/>
      <c r="CB647" s="274"/>
      <c r="CC647" s="274"/>
      <c r="CD647" s="274"/>
      <c r="CE647" s="274"/>
      <c r="CF647" s="274"/>
      <c r="CG647" s="274"/>
      <c r="CH647" s="274"/>
      <c r="CI647" s="274"/>
      <c r="CJ647" s="274"/>
      <c r="CK647" s="274"/>
      <c r="CL647" s="274"/>
      <c r="CM647" s="274"/>
      <c r="CN647" s="274"/>
      <c r="CO647" s="274"/>
      <c r="CP647" s="274"/>
      <c r="CQ647" s="274"/>
      <c r="CR647" s="274"/>
      <c r="CS647" s="274"/>
      <c r="CT647" s="274"/>
      <c r="CU647" s="274"/>
      <c r="CV647" s="274"/>
      <c r="CW647" s="274"/>
      <c r="CX647" s="274"/>
      <c r="CY647" s="274"/>
      <c r="CZ647" s="274"/>
      <c r="DA647" s="274"/>
      <c r="DB647" s="274"/>
      <c r="DC647" s="274"/>
      <c r="DD647" s="274"/>
      <c r="DE647" s="274"/>
      <c r="DF647" s="274"/>
      <c r="DG647" s="274"/>
      <c r="DH647" s="274"/>
      <c r="DI647" s="274"/>
      <c r="DJ647" s="274"/>
      <c r="DK647" s="274"/>
      <c r="DL647" s="274"/>
      <c r="DM647" s="274"/>
      <c r="DN647" s="274"/>
      <c r="DO647" s="274"/>
      <c r="DP647" s="274"/>
      <c r="DQ647" s="274"/>
      <c r="DR647" s="274"/>
      <c r="DS647" s="274"/>
      <c r="DT647" s="274"/>
      <c r="DU647" s="274"/>
      <c r="DV647" s="274"/>
      <c r="DW647" s="274"/>
      <c r="DX647" s="274"/>
      <c r="DY647" s="274"/>
      <c r="DZ647" s="274"/>
      <c r="EA647" s="274"/>
      <c r="EB647" s="274"/>
      <c r="EC647" s="274"/>
      <c r="ED647" s="274"/>
      <c r="EE647" s="274"/>
      <c r="EF647" s="274"/>
      <c r="EG647" s="274"/>
      <c r="EH647" s="274"/>
      <c r="EI647" s="274"/>
      <c r="EJ647" s="274"/>
      <c r="EK647" s="274"/>
      <c r="EL647" s="274"/>
      <c r="EM647" s="274"/>
    </row>
    <row r="648" spans="1:143" s="37" customFormat="1" x14ac:dyDescent="0.25">
      <c r="A648" s="887" t="s">
        <v>1</v>
      </c>
      <c r="B648" s="887"/>
      <c r="C648" s="887"/>
      <c r="D648" s="887"/>
      <c r="E648" s="887"/>
      <c r="F648" s="887"/>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274"/>
      <c r="AE648" s="274"/>
      <c r="AF648" s="274"/>
      <c r="AG648" s="274"/>
      <c r="AH648" s="274"/>
      <c r="AI648" s="274"/>
      <c r="AJ648" s="274"/>
      <c r="AK648" s="274"/>
      <c r="AL648" s="274"/>
      <c r="AM648" s="274"/>
      <c r="AN648" s="274"/>
      <c r="AO648" s="274"/>
      <c r="AP648" s="274"/>
      <c r="AQ648" s="274"/>
      <c r="AR648" s="274"/>
      <c r="AS648" s="274"/>
      <c r="AT648" s="274"/>
      <c r="AU648" s="274"/>
      <c r="AV648" s="274"/>
      <c r="AW648" s="274"/>
      <c r="AX648" s="274"/>
      <c r="AY648" s="274"/>
      <c r="AZ648" s="274"/>
      <c r="BA648" s="274"/>
      <c r="BB648" s="274"/>
      <c r="BC648" s="274"/>
      <c r="BD648" s="274"/>
      <c r="BE648" s="274"/>
      <c r="BF648" s="274"/>
      <c r="BG648" s="274"/>
      <c r="BH648" s="274"/>
      <c r="BI648" s="274"/>
      <c r="BJ648" s="274"/>
      <c r="BK648" s="274"/>
      <c r="BL648" s="274"/>
      <c r="BM648" s="274"/>
      <c r="BN648" s="274"/>
      <c r="BO648" s="274"/>
      <c r="BP648" s="274"/>
      <c r="BQ648" s="274"/>
      <c r="BR648" s="274"/>
      <c r="BS648" s="274"/>
      <c r="BT648" s="274"/>
      <c r="BU648" s="274"/>
      <c r="BV648" s="274"/>
      <c r="BW648" s="274"/>
      <c r="BX648" s="274"/>
      <c r="BY648" s="274"/>
      <c r="BZ648" s="274"/>
      <c r="CA648" s="274"/>
      <c r="CB648" s="274"/>
      <c r="CC648" s="274"/>
      <c r="CD648" s="274"/>
      <c r="CE648" s="274"/>
      <c r="CF648" s="274"/>
      <c r="CG648" s="274"/>
      <c r="CH648" s="274"/>
      <c r="CI648" s="274"/>
      <c r="CJ648" s="274"/>
      <c r="CK648" s="274"/>
      <c r="CL648" s="274"/>
      <c r="CM648" s="274"/>
      <c r="CN648" s="274"/>
      <c r="CO648" s="274"/>
      <c r="CP648" s="274"/>
      <c r="CQ648" s="274"/>
      <c r="CR648" s="274"/>
      <c r="CS648" s="274"/>
      <c r="CT648" s="274"/>
      <c r="CU648" s="274"/>
      <c r="CV648" s="274"/>
      <c r="CW648" s="274"/>
      <c r="CX648" s="274"/>
      <c r="CY648" s="274"/>
      <c r="CZ648" s="274"/>
      <c r="DA648" s="274"/>
      <c r="DB648" s="274"/>
      <c r="DC648" s="274"/>
      <c r="DD648" s="274"/>
      <c r="DE648" s="274"/>
      <c r="DF648" s="274"/>
      <c r="DG648" s="274"/>
      <c r="DH648" s="274"/>
      <c r="DI648" s="274"/>
      <c r="DJ648" s="274"/>
      <c r="DK648" s="274"/>
      <c r="DL648" s="274"/>
      <c r="DM648" s="274"/>
      <c r="DN648" s="274"/>
      <c r="DO648" s="274"/>
      <c r="DP648" s="274"/>
      <c r="DQ648" s="274"/>
      <c r="DR648" s="274"/>
      <c r="DS648" s="274"/>
      <c r="DT648" s="274"/>
      <c r="DU648" s="274"/>
      <c r="DV648" s="274"/>
      <c r="DW648" s="274"/>
      <c r="DX648" s="274"/>
      <c r="DY648" s="274"/>
      <c r="DZ648" s="274"/>
      <c r="EA648" s="274"/>
      <c r="EB648" s="274"/>
      <c r="EC648" s="274"/>
      <c r="ED648" s="274"/>
      <c r="EE648" s="274"/>
      <c r="EF648" s="274"/>
      <c r="EG648" s="274"/>
      <c r="EH648" s="274"/>
      <c r="EI648" s="274"/>
      <c r="EJ648" s="274"/>
      <c r="EK648" s="274"/>
      <c r="EL648" s="274"/>
      <c r="EM648" s="274"/>
    </row>
    <row r="649" spans="1:143" s="37" customFormat="1" ht="15" customHeight="1" x14ac:dyDescent="0.25">
      <c r="A649" s="889" t="s">
        <v>601</v>
      </c>
      <c r="B649" s="889"/>
      <c r="C649" s="889"/>
      <c r="D649" s="889"/>
      <c r="E649" s="889"/>
      <c r="F649" s="889"/>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74"/>
      <c r="AE649" s="274"/>
      <c r="AF649" s="274"/>
      <c r="AG649" s="274"/>
      <c r="AH649" s="274"/>
      <c r="AI649" s="274"/>
      <c r="AJ649" s="274"/>
      <c r="AK649" s="274"/>
      <c r="AL649" s="274"/>
      <c r="AM649" s="274"/>
      <c r="AN649" s="274"/>
      <c r="AO649" s="274"/>
      <c r="AP649" s="274"/>
      <c r="AQ649" s="274"/>
      <c r="AR649" s="274"/>
      <c r="AS649" s="274"/>
      <c r="AT649" s="274"/>
      <c r="AU649" s="274"/>
      <c r="AV649" s="274"/>
      <c r="AW649" s="274"/>
      <c r="AX649" s="274"/>
      <c r="AY649" s="274"/>
      <c r="AZ649" s="274"/>
      <c r="BA649" s="274"/>
      <c r="BB649" s="274"/>
      <c r="BC649" s="274"/>
      <c r="BD649" s="274"/>
      <c r="BE649" s="274"/>
      <c r="BF649" s="274"/>
      <c r="BG649" s="274"/>
      <c r="BH649" s="274"/>
      <c r="BI649" s="274"/>
      <c r="BJ649" s="274"/>
      <c r="BK649" s="274"/>
      <c r="BL649" s="274"/>
      <c r="BM649" s="274"/>
      <c r="BN649" s="274"/>
      <c r="BO649" s="274"/>
      <c r="BP649" s="274"/>
      <c r="BQ649" s="274"/>
      <c r="BR649" s="274"/>
      <c r="BS649" s="274"/>
      <c r="BT649" s="274"/>
      <c r="BU649" s="274"/>
      <c r="BV649" s="274"/>
      <c r="BW649" s="274"/>
      <c r="BX649" s="274"/>
      <c r="BY649" s="274"/>
      <c r="BZ649" s="274"/>
      <c r="CA649" s="274"/>
      <c r="CB649" s="274"/>
      <c r="CC649" s="274"/>
      <c r="CD649" s="274"/>
      <c r="CE649" s="274"/>
      <c r="CF649" s="274"/>
      <c r="CG649" s="274"/>
      <c r="CH649" s="274"/>
      <c r="CI649" s="274"/>
      <c r="CJ649" s="274"/>
      <c r="CK649" s="274"/>
      <c r="CL649" s="274"/>
      <c r="CM649" s="274"/>
      <c r="CN649" s="274"/>
      <c r="CO649" s="274"/>
      <c r="CP649" s="274"/>
      <c r="CQ649" s="274"/>
      <c r="CR649" s="274"/>
      <c r="CS649" s="274"/>
      <c r="CT649" s="274"/>
      <c r="CU649" s="274"/>
      <c r="CV649" s="274"/>
      <c r="CW649" s="274"/>
      <c r="CX649" s="274"/>
      <c r="CY649" s="274"/>
      <c r="CZ649" s="274"/>
      <c r="DA649" s="274"/>
      <c r="DB649" s="274"/>
      <c r="DC649" s="274"/>
      <c r="DD649" s="274"/>
      <c r="DE649" s="274"/>
      <c r="DF649" s="274"/>
      <c r="DG649" s="274"/>
      <c r="DH649" s="274"/>
      <c r="DI649" s="274"/>
      <c r="DJ649" s="274"/>
      <c r="DK649" s="274"/>
      <c r="DL649" s="274"/>
      <c r="DM649" s="274"/>
      <c r="DN649" s="274"/>
      <c r="DO649" s="274"/>
      <c r="DP649" s="274"/>
      <c r="DQ649" s="274"/>
      <c r="DR649" s="274"/>
      <c r="DS649" s="274"/>
      <c r="DT649" s="274"/>
      <c r="DU649" s="274"/>
      <c r="DV649" s="274"/>
      <c r="DW649" s="274"/>
      <c r="DX649" s="274"/>
      <c r="DY649" s="274"/>
      <c r="DZ649" s="274"/>
      <c r="EA649" s="274"/>
      <c r="EB649" s="274"/>
      <c r="EC649" s="274"/>
      <c r="ED649" s="274"/>
      <c r="EE649" s="274"/>
      <c r="EF649" s="274"/>
      <c r="EG649" s="274"/>
      <c r="EH649" s="274"/>
      <c r="EI649" s="274"/>
      <c r="EJ649" s="274"/>
      <c r="EK649" s="274"/>
      <c r="EL649" s="274"/>
      <c r="EM649" s="274"/>
    </row>
    <row r="650" spans="1:143" ht="15" customHeight="1" x14ac:dyDescent="0.25">
      <c r="A650" s="889" t="s">
        <v>2</v>
      </c>
      <c r="B650" s="889"/>
      <c r="C650" s="889"/>
      <c r="D650" s="889"/>
      <c r="E650" s="889"/>
      <c r="F650" s="889"/>
    </row>
    <row r="651" spans="1:143" x14ac:dyDescent="0.25">
      <c r="A651" s="17"/>
      <c r="B651" s="7"/>
      <c r="C651" s="14"/>
      <c r="D651" s="69"/>
      <c r="E651" s="108"/>
      <c r="F651" s="103"/>
    </row>
    <row r="652" spans="1:143" ht="15.75" thickBot="1" x14ac:dyDescent="0.3">
      <c r="A652" s="17"/>
      <c r="B652" s="7"/>
      <c r="C652" s="14"/>
      <c r="D652" s="69"/>
      <c r="E652" s="108"/>
      <c r="F652" s="103"/>
    </row>
    <row r="653" spans="1:143" x14ac:dyDescent="0.25">
      <c r="A653" s="890" t="s">
        <v>26</v>
      </c>
      <c r="B653" s="891"/>
      <c r="C653" s="891"/>
      <c r="D653" s="891"/>
      <c r="E653" s="960"/>
      <c r="F653" s="319"/>
    </row>
    <row r="654" spans="1:143" ht="15.75" thickBot="1" x14ac:dyDescent="0.3">
      <c r="A654" s="892"/>
      <c r="B654" s="893"/>
      <c r="C654" s="893"/>
      <c r="D654" s="893"/>
      <c r="E654" s="961"/>
      <c r="F654" s="320"/>
    </row>
    <row r="655" spans="1:143" x14ac:dyDescent="0.25">
      <c r="A655" s="890" t="s">
        <v>4</v>
      </c>
      <c r="B655" s="891"/>
      <c r="C655" s="891"/>
      <c r="D655" s="891"/>
      <c r="E655" s="960"/>
      <c r="F655" s="962">
        <v>133233.06</v>
      </c>
    </row>
    <row r="656" spans="1:143" ht="15.75" thickBot="1" x14ac:dyDescent="0.3">
      <c r="A656" s="892"/>
      <c r="B656" s="893"/>
      <c r="C656" s="893"/>
      <c r="D656" s="893"/>
      <c r="E656" s="961"/>
      <c r="F656" s="963"/>
    </row>
    <row r="657" spans="1:143" x14ac:dyDescent="0.25">
      <c r="A657" s="898" t="s">
        <v>5</v>
      </c>
      <c r="B657" s="954" t="s">
        <v>23</v>
      </c>
      <c r="C657" s="898" t="s">
        <v>22</v>
      </c>
      <c r="D657" s="898" t="s">
        <v>8</v>
      </c>
      <c r="E657" s="964" t="s">
        <v>9</v>
      </c>
      <c r="F657" s="911" t="s">
        <v>10</v>
      </c>
    </row>
    <row r="658" spans="1:143" ht="15.75" thickBot="1" x14ac:dyDescent="0.3">
      <c r="A658" s="902"/>
      <c r="B658" s="955"/>
      <c r="C658" s="902"/>
      <c r="D658" s="902"/>
      <c r="E658" s="965"/>
      <c r="F658" s="912"/>
      <c r="G658" s="274" t="s">
        <v>36</v>
      </c>
    </row>
    <row r="659" spans="1:143" ht="26.25" customHeight="1" x14ac:dyDescent="0.25">
      <c r="A659" s="43"/>
      <c r="B659" s="44"/>
      <c r="C659" s="2" t="s">
        <v>27</v>
      </c>
      <c r="D659" s="79"/>
      <c r="E659" s="325"/>
      <c r="F659" s="326">
        <f>+F655+D659-E659</f>
        <v>133233.06</v>
      </c>
    </row>
    <row r="660" spans="1:143" s="37" customFormat="1" ht="22.5" customHeight="1" x14ac:dyDescent="0.25">
      <c r="A660" s="84"/>
      <c r="B660" s="9"/>
      <c r="C660" s="260" t="s">
        <v>751</v>
      </c>
      <c r="D660" s="63"/>
      <c r="E660" s="280"/>
      <c r="F660" s="327">
        <f>+F659+D660-E660</f>
        <v>133233.06</v>
      </c>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4"/>
      <c r="AZ660" s="274"/>
      <c r="BA660" s="274"/>
      <c r="BB660" s="274"/>
      <c r="BC660" s="274"/>
      <c r="BD660" s="274"/>
      <c r="BE660" s="274"/>
      <c r="BF660" s="274"/>
      <c r="BG660" s="274"/>
      <c r="BH660" s="274"/>
      <c r="BI660" s="274"/>
      <c r="BJ660" s="274"/>
      <c r="BK660" s="274"/>
      <c r="BL660" s="274"/>
      <c r="BM660" s="274"/>
      <c r="BN660" s="274"/>
      <c r="BO660" s="274"/>
      <c r="BP660" s="274"/>
      <c r="BQ660" s="274"/>
      <c r="BR660" s="274"/>
      <c r="BS660" s="274"/>
      <c r="BT660" s="274"/>
      <c r="BU660" s="274"/>
      <c r="BV660" s="274"/>
      <c r="BW660" s="274"/>
      <c r="BX660" s="274"/>
      <c r="BY660" s="274"/>
      <c r="BZ660" s="274"/>
      <c r="CA660" s="274"/>
      <c r="CB660" s="274"/>
      <c r="CC660" s="274"/>
      <c r="CD660" s="274"/>
      <c r="CE660" s="274"/>
      <c r="CF660" s="274"/>
      <c r="CG660" s="274"/>
      <c r="CH660" s="274"/>
      <c r="CI660" s="274"/>
      <c r="CJ660" s="274"/>
      <c r="CK660" s="274"/>
      <c r="CL660" s="274"/>
      <c r="CM660" s="274"/>
      <c r="CN660" s="274"/>
      <c r="CO660" s="274"/>
      <c r="CP660" s="274"/>
      <c r="CQ660" s="274"/>
      <c r="CR660" s="274"/>
      <c r="CS660" s="274"/>
      <c r="CT660" s="274"/>
      <c r="CU660" s="274"/>
      <c r="CV660" s="274"/>
      <c r="CW660" s="274"/>
      <c r="CX660" s="274"/>
      <c r="CY660" s="274"/>
      <c r="CZ660" s="274"/>
      <c r="DA660" s="274"/>
      <c r="DB660" s="274"/>
      <c r="DC660" s="274"/>
      <c r="DD660" s="274"/>
      <c r="DE660" s="274"/>
      <c r="DF660" s="274"/>
      <c r="DG660" s="274"/>
      <c r="DH660" s="274"/>
      <c r="DI660" s="274"/>
      <c r="DJ660" s="274"/>
      <c r="DK660" s="274"/>
      <c r="DL660" s="274"/>
      <c r="DM660" s="274"/>
      <c r="DN660" s="274"/>
      <c r="DO660" s="274"/>
      <c r="DP660" s="274"/>
      <c r="DQ660" s="274"/>
      <c r="DR660" s="274"/>
      <c r="DS660" s="274"/>
      <c r="DT660" s="274"/>
      <c r="DU660" s="274"/>
      <c r="DV660" s="274"/>
      <c r="DW660" s="274"/>
      <c r="DX660" s="274"/>
      <c r="DY660" s="274"/>
      <c r="DZ660" s="274"/>
      <c r="EA660" s="274"/>
      <c r="EB660" s="274"/>
      <c r="EC660" s="274"/>
      <c r="ED660" s="274"/>
      <c r="EE660" s="274"/>
      <c r="EF660" s="274"/>
      <c r="EG660" s="274"/>
      <c r="EH660" s="274"/>
      <c r="EI660" s="274"/>
      <c r="EJ660" s="274"/>
      <c r="EK660" s="274"/>
      <c r="EL660" s="274"/>
      <c r="EM660" s="274"/>
    </row>
    <row r="661" spans="1:143" s="37" customFormat="1" x14ac:dyDescent="0.25">
      <c r="A661" s="87"/>
      <c r="B661" s="27"/>
      <c r="C661" s="2" t="s">
        <v>1358</v>
      </c>
      <c r="D661" s="149"/>
      <c r="E661" s="339">
        <v>175</v>
      </c>
      <c r="F661" s="327">
        <f>F660-E661</f>
        <v>133058.06</v>
      </c>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4"/>
      <c r="AZ661" s="274"/>
      <c r="BA661" s="274"/>
      <c r="BB661" s="274"/>
      <c r="BC661" s="274"/>
      <c r="BD661" s="274"/>
      <c r="BE661" s="274"/>
      <c r="BF661" s="274"/>
      <c r="BG661" s="274"/>
      <c r="BH661" s="274"/>
      <c r="BI661" s="274"/>
      <c r="BJ661" s="274"/>
      <c r="BK661" s="274"/>
      <c r="BL661" s="274"/>
      <c r="BM661" s="274"/>
      <c r="BN661" s="274"/>
      <c r="BO661" s="274"/>
      <c r="BP661" s="274"/>
      <c r="BQ661" s="274"/>
      <c r="BR661" s="274"/>
      <c r="BS661" s="274"/>
      <c r="BT661" s="274"/>
      <c r="BU661" s="274"/>
      <c r="BV661" s="274"/>
      <c r="BW661" s="274"/>
      <c r="BX661" s="274"/>
      <c r="BY661" s="274"/>
      <c r="BZ661" s="274"/>
      <c r="CA661" s="274"/>
      <c r="CB661" s="274"/>
      <c r="CC661" s="274"/>
      <c r="CD661" s="274"/>
      <c r="CE661" s="274"/>
      <c r="CF661" s="274"/>
      <c r="CG661" s="274"/>
      <c r="CH661" s="274"/>
      <c r="CI661" s="274"/>
      <c r="CJ661" s="274"/>
      <c r="CK661" s="274"/>
      <c r="CL661" s="274"/>
      <c r="CM661" s="274"/>
      <c r="CN661" s="274"/>
      <c r="CO661" s="274"/>
      <c r="CP661" s="274"/>
      <c r="CQ661" s="274"/>
      <c r="CR661" s="274"/>
      <c r="CS661" s="274"/>
      <c r="CT661" s="274"/>
      <c r="CU661" s="274"/>
      <c r="CV661" s="274"/>
      <c r="CW661" s="274"/>
      <c r="CX661" s="274"/>
      <c r="CY661" s="274"/>
      <c r="CZ661" s="274"/>
      <c r="DA661" s="274"/>
      <c r="DB661" s="274"/>
      <c r="DC661" s="274"/>
      <c r="DD661" s="274"/>
      <c r="DE661" s="274"/>
      <c r="DF661" s="274"/>
      <c r="DG661" s="274"/>
      <c r="DH661" s="274"/>
      <c r="DI661" s="274"/>
      <c r="DJ661" s="274"/>
      <c r="DK661" s="274"/>
      <c r="DL661" s="274"/>
      <c r="DM661" s="274"/>
      <c r="DN661" s="274"/>
      <c r="DO661" s="274"/>
      <c r="DP661" s="274"/>
      <c r="DQ661" s="274"/>
      <c r="DR661" s="274"/>
      <c r="DS661" s="274"/>
      <c r="DT661" s="274"/>
      <c r="DU661" s="274"/>
      <c r="DV661" s="274"/>
      <c r="DW661" s="274"/>
      <c r="DX661" s="274"/>
      <c r="DY661" s="274"/>
      <c r="DZ661" s="274"/>
      <c r="EA661" s="274"/>
      <c r="EB661" s="274"/>
      <c r="EC661" s="274"/>
      <c r="ED661" s="274"/>
      <c r="EE661" s="274"/>
      <c r="EF661" s="274"/>
      <c r="EG661" s="274"/>
      <c r="EH661" s="274"/>
      <c r="EI661" s="274"/>
      <c r="EJ661" s="274"/>
      <c r="EK661" s="274"/>
      <c r="EL661" s="274"/>
      <c r="EM661" s="274"/>
    </row>
    <row r="662" spans="1:143" s="37" customFormat="1" x14ac:dyDescent="0.25">
      <c r="A662" s="59"/>
      <c r="B662" s="7"/>
      <c r="C662" s="31"/>
      <c r="D662" s="74"/>
      <c r="E662" s="32"/>
      <c r="F662" s="116"/>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4"/>
      <c r="AZ662" s="274"/>
      <c r="BA662" s="274"/>
      <c r="BB662" s="274"/>
      <c r="BC662" s="274"/>
      <c r="BD662" s="274"/>
      <c r="BE662" s="274"/>
      <c r="BF662" s="274"/>
      <c r="BG662" s="274"/>
      <c r="BH662" s="274"/>
      <c r="BI662" s="274"/>
      <c r="BJ662" s="274"/>
      <c r="BK662" s="274"/>
      <c r="BL662" s="274"/>
      <c r="BM662" s="274"/>
      <c r="BN662" s="274"/>
      <c r="BO662" s="274"/>
      <c r="BP662" s="274"/>
      <c r="BQ662" s="274"/>
      <c r="BR662" s="274"/>
      <c r="BS662" s="274"/>
      <c r="BT662" s="274"/>
      <c r="BU662" s="274"/>
      <c r="BV662" s="274"/>
      <c r="BW662" s="274"/>
      <c r="BX662" s="274"/>
      <c r="BY662" s="274"/>
      <c r="BZ662" s="274"/>
      <c r="CA662" s="274"/>
      <c r="CB662" s="274"/>
      <c r="CC662" s="274"/>
      <c r="CD662" s="274"/>
      <c r="CE662" s="274"/>
      <c r="CF662" s="274"/>
      <c r="CG662" s="274"/>
      <c r="CH662" s="274"/>
      <c r="CI662" s="274"/>
      <c r="CJ662" s="274"/>
      <c r="CK662" s="274"/>
      <c r="CL662" s="274"/>
      <c r="CM662" s="274"/>
      <c r="CN662" s="274"/>
      <c r="CO662" s="274"/>
      <c r="CP662" s="274"/>
      <c r="CQ662" s="274"/>
      <c r="CR662" s="274"/>
      <c r="CS662" s="274"/>
      <c r="CT662" s="274"/>
      <c r="CU662" s="274"/>
      <c r="CV662" s="274"/>
      <c r="CW662" s="274"/>
      <c r="CX662" s="274"/>
      <c r="CY662" s="274"/>
      <c r="CZ662" s="274"/>
      <c r="DA662" s="274"/>
      <c r="DB662" s="274"/>
      <c r="DC662" s="274"/>
      <c r="DD662" s="274"/>
      <c r="DE662" s="274"/>
      <c r="DF662" s="274"/>
      <c r="DG662" s="274"/>
      <c r="DH662" s="274"/>
      <c r="DI662" s="274"/>
      <c r="DJ662" s="274"/>
      <c r="DK662" s="274"/>
      <c r="DL662" s="274"/>
      <c r="DM662" s="274"/>
      <c r="DN662" s="274"/>
      <c r="DO662" s="274"/>
      <c r="DP662" s="274"/>
      <c r="DQ662" s="274"/>
      <c r="DR662" s="274"/>
      <c r="DS662" s="274"/>
      <c r="DT662" s="274"/>
      <c r="DU662" s="274"/>
      <c r="DV662" s="274"/>
      <c r="DW662" s="274"/>
      <c r="DX662" s="274"/>
      <c r="DY662" s="274"/>
      <c r="DZ662" s="274"/>
      <c r="EA662" s="274"/>
      <c r="EB662" s="274"/>
      <c r="EC662" s="274"/>
      <c r="ED662" s="274"/>
      <c r="EE662" s="274"/>
      <c r="EF662" s="274"/>
      <c r="EG662" s="274"/>
      <c r="EH662" s="274"/>
      <c r="EI662" s="274"/>
      <c r="EJ662" s="274"/>
      <c r="EK662" s="274"/>
      <c r="EL662" s="274"/>
      <c r="EM662" s="274"/>
    </row>
    <row r="663" spans="1:143" s="37" customFormat="1" x14ac:dyDescent="0.25">
      <c r="A663" s="59"/>
      <c r="B663" s="7"/>
      <c r="C663" s="31"/>
      <c r="D663" s="74"/>
      <c r="E663" s="32"/>
      <c r="F663" s="116"/>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4"/>
      <c r="AZ663" s="274"/>
      <c r="BA663" s="274"/>
      <c r="BB663" s="274"/>
      <c r="BC663" s="274"/>
      <c r="BD663" s="274"/>
      <c r="BE663" s="274"/>
      <c r="BF663" s="274"/>
      <c r="BG663" s="274"/>
      <c r="BH663" s="274"/>
      <c r="BI663" s="274"/>
      <c r="BJ663" s="274"/>
      <c r="BK663" s="274"/>
      <c r="BL663" s="274"/>
      <c r="BM663" s="274"/>
      <c r="BN663" s="274"/>
      <c r="BO663" s="274"/>
      <c r="BP663" s="274"/>
      <c r="BQ663" s="274"/>
      <c r="BR663" s="274"/>
      <c r="BS663" s="274"/>
      <c r="BT663" s="274"/>
      <c r="BU663" s="274"/>
      <c r="BV663" s="274"/>
      <c r="BW663" s="274"/>
      <c r="BX663" s="274"/>
      <c r="BY663" s="274"/>
      <c r="BZ663" s="274"/>
      <c r="CA663" s="274"/>
      <c r="CB663" s="274"/>
      <c r="CC663" s="274"/>
      <c r="CD663" s="274"/>
      <c r="CE663" s="274"/>
      <c r="CF663" s="274"/>
      <c r="CG663" s="274"/>
      <c r="CH663" s="274"/>
      <c r="CI663" s="274"/>
      <c r="CJ663" s="274"/>
      <c r="CK663" s="274"/>
      <c r="CL663" s="274"/>
      <c r="CM663" s="274"/>
      <c r="CN663" s="274"/>
      <c r="CO663" s="274"/>
      <c r="CP663" s="274"/>
      <c r="CQ663" s="274"/>
      <c r="CR663" s="274"/>
      <c r="CS663" s="274"/>
      <c r="CT663" s="274"/>
      <c r="CU663" s="274"/>
      <c r="CV663" s="274"/>
      <c r="CW663" s="274"/>
      <c r="CX663" s="274"/>
      <c r="CY663" s="274"/>
      <c r="CZ663" s="274"/>
      <c r="DA663" s="274"/>
      <c r="DB663" s="274"/>
      <c r="DC663" s="274"/>
      <c r="DD663" s="274"/>
      <c r="DE663" s="274"/>
      <c r="DF663" s="274"/>
      <c r="DG663" s="274"/>
      <c r="DH663" s="274"/>
      <c r="DI663" s="274"/>
      <c r="DJ663" s="274"/>
      <c r="DK663" s="274"/>
      <c r="DL663" s="274"/>
      <c r="DM663" s="274"/>
      <c r="DN663" s="274"/>
      <c r="DO663" s="274"/>
      <c r="DP663" s="274"/>
      <c r="DQ663" s="274"/>
      <c r="DR663" s="274"/>
      <c r="DS663" s="274"/>
      <c r="DT663" s="274"/>
      <c r="DU663" s="274"/>
      <c r="DV663" s="274"/>
      <c r="DW663" s="274"/>
      <c r="DX663" s="274"/>
      <c r="DY663" s="274"/>
      <c r="DZ663" s="274"/>
      <c r="EA663" s="274"/>
      <c r="EB663" s="274"/>
      <c r="EC663" s="274"/>
      <c r="ED663" s="274"/>
      <c r="EE663" s="274"/>
      <c r="EF663" s="274"/>
      <c r="EG663" s="274"/>
      <c r="EH663" s="274"/>
      <c r="EI663" s="274"/>
      <c r="EJ663" s="274"/>
      <c r="EK663" s="274"/>
      <c r="EL663" s="274"/>
      <c r="EM663" s="274"/>
    </row>
    <row r="664" spans="1:143" s="37" customFormat="1" x14ac:dyDescent="0.25">
      <c r="A664" s="59"/>
      <c r="B664" s="7"/>
      <c r="C664" s="31"/>
      <c r="D664" s="74"/>
      <c r="E664" s="32"/>
      <c r="F664" s="116"/>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4"/>
      <c r="AZ664" s="274"/>
      <c r="BA664" s="274"/>
      <c r="BB664" s="274"/>
      <c r="BC664" s="274"/>
      <c r="BD664" s="274"/>
      <c r="BE664" s="274"/>
      <c r="BF664" s="274"/>
      <c r="BG664" s="274"/>
      <c r="BH664" s="274"/>
      <c r="BI664" s="274"/>
      <c r="BJ664" s="274"/>
      <c r="BK664" s="274"/>
      <c r="BL664" s="274"/>
      <c r="BM664" s="274"/>
      <c r="BN664" s="274"/>
      <c r="BO664" s="274"/>
      <c r="BP664" s="274"/>
      <c r="BQ664" s="274"/>
      <c r="BR664" s="274"/>
      <c r="BS664" s="274"/>
      <c r="BT664" s="274"/>
      <c r="BU664" s="274"/>
      <c r="BV664" s="274"/>
      <c r="BW664" s="274"/>
      <c r="BX664" s="274"/>
      <c r="BY664" s="274"/>
      <c r="BZ664" s="274"/>
      <c r="CA664" s="274"/>
      <c r="CB664" s="274"/>
      <c r="CC664" s="274"/>
      <c r="CD664" s="274"/>
      <c r="CE664" s="274"/>
      <c r="CF664" s="274"/>
      <c r="CG664" s="274"/>
      <c r="CH664" s="274"/>
      <c r="CI664" s="274"/>
      <c r="CJ664" s="274"/>
      <c r="CK664" s="274"/>
      <c r="CL664" s="274"/>
      <c r="CM664" s="274"/>
      <c r="CN664" s="274"/>
      <c r="CO664" s="274"/>
      <c r="CP664" s="274"/>
      <c r="CQ664" s="274"/>
      <c r="CR664" s="274"/>
      <c r="CS664" s="274"/>
      <c r="CT664" s="274"/>
      <c r="CU664" s="274"/>
      <c r="CV664" s="274"/>
      <c r="CW664" s="274"/>
      <c r="CX664" s="274"/>
      <c r="CY664" s="274"/>
      <c r="CZ664" s="274"/>
      <c r="DA664" s="274"/>
      <c r="DB664" s="274"/>
      <c r="DC664" s="274"/>
      <c r="DD664" s="274"/>
      <c r="DE664" s="274"/>
      <c r="DF664" s="274"/>
      <c r="DG664" s="274"/>
      <c r="DH664" s="274"/>
      <c r="DI664" s="274"/>
      <c r="DJ664" s="274"/>
      <c r="DK664" s="274"/>
      <c r="DL664" s="274"/>
      <c r="DM664" s="274"/>
      <c r="DN664" s="274"/>
      <c r="DO664" s="274"/>
      <c r="DP664" s="274"/>
      <c r="DQ664" s="274"/>
      <c r="DR664" s="274"/>
      <c r="DS664" s="274"/>
      <c r="DT664" s="274"/>
      <c r="DU664" s="274"/>
      <c r="DV664" s="274"/>
      <c r="DW664" s="274"/>
      <c r="DX664" s="274"/>
      <c r="DY664" s="274"/>
      <c r="DZ664" s="274"/>
      <c r="EA664" s="274"/>
      <c r="EB664" s="274"/>
      <c r="EC664" s="274"/>
      <c r="ED664" s="274"/>
      <c r="EE664" s="274"/>
      <c r="EF664" s="274"/>
      <c r="EG664" s="274"/>
      <c r="EH664" s="274"/>
      <c r="EI664" s="274"/>
      <c r="EJ664" s="274"/>
      <c r="EK664" s="274"/>
      <c r="EL664" s="274"/>
      <c r="EM664" s="274"/>
    </row>
    <row r="665" spans="1:143" s="37" customFormat="1" x14ac:dyDescent="0.25">
      <c r="A665" s="887" t="s">
        <v>0</v>
      </c>
      <c r="B665" s="887"/>
      <c r="C665" s="887"/>
      <c r="D665" s="887"/>
      <c r="E665" s="887"/>
      <c r="F665" s="887"/>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4"/>
      <c r="AZ665" s="274"/>
      <c r="BA665" s="274"/>
      <c r="BB665" s="274"/>
      <c r="BC665" s="274"/>
      <c r="BD665" s="274"/>
      <c r="BE665" s="274"/>
      <c r="BF665" s="274"/>
      <c r="BG665" s="274"/>
      <c r="BH665" s="274"/>
      <c r="BI665" s="274"/>
      <c r="BJ665" s="274"/>
      <c r="BK665" s="274"/>
      <c r="BL665" s="274"/>
      <c r="BM665" s="274"/>
      <c r="BN665" s="274"/>
      <c r="BO665" s="274"/>
      <c r="BP665" s="274"/>
      <c r="BQ665" s="274"/>
      <c r="BR665" s="274"/>
      <c r="BS665" s="274"/>
      <c r="BT665" s="274"/>
      <c r="BU665" s="274"/>
      <c r="BV665" s="274"/>
      <c r="BW665" s="274"/>
      <c r="BX665" s="274"/>
      <c r="BY665" s="274"/>
      <c r="BZ665" s="274"/>
      <c r="CA665" s="274"/>
      <c r="CB665" s="274"/>
      <c r="CC665" s="274"/>
      <c r="CD665" s="274"/>
      <c r="CE665" s="274"/>
      <c r="CF665" s="274"/>
      <c r="CG665" s="274"/>
      <c r="CH665" s="274"/>
      <c r="CI665" s="274"/>
      <c r="CJ665" s="274"/>
      <c r="CK665" s="274"/>
      <c r="CL665" s="274"/>
      <c r="CM665" s="274"/>
      <c r="CN665" s="274"/>
      <c r="CO665" s="274"/>
      <c r="CP665" s="274"/>
      <c r="CQ665" s="274"/>
      <c r="CR665" s="274"/>
      <c r="CS665" s="274"/>
      <c r="CT665" s="274"/>
      <c r="CU665" s="274"/>
      <c r="CV665" s="274"/>
      <c r="CW665" s="274"/>
      <c r="CX665" s="274"/>
      <c r="CY665" s="274"/>
      <c r="CZ665" s="274"/>
      <c r="DA665" s="274"/>
      <c r="DB665" s="274"/>
      <c r="DC665" s="274"/>
      <c r="DD665" s="274"/>
      <c r="DE665" s="274"/>
      <c r="DF665" s="274"/>
      <c r="DG665" s="274"/>
      <c r="DH665" s="274"/>
      <c r="DI665" s="274"/>
      <c r="DJ665" s="274"/>
      <c r="DK665" s="274"/>
      <c r="DL665" s="274"/>
      <c r="DM665" s="274"/>
      <c r="DN665" s="274"/>
      <c r="DO665" s="274"/>
      <c r="DP665" s="274"/>
      <c r="DQ665" s="274"/>
      <c r="DR665" s="274"/>
      <c r="DS665" s="274"/>
      <c r="DT665" s="274"/>
      <c r="DU665" s="274"/>
      <c r="DV665" s="274"/>
      <c r="DW665" s="274"/>
      <c r="DX665" s="274"/>
      <c r="DY665" s="274"/>
      <c r="DZ665" s="274"/>
      <c r="EA665" s="274"/>
      <c r="EB665" s="274"/>
      <c r="EC665" s="274"/>
      <c r="ED665" s="274"/>
      <c r="EE665" s="274"/>
      <c r="EF665" s="274"/>
      <c r="EG665" s="274"/>
      <c r="EH665" s="274"/>
      <c r="EI665" s="274"/>
      <c r="EJ665" s="274"/>
      <c r="EK665" s="274"/>
      <c r="EL665" s="274"/>
      <c r="EM665" s="274"/>
    </row>
    <row r="666" spans="1:143" s="37" customFormat="1" x14ac:dyDescent="0.25">
      <c r="A666" s="888" t="s">
        <v>33</v>
      </c>
      <c r="B666" s="888"/>
      <c r="C666" s="888"/>
      <c r="D666" s="888"/>
      <c r="E666" s="888"/>
      <c r="F666" s="888"/>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4"/>
      <c r="AZ666" s="274"/>
      <c r="BA666" s="274"/>
      <c r="BB666" s="274"/>
      <c r="BC666" s="274"/>
      <c r="BD666" s="274"/>
      <c r="BE666" s="274"/>
      <c r="BF666" s="274"/>
      <c r="BG666" s="274"/>
      <c r="BH666" s="274"/>
      <c r="BI666" s="274"/>
      <c r="BJ666" s="274"/>
      <c r="BK666" s="274"/>
      <c r="BL666" s="274"/>
      <c r="BM666" s="274"/>
      <c r="BN666" s="274"/>
      <c r="BO666" s="274"/>
      <c r="BP666" s="274"/>
      <c r="BQ666" s="274"/>
      <c r="BR666" s="274"/>
      <c r="BS666" s="274"/>
      <c r="BT666" s="274"/>
      <c r="BU666" s="274"/>
      <c r="BV666" s="274"/>
      <c r="BW666" s="274"/>
      <c r="BX666" s="274"/>
      <c r="BY666" s="274"/>
      <c r="BZ666" s="274"/>
      <c r="CA666" s="274"/>
      <c r="CB666" s="274"/>
      <c r="CC666" s="274"/>
      <c r="CD666" s="274"/>
      <c r="CE666" s="274"/>
      <c r="CF666" s="274"/>
      <c r="CG666" s="274"/>
      <c r="CH666" s="274"/>
      <c r="CI666" s="274"/>
      <c r="CJ666" s="274"/>
      <c r="CK666" s="274"/>
      <c r="CL666" s="274"/>
      <c r="CM666" s="274"/>
      <c r="CN666" s="274"/>
      <c r="CO666" s="274"/>
      <c r="CP666" s="274"/>
      <c r="CQ666" s="274"/>
      <c r="CR666" s="274"/>
      <c r="CS666" s="274"/>
      <c r="CT666" s="274"/>
      <c r="CU666" s="274"/>
      <c r="CV666" s="274"/>
      <c r="CW666" s="274"/>
      <c r="CX666" s="274"/>
      <c r="CY666" s="274"/>
      <c r="CZ666" s="274"/>
      <c r="DA666" s="274"/>
      <c r="DB666" s="274"/>
      <c r="DC666" s="274"/>
      <c r="DD666" s="274"/>
      <c r="DE666" s="274"/>
      <c r="DF666" s="274"/>
      <c r="DG666" s="274"/>
      <c r="DH666" s="274"/>
      <c r="DI666" s="274"/>
      <c r="DJ666" s="274"/>
      <c r="DK666" s="274"/>
      <c r="DL666" s="274"/>
      <c r="DM666" s="274"/>
      <c r="DN666" s="274"/>
      <c r="DO666" s="274"/>
      <c r="DP666" s="274"/>
      <c r="DQ666" s="274"/>
      <c r="DR666" s="274"/>
      <c r="DS666" s="274"/>
      <c r="DT666" s="274"/>
      <c r="DU666" s="274"/>
      <c r="DV666" s="274"/>
      <c r="DW666" s="274"/>
      <c r="DX666" s="274"/>
      <c r="DY666" s="274"/>
      <c r="DZ666" s="274"/>
      <c r="EA666" s="274"/>
      <c r="EB666" s="274"/>
      <c r="EC666" s="274"/>
      <c r="ED666" s="274"/>
      <c r="EE666" s="274"/>
      <c r="EF666" s="274"/>
      <c r="EG666" s="274"/>
      <c r="EH666" s="274"/>
      <c r="EI666" s="274"/>
      <c r="EJ666" s="274"/>
      <c r="EK666" s="274"/>
      <c r="EL666" s="274"/>
      <c r="EM666" s="274"/>
    </row>
    <row r="667" spans="1:143" s="37" customFormat="1" x14ac:dyDescent="0.25">
      <c r="A667" s="39"/>
      <c r="B667" s="249"/>
      <c r="C667" s="245"/>
      <c r="D667" s="245"/>
      <c r="E667" s="105"/>
      <c r="F667" s="100"/>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4"/>
      <c r="AZ667" s="274"/>
      <c r="BA667" s="274"/>
      <c r="BB667" s="274"/>
      <c r="BC667" s="274"/>
      <c r="BD667" s="274"/>
      <c r="BE667" s="274"/>
      <c r="BF667" s="274"/>
      <c r="BG667" s="274"/>
      <c r="BH667" s="274"/>
      <c r="BI667" s="274"/>
      <c r="BJ667" s="274"/>
      <c r="BK667" s="274"/>
      <c r="BL667" s="274"/>
      <c r="BM667" s="274"/>
      <c r="BN667" s="274"/>
      <c r="BO667" s="274"/>
      <c r="BP667" s="274"/>
      <c r="BQ667" s="274"/>
      <c r="BR667" s="274"/>
      <c r="BS667" s="274"/>
      <c r="BT667" s="274"/>
      <c r="BU667" s="274"/>
      <c r="BV667" s="274"/>
      <c r="BW667" s="274"/>
      <c r="BX667" s="274"/>
      <c r="BY667" s="274"/>
      <c r="BZ667" s="274"/>
      <c r="CA667" s="274"/>
      <c r="CB667" s="274"/>
      <c r="CC667" s="274"/>
      <c r="CD667" s="274"/>
      <c r="CE667" s="274"/>
      <c r="CF667" s="274"/>
      <c r="CG667" s="274"/>
      <c r="CH667" s="274"/>
      <c r="CI667" s="274"/>
      <c r="CJ667" s="274"/>
      <c r="CK667" s="274"/>
      <c r="CL667" s="274"/>
      <c r="CM667" s="274"/>
      <c r="CN667" s="274"/>
      <c r="CO667" s="274"/>
      <c r="CP667" s="274"/>
      <c r="CQ667" s="274"/>
      <c r="CR667" s="274"/>
      <c r="CS667" s="274"/>
      <c r="CT667" s="274"/>
      <c r="CU667" s="274"/>
      <c r="CV667" s="274"/>
      <c r="CW667" s="274"/>
      <c r="CX667" s="274"/>
      <c r="CY667" s="274"/>
      <c r="CZ667" s="274"/>
      <c r="DA667" s="274"/>
      <c r="DB667" s="274"/>
      <c r="DC667" s="274"/>
      <c r="DD667" s="274"/>
      <c r="DE667" s="274"/>
      <c r="DF667" s="274"/>
      <c r="DG667" s="274"/>
      <c r="DH667" s="274"/>
      <c r="DI667" s="274"/>
      <c r="DJ667" s="274"/>
      <c r="DK667" s="274"/>
      <c r="DL667" s="274"/>
      <c r="DM667" s="274"/>
      <c r="DN667" s="274"/>
      <c r="DO667" s="274"/>
      <c r="DP667" s="274"/>
      <c r="DQ667" s="274"/>
      <c r="DR667" s="274"/>
      <c r="DS667" s="274"/>
      <c r="DT667" s="274"/>
      <c r="DU667" s="274"/>
      <c r="DV667" s="274"/>
      <c r="DW667" s="274"/>
      <c r="DX667" s="274"/>
      <c r="DY667" s="274"/>
      <c r="DZ667" s="274"/>
      <c r="EA667" s="274"/>
      <c r="EB667" s="274"/>
      <c r="EC667" s="274"/>
      <c r="ED667" s="274"/>
      <c r="EE667" s="274"/>
      <c r="EF667" s="274"/>
      <c r="EG667" s="274"/>
      <c r="EH667" s="274"/>
      <c r="EI667" s="274"/>
      <c r="EJ667" s="274"/>
      <c r="EK667" s="274"/>
      <c r="EL667" s="274"/>
      <c r="EM667" s="274"/>
    </row>
    <row r="668" spans="1:143" s="37" customFormat="1" x14ac:dyDescent="0.25">
      <c r="A668" s="887" t="s">
        <v>1</v>
      </c>
      <c r="B668" s="887"/>
      <c r="C668" s="887"/>
      <c r="D668" s="887"/>
      <c r="E668" s="887"/>
      <c r="F668" s="887"/>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74"/>
      <c r="AE668" s="274"/>
      <c r="AF668" s="274"/>
      <c r="AG668" s="274"/>
      <c r="AH668" s="274"/>
      <c r="AI668" s="274"/>
      <c r="AJ668" s="274"/>
      <c r="AK668" s="274"/>
      <c r="AL668" s="274"/>
      <c r="AM668" s="274"/>
      <c r="AN668" s="274"/>
      <c r="AO668" s="274"/>
      <c r="AP668" s="274"/>
      <c r="AQ668" s="274"/>
      <c r="AR668" s="274"/>
      <c r="AS668" s="274"/>
      <c r="AT668" s="274"/>
      <c r="AU668" s="274"/>
      <c r="AV668" s="274"/>
      <c r="AW668" s="274"/>
      <c r="AX668" s="274"/>
      <c r="AY668" s="274"/>
      <c r="AZ668" s="274"/>
      <c r="BA668" s="274"/>
      <c r="BB668" s="274"/>
      <c r="BC668" s="274"/>
      <c r="BD668" s="274"/>
      <c r="BE668" s="274"/>
      <c r="BF668" s="274"/>
      <c r="BG668" s="274"/>
      <c r="BH668" s="274"/>
      <c r="BI668" s="274"/>
      <c r="BJ668" s="274"/>
      <c r="BK668" s="274"/>
      <c r="BL668" s="274"/>
      <c r="BM668" s="274"/>
      <c r="BN668" s="274"/>
      <c r="BO668" s="274"/>
      <c r="BP668" s="274"/>
      <c r="BQ668" s="274"/>
      <c r="BR668" s="274"/>
      <c r="BS668" s="274"/>
      <c r="BT668" s="274"/>
      <c r="BU668" s="274"/>
      <c r="BV668" s="274"/>
      <c r="BW668" s="274"/>
      <c r="BX668" s="274"/>
      <c r="BY668" s="274"/>
      <c r="BZ668" s="274"/>
      <c r="CA668" s="274"/>
      <c r="CB668" s="274"/>
      <c r="CC668" s="274"/>
      <c r="CD668" s="274"/>
      <c r="CE668" s="274"/>
      <c r="CF668" s="274"/>
      <c r="CG668" s="274"/>
      <c r="CH668" s="274"/>
      <c r="CI668" s="274"/>
      <c r="CJ668" s="274"/>
      <c r="CK668" s="274"/>
      <c r="CL668" s="274"/>
      <c r="CM668" s="274"/>
      <c r="CN668" s="274"/>
      <c r="CO668" s="274"/>
      <c r="CP668" s="274"/>
      <c r="CQ668" s="274"/>
      <c r="CR668" s="274"/>
      <c r="CS668" s="274"/>
      <c r="CT668" s="274"/>
      <c r="CU668" s="274"/>
      <c r="CV668" s="274"/>
      <c r="CW668" s="274"/>
      <c r="CX668" s="274"/>
      <c r="CY668" s="274"/>
      <c r="CZ668" s="274"/>
      <c r="DA668" s="274"/>
      <c r="DB668" s="274"/>
      <c r="DC668" s="274"/>
      <c r="DD668" s="274"/>
      <c r="DE668" s="274"/>
      <c r="DF668" s="274"/>
      <c r="DG668" s="274"/>
      <c r="DH668" s="274"/>
      <c r="DI668" s="274"/>
      <c r="DJ668" s="274"/>
      <c r="DK668" s="274"/>
      <c r="DL668" s="274"/>
      <c r="DM668" s="274"/>
      <c r="DN668" s="274"/>
      <c r="DO668" s="274"/>
      <c r="DP668" s="274"/>
      <c r="DQ668" s="274"/>
      <c r="DR668" s="274"/>
      <c r="DS668" s="274"/>
      <c r="DT668" s="274"/>
      <c r="DU668" s="274"/>
      <c r="DV668" s="274"/>
      <c r="DW668" s="274"/>
      <c r="DX668" s="274"/>
      <c r="DY668" s="274"/>
      <c r="DZ668" s="274"/>
      <c r="EA668" s="274"/>
      <c r="EB668" s="274"/>
      <c r="EC668" s="274"/>
      <c r="ED668" s="274"/>
      <c r="EE668" s="274"/>
      <c r="EF668" s="274"/>
      <c r="EG668" s="274"/>
      <c r="EH668" s="274"/>
      <c r="EI668" s="274"/>
      <c r="EJ668" s="274"/>
      <c r="EK668" s="274"/>
      <c r="EL668" s="274"/>
      <c r="EM668" s="274"/>
    </row>
    <row r="669" spans="1:143" s="37" customFormat="1" ht="15" customHeight="1" x14ac:dyDescent="0.25">
      <c r="A669" s="889" t="s">
        <v>601</v>
      </c>
      <c r="B669" s="889"/>
      <c r="C669" s="889"/>
      <c r="D669" s="889"/>
      <c r="E669" s="889"/>
      <c r="F669" s="889"/>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F669" s="274"/>
      <c r="AG669" s="274"/>
      <c r="AH669" s="274"/>
      <c r="AI669" s="274"/>
      <c r="AJ669" s="274"/>
      <c r="AK669" s="274"/>
      <c r="AL669" s="274"/>
      <c r="AM669" s="274"/>
      <c r="AN669" s="274"/>
      <c r="AO669" s="274"/>
      <c r="AP669" s="274"/>
      <c r="AQ669" s="274"/>
      <c r="AR669" s="274"/>
      <c r="AS669" s="274"/>
      <c r="AT669" s="274"/>
      <c r="AU669" s="274"/>
      <c r="AV669" s="274"/>
      <c r="AW669" s="274"/>
      <c r="AX669" s="274"/>
      <c r="AY669" s="274"/>
      <c r="AZ669" s="274"/>
      <c r="BA669" s="274"/>
      <c r="BB669" s="274"/>
      <c r="BC669" s="274"/>
      <c r="BD669" s="274"/>
      <c r="BE669" s="274"/>
      <c r="BF669" s="274"/>
      <c r="BG669" s="274"/>
      <c r="BH669" s="274"/>
      <c r="BI669" s="274"/>
      <c r="BJ669" s="274"/>
      <c r="BK669" s="274"/>
      <c r="BL669" s="274"/>
      <c r="BM669" s="274"/>
      <c r="BN669" s="274"/>
      <c r="BO669" s="274"/>
      <c r="BP669" s="274"/>
      <c r="BQ669" s="274"/>
      <c r="BR669" s="274"/>
      <c r="BS669" s="274"/>
      <c r="BT669" s="274"/>
      <c r="BU669" s="274"/>
      <c r="BV669" s="274"/>
      <c r="BW669" s="274"/>
      <c r="BX669" s="274"/>
      <c r="BY669" s="274"/>
      <c r="BZ669" s="274"/>
      <c r="CA669" s="274"/>
      <c r="CB669" s="274"/>
      <c r="CC669" s="274"/>
      <c r="CD669" s="274"/>
      <c r="CE669" s="274"/>
      <c r="CF669" s="274"/>
      <c r="CG669" s="274"/>
      <c r="CH669" s="274"/>
      <c r="CI669" s="274"/>
      <c r="CJ669" s="274"/>
      <c r="CK669" s="274"/>
      <c r="CL669" s="274"/>
      <c r="CM669" s="274"/>
      <c r="CN669" s="274"/>
      <c r="CO669" s="274"/>
      <c r="CP669" s="274"/>
      <c r="CQ669" s="274"/>
      <c r="CR669" s="274"/>
      <c r="CS669" s="274"/>
      <c r="CT669" s="274"/>
      <c r="CU669" s="274"/>
      <c r="CV669" s="274"/>
      <c r="CW669" s="274"/>
      <c r="CX669" s="274"/>
      <c r="CY669" s="274"/>
      <c r="CZ669" s="274"/>
      <c r="DA669" s="274"/>
      <c r="DB669" s="274"/>
      <c r="DC669" s="274"/>
      <c r="DD669" s="274"/>
      <c r="DE669" s="274"/>
      <c r="DF669" s="274"/>
      <c r="DG669" s="274"/>
      <c r="DH669" s="274"/>
      <c r="DI669" s="274"/>
      <c r="DJ669" s="274"/>
      <c r="DK669" s="274"/>
      <c r="DL669" s="274"/>
      <c r="DM669" s="274"/>
      <c r="DN669" s="274"/>
      <c r="DO669" s="274"/>
      <c r="DP669" s="274"/>
      <c r="DQ669" s="274"/>
      <c r="DR669" s="274"/>
      <c r="DS669" s="274"/>
      <c r="DT669" s="274"/>
      <c r="DU669" s="274"/>
      <c r="DV669" s="274"/>
      <c r="DW669" s="274"/>
      <c r="DX669" s="274"/>
      <c r="DY669" s="274"/>
      <c r="DZ669" s="274"/>
      <c r="EA669" s="274"/>
      <c r="EB669" s="274"/>
      <c r="EC669" s="274"/>
      <c r="ED669" s="274"/>
      <c r="EE669" s="274"/>
      <c r="EF669" s="274"/>
      <c r="EG669" s="274"/>
      <c r="EH669" s="274"/>
      <c r="EI669" s="274"/>
      <c r="EJ669" s="274"/>
      <c r="EK669" s="274"/>
      <c r="EL669" s="274"/>
      <c r="EM669" s="274"/>
    </row>
    <row r="670" spans="1:143" s="37" customFormat="1" ht="15" customHeight="1" x14ac:dyDescent="0.25">
      <c r="A670" s="889" t="s">
        <v>2</v>
      </c>
      <c r="B670" s="889"/>
      <c r="C670" s="889"/>
      <c r="D670" s="889"/>
      <c r="E670" s="889"/>
      <c r="F670" s="889"/>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274"/>
      <c r="AF670" s="274"/>
      <c r="AG670" s="274"/>
      <c r="AH670" s="274"/>
      <c r="AI670" s="274"/>
      <c r="AJ670" s="274"/>
      <c r="AK670" s="274"/>
      <c r="AL670" s="274"/>
      <c r="AM670" s="274"/>
      <c r="AN670" s="274"/>
      <c r="AO670" s="274"/>
      <c r="AP670" s="274"/>
      <c r="AQ670" s="274"/>
      <c r="AR670" s="274"/>
      <c r="AS670" s="274"/>
      <c r="AT670" s="274"/>
      <c r="AU670" s="274"/>
      <c r="AV670" s="274"/>
      <c r="AW670" s="274"/>
      <c r="AX670" s="274"/>
      <c r="AY670" s="274"/>
      <c r="AZ670" s="274"/>
      <c r="BA670" s="274"/>
      <c r="BB670" s="274"/>
      <c r="BC670" s="274"/>
      <c r="BD670" s="274"/>
      <c r="BE670" s="274"/>
      <c r="BF670" s="274"/>
      <c r="BG670" s="274"/>
      <c r="BH670" s="274"/>
      <c r="BI670" s="274"/>
      <c r="BJ670" s="274"/>
      <c r="BK670" s="274"/>
      <c r="BL670" s="274"/>
      <c r="BM670" s="274"/>
      <c r="BN670" s="274"/>
      <c r="BO670" s="274"/>
      <c r="BP670" s="274"/>
      <c r="BQ670" s="274"/>
      <c r="BR670" s="274"/>
      <c r="BS670" s="274"/>
      <c r="BT670" s="274"/>
      <c r="BU670" s="274"/>
      <c r="BV670" s="274"/>
      <c r="BW670" s="274"/>
      <c r="BX670" s="274"/>
      <c r="BY670" s="274"/>
      <c r="BZ670" s="274"/>
      <c r="CA670" s="274"/>
      <c r="CB670" s="274"/>
      <c r="CC670" s="274"/>
      <c r="CD670" s="274"/>
      <c r="CE670" s="274"/>
      <c r="CF670" s="274"/>
      <c r="CG670" s="274"/>
      <c r="CH670" s="274"/>
      <c r="CI670" s="274"/>
      <c r="CJ670" s="274"/>
      <c r="CK670" s="274"/>
      <c r="CL670" s="274"/>
      <c r="CM670" s="274"/>
      <c r="CN670" s="274"/>
      <c r="CO670" s="274"/>
      <c r="CP670" s="274"/>
      <c r="CQ670" s="274"/>
      <c r="CR670" s="274"/>
      <c r="CS670" s="274"/>
      <c r="CT670" s="274"/>
      <c r="CU670" s="274"/>
      <c r="CV670" s="274"/>
      <c r="CW670" s="274"/>
      <c r="CX670" s="274"/>
      <c r="CY670" s="274"/>
      <c r="CZ670" s="274"/>
      <c r="DA670" s="274"/>
      <c r="DB670" s="274"/>
      <c r="DC670" s="274"/>
      <c r="DD670" s="274"/>
      <c r="DE670" s="274"/>
      <c r="DF670" s="274"/>
      <c r="DG670" s="274"/>
      <c r="DH670" s="274"/>
      <c r="DI670" s="274"/>
      <c r="DJ670" s="274"/>
      <c r="DK670" s="274"/>
      <c r="DL670" s="274"/>
      <c r="DM670" s="274"/>
      <c r="DN670" s="274"/>
      <c r="DO670" s="274"/>
      <c r="DP670" s="274"/>
      <c r="DQ670" s="274"/>
      <c r="DR670" s="274"/>
      <c r="DS670" s="274"/>
      <c r="DT670" s="274"/>
      <c r="DU670" s="274"/>
      <c r="DV670" s="274"/>
      <c r="DW670" s="274"/>
      <c r="DX670" s="274"/>
      <c r="DY670" s="274"/>
      <c r="DZ670" s="274"/>
      <c r="EA670" s="274"/>
      <c r="EB670" s="274"/>
      <c r="EC670" s="274"/>
      <c r="ED670" s="274"/>
      <c r="EE670" s="274"/>
      <c r="EF670" s="274"/>
      <c r="EG670" s="274"/>
      <c r="EH670" s="274"/>
      <c r="EI670" s="274"/>
      <c r="EJ670" s="274"/>
      <c r="EK670" s="274"/>
      <c r="EL670" s="274"/>
      <c r="EM670" s="274"/>
    </row>
    <row r="671" spans="1:143" x14ac:dyDescent="0.25">
      <c r="A671" s="59"/>
      <c r="B671" s="7"/>
      <c r="C671" s="31"/>
      <c r="D671" s="74"/>
      <c r="E671" s="32"/>
      <c r="F671" s="116"/>
    </row>
    <row r="672" spans="1:143" ht="15.75" thickBot="1" x14ac:dyDescent="0.3">
      <c r="A672" s="21"/>
      <c r="B672" s="7"/>
      <c r="C672" s="31"/>
      <c r="D672" s="71"/>
      <c r="E672" s="32"/>
      <c r="F672" s="118"/>
    </row>
    <row r="673" spans="1:143" x14ac:dyDescent="0.25">
      <c r="A673" s="935" t="s">
        <v>30</v>
      </c>
      <c r="B673" s="936"/>
      <c r="C673" s="936"/>
      <c r="D673" s="936"/>
      <c r="E673" s="936"/>
      <c r="F673" s="321"/>
    </row>
    <row r="674" spans="1:143" ht="15.75" thickBot="1" x14ac:dyDescent="0.3">
      <c r="A674" s="937"/>
      <c r="B674" s="938"/>
      <c r="C674" s="938"/>
      <c r="D674" s="938"/>
      <c r="E674" s="938"/>
      <c r="F674" s="322"/>
    </row>
    <row r="675" spans="1:143" x14ac:dyDescent="0.25">
      <c r="A675" s="935" t="s">
        <v>4</v>
      </c>
      <c r="B675" s="936"/>
      <c r="C675" s="936"/>
      <c r="D675" s="936"/>
      <c r="E675" s="939"/>
      <c r="F675" s="941">
        <v>606186.65</v>
      </c>
    </row>
    <row r="676" spans="1:143" ht="15.75" thickBot="1" x14ac:dyDescent="0.3">
      <c r="A676" s="937"/>
      <c r="B676" s="938"/>
      <c r="C676" s="938"/>
      <c r="D676" s="938"/>
      <c r="E676" s="940"/>
      <c r="F676" s="942"/>
    </row>
    <row r="677" spans="1:143" x14ac:dyDescent="0.25">
      <c r="A677" s="943" t="s">
        <v>5</v>
      </c>
      <c r="B677" s="954" t="s">
        <v>23</v>
      </c>
      <c r="C677" s="943" t="s">
        <v>22</v>
      </c>
      <c r="D677" s="943" t="s">
        <v>8</v>
      </c>
      <c r="E677" s="958" t="s">
        <v>9</v>
      </c>
      <c r="F677" s="949" t="s">
        <v>10</v>
      </c>
    </row>
    <row r="678" spans="1:143" ht="15.75" thickBot="1" x14ac:dyDescent="0.3">
      <c r="A678" s="944"/>
      <c r="B678" s="955"/>
      <c r="C678" s="944"/>
      <c r="D678" s="944"/>
      <c r="E678" s="959"/>
      <c r="F678" s="950"/>
    </row>
    <row r="679" spans="1:143" s="37" customFormat="1" ht="21.75" customHeight="1" thickBot="1" x14ac:dyDescent="0.3">
      <c r="A679" s="80"/>
      <c r="B679" s="9"/>
      <c r="C679" s="305" t="s">
        <v>1084</v>
      </c>
      <c r="D679" s="62"/>
      <c r="E679" s="315">
        <v>404.09</v>
      </c>
      <c r="F679" s="177">
        <f>F675+D679-E679</f>
        <v>605782.56000000006</v>
      </c>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74"/>
      <c r="AE679" s="274"/>
      <c r="AF679" s="274"/>
      <c r="AG679" s="274"/>
      <c r="AH679" s="274"/>
      <c r="AI679" s="274"/>
      <c r="AJ679" s="274"/>
      <c r="AK679" s="274"/>
      <c r="AL679" s="274"/>
      <c r="AM679" s="274"/>
      <c r="AN679" s="274"/>
      <c r="AO679" s="274"/>
      <c r="AP679" s="274"/>
      <c r="AQ679" s="274"/>
      <c r="AR679" s="274"/>
      <c r="AS679" s="274"/>
      <c r="AT679" s="274"/>
      <c r="AU679" s="274"/>
      <c r="AV679" s="274"/>
      <c r="AW679" s="274"/>
      <c r="AX679" s="274"/>
      <c r="AY679" s="274"/>
      <c r="AZ679" s="274"/>
      <c r="BA679" s="274"/>
      <c r="BB679" s="274"/>
      <c r="BC679" s="274"/>
      <c r="BD679" s="274"/>
      <c r="BE679" s="274"/>
      <c r="BF679" s="274"/>
      <c r="BG679" s="274"/>
      <c r="BH679" s="274"/>
      <c r="BI679" s="274"/>
      <c r="BJ679" s="274"/>
      <c r="BK679" s="274"/>
      <c r="BL679" s="274"/>
      <c r="BM679" s="274"/>
      <c r="BN679" s="274"/>
      <c r="BO679" s="274"/>
      <c r="BP679" s="274"/>
      <c r="BQ679" s="274"/>
      <c r="BR679" s="274"/>
      <c r="BS679" s="274"/>
      <c r="BT679" s="274"/>
      <c r="BU679" s="274"/>
      <c r="BV679" s="274"/>
      <c r="BW679" s="274"/>
      <c r="BX679" s="274"/>
      <c r="BY679" s="274"/>
      <c r="BZ679" s="274"/>
      <c r="CA679" s="274"/>
      <c r="CB679" s="274"/>
      <c r="CC679" s="274"/>
      <c r="CD679" s="274"/>
      <c r="CE679" s="274"/>
      <c r="CF679" s="274"/>
      <c r="CG679" s="274"/>
      <c r="CH679" s="274"/>
      <c r="CI679" s="274"/>
      <c r="CJ679" s="274"/>
      <c r="CK679" s="274"/>
      <c r="CL679" s="274"/>
      <c r="CM679" s="274"/>
      <c r="CN679" s="274"/>
      <c r="CO679" s="274"/>
      <c r="CP679" s="274"/>
      <c r="CQ679" s="274"/>
      <c r="CR679" s="274"/>
      <c r="CS679" s="274"/>
      <c r="CT679" s="274"/>
      <c r="CU679" s="274"/>
      <c r="CV679" s="274"/>
      <c r="CW679" s="274"/>
      <c r="CX679" s="274"/>
      <c r="CY679" s="274"/>
      <c r="CZ679" s="274"/>
      <c r="DA679" s="274"/>
      <c r="DB679" s="274"/>
      <c r="DC679" s="274"/>
      <c r="DD679" s="274"/>
      <c r="DE679" s="274"/>
      <c r="DF679" s="274"/>
      <c r="DG679" s="274"/>
      <c r="DH679" s="274"/>
      <c r="DI679" s="274"/>
      <c r="DJ679" s="274"/>
      <c r="DK679" s="274"/>
      <c r="DL679" s="274"/>
      <c r="DM679" s="274"/>
      <c r="DN679" s="274"/>
      <c r="DO679" s="274"/>
      <c r="DP679" s="274"/>
      <c r="DQ679" s="274"/>
      <c r="DR679" s="274"/>
      <c r="DS679" s="274"/>
      <c r="DT679" s="274"/>
      <c r="DU679" s="274"/>
      <c r="DV679" s="274"/>
      <c r="DW679" s="274"/>
      <c r="DX679" s="274"/>
      <c r="DY679" s="274"/>
      <c r="DZ679" s="274"/>
      <c r="EA679" s="274"/>
      <c r="EB679" s="274"/>
      <c r="EC679" s="274"/>
      <c r="ED679" s="274"/>
      <c r="EE679" s="274"/>
      <c r="EF679" s="274"/>
      <c r="EG679" s="274"/>
      <c r="EH679" s="274"/>
      <c r="EI679" s="274"/>
      <c r="EJ679" s="274"/>
      <c r="EK679" s="274"/>
      <c r="EL679" s="274"/>
      <c r="EM679" s="274"/>
    </row>
    <row r="680" spans="1:143" s="37" customFormat="1" ht="24" customHeight="1" thickBot="1" x14ac:dyDescent="0.3">
      <c r="A680" s="80"/>
      <c r="B680" s="9"/>
      <c r="C680" s="2" t="s">
        <v>1083</v>
      </c>
      <c r="D680" s="62"/>
      <c r="E680" s="343">
        <v>500</v>
      </c>
      <c r="F680" s="177">
        <f>F679+D680-E680</f>
        <v>605282.56000000006</v>
      </c>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74"/>
      <c r="AE680" s="274"/>
      <c r="AF680" s="274"/>
      <c r="AG680" s="274"/>
      <c r="AH680" s="274"/>
      <c r="AI680" s="274"/>
      <c r="AJ680" s="274"/>
      <c r="AK680" s="274"/>
      <c r="AL680" s="274"/>
      <c r="AM680" s="274"/>
      <c r="AN680" s="274"/>
      <c r="AO680" s="274"/>
      <c r="AP680" s="274"/>
      <c r="AQ680" s="274"/>
      <c r="AR680" s="274"/>
      <c r="AS680" s="274"/>
      <c r="AT680" s="274"/>
      <c r="AU680" s="274"/>
      <c r="AV680" s="274"/>
      <c r="AW680" s="274"/>
      <c r="AX680" s="274"/>
      <c r="AY680" s="274"/>
      <c r="AZ680" s="274"/>
      <c r="BA680" s="274"/>
      <c r="BB680" s="274"/>
      <c r="BC680" s="274"/>
      <c r="BD680" s="274"/>
      <c r="BE680" s="274"/>
      <c r="BF680" s="274"/>
      <c r="BG680" s="274"/>
      <c r="BH680" s="274"/>
      <c r="BI680" s="274"/>
      <c r="BJ680" s="274"/>
      <c r="BK680" s="274"/>
      <c r="BL680" s="274"/>
      <c r="BM680" s="274"/>
      <c r="BN680" s="274"/>
      <c r="BO680" s="274"/>
      <c r="BP680" s="274"/>
      <c r="BQ680" s="274"/>
      <c r="BR680" s="274"/>
      <c r="BS680" s="274"/>
      <c r="BT680" s="274"/>
      <c r="BU680" s="274"/>
      <c r="BV680" s="274"/>
      <c r="BW680" s="274"/>
      <c r="BX680" s="274"/>
      <c r="BY680" s="274"/>
      <c r="BZ680" s="274"/>
      <c r="CA680" s="274"/>
      <c r="CB680" s="274"/>
      <c r="CC680" s="274"/>
      <c r="CD680" s="274"/>
      <c r="CE680" s="274"/>
      <c r="CF680" s="274"/>
      <c r="CG680" s="274"/>
      <c r="CH680" s="274"/>
      <c r="CI680" s="274"/>
      <c r="CJ680" s="274"/>
      <c r="CK680" s="274"/>
      <c r="CL680" s="274"/>
      <c r="CM680" s="274"/>
      <c r="CN680" s="274"/>
      <c r="CO680" s="274"/>
      <c r="CP680" s="274"/>
      <c r="CQ680" s="274"/>
      <c r="CR680" s="274"/>
      <c r="CS680" s="274"/>
      <c r="CT680" s="274"/>
      <c r="CU680" s="274"/>
      <c r="CV680" s="274"/>
      <c r="CW680" s="274"/>
      <c r="CX680" s="274"/>
      <c r="CY680" s="274"/>
      <c r="CZ680" s="274"/>
      <c r="DA680" s="274"/>
      <c r="DB680" s="274"/>
      <c r="DC680" s="274"/>
      <c r="DD680" s="274"/>
      <c r="DE680" s="274"/>
      <c r="DF680" s="274"/>
      <c r="DG680" s="274"/>
      <c r="DH680" s="274"/>
      <c r="DI680" s="274"/>
      <c r="DJ680" s="274"/>
      <c r="DK680" s="274"/>
      <c r="DL680" s="274"/>
      <c r="DM680" s="274"/>
      <c r="DN680" s="274"/>
      <c r="DO680" s="274"/>
      <c r="DP680" s="274"/>
      <c r="DQ680" s="274"/>
      <c r="DR680" s="274"/>
      <c r="DS680" s="274"/>
      <c r="DT680" s="274"/>
      <c r="DU680" s="274"/>
      <c r="DV680" s="274"/>
      <c r="DW680" s="274"/>
      <c r="DX680" s="274"/>
      <c r="DY680" s="274"/>
      <c r="DZ680" s="274"/>
      <c r="EA680" s="274"/>
      <c r="EB680" s="274"/>
      <c r="EC680" s="274"/>
      <c r="ED680" s="274"/>
      <c r="EE680" s="274"/>
      <c r="EF680" s="274"/>
      <c r="EG680" s="274"/>
      <c r="EH680" s="274"/>
      <c r="EI680" s="274"/>
      <c r="EJ680" s="274"/>
      <c r="EK680" s="274"/>
      <c r="EL680" s="274"/>
      <c r="EM680" s="274"/>
    </row>
    <row r="681" spans="1:143" s="37" customFormat="1" ht="15.75" thickBot="1" x14ac:dyDescent="0.3">
      <c r="A681" s="87"/>
      <c r="B681" s="27"/>
      <c r="C681" s="2" t="s">
        <v>1358</v>
      </c>
      <c r="D681" s="149"/>
      <c r="E681" s="339">
        <v>175</v>
      </c>
      <c r="F681" s="177">
        <f>F680+D681-E681</f>
        <v>605107.56000000006</v>
      </c>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74"/>
      <c r="AE681" s="274"/>
      <c r="AF681" s="274"/>
      <c r="AG681" s="274"/>
      <c r="AH681" s="274"/>
      <c r="AI681" s="274"/>
      <c r="AJ681" s="274"/>
      <c r="AK681" s="274"/>
      <c r="AL681" s="274"/>
      <c r="AM681" s="274"/>
      <c r="AN681" s="274"/>
      <c r="AO681" s="274"/>
      <c r="AP681" s="274"/>
      <c r="AQ681" s="274"/>
      <c r="AR681" s="274"/>
      <c r="AS681" s="274"/>
      <c r="AT681" s="274"/>
      <c r="AU681" s="274"/>
      <c r="AV681" s="274"/>
      <c r="AW681" s="274"/>
      <c r="AX681" s="274"/>
      <c r="AY681" s="274"/>
      <c r="AZ681" s="274"/>
      <c r="BA681" s="274"/>
      <c r="BB681" s="274"/>
      <c r="BC681" s="274"/>
      <c r="BD681" s="274"/>
      <c r="BE681" s="274"/>
      <c r="BF681" s="274"/>
      <c r="BG681" s="274"/>
      <c r="BH681" s="274"/>
      <c r="BI681" s="274"/>
      <c r="BJ681" s="274"/>
      <c r="BK681" s="274"/>
      <c r="BL681" s="274"/>
      <c r="BM681" s="274"/>
      <c r="BN681" s="274"/>
      <c r="BO681" s="274"/>
      <c r="BP681" s="274"/>
      <c r="BQ681" s="274"/>
      <c r="BR681" s="274"/>
      <c r="BS681" s="274"/>
      <c r="BT681" s="274"/>
      <c r="BU681" s="274"/>
      <c r="BV681" s="274"/>
      <c r="BW681" s="274"/>
      <c r="BX681" s="274"/>
      <c r="BY681" s="274"/>
      <c r="BZ681" s="274"/>
      <c r="CA681" s="274"/>
      <c r="CB681" s="274"/>
      <c r="CC681" s="274"/>
      <c r="CD681" s="274"/>
      <c r="CE681" s="274"/>
      <c r="CF681" s="274"/>
      <c r="CG681" s="274"/>
      <c r="CH681" s="274"/>
      <c r="CI681" s="274"/>
      <c r="CJ681" s="274"/>
      <c r="CK681" s="274"/>
      <c r="CL681" s="274"/>
      <c r="CM681" s="274"/>
      <c r="CN681" s="274"/>
      <c r="CO681" s="274"/>
      <c r="CP681" s="274"/>
      <c r="CQ681" s="274"/>
      <c r="CR681" s="274"/>
      <c r="CS681" s="274"/>
      <c r="CT681" s="274"/>
      <c r="CU681" s="274"/>
      <c r="CV681" s="274"/>
      <c r="CW681" s="274"/>
      <c r="CX681" s="274"/>
      <c r="CY681" s="274"/>
      <c r="CZ681" s="274"/>
      <c r="DA681" s="274"/>
      <c r="DB681" s="274"/>
      <c r="DC681" s="274"/>
      <c r="DD681" s="274"/>
      <c r="DE681" s="274"/>
      <c r="DF681" s="274"/>
      <c r="DG681" s="274"/>
      <c r="DH681" s="274"/>
      <c r="DI681" s="274"/>
      <c r="DJ681" s="274"/>
      <c r="DK681" s="274"/>
      <c r="DL681" s="274"/>
      <c r="DM681" s="274"/>
      <c r="DN681" s="274"/>
      <c r="DO681" s="274"/>
      <c r="DP681" s="274"/>
      <c r="DQ681" s="274"/>
      <c r="DR681" s="274"/>
      <c r="DS681" s="274"/>
      <c r="DT681" s="274"/>
      <c r="DU681" s="274"/>
      <c r="DV681" s="274"/>
      <c r="DW681" s="274"/>
      <c r="DX681" s="274"/>
      <c r="DY681" s="274"/>
      <c r="DZ681" s="274"/>
      <c r="EA681" s="274"/>
      <c r="EB681" s="274"/>
      <c r="EC681" s="274"/>
      <c r="ED681" s="274"/>
      <c r="EE681" s="274"/>
      <c r="EF681" s="274"/>
      <c r="EG681" s="274"/>
      <c r="EH681" s="274"/>
      <c r="EI681" s="274"/>
      <c r="EJ681" s="274"/>
      <c r="EK681" s="274"/>
      <c r="EL681" s="274"/>
      <c r="EM681" s="274"/>
    </row>
    <row r="682" spans="1:143" ht="15.75" thickBot="1" x14ac:dyDescent="0.3">
      <c r="A682" s="464">
        <v>44235</v>
      </c>
      <c r="B682" s="5">
        <v>2233</v>
      </c>
      <c r="C682" s="238" t="s">
        <v>1366</v>
      </c>
      <c r="D682" s="62"/>
      <c r="E682" s="366">
        <v>40236</v>
      </c>
      <c r="F682" s="177">
        <f>F681+D682-E682</f>
        <v>564871.56000000006</v>
      </c>
    </row>
    <row r="683" spans="1:143" ht="23.25" thickBot="1" x14ac:dyDescent="0.3">
      <c r="A683" s="464">
        <v>44235</v>
      </c>
      <c r="B683" s="5">
        <v>2234</v>
      </c>
      <c r="C683" s="238" t="s">
        <v>1367</v>
      </c>
      <c r="D683" s="432"/>
      <c r="E683" s="366">
        <v>11300</v>
      </c>
      <c r="F683" s="177">
        <f t="shared" ref="F683:F698" si="11">F682+D683-E683</f>
        <v>553571.56000000006</v>
      </c>
    </row>
    <row r="684" spans="1:143" ht="23.25" thickBot="1" x14ac:dyDescent="0.3">
      <c r="A684" s="464">
        <v>44235</v>
      </c>
      <c r="B684" s="5">
        <v>2235</v>
      </c>
      <c r="C684" s="238" t="s">
        <v>1368</v>
      </c>
      <c r="D684" s="432"/>
      <c r="E684" s="366">
        <v>1500</v>
      </c>
      <c r="F684" s="177">
        <f t="shared" si="11"/>
        <v>552071.56000000006</v>
      </c>
    </row>
    <row r="685" spans="1:143" ht="15.75" thickBot="1" x14ac:dyDescent="0.3">
      <c r="A685" s="464">
        <v>44235</v>
      </c>
      <c r="B685" s="5">
        <v>2236</v>
      </c>
      <c r="C685" s="238" t="s">
        <v>1369</v>
      </c>
      <c r="D685" s="432"/>
      <c r="E685" s="366">
        <v>2400</v>
      </c>
      <c r="F685" s="177">
        <f t="shared" si="11"/>
        <v>549671.56000000006</v>
      </c>
    </row>
    <row r="686" spans="1:143" ht="15.75" thickBot="1" x14ac:dyDescent="0.3">
      <c r="A686" s="464">
        <v>44235</v>
      </c>
      <c r="B686" s="5">
        <v>2237</v>
      </c>
      <c r="C686" s="238" t="s">
        <v>1370</v>
      </c>
      <c r="D686" s="432"/>
      <c r="E686" s="366">
        <v>1500</v>
      </c>
      <c r="F686" s="177">
        <f t="shared" si="11"/>
        <v>548171.56000000006</v>
      </c>
    </row>
    <row r="687" spans="1:143" ht="15.75" thickBot="1" x14ac:dyDescent="0.3">
      <c r="A687" s="464">
        <v>44235</v>
      </c>
      <c r="B687" s="5">
        <v>2238</v>
      </c>
      <c r="C687" s="238" t="s">
        <v>1371</v>
      </c>
      <c r="D687" s="432"/>
      <c r="E687" s="366">
        <v>2300</v>
      </c>
      <c r="F687" s="177">
        <f t="shared" si="11"/>
        <v>545871.56000000006</v>
      </c>
    </row>
    <row r="688" spans="1:143" ht="15.75" thickBot="1" x14ac:dyDescent="0.3">
      <c r="A688" s="464">
        <v>44235</v>
      </c>
      <c r="B688" s="463" t="s">
        <v>1544</v>
      </c>
      <c r="C688" s="238" t="s">
        <v>41</v>
      </c>
      <c r="D688" s="432"/>
      <c r="E688" s="366">
        <v>0</v>
      </c>
      <c r="F688" s="177">
        <f t="shared" si="11"/>
        <v>545871.56000000006</v>
      </c>
    </row>
    <row r="689" spans="1:9" ht="23.25" thickBot="1" x14ac:dyDescent="0.3">
      <c r="A689" s="464">
        <v>44235</v>
      </c>
      <c r="B689" s="5">
        <v>2239</v>
      </c>
      <c r="C689" s="238" t="s">
        <v>1372</v>
      </c>
      <c r="D689" s="432"/>
      <c r="E689" s="366">
        <v>1500</v>
      </c>
      <c r="F689" s="177">
        <f t="shared" si="11"/>
        <v>544371.56000000006</v>
      </c>
    </row>
    <row r="690" spans="1:9" ht="23.25" thickBot="1" x14ac:dyDescent="0.3">
      <c r="A690" s="464">
        <v>44235</v>
      </c>
      <c r="B690" s="5">
        <v>2240</v>
      </c>
      <c r="C690" s="238" t="s">
        <v>1373</v>
      </c>
      <c r="D690" s="432"/>
      <c r="E690" s="366">
        <v>1500</v>
      </c>
      <c r="F690" s="177">
        <f t="shared" si="11"/>
        <v>542871.56000000006</v>
      </c>
    </row>
    <row r="691" spans="1:9" ht="23.25" thickBot="1" x14ac:dyDescent="0.3">
      <c r="A691" s="464">
        <v>44235</v>
      </c>
      <c r="B691" s="5">
        <v>2241</v>
      </c>
      <c r="C691" s="238" t="s">
        <v>1374</v>
      </c>
      <c r="D691" s="432"/>
      <c r="E691" s="366">
        <v>2400</v>
      </c>
      <c r="F691" s="177">
        <f t="shared" si="11"/>
        <v>540471.56000000006</v>
      </c>
    </row>
    <row r="692" spans="1:9" ht="23.25" thickBot="1" x14ac:dyDescent="0.3">
      <c r="A692" s="464">
        <v>44235</v>
      </c>
      <c r="B692" s="5">
        <v>2242</v>
      </c>
      <c r="C692" s="238" t="s">
        <v>1375</v>
      </c>
      <c r="D692" s="432"/>
      <c r="E692" s="366">
        <v>4500</v>
      </c>
      <c r="F692" s="177">
        <f t="shared" si="11"/>
        <v>535971.56000000006</v>
      </c>
    </row>
    <row r="693" spans="1:9" ht="34.5" thickBot="1" x14ac:dyDescent="0.3">
      <c r="A693" s="464">
        <v>44235</v>
      </c>
      <c r="B693" s="5">
        <v>2243</v>
      </c>
      <c r="C693" s="238" t="s">
        <v>1376</v>
      </c>
      <c r="D693" s="432"/>
      <c r="E693" s="366">
        <v>3000</v>
      </c>
      <c r="F693" s="177">
        <f t="shared" si="11"/>
        <v>532971.56000000006</v>
      </c>
      <c r="I693" s="470"/>
    </row>
    <row r="694" spans="1:9" ht="23.25" thickBot="1" x14ac:dyDescent="0.3">
      <c r="A694" s="464">
        <v>44235</v>
      </c>
      <c r="B694" s="5">
        <v>2244</v>
      </c>
      <c r="C694" s="238" t="s">
        <v>1377</v>
      </c>
      <c r="D694" s="432"/>
      <c r="E694" s="366">
        <v>4800</v>
      </c>
      <c r="F694" s="177">
        <f t="shared" si="11"/>
        <v>528171.56000000006</v>
      </c>
    </row>
    <row r="695" spans="1:9" ht="23.25" thickBot="1" x14ac:dyDescent="0.3">
      <c r="A695" s="464">
        <v>44235</v>
      </c>
      <c r="B695" s="5">
        <v>2245</v>
      </c>
      <c r="C695" s="238" t="s">
        <v>1378</v>
      </c>
      <c r="D695" s="432"/>
      <c r="E695" s="366">
        <v>9600</v>
      </c>
      <c r="F695" s="177">
        <f t="shared" si="11"/>
        <v>518571.56000000006</v>
      </c>
    </row>
    <row r="696" spans="1:9" ht="23.25" thickBot="1" x14ac:dyDescent="0.3">
      <c r="A696" s="464">
        <v>44242</v>
      </c>
      <c r="B696" s="5">
        <v>2246</v>
      </c>
      <c r="C696" s="238" t="s">
        <v>1379</v>
      </c>
      <c r="D696" s="432"/>
      <c r="E696" s="366">
        <v>41929.64</v>
      </c>
      <c r="F696" s="177">
        <f t="shared" si="11"/>
        <v>476641.92000000004</v>
      </c>
    </row>
    <row r="697" spans="1:9" ht="15.75" thickBot="1" x14ac:dyDescent="0.3">
      <c r="A697" s="464">
        <v>44242</v>
      </c>
      <c r="B697" s="463" t="s">
        <v>1545</v>
      </c>
      <c r="C697" s="238" t="s">
        <v>41</v>
      </c>
      <c r="D697" s="432"/>
      <c r="E697" s="366">
        <v>0</v>
      </c>
      <c r="F697" s="177">
        <f t="shared" si="11"/>
        <v>476641.92000000004</v>
      </c>
    </row>
    <row r="698" spans="1:9" ht="23.25" thickBot="1" x14ac:dyDescent="0.3">
      <c r="A698" s="464">
        <v>44242</v>
      </c>
      <c r="B698" s="5">
        <v>2247</v>
      </c>
      <c r="C698" s="238" t="s">
        <v>1380</v>
      </c>
      <c r="D698" s="432"/>
      <c r="E698" s="366">
        <v>125629.46</v>
      </c>
      <c r="F698" s="177">
        <f t="shared" si="11"/>
        <v>351012.46</v>
      </c>
    </row>
    <row r="699" spans="1:9" x14ac:dyDescent="0.25">
      <c r="A699" s="17"/>
      <c r="B699" s="7"/>
      <c r="C699" s="64"/>
      <c r="D699" s="461"/>
      <c r="E699" s="462"/>
      <c r="F699" s="112"/>
    </row>
    <row r="700" spans="1:9" x14ac:dyDescent="0.25">
      <c r="A700" s="17"/>
      <c r="B700" s="7"/>
      <c r="C700" s="64"/>
      <c r="D700" s="461"/>
      <c r="E700" s="462"/>
      <c r="F700" s="112"/>
    </row>
    <row r="701" spans="1:9" x14ac:dyDescent="0.25">
      <c r="C701" s="99"/>
    </row>
    <row r="702" spans="1:9" x14ac:dyDescent="0.25">
      <c r="C702" s="99"/>
    </row>
    <row r="703" spans="1:9" x14ac:dyDescent="0.25">
      <c r="A703" s="887" t="s">
        <v>0</v>
      </c>
      <c r="B703" s="887"/>
      <c r="C703" s="887"/>
      <c r="D703" s="887"/>
      <c r="E703" s="887"/>
      <c r="F703" s="887"/>
      <c r="G703" s="274"/>
    </row>
    <row r="704" spans="1:9" x14ac:dyDescent="0.25">
      <c r="A704" s="888" t="s">
        <v>33</v>
      </c>
      <c r="B704" s="888"/>
      <c r="C704" s="888"/>
      <c r="D704" s="888"/>
      <c r="E704" s="888"/>
      <c r="F704" s="888"/>
      <c r="G704" s="274"/>
    </row>
    <row r="705" spans="1:7" x14ac:dyDescent="0.25">
      <c r="A705" s="39"/>
      <c r="B705" s="249"/>
      <c r="C705" s="245"/>
      <c r="D705" s="245"/>
      <c r="E705" s="105"/>
      <c r="F705" s="100"/>
      <c r="G705" s="274"/>
    </row>
    <row r="706" spans="1:7" x14ac:dyDescent="0.25">
      <c r="A706" s="887" t="s">
        <v>1</v>
      </c>
      <c r="B706" s="887"/>
      <c r="C706" s="887"/>
      <c r="D706" s="887"/>
      <c r="E706" s="887"/>
      <c r="F706" s="887"/>
      <c r="G706" s="274"/>
    </row>
    <row r="707" spans="1:7" ht="15" customHeight="1" x14ac:dyDescent="0.25">
      <c r="A707" s="889" t="s">
        <v>601</v>
      </c>
      <c r="B707" s="889"/>
      <c r="C707" s="889"/>
      <c r="D707" s="889"/>
      <c r="E707" s="889"/>
      <c r="F707" s="889"/>
      <c r="G707" s="274"/>
    </row>
    <row r="708" spans="1:7" ht="15" customHeight="1" x14ac:dyDescent="0.25">
      <c r="A708" s="889" t="s">
        <v>2</v>
      </c>
      <c r="B708" s="889"/>
      <c r="C708" s="889"/>
      <c r="D708" s="889"/>
      <c r="E708" s="889"/>
      <c r="F708" s="889"/>
      <c r="G708" s="274"/>
    </row>
    <row r="709" spans="1:7" x14ac:dyDescent="0.25">
      <c r="A709" s="59"/>
      <c r="B709" s="7"/>
      <c r="C709" s="31"/>
      <c r="D709" s="74"/>
      <c r="E709" s="32"/>
      <c r="F709" s="116"/>
    </row>
    <row r="710" spans="1:7" ht="15.75" thickBot="1" x14ac:dyDescent="0.3">
      <c r="A710" s="21"/>
      <c r="B710" s="7"/>
      <c r="C710" s="31"/>
      <c r="D710" s="71"/>
      <c r="E710" s="32"/>
      <c r="F710" s="118"/>
    </row>
    <row r="711" spans="1:7" x14ac:dyDescent="0.25">
      <c r="A711" s="935" t="s">
        <v>29</v>
      </c>
      <c r="B711" s="936"/>
      <c r="C711" s="936"/>
      <c r="D711" s="936"/>
      <c r="E711" s="936"/>
      <c r="F711" s="321"/>
    </row>
    <row r="712" spans="1:7" ht="15.75" thickBot="1" x14ac:dyDescent="0.3">
      <c r="A712" s="937"/>
      <c r="B712" s="938"/>
      <c r="C712" s="938"/>
      <c r="D712" s="938"/>
      <c r="E712" s="938"/>
      <c r="F712" s="322"/>
    </row>
    <row r="713" spans="1:7" x14ac:dyDescent="0.25">
      <c r="A713" s="935" t="s">
        <v>4</v>
      </c>
      <c r="B713" s="936"/>
      <c r="C713" s="936"/>
      <c r="D713" s="936"/>
      <c r="E713" s="939"/>
      <c r="F713" s="952">
        <v>682788.04000000074</v>
      </c>
    </row>
    <row r="714" spans="1:7" ht="15.75" thickBot="1" x14ac:dyDescent="0.3">
      <c r="A714" s="937"/>
      <c r="B714" s="938"/>
      <c r="C714" s="938"/>
      <c r="D714" s="938"/>
      <c r="E714" s="940"/>
      <c r="F714" s="953"/>
    </row>
    <row r="715" spans="1:7" x14ac:dyDescent="0.25">
      <c r="A715" s="943" t="s">
        <v>5</v>
      </c>
      <c r="B715" s="954" t="s">
        <v>23</v>
      </c>
      <c r="C715" s="943" t="s">
        <v>22</v>
      </c>
      <c r="D715" s="943" t="s">
        <v>8</v>
      </c>
      <c r="E715" s="947" t="s">
        <v>9</v>
      </c>
      <c r="F715" s="956" t="s">
        <v>10</v>
      </c>
    </row>
    <row r="716" spans="1:7" ht="15.75" thickBot="1" x14ac:dyDescent="0.3">
      <c r="A716" s="944"/>
      <c r="B716" s="955"/>
      <c r="C716" s="944"/>
      <c r="D716" s="944"/>
      <c r="E716" s="951"/>
      <c r="F716" s="957"/>
    </row>
    <row r="717" spans="1:7" ht="21" customHeight="1" x14ac:dyDescent="0.25">
      <c r="A717" s="58"/>
      <c r="B717" s="85"/>
      <c r="C717" s="33" t="s">
        <v>27</v>
      </c>
      <c r="D717" s="297">
        <v>2934025.09</v>
      </c>
      <c r="E717" s="297"/>
      <c r="F717" s="323">
        <f>F713+D717</f>
        <v>3616813.1300000008</v>
      </c>
      <c r="G717" s="274"/>
    </row>
    <row r="718" spans="1:7" ht="21.75" customHeight="1" x14ac:dyDescent="0.25">
      <c r="A718" s="191"/>
      <c r="B718" s="1"/>
      <c r="C718" s="305" t="s">
        <v>1084</v>
      </c>
      <c r="D718" s="340"/>
      <c r="E718" s="341">
        <v>5048.42</v>
      </c>
      <c r="F718" s="324">
        <f>F717-E718</f>
        <v>3611764.7100000009</v>
      </c>
      <c r="G718" s="274"/>
    </row>
    <row r="719" spans="1:7" ht="21.75" customHeight="1" x14ac:dyDescent="0.25">
      <c r="A719" s="59"/>
      <c r="B719" s="1"/>
      <c r="C719" s="2" t="s">
        <v>1083</v>
      </c>
      <c r="D719" s="340"/>
      <c r="E719" s="342">
        <v>500</v>
      </c>
      <c r="F719" s="324">
        <f>F718-E719</f>
        <v>3611264.7100000009</v>
      </c>
      <c r="G719" s="274"/>
    </row>
    <row r="720" spans="1:7" x14ac:dyDescent="0.25">
      <c r="A720" s="87"/>
      <c r="B720" s="27"/>
      <c r="C720" s="2" t="s">
        <v>1358</v>
      </c>
      <c r="D720" s="149"/>
      <c r="E720" s="339">
        <v>175</v>
      </c>
      <c r="F720" s="327">
        <f>F719-E720</f>
        <v>3611089.7100000009</v>
      </c>
    </row>
    <row r="721" spans="1:143" x14ac:dyDescent="0.25">
      <c r="A721" s="244">
        <v>44231</v>
      </c>
      <c r="B721" s="465" t="s">
        <v>1546</v>
      </c>
      <c r="C721" s="367" t="s">
        <v>41</v>
      </c>
      <c r="D721" s="434"/>
      <c r="E721" s="444">
        <v>0</v>
      </c>
      <c r="F721" s="327">
        <f t="shared" ref="F721:F758" si="12">F720-E721</f>
        <v>3611089.7100000009</v>
      </c>
      <c r="EM721"/>
    </row>
    <row r="722" spans="1:143" x14ac:dyDescent="0.25">
      <c r="A722" s="244">
        <v>44231</v>
      </c>
      <c r="B722" s="465" t="s">
        <v>1547</v>
      </c>
      <c r="C722" s="367" t="s">
        <v>41</v>
      </c>
      <c r="D722" s="434"/>
      <c r="E722" s="444">
        <v>0</v>
      </c>
      <c r="F722" s="327">
        <f t="shared" si="12"/>
        <v>3611089.7100000009</v>
      </c>
      <c r="EM722"/>
    </row>
    <row r="723" spans="1:143" x14ac:dyDescent="0.25">
      <c r="A723" s="244">
        <v>44231</v>
      </c>
      <c r="B723" s="465" t="s">
        <v>1548</v>
      </c>
      <c r="C723" s="367" t="s">
        <v>41</v>
      </c>
      <c r="D723" s="434"/>
      <c r="E723" s="444">
        <v>0</v>
      </c>
      <c r="F723" s="327">
        <f t="shared" si="12"/>
        <v>3611089.7100000009</v>
      </c>
      <c r="EM723"/>
    </row>
    <row r="724" spans="1:143" s="354" customFormat="1" ht="22.5" x14ac:dyDescent="0.25">
      <c r="A724" s="467">
        <v>44228</v>
      </c>
      <c r="B724" s="466" t="s">
        <v>1549</v>
      </c>
      <c r="C724" s="446" t="s">
        <v>1361</v>
      </c>
      <c r="D724" s="447"/>
      <c r="E724" s="420">
        <v>43290</v>
      </c>
      <c r="F724" s="448">
        <f t="shared" si="12"/>
        <v>3567799.7100000009</v>
      </c>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353"/>
      <c r="AP724" s="353"/>
      <c r="AQ724" s="353"/>
      <c r="AR724" s="353"/>
      <c r="AS724" s="353"/>
      <c r="AT724" s="353"/>
      <c r="AU724" s="353"/>
      <c r="AV724" s="353"/>
      <c r="AW724" s="353"/>
      <c r="AX724" s="353"/>
      <c r="AY724" s="353"/>
      <c r="AZ724" s="353"/>
      <c r="BA724" s="353"/>
      <c r="BB724" s="353"/>
      <c r="BC724" s="353"/>
      <c r="BD724" s="353"/>
      <c r="BE724" s="353"/>
      <c r="BF724" s="353"/>
      <c r="BG724" s="353"/>
      <c r="BH724" s="353"/>
      <c r="BI724" s="353"/>
      <c r="BJ724" s="353"/>
      <c r="BK724" s="353"/>
      <c r="BL724" s="353"/>
      <c r="BM724" s="353"/>
      <c r="BN724" s="353"/>
      <c r="BO724" s="353"/>
      <c r="BP724" s="353"/>
      <c r="BQ724" s="353"/>
      <c r="BR724" s="353"/>
      <c r="BS724" s="353"/>
      <c r="BT724" s="353"/>
      <c r="BU724" s="353"/>
      <c r="BV724" s="353"/>
      <c r="BW724" s="353"/>
      <c r="BX724" s="353"/>
      <c r="BY724" s="353"/>
      <c r="BZ724" s="353"/>
      <c r="CA724" s="353"/>
      <c r="CB724" s="353"/>
      <c r="CC724" s="353"/>
      <c r="CD724" s="353"/>
      <c r="CE724" s="353"/>
      <c r="CF724" s="353"/>
      <c r="CG724" s="353"/>
      <c r="CH724" s="353"/>
      <c r="CI724" s="353"/>
      <c r="CJ724" s="353"/>
      <c r="CK724" s="353"/>
      <c r="CL724" s="353"/>
      <c r="CM724" s="353"/>
      <c r="CN724" s="353"/>
      <c r="CO724" s="353"/>
      <c r="CP724" s="353"/>
      <c r="CQ724" s="353"/>
      <c r="CR724" s="353"/>
      <c r="CS724" s="353"/>
      <c r="CT724" s="353"/>
      <c r="CU724" s="353"/>
      <c r="CV724" s="353"/>
      <c r="CW724" s="353"/>
      <c r="CX724" s="353"/>
      <c r="CY724" s="353"/>
      <c r="CZ724" s="353"/>
      <c r="DA724" s="353"/>
      <c r="DB724" s="353"/>
      <c r="DC724" s="353"/>
      <c r="DD724" s="353"/>
      <c r="DE724" s="353"/>
      <c r="DF724" s="353"/>
      <c r="DG724" s="353"/>
      <c r="DH724" s="353"/>
      <c r="DI724" s="353"/>
      <c r="DJ724" s="353"/>
      <c r="DK724" s="353"/>
      <c r="DL724" s="353"/>
      <c r="DM724" s="353"/>
      <c r="DN724" s="353"/>
      <c r="DO724" s="353"/>
      <c r="DP724" s="353"/>
      <c r="DQ724" s="353"/>
      <c r="DR724" s="353"/>
      <c r="DS724" s="353"/>
      <c r="DT724" s="353"/>
      <c r="DU724" s="353"/>
      <c r="DV724" s="353"/>
      <c r="DW724" s="353"/>
      <c r="DX724" s="353"/>
      <c r="DY724" s="353"/>
      <c r="DZ724" s="353"/>
      <c r="EA724" s="353"/>
      <c r="EB724" s="353"/>
      <c r="EC724" s="353"/>
      <c r="ED724" s="353"/>
      <c r="EE724" s="353"/>
      <c r="EF724" s="353"/>
      <c r="EG724" s="353"/>
      <c r="EH724" s="353"/>
      <c r="EI724" s="353"/>
      <c r="EJ724" s="353"/>
      <c r="EK724" s="353"/>
      <c r="EL724" s="353"/>
    </row>
    <row r="725" spans="1:143" s="354" customFormat="1" ht="22.5" x14ac:dyDescent="0.25">
      <c r="A725" s="467">
        <v>44229</v>
      </c>
      <c r="B725" s="377">
        <v>3746</v>
      </c>
      <c r="C725" s="446" t="s">
        <v>1362</v>
      </c>
      <c r="D725" s="447"/>
      <c r="E725" s="420">
        <v>7020</v>
      </c>
      <c r="F725" s="448">
        <f t="shared" si="12"/>
        <v>3560779.7100000009</v>
      </c>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353"/>
      <c r="AP725" s="353"/>
      <c r="AQ725" s="353"/>
      <c r="AR725" s="353"/>
      <c r="AS725" s="353"/>
      <c r="AT725" s="353"/>
      <c r="AU725" s="353"/>
      <c r="AV725" s="353"/>
      <c r="AW725" s="353"/>
      <c r="AX725" s="353"/>
      <c r="AY725" s="353"/>
      <c r="AZ725" s="353"/>
      <c r="BA725" s="353"/>
      <c r="BB725" s="353"/>
      <c r="BC725" s="353"/>
      <c r="BD725" s="353"/>
      <c r="BE725" s="353"/>
      <c r="BF725" s="353"/>
      <c r="BG725" s="353"/>
      <c r="BH725" s="353"/>
      <c r="BI725" s="353"/>
      <c r="BJ725" s="353"/>
      <c r="BK725" s="353"/>
      <c r="BL725" s="353"/>
      <c r="BM725" s="353"/>
      <c r="BN725" s="353"/>
      <c r="BO725" s="353"/>
      <c r="BP725" s="353"/>
      <c r="BQ725" s="353"/>
      <c r="BR725" s="353"/>
      <c r="BS725" s="353"/>
      <c r="BT725" s="353"/>
      <c r="BU725" s="353"/>
      <c r="BV725" s="353"/>
      <c r="BW725" s="353"/>
      <c r="BX725" s="353"/>
      <c r="BY725" s="353"/>
      <c r="BZ725" s="353"/>
      <c r="CA725" s="353"/>
      <c r="CB725" s="353"/>
      <c r="CC725" s="353"/>
      <c r="CD725" s="353"/>
      <c r="CE725" s="353"/>
      <c r="CF725" s="353"/>
      <c r="CG725" s="353"/>
      <c r="CH725" s="353"/>
      <c r="CI725" s="353"/>
      <c r="CJ725" s="353"/>
      <c r="CK725" s="353"/>
      <c r="CL725" s="353"/>
      <c r="CM725" s="353"/>
      <c r="CN725" s="353"/>
      <c r="CO725" s="353"/>
      <c r="CP725" s="353"/>
      <c r="CQ725" s="353"/>
      <c r="CR725" s="353"/>
      <c r="CS725" s="353"/>
      <c r="CT725" s="353"/>
      <c r="CU725" s="353"/>
      <c r="CV725" s="353"/>
      <c r="CW725" s="353"/>
      <c r="CX725" s="353"/>
      <c r="CY725" s="353"/>
      <c r="CZ725" s="353"/>
      <c r="DA725" s="353"/>
      <c r="DB725" s="353"/>
      <c r="DC725" s="353"/>
      <c r="DD725" s="353"/>
      <c r="DE725" s="353"/>
      <c r="DF725" s="353"/>
      <c r="DG725" s="353"/>
      <c r="DH725" s="353"/>
      <c r="DI725" s="353"/>
      <c r="DJ725" s="353"/>
      <c r="DK725" s="353"/>
      <c r="DL725" s="353"/>
      <c r="DM725" s="353"/>
      <c r="DN725" s="353"/>
      <c r="DO725" s="353"/>
      <c r="DP725" s="353"/>
      <c r="DQ725" s="353"/>
      <c r="DR725" s="353"/>
      <c r="DS725" s="353"/>
      <c r="DT725" s="353"/>
      <c r="DU725" s="353"/>
      <c r="DV725" s="353"/>
      <c r="DW725" s="353"/>
      <c r="DX725" s="353"/>
      <c r="DY725" s="353"/>
      <c r="DZ725" s="353"/>
      <c r="EA725" s="353"/>
      <c r="EB725" s="353"/>
      <c r="EC725" s="353"/>
      <c r="ED725" s="353"/>
      <c r="EE725" s="353"/>
      <c r="EF725" s="353"/>
      <c r="EG725" s="353"/>
      <c r="EH725" s="353"/>
      <c r="EI725" s="353"/>
      <c r="EJ725" s="353"/>
      <c r="EK725" s="353"/>
      <c r="EL725" s="353"/>
    </row>
    <row r="726" spans="1:143" s="354" customFormat="1" ht="22.5" x14ac:dyDescent="0.25">
      <c r="A726" s="467">
        <v>44230</v>
      </c>
      <c r="B726" s="377">
        <v>3747</v>
      </c>
      <c r="C726" s="446" t="s">
        <v>1363</v>
      </c>
      <c r="D726" s="447"/>
      <c r="E726" s="420">
        <v>88624.5</v>
      </c>
      <c r="F726" s="448">
        <f t="shared" si="12"/>
        <v>3472155.2100000009</v>
      </c>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3"/>
      <c r="BR726" s="353"/>
      <c r="BS726" s="353"/>
      <c r="BT726" s="353"/>
      <c r="BU726" s="353"/>
      <c r="BV726" s="353"/>
      <c r="BW726" s="353"/>
      <c r="BX726" s="353"/>
      <c r="BY726" s="353"/>
      <c r="BZ726" s="353"/>
      <c r="CA726" s="353"/>
      <c r="CB726" s="353"/>
      <c r="CC726" s="353"/>
      <c r="CD726" s="353"/>
      <c r="CE726" s="353"/>
      <c r="CF726" s="353"/>
      <c r="CG726" s="353"/>
      <c r="CH726" s="353"/>
      <c r="CI726" s="353"/>
      <c r="CJ726" s="353"/>
      <c r="CK726" s="353"/>
      <c r="CL726" s="353"/>
      <c r="CM726" s="353"/>
      <c r="CN726" s="353"/>
      <c r="CO726" s="353"/>
      <c r="CP726" s="353"/>
      <c r="CQ726" s="353"/>
      <c r="CR726" s="353"/>
      <c r="CS726" s="353"/>
      <c r="CT726" s="353"/>
      <c r="CU726" s="353"/>
      <c r="CV726" s="353"/>
      <c r="CW726" s="353"/>
      <c r="CX726" s="353"/>
      <c r="CY726" s="353"/>
      <c r="CZ726" s="353"/>
      <c r="DA726" s="353"/>
      <c r="DB726" s="353"/>
      <c r="DC726" s="353"/>
      <c r="DD726" s="353"/>
      <c r="DE726" s="353"/>
      <c r="DF726" s="353"/>
      <c r="DG726" s="353"/>
      <c r="DH726" s="353"/>
      <c r="DI726" s="353"/>
      <c r="DJ726" s="353"/>
      <c r="DK726" s="353"/>
      <c r="DL726" s="353"/>
      <c r="DM726" s="353"/>
      <c r="DN726" s="353"/>
      <c r="DO726" s="353"/>
      <c r="DP726" s="353"/>
      <c r="DQ726" s="353"/>
      <c r="DR726" s="353"/>
      <c r="DS726" s="353"/>
      <c r="DT726" s="353"/>
      <c r="DU726" s="353"/>
      <c r="DV726" s="353"/>
      <c r="DW726" s="353"/>
      <c r="DX726" s="353"/>
      <c r="DY726" s="353"/>
      <c r="DZ726" s="353"/>
      <c r="EA726" s="353"/>
      <c r="EB726" s="353"/>
      <c r="EC726" s="353"/>
      <c r="ED726" s="353"/>
      <c r="EE726" s="353"/>
      <c r="EF726" s="353"/>
      <c r="EG726" s="353"/>
      <c r="EH726" s="353"/>
      <c r="EI726" s="353"/>
      <c r="EJ726" s="353"/>
      <c r="EK726" s="353"/>
      <c r="EL726" s="353"/>
    </row>
    <row r="727" spans="1:143" s="354" customFormat="1" x14ac:dyDescent="0.25">
      <c r="A727" s="468">
        <v>44230</v>
      </c>
      <c r="B727" s="391">
        <v>3748</v>
      </c>
      <c r="C727" s="449" t="s">
        <v>1364</v>
      </c>
      <c r="D727" s="450"/>
      <c r="E727" s="421">
        <v>336083.61</v>
      </c>
      <c r="F727" s="448">
        <f t="shared" si="12"/>
        <v>3136071.600000001</v>
      </c>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c r="AJ727" s="353"/>
      <c r="AK727" s="353"/>
      <c r="AL727" s="353"/>
      <c r="AM727" s="353"/>
      <c r="AN727" s="353"/>
      <c r="AO727" s="353"/>
      <c r="AP727" s="353"/>
      <c r="AQ727" s="353"/>
      <c r="AR727" s="353"/>
      <c r="AS727" s="353"/>
      <c r="AT727" s="353"/>
      <c r="AU727" s="353"/>
      <c r="AV727" s="353"/>
      <c r="AW727" s="353"/>
      <c r="AX727" s="353"/>
      <c r="AY727" s="353"/>
      <c r="AZ727" s="353"/>
      <c r="BA727" s="353"/>
      <c r="BB727" s="353"/>
      <c r="BC727" s="353"/>
      <c r="BD727" s="353"/>
      <c r="BE727" s="353"/>
      <c r="BF727" s="353"/>
      <c r="BG727" s="353"/>
      <c r="BH727" s="353"/>
      <c r="BI727" s="353"/>
      <c r="BJ727" s="353"/>
      <c r="BK727" s="353"/>
      <c r="BL727" s="353"/>
      <c r="BM727" s="353"/>
      <c r="BN727" s="353"/>
      <c r="BO727" s="353"/>
      <c r="BP727" s="353"/>
      <c r="BQ727" s="353"/>
      <c r="BR727" s="353"/>
      <c r="BS727" s="353"/>
      <c r="BT727" s="353"/>
      <c r="BU727" s="353"/>
      <c r="BV727" s="353"/>
      <c r="BW727" s="353"/>
      <c r="BX727" s="353"/>
      <c r="BY727" s="353"/>
      <c r="BZ727" s="353"/>
      <c r="CA727" s="353"/>
      <c r="CB727" s="353"/>
      <c r="CC727" s="353"/>
      <c r="CD727" s="353"/>
      <c r="CE727" s="353"/>
      <c r="CF727" s="353"/>
      <c r="CG727" s="353"/>
      <c r="CH727" s="353"/>
      <c r="CI727" s="353"/>
      <c r="CJ727" s="353"/>
      <c r="CK727" s="353"/>
      <c r="CL727" s="353"/>
      <c r="CM727" s="353"/>
      <c r="CN727" s="353"/>
      <c r="CO727" s="353"/>
      <c r="CP727" s="353"/>
      <c r="CQ727" s="353"/>
      <c r="CR727" s="353"/>
      <c r="CS727" s="353"/>
      <c r="CT727" s="353"/>
      <c r="CU727" s="353"/>
      <c r="CV727" s="353"/>
      <c r="CW727" s="353"/>
      <c r="CX727" s="353"/>
      <c r="CY727" s="353"/>
      <c r="CZ727" s="353"/>
      <c r="DA727" s="353"/>
      <c r="DB727" s="353"/>
      <c r="DC727" s="353"/>
      <c r="DD727" s="353"/>
      <c r="DE727" s="353"/>
      <c r="DF727" s="353"/>
      <c r="DG727" s="353"/>
      <c r="DH727" s="353"/>
      <c r="DI727" s="353"/>
      <c r="DJ727" s="353"/>
      <c r="DK727" s="353"/>
      <c r="DL727" s="353"/>
      <c r="DM727" s="353"/>
      <c r="DN727" s="353"/>
      <c r="DO727" s="353"/>
      <c r="DP727" s="353"/>
      <c r="DQ727" s="353"/>
      <c r="DR727" s="353"/>
      <c r="DS727" s="353"/>
      <c r="DT727" s="353"/>
      <c r="DU727" s="353"/>
      <c r="DV727" s="353"/>
      <c r="DW727" s="353"/>
      <c r="DX727" s="353"/>
      <c r="DY727" s="353"/>
      <c r="DZ727" s="353"/>
      <c r="EA727" s="353"/>
      <c r="EB727" s="353"/>
      <c r="EC727" s="353"/>
      <c r="ED727" s="353"/>
      <c r="EE727" s="353"/>
      <c r="EF727" s="353"/>
      <c r="EG727" s="353"/>
      <c r="EH727" s="353"/>
      <c r="EI727" s="353"/>
      <c r="EJ727" s="353"/>
      <c r="EK727" s="353"/>
      <c r="EL727" s="353"/>
      <c r="EM727" s="353"/>
    </row>
    <row r="728" spans="1:143" s="354" customFormat="1" x14ac:dyDescent="0.25">
      <c r="A728" s="469">
        <v>44230</v>
      </c>
      <c r="B728" s="232">
        <v>3749</v>
      </c>
      <c r="C728" s="451" t="s">
        <v>41</v>
      </c>
      <c r="D728" s="452"/>
      <c r="E728" s="453">
        <v>0</v>
      </c>
      <c r="F728" s="448">
        <f t="shared" si="12"/>
        <v>3136071.600000001</v>
      </c>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c r="AJ728" s="353"/>
      <c r="AK728" s="353"/>
      <c r="AL728" s="353"/>
      <c r="AM728" s="353"/>
      <c r="AN728" s="353"/>
      <c r="AO728" s="353"/>
      <c r="AP728" s="353"/>
      <c r="AQ728" s="353"/>
      <c r="AR728" s="353"/>
      <c r="AS728" s="353"/>
      <c r="AT728" s="353"/>
      <c r="AU728" s="353"/>
      <c r="AV728" s="353"/>
      <c r="AW728" s="353"/>
      <c r="AX728" s="353"/>
      <c r="AY728" s="353"/>
      <c r="AZ728" s="353"/>
      <c r="BA728" s="353"/>
      <c r="BB728" s="353"/>
      <c r="BC728" s="353"/>
      <c r="BD728" s="353"/>
      <c r="BE728" s="353"/>
      <c r="BF728" s="353"/>
      <c r="BG728" s="353"/>
      <c r="BH728" s="353"/>
      <c r="BI728" s="353"/>
      <c r="BJ728" s="353"/>
      <c r="BK728" s="353"/>
      <c r="BL728" s="353"/>
      <c r="BM728" s="353"/>
      <c r="BN728" s="353"/>
      <c r="BO728" s="353"/>
      <c r="BP728" s="353"/>
      <c r="BQ728" s="353"/>
      <c r="BR728" s="353"/>
      <c r="BS728" s="353"/>
      <c r="BT728" s="353"/>
      <c r="BU728" s="353"/>
      <c r="BV728" s="353"/>
      <c r="BW728" s="353"/>
      <c r="BX728" s="353"/>
      <c r="BY728" s="353"/>
      <c r="BZ728" s="353"/>
      <c r="CA728" s="353"/>
      <c r="CB728" s="353"/>
      <c r="CC728" s="353"/>
      <c r="CD728" s="353"/>
      <c r="CE728" s="353"/>
      <c r="CF728" s="353"/>
      <c r="CG728" s="353"/>
      <c r="CH728" s="353"/>
      <c r="CI728" s="353"/>
      <c r="CJ728" s="353"/>
      <c r="CK728" s="353"/>
      <c r="CL728" s="353"/>
      <c r="CM728" s="353"/>
      <c r="CN728" s="353"/>
      <c r="CO728" s="353"/>
      <c r="CP728" s="353"/>
      <c r="CQ728" s="353"/>
      <c r="CR728" s="353"/>
      <c r="CS728" s="353"/>
      <c r="CT728" s="353"/>
      <c r="CU728" s="353"/>
      <c r="CV728" s="353"/>
      <c r="CW728" s="353"/>
      <c r="CX728" s="353"/>
      <c r="CY728" s="353"/>
      <c r="CZ728" s="353"/>
      <c r="DA728" s="353"/>
      <c r="DB728" s="353"/>
      <c r="DC728" s="353"/>
      <c r="DD728" s="353"/>
      <c r="DE728" s="353"/>
      <c r="DF728" s="353"/>
      <c r="DG728" s="353"/>
      <c r="DH728" s="353"/>
      <c r="DI728" s="353"/>
      <c r="DJ728" s="353"/>
      <c r="DK728" s="353"/>
      <c r="DL728" s="353"/>
      <c r="DM728" s="353"/>
      <c r="DN728" s="353"/>
      <c r="DO728" s="353"/>
      <c r="DP728" s="353"/>
      <c r="DQ728" s="353"/>
      <c r="DR728" s="353"/>
      <c r="DS728" s="353"/>
      <c r="DT728" s="353"/>
      <c r="DU728" s="353"/>
      <c r="DV728" s="353"/>
      <c r="DW728" s="353"/>
      <c r="DX728" s="353"/>
      <c r="DY728" s="353"/>
      <c r="DZ728" s="353"/>
      <c r="EA728" s="353"/>
      <c r="EB728" s="353"/>
      <c r="EC728" s="353"/>
      <c r="ED728" s="353"/>
      <c r="EE728" s="353"/>
      <c r="EF728" s="353"/>
      <c r="EG728" s="353"/>
      <c r="EH728" s="353"/>
      <c r="EI728" s="353"/>
      <c r="EJ728" s="353"/>
      <c r="EK728" s="353"/>
      <c r="EL728" s="353"/>
      <c r="EM728" s="353"/>
    </row>
    <row r="729" spans="1:143" ht="22.5" x14ac:dyDescent="0.25">
      <c r="A729" s="217">
        <v>44239</v>
      </c>
      <c r="B729" s="212">
        <v>3750</v>
      </c>
      <c r="C729" s="439" t="s">
        <v>1388</v>
      </c>
      <c r="D729" s="433"/>
      <c r="E729" s="445">
        <v>18000</v>
      </c>
      <c r="F729" s="327">
        <f t="shared" si="12"/>
        <v>3118071.600000001</v>
      </c>
    </row>
    <row r="730" spans="1:143" x14ac:dyDescent="0.25">
      <c r="A730" s="217">
        <v>44239</v>
      </c>
      <c r="B730" s="30">
        <v>3751</v>
      </c>
      <c r="C730" s="439" t="s">
        <v>1389</v>
      </c>
      <c r="D730" s="433"/>
      <c r="E730" s="445">
        <v>123626.29</v>
      </c>
      <c r="F730" s="327">
        <f t="shared" si="12"/>
        <v>2994445.310000001</v>
      </c>
    </row>
    <row r="731" spans="1:143" x14ac:dyDescent="0.25">
      <c r="A731" s="217">
        <v>44239</v>
      </c>
      <c r="B731" s="30">
        <v>3752</v>
      </c>
      <c r="C731" s="439" t="s">
        <v>1390</v>
      </c>
      <c r="D731" s="433"/>
      <c r="E731" s="445">
        <v>68884.800000000003</v>
      </c>
      <c r="F731" s="327">
        <f t="shared" si="12"/>
        <v>2925560.5100000012</v>
      </c>
    </row>
    <row r="732" spans="1:143" x14ac:dyDescent="0.25">
      <c r="A732" s="217">
        <v>44239</v>
      </c>
      <c r="B732" s="30">
        <v>3753</v>
      </c>
      <c r="C732" s="439" t="s">
        <v>1391</v>
      </c>
      <c r="D732" s="433"/>
      <c r="E732" s="445">
        <v>31710.06</v>
      </c>
      <c r="F732" s="327">
        <f t="shared" si="12"/>
        <v>2893850.4500000011</v>
      </c>
    </row>
    <row r="733" spans="1:143" x14ac:dyDescent="0.25">
      <c r="A733" s="217">
        <v>44239</v>
      </c>
      <c r="B733" s="30">
        <v>3754</v>
      </c>
      <c r="C733" s="439" t="s">
        <v>1392</v>
      </c>
      <c r="D733" s="433"/>
      <c r="E733" s="445">
        <v>137111.38</v>
      </c>
      <c r="F733" s="327">
        <f t="shared" si="12"/>
        <v>2756739.0700000012</v>
      </c>
    </row>
    <row r="734" spans="1:143" x14ac:dyDescent="0.25">
      <c r="A734" s="217">
        <v>44239</v>
      </c>
      <c r="B734" s="30">
        <v>3755</v>
      </c>
      <c r="C734" s="439" t="s">
        <v>1393</v>
      </c>
      <c r="D734" s="433"/>
      <c r="E734" s="445">
        <v>404540</v>
      </c>
      <c r="F734" s="327">
        <f t="shared" si="12"/>
        <v>2352199.0700000012</v>
      </c>
    </row>
    <row r="735" spans="1:143" x14ac:dyDescent="0.25">
      <c r="A735" s="217">
        <v>44239</v>
      </c>
      <c r="B735" s="30">
        <v>3756</v>
      </c>
      <c r="C735" s="439" t="s">
        <v>1394</v>
      </c>
      <c r="D735" s="433"/>
      <c r="E735" s="445">
        <v>141024</v>
      </c>
      <c r="F735" s="327">
        <f t="shared" si="12"/>
        <v>2211175.0700000012</v>
      </c>
    </row>
    <row r="736" spans="1:143" x14ac:dyDescent="0.25">
      <c r="A736" s="217">
        <v>44239</v>
      </c>
      <c r="B736" s="30">
        <v>3757</v>
      </c>
      <c r="C736" s="439" t="s">
        <v>1395</v>
      </c>
      <c r="D736" s="433"/>
      <c r="E736" s="445">
        <v>80065.45</v>
      </c>
      <c r="F736" s="327">
        <f t="shared" si="12"/>
        <v>2131109.620000001</v>
      </c>
    </row>
    <row r="737" spans="1:6" x14ac:dyDescent="0.25">
      <c r="A737" s="217">
        <v>44239</v>
      </c>
      <c r="B737" s="30">
        <v>3758</v>
      </c>
      <c r="C737" s="439" t="s">
        <v>1396</v>
      </c>
      <c r="D737" s="433"/>
      <c r="E737" s="445">
        <v>135647.46</v>
      </c>
      <c r="F737" s="327">
        <f t="shared" si="12"/>
        <v>1995462.1600000011</v>
      </c>
    </row>
    <row r="738" spans="1:6" x14ac:dyDescent="0.25">
      <c r="A738" s="217">
        <v>44239</v>
      </c>
      <c r="B738" s="30">
        <v>3759</v>
      </c>
      <c r="C738" s="439" t="s">
        <v>1397</v>
      </c>
      <c r="D738" s="433"/>
      <c r="E738" s="445">
        <v>132348</v>
      </c>
      <c r="F738" s="327">
        <f t="shared" si="12"/>
        <v>1863114.1600000011</v>
      </c>
    </row>
    <row r="739" spans="1:6" x14ac:dyDescent="0.25">
      <c r="A739" s="217">
        <v>44239</v>
      </c>
      <c r="B739" s="30">
        <v>3760</v>
      </c>
      <c r="C739" s="439" t="s">
        <v>1398</v>
      </c>
      <c r="D739" s="433"/>
      <c r="E739" s="445">
        <v>42726</v>
      </c>
      <c r="F739" s="327">
        <f t="shared" si="12"/>
        <v>1820388.1600000011</v>
      </c>
    </row>
    <row r="740" spans="1:6" x14ac:dyDescent="0.25">
      <c r="A740" s="217">
        <v>44239</v>
      </c>
      <c r="B740" s="30">
        <v>3761</v>
      </c>
      <c r="C740" s="439" t="s">
        <v>1404</v>
      </c>
      <c r="D740" s="433"/>
      <c r="E740" s="445">
        <v>4500</v>
      </c>
      <c r="F740" s="327">
        <f t="shared" si="12"/>
        <v>1815888.1600000011</v>
      </c>
    </row>
    <row r="741" spans="1:6" x14ac:dyDescent="0.25">
      <c r="A741" s="217">
        <v>44239</v>
      </c>
      <c r="B741" s="30">
        <v>3762</v>
      </c>
      <c r="C741" s="439" t="s">
        <v>1399</v>
      </c>
      <c r="D741" s="433"/>
      <c r="E741" s="445">
        <v>42710.17</v>
      </c>
      <c r="F741" s="327">
        <f t="shared" si="12"/>
        <v>1773177.9900000012</v>
      </c>
    </row>
    <row r="742" spans="1:6" x14ac:dyDescent="0.25">
      <c r="A742" s="217">
        <v>44239</v>
      </c>
      <c r="B742" s="30">
        <v>3763</v>
      </c>
      <c r="C742" s="439" t="s">
        <v>1402</v>
      </c>
      <c r="D742" s="433"/>
      <c r="E742" s="445">
        <v>106873.2</v>
      </c>
      <c r="F742" s="327">
        <f t="shared" si="12"/>
        <v>1666304.7900000012</v>
      </c>
    </row>
    <row r="743" spans="1:6" x14ac:dyDescent="0.25">
      <c r="A743" s="217">
        <v>44239</v>
      </c>
      <c r="B743" s="30">
        <v>3764</v>
      </c>
      <c r="C743" s="439" t="s">
        <v>1401</v>
      </c>
      <c r="D743" s="433"/>
      <c r="E743" s="445">
        <v>85703.4</v>
      </c>
      <c r="F743" s="327">
        <f t="shared" si="12"/>
        <v>1580601.3900000013</v>
      </c>
    </row>
    <row r="744" spans="1:6" x14ac:dyDescent="0.25">
      <c r="A744" s="217">
        <v>44239</v>
      </c>
      <c r="B744" s="30">
        <v>3765</v>
      </c>
      <c r="C744" s="439" t="s">
        <v>1400</v>
      </c>
      <c r="D744" s="433"/>
      <c r="E744" s="445">
        <v>94500</v>
      </c>
      <c r="F744" s="327">
        <f t="shared" si="12"/>
        <v>1486101.3900000013</v>
      </c>
    </row>
    <row r="745" spans="1:6" x14ac:dyDescent="0.25">
      <c r="A745" s="217">
        <v>44239</v>
      </c>
      <c r="B745" s="30">
        <v>3766</v>
      </c>
      <c r="C745" s="439" t="s">
        <v>1403</v>
      </c>
      <c r="D745" s="433"/>
      <c r="E745" s="445">
        <v>7236</v>
      </c>
      <c r="F745" s="327">
        <f t="shared" si="12"/>
        <v>1478865.3900000013</v>
      </c>
    </row>
    <row r="746" spans="1:6" x14ac:dyDescent="0.25">
      <c r="A746" s="217">
        <v>44239</v>
      </c>
      <c r="B746" s="30">
        <v>3767</v>
      </c>
      <c r="C746" s="439" t="s">
        <v>1404</v>
      </c>
      <c r="D746" s="433"/>
      <c r="E746" s="445">
        <v>25200</v>
      </c>
      <c r="F746" s="327">
        <f t="shared" si="12"/>
        <v>1453665.3900000013</v>
      </c>
    </row>
    <row r="747" spans="1:6" x14ac:dyDescent="0.25">
      <c r="A747" s="217">
        <v>44239</v>
      </c>
      <c r="B747" s="30">
        <v>3768</v>
      </c>
      <c r="C747" s="439" t="s">
        <v>1405</v>
      </c>
      <c r="D747" s="433"/>
      <c r="E747" s="445">
        <v>16200</v>
      </c>
      <c r="F747" s="327">
        <f t="shared" si="12"/>
        <v>1437465.3900000013</v>
      </c>
    </row>
    <row r="748" spans="1:6" x14ac:dyDescent="0.25">
      <c r="A748" s="217">
        <v>44239</v>
      </c>
      <c r="B748" s="30">
        <v>3769</v>
      </c>
      <c r="C748" s="440" t="s">
        <v>1406</v>
      </c>
      <c r="D748" s="432"/>
      <c r="E748" s="441">
        <v>14850</v>
      </c>
      <c r="F748" s="327">
        <f t="shared" si="12"/>
        <v>1422615.3900000013</v>
      </c>
    </row>
    <row r="749" spans="1:6" x14ac:dyDescent="0.25">
      <c r="A749" s="217">
        <v>44239</v>
      </c>
      <c r="B749" s="30">
        <v>3770</v>
      </c>
      <c r="C749" s="433" t="s">
        <v>1407</v>
      </c>
      <c r="D749" s="432"/>
      <c r="E749" s="441">
        <v>57330</v>
      </c>
      <c r="F749" s="327">
        <f t="shared" si="12"/>
        <v>1365285.3900000013</v>
      </c>
    </row>
    <row r="750" spans="1:6" x14ac:dyDescent="0.25">
      <c r="A750" s="217">
        <v>44239</v>
      </c>
      <c r="B750" s="30">
        <v>3771</v>
      </c>
      <c r="C750" s="433" t="s">
        <v>1408</v>
      </c>
      <c r="D750" s="432"/>
      <c r="E750" s="441">
        <v>78390</v>
      </c>
      <c r="F750" s="327">
        <f t="shared" si="12"/>
        <v>1286895.3900000013</v>
      </c>
    </row>
    <row r="751" spans="1:6" x14ac:dyDescent="0.25">
      <c r="A751" s="217">
        <v>44239</v>
      </c>
      <c r="B751" s="30">
        <v>3772</v>
      </c>
      <c r="C751" s="433" t="s">
        <v>1409</v>
      </c>
      <c r="D751" s="432"/>
      <c r="E751" s="441">
        <v>181717.38</v>
      </c>
      <c r="F751" s="327">
        <f t="shared" si="12"/>
        <v>1105178.0100000012</v>
      </c>
    </row>
    <row r="752" spans="1:6" x14ac:dyDescent="0.25">
      <c r="A752" s="217">
        <v>44245</v>
      </c>
      <c r="B752" s="30">
        <v>3773</v>
      </c>
      <c r="C752" s="433" t="s">
        <v>1410</v>
      </c>
      <c r="D752" s="432"/>
      <c r="E752" s="441">
        <v>86400</v>
      </c>
      <c r="F752" s="327">
        <f t="shared" si="12"/>
        <v>1018778.0100000012</v>
      </c>
    </row>
    <row r="753" spans="1:6" x14ac:dyDescent="0.25">
      <c r="A753" s="217">
        <v>44245</v>
      </c>
      <c r="B753" s="30">
        <v>3774</v>
      </c>
      <c r="C753" s="433" t="s">
        <v>1411</v>
      </c>
      <c r="D753" s="432"/>
      <c r="E753" s="441">
        <v>69610.41</v>
      </c>
      <c r="F753" s="327">
        <f t="shared" si="12"/>
        <v>949167.60000000114</v>
      </c>
    </row>
    <row r="754" spans="1:6" x14ac:dyDescent="0.25">
      <c r="A754" s="217">
        <v>44245</v>
      </c>
      <c r="B754" s="30">
        <v>3775</v>
      </c>
      <c r="C754" s="433" t="s">
        <v>41</v>
      </c>
      <c r="D754" s="432"/>
      <c r="E754" s="442">
        <v>0</v>
      </c>
      <c r="F754" s="327">
        <f t="shared" si="12"/>
        <v>949167.60000000114</v>
      </c>
    </row>
    <row r="755" spans="1:6" x14ac:dyDescent="0.25">
      <c r="A755" s="217">
        <v>44245</v>
      </c>
      <c r="B755" s="30">
        <v>3776</v>
      </c>
      <c r="C755" s="433" t="s">
        <v>1412</v>
      </c>
      <c r="D755" s="432"/>
      <c r="E755" s="441">
        <v>124670</v>
      </c>
      <c r="F755" s="327">
        <f t="shared" si="12"/>
        <v>824497.60000000114</v>
      </c>
    </row>
    <row r="756" spans="1:6" x14ac:dyDescent="0.25">
      <c r="A756" s="217">
        <v>44246</v>
      </c>
      <c r="B756" s="30">
        <v>3777</v>
      </c>
      <c r="C756" s="433" t="s">
        <v>1413</v>
      </c>
      <c r="D756" s="432"/>
      <c r="E756" s="441">
        <v>80363.5</v>
      </c>
      <c r="F756" s="327">
        <f t="shared" si="12"/>
        <v>744134.10000000114</v>
      </c>
    </row>
    <row r="757" spans="1:6" x14ac:dyDescent="0.25">
      <c r="A757" s="217">
        <v>44246</v>
      </c>
      <c r="B757" s="30">
        <v>3778</v>
      </c>
      <c r="C757" s="433" t="s">
        <v>1414</v>
      </c>
      <c r="D757" s="432"/>
      <c r="E757" s="441">
        <v>41974.49</v>
      </c>
      <c r="F757" s="327">
        <f t="shared" si="12"/>
        <v>702159.61000000115</v>
      </c>
    </row>
    <row r="758" spans="1:6" x14ac:dyDescent="0.25">
      <c r="A758" s="217">
        <v>44252</v>
      </c>
      <c r="B758" s="443">
        <v>3779</v>
      </c>
      <c r="C758" s="433" t="s">
        <v>1415</v>
      </c>
      <c r="D758" s="432"/>
      <c r="E758" s="441">
        <v>28800</v>
      </c>
      <c r="F758" s="327">
        <f t="shared" si="12"/>
        <v>673359.61000000115</v>
      </c>
    </row>
  </sheetData>
  <mergeCells count="127">
    <mergeCell ref="A10:E11"/>
    <mergeCell ref="F10:F11"/>
    <mergeCell ref="A12:A13"/>
    <mergeCell ref="B12:B13"/>
    <mergeCell ref="C12:C13"/>
    <mergeCell ref="D12:D13"/>
    <mergeCell ref="E12:E13"/>
    <mergeCell ref="F12:F13"/>
    <mergeCell ref="A1:F1"/>
    <mergeCell ref="A2:F2"/>
    <mergeCell ref="A4:F4"/>
    <mergeCell ref="A5:F5"/>
    <mergeCell ref="A6:F6"/>
    <mergeCell ref="A8:E9"/>
    <mergeCell ref="F8:F9"/>
    <mergeCell ref="A479:E480"/>
    <mergeCell ref="F479:F480"/>
    <mergeCell ref="A481:A482"/>
    <mergeCell ref="B481:B482"/>
    <mergeCell ref="C481:C482"/>
    <mergeCell ref="D481:D482"/>
    <mergeCell ref="E481:E482"/>
    <mergeCell ref="F481:F482"/>
    <mergeCell ref="A468:F468"/>
    <mergeCell ref="A469:F469"/>
    <mergeCell ref="A471:F471"/>
    <mergeCell ref="A472:F472"/>
    <mergeCell ref="A473:F473"/>
    <mergeCell ref="A477:E478"/>
    <mergeCell ref="A539:E540"/>
    <mergeCell ref="F539:F540"/>
    <mergeCell ref="A541:A542"/>
    <mergeCell ref="B541:B542"/>
    <mergeCell ref="C541:C542"/>
    <mergeCell ref="D541:D542"/>
    <mergeCell ref="E541:E542"/>
    <mergeCell ref="F541:F542"/>
    <mergeCell ref="A527:F527"/>
    <mergeCell ref="A528:F528"/>
    <mergeCell ref="A530:F530"/>
    <mergeCell ref="A531:F531"/>
    <mergeCell ref="A532:F532"/>
    <mergeCell ref="A537:E538"/>
    <mergeCell ref="A583:E584"/>
    <mergeCell ref="F583:F584"/>
    <mergeCell ref="A585:A586"/>
    <mergeCell ref="B585:B586"/>
    <mergeCell ref="C585:C586"/>
    <mergeCell ref="D585:D586"/>
    <mergeCell ref="E585:E586"/>
    <mergeCell ref="F585:F586"/>
    <mergeCell ref="A572:F572"/>
    <mergeCell ref="A573:F573"/>
    <mergeCell ref="A575:F575"/>
    <mergeCell ref="A576:F576"/>
    <mergeCell ref="A577:F577"/>
    <mergeCell ref="A581:E582"/>
    <mergeCell ref="A605:E606"/>
    <mergeCell ref="F605:F606"/>
    <mergeCell ref="A607:A608"/>
    <mergeCell ref="B607:B608"/>
    <mergeCell ref="C607:C608"/>
    <mergeCell ref="D607:D608"/>
    <mergeCell ref="E607:E608"/>
    <mergeCell ref="F607:F608"/>
    <mergeCell ref="A594:F594"/>
    <mergeCell ref="A595:F595"/>
    <mergeCell ref="A597:F597"/>
    <mergeCell ref="A598:F598"/>
    <mergeCell ref="A599:F599"/>
    <mergeCell ref="A603:E604"/>
    <mergeCell ref="A632:E633"/>
    <mergeCell ref="F632:F633"/>
    <mergeCell ref="A634:A635"/>
    <mergeCell ref="B634:B635"/>
    <mergeCell ref="C634:C635"/>
    <mergeCell ref="D634:D635"/>
    <mergeCell ref="E634:E635"/>
    <mergeCell ref="F634:F635"/>
    <mergeCell ref="A620:F620"/>
    <mergeCell ref="A621:F621"/>
    <mergeCell ref="A623:F623"/>
    <mergeCell ref="A624:F624"/>
    <mergeCell ref="A625:F625"/>
    <mergeCell ref="A630:E631"/>
    <mergeCell ref="A655:E656"/>
    <mergeCell ref="F655:F656"/>
    <mergeCell ref="A657:A658"/>
    <mergeCell ref="B657:B658"/>
    <mergeCell ref="C657:C658"/>
    <mergeCell ref="D657:D658"/>
    <mergeCell ref="E657:E658"/>
    <mergeCell ref="F657:F658"/>
    <mergeCell ref="A645:F645"/>
    <mergeCell ref="A646:F646"/>
    <mergeCell ref="A648:F648"/>
    <mergeCell ref="A649:F649"/>
    <mergeCell ref="A650:F650"/>
    <mergeCell ref="A653:E654"/>
    <mergeCell ref="A675:E676"/>
    <mergeCell ref="F675:F676"/>
    <mergeCell ref="A677:A678"/>
    <mergeCell ref="B677:B678"/>
    <mergeCell ref="C677:C678"/>
    <mergeCell ref="D677:D678"/>
    <mergeCell ref="E677:E678"/>
    <mergeCell ref="F677:F678"/>
    <mergeCell ref="A665:F665"/>
    <mergeCell ref="A666:F666"/>
    <mergeCell ref="A668:F668"/>
    <mergeCell ref="A669:F669"/>
    <mergeCell ref="A670:F670"/>
    <mergeCell ref="A673:E674"/>
    <mergeCell ref="A713:E714"/>
    <mergeCell ref="F713:F714"/>
    <mergeCell ref="A715:A716"/>
    <mergeCell ref="B715:B716"/>
    <mergeCell ref="C715:C716"/>
    <mergeCell ref="D715:D716"/>
    <mergeCell ref="E715:E716"/>
    <mergeCell ref="F715:F716"/>
    <mergeCell ref="A703:F703"/>
    <mergeCell ref="A704:F704"/>
    <mergeCell ref="A706:F706"/>
    <mergeCell ref="A707:F707"/>
    <mergeCell ref="A708:F708"/>
    <mergeCell ref="A711:E712"/>
  </mergeCells>
  <pageMargins left="0.7" right="0.7" top="0.75" bottom="0.75" header="0.3" footer="0.3"/>
  <pageSetup paperSize="9" orientation="portrait" r:id="rId1"/>
  <ignoredErrors>
    <ignoredError sqref="F484" formula="1"/>
    <ignoredError sqref="B566 B697 B688 B721:B72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836"/>
  <sheetViews>
    <sheetView topLeftCell="A615" zoomScaleNormal="100" workbookViewId="0">
      <selection activeCell="J621" sqref="J621"/>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7" width="11.42578125" style="271" customWidth="1"/>
    <col min="8" max="143" width="11.42578125" style="271"/>
  </cols>
  <sheetData>
    <row r="1" spans="1:6" x14ac:dyDescent="0.25">
      <c r="A1" s="887" t="s">
        <v>0</v>
      </c>
      <c r="B1" s="887"/>
      <c r="C1" s="887"/>
      <c r="D1" s="887"/>
      <c r="E1" s="887"/>
      <c r="F1" s="887"/>
    </row>
    <row r="2" spans="1:6" x14ac:dyDescent="0.25">
      <c r="A2" s="888" t="s">
        <v>33</v>
      </c>
      <c r="B2" s="888"/>
      <c r="C2" s="888"/>
      <c r="D2" s="888"/>
      <c r="E2" s="888"/>
      <c r="F2" s="888"/>
    </row>
    <row r="3" spans="1:6" x14ac:dyDescent="0.25">
      <c r="A3" s="39"/>
      <c r="B3" s="249"/>
      <c r="C3" s="498"/>
      <c r="D3" s="498"/>
      <c r="E3" s="105"/>
      <c r="F3" s="100"/>
    </row>
    <row r="4" spans="1:6" x14ac:dyDescent="0.25">
      <c r="A4" s="887" t="s">
        <v>1</v>
      </c>
      <c r="B4" s="887"/>
      <c r="C4" s="887"/>
      <c r="D4" s="887"/>
      <c r="E4" s="887"/>
      <c r="F4" s="887"/>
    </row>
    <row r="5" spans="1:6" x14ac:dyDescent="0.25">
      <c r="A5" s="889" t="s">
        <v>1360</v>
      </c>
      <c r="B5" s="889"/>
      <c r="C5" s="889"/>
      <c r="D5" s="889"/>
      <c r="E5" s="889"/>
      <c r="F5" s="889"/>
    </row>
    <row r="6" spans="1:6" x14ac:dyDescent="0.25">
      <c r="A6" s="889" t="s">
        <v>2</v>
      </c>
      <c r="B6" s="889"/>
      <c r="C6" s="889"/>
      <c r="D6" s="889"/>
      <c r="E6" s="889"/>
      <c r="F6" s="889"/>
    </row>
    <row r="7" spans="1:6" ht="15.75" thickBot="1" x14ac:dyDescent="0.3">
      <c r="A7" s="24"/>
      <c r="C7" s="25"/>
      <c r="D7" s="68"/>
      <c r="E7" s="106"/>
      <c r="F7" s="101"/>
    </row>
    <row r="8" spans="1:6" x14ac:dyDescent="0.25">
      <c r="A8" s="917" t="s">
        <v>3</v>
      </c>
      <c r="B8" s="918"/>
      <c r="C8" s="918"/>
      <c r="D8" s="918"/>
      <c r="E8" s="918"/>
      <c r="F8" s="983"/>
    </row>
    <row r="9" spans="1:6" ht="15.75" thickBot="1" x14ac:dyDescent="0.3">
      <c r="A9" s="920"/>
      <c r="B9" s="921"/>
      <c r="C9" s="921"/>
      <c r="D9" s="921"/>
      <c r="E9" s="921"/>
      <c r="F9" s="984"/>
    </row>
    <row r="10" spans="1:6" x14ac:dyDescent="0.25">
      <c r="A10" s="978" t="s">
        <v>4</v>
      </c>
      <c r="B10" s="979"/>
      <c r="C10" s="979"/>
      <c r="D10" s="979"/>
      <c r="E10" s="979"/>
      <c r="F10" s="980">
        <v>35826757.240000002</v>
      </c>
    </row>
    <row r="11" spans="1:6" ht="15.75" thickBot="1" x14ac:dyDescent="0.3">
      <c r="A11" s="920"/>
      <c r="B11" s="921"/>
      <c r="C11" s="921"/>
      <c r="D11" s="921"/>
      <c r="E11" s="921"/>
      <c r="F11" s="897"/>
    </row>
    <row r="12" spans="1:6" x14ac:dyDescent="0.25">
      <c r="A12" s="907" t="s">
        <v>5</v>
      </c>
      <c r="B12" s="968" t="s">
        <v>6</v>
      </c>
      <c r="C12" s="911" t="s">
        <v>7</v>
      </c>
      <c r="D12" s="913" t="s">
        <v>8</v>
      </c>
      <c r="E12" s="981" t="s">
        <v>9</v>
      </c>
      <c r="F12" s="905" t="s">
        <v>10</v>
      </c>
    </row>
    <row r="13" spans="1:6" ht="15.75" thickBot="1" x14ac:dyDescent="0.3">
      <c r="A13" s="908"/>
      <c r="B13" s="969"/>
      <c r="C13" s="912"/>
      <c r="D13" s="914"/>
      <c r="E13" s="982"/>
      <c r="F13" s="973"/>
    </row>
    <row r="14" spans="1:6" x14ac:dyDescent="0.25">
      <c r="A14" s="43"/>
      <c r="B14" s="44"/>
      <c r="C14" s="45" t="s">
        <v>11</v>
      </c>
      <c r="D14" s="295">
        <v>57267496.850000001</v>
      </c>
      <c r="E14" s="296"/>
      <c r="F14" s="288">
        <f>F10+D14</f>
        <v>93094254.090000004</v>
      </c>
    </row>
    <row r="15" spans="1:6" x14ac:dyDescent="0.25">
      <c r="A15" s="15"/>
      <c r="B15" s="1"/>
      <c r="C15" s="3" t="s">
        <v>12</v>
      </c>
      <c r="D15" s="297">
        <v>130336014.84</v>
      </c>
      <c r="E15" s="298"/>
      <c r="F15" s="288">
        <f>F14+D15</f>
        <v>223430268.93000001</v>
      </c>
    </row>
    <row r="16" spans="1:6" x14ac:dyDescent="0.25">
      <c r="A16" s="15"/>
      <c r="B16" s="1"/>
      <c r="C16" s="2" t="s">
        <v>13</v>
      </c>
      <c r="D16" s="297">
        <v>462841546</v>
      </c>
      <c r="E16" s="298"/>
      <c r="F16" s="288">
        <f>F15+D16</f>
        <v>686271814.93000007</v>
      </c>
    </row>
    <row r="17" spans="1:143" x14ac:dyDescent="0.25">
      <c r="A17" s="15"/>
      <c r="B17" s="1"/>
      <c r="C17" s="4" t="s">
        <v>31</v>
      </c>
      <c r="D17" s="299">
        <v>1205501.93</v>
      </c>
      <c r="E17" s="299"/>
      <c r="F17" s="288">
        <f>F16+D17</f>
        <v>687477316.86000001</v>
      </c>
      <c r="G17" s="272"/>
    </row>
    <row r="18" spans="1:143" x14ac:dyDescent="0.25">
      <c r="A18" s="15"/>
      <c r="B18" s="1"/>
      <c r="C18" s="3" t="s">
        <v>12</v>
      </c>
      <c r="D18" s="300"/>
      <c r="E18" s="301">
        <v>67020910.369999997</v>
      </c>
      <c r="F18" s="289">
        <f>F17-E18</f>
        <v>620456406.49000001</v>
      </c>
    </row>
    <row r="19" spans="1:143" x14ac:dyDescent="0.25">
      <c r="A19" s="481"/>
      <c r="B19" s="1"/>
      <c r="C19" s="482" t="s">
        <v>2095</v>
      </c>
      <c r="D19" s="300"/>
      <c r="E19" s="301">
        <v>40000</v>
      </c>
      <c r="F19" s="289">
        <f t="shared" ref="F19:F28" si="0">F18-E19</f>
        <v>620416406.49000001</v>
      </c>
    </row>
    <row r="20" spans="1:143" x14ac:dyDescent="0.25">
      <c r="A20" s="481"/>
      <c r="B20" s="1"/>
      <c r="C20" s="482" t="s">
        <v>24</v>
      </c>
      <c r="D20" s="300"/>
      <c r="E20" s="301">
        <v>566316.44999999995</v>
      </c>
      <c r="F20" s="289">
        <f t="shared" si="0"/>
        <v>619850090.03999996</v>
      </c>
    </row>
    <row r="21" spans="1:143" ht="24" customHeight="1" x14ac:dyDescent="0.25">
      <c r="A21" s="87"/>
      <c r="B21" s="1"/>
      <c r="C21" s="260" t="s">
        <v>1088</v>
      </c>
      <c r="D21" s="300"/>
      <c r="E21" s="436">
        <v>127777.1</v>
      </c>
      <c r="F21" s="289">
        <f t="shared" si="0"/>
        <v>619722312.93999994</v>
      </c>
      <c r="G21" s="272"/>
      <c r="H21" s="273"/>
    </row>
    <row r="22" spans="1:143" ht="24" customHeight="1" x14ac:dyDescent="0.25">
      <c r="A22" s="87"/>
      <c r="B22" s="1"/>
      <c r="C22" s="260" t="s">
        <v>1089</v>
      </c>
      <c r="D22" s="302"/>
      <c r="E22" s="437">
        <v>640</v>
      </c>
      <c r="F22" s="289">
        <f t="shared" si="0"/>
        <v>619721672.93999994</v>
      </c>
      <c r="G22" s="272"/>
      <c r="H22" s="273"/>
    </row>
    <row r="23" spans="1:143" ht="24" customHeight="1" x14ac:dyDescent="0.25">
      <c r="A23" s="303"/>
      <c r="B23" s="304"/>
      <c r="C23" s="305" t="s">
        <v>1084</v>
      </c>
      <c r="D23" s="306"/>
      <c r="E23" s="438">
        <v>83920.85</v>
      </c>
      <c r="F23" s="289">
        <f t="shared" si="0"/>
        <v>619637752.08999991</v>
      </c>
      <c r="G23" s="272"/>
      <c r="H23" s="273"/>
    </row>
    <row r="24" spans="1:143" ht="24" customHeight="1" x14ac:dyDescent="0.25">
      <c r="A24" s="87"/>
      <c r="B24" s="1"/>
      <c r="C24" s="2" t="s">
        <v>1083</v>
      </c>
      <c r="D24" s="302"/>
      <c r="E24" s="435">
        <v>4000</v>
      </c>
      <c r="F24" s="289">
        <f t="shared" si="0"/>
        <v>619633752.08999991</v>
      </c>
      <c r="G24" s="272"/>
      <c r="H24" s="273"/>
    </row>
    <row r="25" spans="1:143" ht="24" customHeight="1" x14ac:dyDescent="0.25">
      <c r="A25" s="87"/>
      <c r="B25" s="1"/>
      <c r="C25" s="2" t="s">
        <v>2278</v>
      </c>
      <c r="D25" s="302"/>
      <c r="E25" s="435">
        <v>300</v>
      </c>
      <c r="F25" s="289">
        <f t="shared" si="0"/>
        <v>619633452.08999991</v>
      </c>
      <c r="G25" s="272"/>
      <c r="H25" s="273"/>
    </row>
    <row r="26" spans="1:143" ht="24" customHeight="1" x14ac:dyDescent="0.25">
      <c r="A26" s="87"/>
      <c r="B26" s="1"/>
      <c r="C26" s="2" t="s">
        <v>1086</v>
      </c>
      <c r="D26" s="302"/>
      <c r="E26" s="435">
        <v>200</v>
      </c>
      <c r="F26" s="289">
        <f t="shared" si="0"/>
        <v>619633252.08999991</v>
      </c>
      <c r="G26" s="272"/>
      <c r="H26" s="273"/>
    </row>
    <row r="27" spans="1:143" ht="24" customHeight="1" x14ac:dyDescent="0.25">
      <c r="A27" s="87"/>
      <c r="B27" s="1"/>
      <c r="C27" s="2" t="s">
        <v>1087</v>
      </c>
      <c r="D27" s="302"/>
      <c r="E27" s="435">
        <v>700</v>
      </c>
      <c r="F27" s="289">
        <f t="shared" si="0"/>
        <v>619632552.08999991</v>
      </c>
      <c r="G27" s="272"/>
      <c r="H27" s="273"/>
    </row>
    <row r="28" spans="1:143" ht="24" customHeight="1" x14ac:dyDescent="0.25">
      <c r="A28" s="87"/>
      <c r="B28" s="1"/>
      <c r="C28" s="2" t="s">
        <v>1358</v>
      </c>
      <c r="D28" s="302"/>
      <c r="E28" s="436">
        <v>175</v>
      </c>
      <c r="F28" s="289">
        <f t="shared" si="0"/>
        <v>619632377.08999991</v>
      </c>
      <c r="G28" s="272"/>
      <c r="H28" s="273"/>
    </row>
    <row r="29" spans="1:143" ht="24" customHeight="1" x14ac:dyDescent="0.25">
      <c r="A29" s="303"/>
      <c r="B29" s="86"/>
      <c r="C29" s="2" t="s">
        <v>2480</v>
      </c>
      <c r="D29" s="297">
        <v>37735.32</v>
      </c>
      <c r="E29" s="531"/>
      <c r="F29" s="289">
        <f>F28+D29</f>
        <v>619670112.40999997</v>
      </c>
      <c r="G29" s="272"/>
      <c r="H29" s="273"/>
    </row>
    <row r="30" spans="1:143" ht="24" customHeight="1" x14ac:dyDescent="0.25">
      <c r="A30" s="303"/>
      <c r="B30" s="1"/>
      <c r="C30" s="2" t="s">
        <v>2483</v>
      </c>
      <c r="D30" s="297">
        <v>42236.32</v>
      </c>
      <c r="E30" s="435"/>
      <c r="F30" s="289">
        <f>F29+D30</f>
        <v>619712348.73000002</v>
      </c>
      <c r="G30" s="272"/>
      <c r="H30" s="273"/>
    </row>
    <row r="31" spans="1:143" s="268" customFormat="1" ht="41.25" customHeight="1" x14ac:dyDescent="0.2">
      <c r="A31" s="256">
        <v>44256</v>
      </c>
      <c r="B31" s="534" t="s">
        <v>1423</v>
      </c>
      <c r="C31" s="532" t="s">
        <v>1424</v>
      </c>
      <c r="D31" s="266"/>
      <c r="E31" s="535">
        <v>228302.72</v>
      </c>
      <c r="F31" s="289">
        <f>F30-E31</f>
        <v>619484046.00999999</v>
      </c>
      <c r="G31" s="536"/>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row>
    <row r="32" spans="1:143" s="268" customFormat="1" ht="41.25" customHeight="1" x14ac:dyDescent="0.2">
      <c r="A32" s="134">
        <v>44256</v>
      </c>
      <c r="B32" s="252" t="s">
        <v>1416</v>
      </c>
      <c r="C32" s="193" t="s">
        <v>1425</v>
      </c>
      <c r="D32" s="266"/>
      <c r="E32" s="42">
        <v>237123.27</v>
      </c>
      <c r="F32" s="289">
        <f>F31-E32</f>
        <v>619246922.74000001</v>
      </c>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c r="CG32" s="275"/>
      <c r="CH32" s="275"/>
      <c r="CI32" s="275"/>
      <c r="CJ32" s="275"/>
      <c r="CK32" s="275"/>
      <c r="CL32" s="27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75"/>
      <c r="EH32" s="275"/>
      <c r="EI32" s="275"/>
      <c r="EJ32" s="275"/>
      <c r="EK32" s="275"/>
      <c r="EL32" s="275"/>
      <c r="EM32" s="275"/>
    </row>
    <row r="33" spans="1:6" s="275" customFormat="1" ht="29.25" customHeight="1" x14ac:dyDescent="0.2">
      <c r="A33" s="134">
        <v>44256</v>
      </c>
      <c r="B33" s="252" t="s">
        <v>1417</v>
      </c>
      <c r="C33" s="193" t="s">
        <v>1426</v>
      </c>
      <c r="D33" s="261"/>
      <c r="E33" s="42">
        <v>909376.17</v>
      </c>
      <c r="F33" s="289">
        <f t="shared" ref="F33:F96" si="1">F32-E33</f>
        <v>618337546.57000005</v>
      </c>
    </row>
    <row r="34" spans="1:6" s="275" customFormat="1" ht="33" customHeight="1" x14ac:dyDescent="0.2">
      <c r="A34" s="134">
        <v>44256</v>
      </c>
      <c r="B34" s="252" t="s">
        <v>1418</v>
      </c>
      <c r="C34" s="193" t="s">
        <v>1427</v>
      </c>
      <c r="D34" s="261"/>
      <c r="E34" s="42">
        <v>910222.06</v>
      </c>
      <c r="F34" s="289">
        <f t="shared" si="1"/>
        <v>617427324.51000011</v>
      </c>
    </row>
    <row r="35" spans="1:6" s="275" customFormat="1" ht="44.25" customHeight="1" x14ac:dyDescent="0.2">
      <c r="A35" s="256">
        <v>44256</v>
      </c>
      <c r="B35" s="252" t="s">
        <v>1419</v>
      </c>
      <c r="C35" s="193" t="s">
        <v>1428</v>
      </c>
      <c r="D35" s="261"/>
      <c r="E35" s="42">
        <v>300642.81</v>
      </c>
      <c r="F35" s="289">
        <f t="shared" si="1"/>
        <v>617126681.70000017</v>
      </c>
    </row>
    <row r="36" spans="1:6" s="275" customFormat="1" ht="33" customHeight="1" x14ac:dyDescent="0.2">
      <c r="A36" s="134">
        <v>44256</v>
      </c>
      <c r="B36" s="252" t="s">
        <v>1420</v>
      </c>
      <c r="C36" s="193" t="s">
        <v>1429</v>
      </c>
      <c r="D36" s="266"/>
      <c r="E36" s="42">
        <v>1111830.93</v>
      </c>
      <c r="F36" s="289">
        <f t="shared" si="1"/>
        <v>616014850.77000022</v>
      </c>
    </row>
    <row r="37" spans="1:6" s="275" customFormat="1" ht="70.5" customHeight="1" x14ac:dyDescent="0.2">
      <c r="A37" s="256">
        <v>44256</v>
      </c>
      <c r="B37" s="252" t="s">
        <v>1421</v>
      </c>
      <c r="C37" s="193" t="s">
        <v>1430</v>
      </c>
      <c r="D37" s="454"/>
      <c r="E37" s="280">
        <v>19573988.949999999</v>
      </c>
      <c r="F37" s="289">
        <f t="shared" si="1"/>
        <v>596440861.82000017</v>
      </c>
    </row>
    <row r="38" spans="1:6" s="275" customFormat="1" ht="84.75" customHeight="1" x14ac:dyDescent="0.2">
      <c r="A38" s="134">
        <v>44256</v>
      </c>
      <c r="B38" s="252" t="s">
        <v>1422</v>
      </c>
      <c r="C38" s="193" t="s">
        <v>1431</v>
      </c>
      <c r="D38" s="266"/>
      <c r="E38" s="280">
        <v>7951926.96</v>
      </c>
      <c r="F38" s="289">
        <f t="shared" si="1"/>
        <v>588488934.86000013</v>
      </c>
    </row>
    <row r="39" spans="1:6" s="275" customFormat="1" ht="30.75" customHeight="1" x14ac:dyDescent="0.2">
      <c r="A39" s="256">
        <v>44257</v>
      </c>
      <c r="B39" s="252" t="s">
        <v>1445</v>
      </c>
      <c r="C39" s="193" t="s">
        <v>1446</v>
      </c>
      <c r="D39" s="266"/>
      <c r="E39" s="280">
        <v>72412.160000000003</v>
      </c>
      <c r="F39" s="289">
        <f t="shared" si="1"/>
        <v>588416522.70000017</v>
      </c>
    </row>
    <row r="40" spans="1:6" s="275" customFormat="1" ht="41.25" customHeight="1" x14ac:dyDescent="0.2">
      <c r="A40" s="134">
        <v>44257</v>
      </c>
      <c r="B40" s="252" t="s">
        <v>1432</v>
      </c>
      <c r="C40" s="193" t="s">
        <v>1447</v>
      </c>
      <c r="D40" s="266"/>
      <c r="E40" s="280">
        <v>101689.83</v>
      </c>
      <c r="F40" s="289">
        <f t="shared" si="1"/>
        <v>588314832.87000012</v>
      </c>
    </row>
    <row r="41" spans="1:6" s="275" customFormat="1" ht="41.25" customHeight="1" x14ac:dyDescent="0.2">
      <c r="A41" s="256">
        <v>44257</v>
      </c>
      <c r="B41" s="252" t="s">
        <v>1433</v>
      </c>
      <c r="C41" s="193" t="s">
        <v>1448</v>
      </c>
      <c r="D41" s="266"/>
      <c r="E41" s="280">
        <v>200000</v>
      </c>
      <c r="F41" s="289">
        <f t="shared" si="1"/>
        <v>588114832.87000012</v>
      </c>
    </row>
    <row r="42" spans="1:6" s="275" customFormat="1" ht="41.25" customHeight="1" x14ac:dyDescent="0.2">
      <c r="A42" s="256">
        <v>44257</v>
      </c>
      <c r="B42" s="252" t="s">
        <v>1434</v>
      </c>
      <c r="C42" s="193" t="s">
        <v>1449</v>
      </c>
      <c r="D42" s="266"/>
      <c r="E42" s="280">
        <v>201359.34</v>
      </c>
      <c r="F42" s="289">
        <f t="shared" si="1"/>
        <v>587913473.53000009</v>
      </c>
    </row>
    <row r="43" spans="1:6" s="412" customFormat="1" ht="24" customHeight="1" x14ac:dyDescent="0.2">
      <c r="A43" s="230">
        <v>44257</v>
      </c>
      <c r="B43" s="388" t="s">
        <v>1435</v>
      </c>
      <c r="C43" s="397" t="s">
        <v>41</v>
      </c>
      <c r="D43" s="402"/>
      <c r="E43" s="380">
        <v>0</v>
      </c>
      <c r="F43" s="289">
        <f t="shared" si="1"/>
        <v>587913473.53000009</v>
      </c>
    </row>
    <row r="44" spans="1:6" s="275" customFormat="1" ht="41.25" customHeight="1" x14ac:dyDescent="0.2">
      <c r="A44" s="256">
        <v>44257</v>
      </c>
      <c r="B44" s="252" t="s">
        <v>1436</v>
      </c>
      <c r="C44" s="193" t="s">
        <v>1450</v>
      </c>
      <c r="D44" s="266"/>
      <c r="E44" s="280">
        <v>300987.78000000003</v>
      </c>
      <c r="F44" s="289">
        <f t="shared" si="1"/>
        <v>587612485.75000012</v>
      </c>
    </row>
    <row r="45" spans="1:6" s="275" customFormat="1" ht="41.25" customHeight="1" x14ac:dyDescent="0.2">
      <c r="A45" s="256">
        <v>44257</v>
      </c>
      <c r="B45" s="252" t="s">
        <v>1437</v>
      </c>
      <c r="C45" s="193" t="s">
        <v>1451</v>
      </c>
      <c r="D45" s="266"/>
      <c r="E45" s="280">
        <v>22150.44</v>
      </c>
      <c r="F45" s="289">
        <f t="shared" si="1"/>
        <v>587590335.31000006</v>
      </c>
    </row>
    <row r="46" spans="1:6" s="275" customFormat="1" ht="41.25" customHeight="1" x14ac:dyDescent="0.2">
      <c r="A46" s="134">
        <v>44257</v>
      </c>
      <c r="B46" s="252" t="s">
        <v>1438</v>
      </c>
      <c r="C46" s="193" t="s">
        <v>1452</v>
      </c>
      <c r="D46" s="266"/>
      <c r="E46" s="280">
        <v>216277.49</v>
      </c>
      <c r="F46" s="289">
        <f t="shared" si="1"/>
        <v>587374057.82000005</v>
      </c>
    </row>
    <row r="47" spans="1:6" s="275" customFormat="1" ht="41.25" customHeight="1" x14ac:dyDescent="0.2">
      <c r="A47" s="256">
        <v>44257</v>
      </c>
      <c r="B47" s="252" t="s">
        <v>1439</v>
      </c>
      <c r="C47" s="193" t="s">
        <v>1453</v>
      </c>
      <c r="D47" s="266"/>
      <c r="E47" s="280">
        <v>250250.73</v>
      </c>
      <c r="F47" s="289">
        <f t="shared" si="1"/>
        <v>587123807.09000003</v>
      </c>
    </row>
    <row r="48" spans="1:6" s="275" customFormat="1" ht="41.25" customHeight="1" x14ac:dyDescent="0.2">
      <c r="A48" s="256">
        <v>44257</v>
      </c>
      <c r="B48" s="252" t="s">
        <v>1440</v>
      </c>
      <c r="C48" s="193" t="s">
        <v>1454</v>
      </c>
      <c r="D48" s="266"/>
      <c r="E48" s="280">
        <v>10731.85</v>
      </c>
      <c r="F48" s="289">
        <f t="shared" si="1"/>
        <v>587113075.24000001</v>
      </c>
    </row>
    <row r="49" spans="1:6" s="275" customFormat="1" ht="41.25" customHeight="1" x14ac:dyDescent="0.2">
      <c r="A49" s="134">
        <v>44257</v>
      </c>
      <c r="B49" s="252" t="s">
        <v>1441</v>
      </c>
      <c r="C49" s="193" t="s">
        <v>1455</v>
      </c>
      <c r="D49" s="266"/>
      <c r="E49" s="280">
        <v>186622.87</v>
      </c>
      <c r="F49" s="289">
        <f t="shared" si="1"/>
        <v>586926452.37</v>
      </c>
    </row>
    <row r="50" spans="1:6" s="275" customFormat="1" ht="42" customHeight="1" x14ac:dyDescent="0.2">
      <c r="A50" s="256">
        <v>44257</v>
      </c>
      <c r="B50" s="252" t="s">
        <v>1442</v>
      </c>
      <c r="C50" s="193" t="s">
        <v>1456</v>
      </c>
      <c r="D50" s="266"/>
      <c r="E50" s="280">
        <v>187445.53</v>
      </c>
      <c r="F50" s="289">
        <f t="shared" si="1"/>
        <v>586739006.84000003</v>
      </c>
    </row>
    <row r="51" spans="1:6" s="275" customFormat="1" ht="41.25" customHeight="1" x14ac:dyDescent="0.2">
      <c r="A51" s="256">
        <v>44257</v>
      </c>
      <c r="B51" s="252" t="s">
        <v>1443</v>
      </c>
      <c r="C51" s="193" t="s">
        <v>1457</v>
      </c>
      <c r="D51" s="266"/>
      <c r="E51" s="280">
        <v>226452</v>
      </c>
      <c r="F51" s="289">
        <f t="shared" si="1"/>
        <v>586512554.84000003</v>
      </c>
    </row>
    <row r="52" spans="1:6" s="275" customFormat="1" ht="63" customHeight="1" x14ac:dyDescent="0.2">
      <c r="A52" s="134">
        <v>44257</v>
      </c>
      <c r="B52" s="252" t="s">
        <v>1444</v>
      </c>
      <c r="C52" s="193" t="s">
        <v>1458</v>
      </c>
      <c r="D52" s="266"/>
      <c r="E52" s="280">
        <v>28250</v>
      </c>
      <c r="F52" s="289">
        <f t="shared" si="1"/>
        <v>586484304.84000003</v>
      </c>
    </row>
    <row r="53" spans="1:6" s="275" customFormat="1" ht="21.75" customHeight="1" x14ac:dyDescent="0.2">
      <c r="A53" s="256">
        <v>44258</v>
      </c>
      <c r="B53" s="5">
        <v>58447</v>
      </c>
      <c r="C53" s="293" t="s">
        <v>41</v>
      </c>
      <c r="D53" s="266"/>
      <c r="E53" s="455">
        <v>0</v>
      </c>
      <c r="F53" s="289">
        <f t="shared" si="1"/>
        <v>586484304.84000003</v>
      </c>
    </row>
    <row r="54" spans="1:6" s="275" customFormat="1" ht="19.5" customHeight="1" x14ac:dyDescent="0.2">
      <c r="A54" s="256">
        <v>44258</v>
      </c>
      <c r="B54" s="5">
        <v>58448</v>
      </c>
      <c r="C54" s="293" t="s">
        <v>41</v>
      </c>
      <c r="D54" s="266"/>
      <c r="E54" s="455">
        <v>0</v>
      </c>
      <c r="F54" s="289">
        <f t="shared" si="1"/>
        <v>586484304.84000003</v>
      </c>
    </row>
    <row r="55" spans="1:6" s="275" customFormat="1" ht="18.75" customHeight="1" x14ac:dyDescent="0.2">
      <c r="A55" s="134">
        <v>44258</v>
      </c>
      <c r="B55" s="5">
        <v>58449</v>
      </c>
      <c r="C55" s="293" t="s">
        <v>41</v>
      </c>
      <c r="D55" s="266"/>
      <c r="E55" s="455">
        <v>0</v>
      </c>
      <c r="F55" s="289">
        <f t="shared" si="1"/>
        <v>586484304.84000003</v>
      </c>
    </row>
    <row r="56" spans="1:6" s="275" customFormat="1" ht="41.25" customHeight="1" x14ac:dyDescent="0.2">
      <c r="A56" s="256">
        <v>44258</v>
      </c>
      <c r="B56" s="252" t="s">
        <v>1459</v>
      </c>
      <c r="C56" s="193" t="s">
        <v>1466</v>
      </c>
      <c r="D56" s="266"/>
      <c r="E56" s="42">
        <v>498767.91</v>
      </c>
      <c r="F56" s="289">
        <f t="shared" si="1"/>
        <v>585985536.93000007</v>
      </c>
    </row>
    <row r="57" spans="1:6" s="275" customFormat="1" ht="41.25" customHeight="1" x14ac:dyDescent="0.2">
      <c r="A57" s="256">
        <v>44258</v>
      </c>
      <c r="B57" s="252" t="s">
        <v>1460</v>
      </c>
      <c r="C57" s="193" t="s">
        <v>1467</v>
      </c>
      <c r="D57" s="266"/>
      <c r="E57" s="42">
        <v>186220.34</v>
      </c>
      <c r="F57" s="289">
        <f t="shared" si="1"/>
        <v>585799316.59000003</v>
      </c>
    </row>
    <row r="58" spans="1:6" s="275" customFormat="1" ht="36" customHeight="1" x14ac:dyDescent="0.2">
      <c r="A58" s="134">
        <v>44258</v>
      </c>
      <c r="B58" s="252" t="s">
        <v>1461</v>
      </c>
      <c r="C58" s="193" t="s">
        <v>1468</v>
      </c>
      <c r="D58" s="266"/>
      <c r="E58" s="42">
        <v>88703.76</v>
      </c>
      <c r="F58" s="289">
        <f t="shared" si="1"/>
        <v>585710612.83000004</v>
      </c>
    </row>
    <row r="59" spans="1:6" s="275" customFormat="1" ht="41.25" customHeight="1" x14ac:dyDescent="0.2">
      <c r="A59" s="256">
        <v>44258</v>
      </c>
      <c r="B59" s="252" t="s">
        <v>1462</v>
      </c>
      <c r="C59" s="193" t="s">
        <v>1469</v>
      </c>
      <c r="D59" s="266"/>
      <c r="E59" s="42">
        <v>228456.85</v>
      </c>
      <c r="F59" s="289">
        <f t="shared" si="1"/>
        <v>585482155.98000002</v>
      </c>
    </row>
    <row r="60" spans="1:6" s="275" customFormat="1" ht="35.25" customHeight="1" x14ac:dyDescent="0.2">
      <c r="A60" s="256">
        <v>44258</v>
      </c>
      <c r="B60" s="252" t="s">
        <v>1463</v>
      </c>
      <c r="C60" s="193" t="s">
        <v>1470</v>
      </c>
      <c r="D60" s="266"/>
      <c r="E60" s="42">
        <v>30037.5</v>
      </c>
      <c r="F60" s="289">
        <f t="shared" si="1"/>
        <v>585452118.48000002</v>
      </c>
    </row>
    <row r="61" spans="1:6" s="275" customFormat="1" ht="43.5" customHeight="1" x14ac:dyDescent="0.2">
      <c r="A61" s="134">
        <v>44258</v>
      </c>
      <c r="B61" s="252" t="s">
        <v>1464</v>
      </c>
      <c r="C61" s="193" t="s">
        <v>1471</v>
      </c>
      <c r="D61" s="266"/>
      <c r="E61" s="42">
        <v>26395.94</v>
      </c>
      <c r="F61" s="289">
        <f t="shared" si="1"/>
        <v>585425722.53999996</v>
      </c>
    </row>
    <row r="62" spans="1:6" s="275" customFormat="1" ht="41.25" customHeight="1" x14ac:dyDescent="0.2">
      <c r="A62" s="256">
        <v>44258</v>
      </c>
      <c r="B62" s="456" t="s">
        <v>1465</v>
      </c>
      <c r="C62" s="457" t="s">
        <v>1472</v>
      </c>
      <c r="D62" s="454"/>
      <c r="E62" s="213">
        <v>115689.89</v>
      </c>
      <c r="F62" s="289">
        <f t="shared" si="1"/>
        <v>585310032.64999998</v>
      </c>
    </row>
    <row r="63" spans="1:6" s="275" customFormat="1" ht="21" customHeight="1" x14ac:dyDescent="0.2">
      <c r="A63" s="134">
        <v>44259</v>
      </c>
      <c r="B63" s="5">
        <v>58457</v>
      </c>
      <c r="C63" s="214" t="s">
        <v>41</v>
      </c>
      <c r="D63" s="266"/>
      <c r="E63" s="42">
        <v>0</v>
      </c>
      <c r="F63" s="289">
        <f t="shared" si="1"/>
        <v>585310032.64999998</v>
      </c>
    </row>
    <row r="64" spans="1:6" s="275" customFormat="1" ht="23.25" customHeight="1" x14ac:dyDescent="0.2">
      <c r="A64" s="134">
        <v>44259</v>
      </c>
      <c r="B64" s="5">
        <v>58458</v>
      </c>
      <c r="C64" s="214" t="s">
        <v>41</v>
      </c>
      <c r="D64" s="266"/>
      <c r="E64" s="42">
        <v>0</v>
      </c>
      <c r="F64" s="289">
        <f t="shared" si="1"/>
        <v>585310032.64999998</v>
      </c>
    </row>
    <row r="65" spans="1:6" s="275" customFormat="1" ht="26.25" customHeight="1" x14ac:dyDescent="0.2">
      <c r="A65" s="134">
        <v>44259</v>
      </c>
      <c r="B65" s="252" t="s">
        <v>1473</v>
      </c>
      <c r="C65" s="193" t="s">
        <v>1504</v>
      </c>
      <c r="D65" s="266"/>
      <c r="E65" s="42">
        <v>44421.32</v>
      </c>
      <c r="F65" s="289">
        <f t="shared" si="1"/>
        <v>585265611.32999992</v>
      </c>
    </row>
    <row r="66" spans="1:6" s="275" customFormat="1" ht="41.25" customHeight="1" x14ac:dyDescent="0.2">
      <c r="A66" s="134">
        <v>44259</v>
      </c>
      <c r="B66" s="252" t="s">
        <v>1474</v>
      </c>
      <c r="C66" s="193" t="s">
        <v>1505</v>
      </c>
      <c r="D66" s="266"/>
      <c r="E66" s="42">
        <v>136309.64000000001</v>
      </c>
      <c r="F66" s="289">
        <f t="shared" si="1"/>
        <v>585129301.68999994</v>
      </c>
    </row>
    <row r="67" spans="1:6" s="275" customFormat="1" ht="25.5" customHeight="1" x14ac:dyDescent="0.2">
      <c r="A67" s="134">
        <v>44259</v>
      </c>
      <c r="B67" s="252" t="s">
        <v>1475</v>
      </c>
      <c r="C67" s="193" t="s">
        <v>1506</v>
      </c>
      <c r="D67" s="266"/>
      <c r="E67" s="42">
        <v>91599.39</v>
      </c>
      <c r="F67" s="289">
        <f t="shared" si="1"/>
        <v>585037702.29999995</v>
      </c>
    </row>
    <row r="68" spans="1:6" s="275" customFormat="1" ht="41.25" customHeight="1" x14ac:dyDescent="0.2">
      <c r="A68" s="134">
        <v>44259</v>
      </c>
      <c r="B68" s="252" t="s">
        <v>1476</v>
      </c>
      <c r="C68" s="193" t="s">
        <v>1507</v>
      </c>
      <c r="D68" s="266"/>
      <c r="E68" s="42">
        <v>118000</v>
      </c>
      <c r="F68" s="289">
        <f t="shared" si="1"/>
        <v>584919702.29999995</v>
      </c>
    </row>
    <row r="69" spans="1:6" s="275" customFormat="1" ht="28.5" customHeight="1" x14ac:dyDescent="0.2">
      <c r="A69" s="134">
        <v>44259</v>
      </c>
      <c r="B69" s="252" t="s">
        <v>1477</v>
      </c>
      <c r="C69" s="193" t="s">
        <v>1508</v>
      </c>
      <c r="D69" s="266"/>
      <c r="E69" s="42">
        <v>38578.68</v>
      </c>
      <c r="F69" s="289">
        <f t="shared" si="1"/>
        <v>584881123.62</v>
      </c>
    </row>
    <row r="70" spans="1:6" s="275" customFormat="1" ht="24.75" customHeight="1" x14ac:dyDescent="0.2">
      <c r="A70" s="134">
        <v>44259</v>
      </c>
      <c r="B70" s="252" t="s">
        <v>1478</v>
      </c>
      <c r="C70" s="193" t="s">
        <v>1509</v>
      </c>
      <c r="D70" s="266"/>
      <c r="E70" s="42">
        <v>24536.92</v>
      </c>
      <c r="F70" s="289">
        <f t="shared" si="1"/>
        <v>584856586.70000005</v>
      </c>
    </row>
    <row r="71" spans="1:6" s="275" customFormat="1" ht="26.25" customHeight="1" x14ac:dyDescent="0.2">
      <c r="A71" s="134">
        <v>44259</v>
      </c>
      <c r="B71" s="252" t="s">
        <v>1479</v>
      </c>
      <c r="C71" s="193" t="s">
        <v>1510</v>
      </c>
      <c r="D71" s="266"/>
      <c r="E71" s="42">
        <v>185380.71</v>
      </c>
      <c r="F71" s="289">
        <f t="shared" si="1"/>
        <v>584671205.99000001</v>
      </c>
    </row>
    <row r="72" spans="1:6" s="275" customFormat="1" ht="51" customHeight="1" x14ac:dyDescent="0.2">
      <c r="A72" s="134">
        <v>44259</v>
      </c>
      <c r="B72" s="252" t="s">
        <v>1480</v>
      </c>
      <c r="C72" s="193" t="s">
        <v>1511</v>
      </c>
      <c r="D72" s="266"/>
      <c r="E72" s="42">
        <v>300000</v>
      </c>
      <c r="F72" s="289">
        <f t="shared" si="1"/>
        <v>584371205.99000001</v>
      </c>
    </row>
    <row r="73" spans="1:6" s="275" customFormat="1" ht="41.25" customHeight="1" x14ac:dyDescent="0.2">
      <c r="A73" s="134">
        <v>44259</v>
      </c>
      <c r="B73" s="252" t="s">
        <v>1481</v>
      </c>
      <c r="C73" s="193" t="s">
        <v>1512</v>
      </c>
      <c r="D73" s="266"/>
      <c r="E73" s="42">
        <v>185380.71</v>
      </c>
      <c r="F73" s="289">
        <f t="shared" si="1"/>
        <v>584185825.27999997</v>
      </c>
    </row>
    <row r="74" spans="1:6" s="275" customFormat="1" ht="41.25" customHeight="1" x14ac:dyDescent="0.2">
      <c r="A74" s="134">
        <v>44259</v>
      </c>
      <c r="B74" s="252" t="s">
        <v>1482</v>
      </c>
      <c r="C74" s="193" t="s">
        <v>1513</v>
      </c>
      <c r="D74" s="266"/>
      <c r="E74" s="42">
        <v>185380.71</v>
      </c>
      <c r="F74" s="289">
        <f t="shared" si="1"/>
        <v>584000444.56999993</v>
      </c>
    </row>
    <row r="75" spans="1:6" s="275" customFormat="1" ht="26.25" customHeight="1" x14ac:dyDescent="0.2">
      <c r="A75" s="134">
        <v>44259</v>
      </c>
      <c r="B75" s="252" t="s">
        <v>1483</v>
      </c>
      <c r="C75" s="193" t="s">
        <v>1514</v>
      </c>
      <c r="D75" s="266"/>
      <c r="E75" s="42">
        <v>56529.760000000002</v>
      </c>
      <c r="F75" s="289">
        <f t="shared" si="1"/>
        <v>583943914.80999994</v>
      </c>
    </row>
    <row r="76" spans="1:6" s="275" customFormat="1" ht="41.25" customHeight="1" x14ac:dyDescent="0.2">
      <c r="A76" s="134">
        <v>44259</v>
      </c>
      <c r="B76" s="252" t="s">
        <v>1484</v>
      </c>
      <c r="C76" s="193" t="s">
        <v>1515</v>
      </c>
      <c r="D76" s="266"/>
      <c r="E76" s="42">
        <v>185380.71</v>
      </c>
      <c r="F76" s="289">
        <f t="shared" si="1"/>
        <v>583758534.0999999</v>
      </c>
    </row>
    <row r="77" spans="1:6" s="275" customFormat="1" ht="48" customHeight="1" x14ac:dyDescent="0.2">
      <c r="A77" s="134">
        <v>44259</v>
      </c>
      <c r="B77" s="252" t="s">
        <v>1485</v>
      </c>
      <c r="C77" s="193" t="s">
        <v>1516</v>
      </c>
      <c r="D77" s="266"/>
      <c r="E77" s="42">
        <v>3148470.22</v>
      </c>
      <c r="F77" s="289">
        <f t="shared" si="1"/>
        <v>580610063.87999988</v>
      </c>
    </row>
    <row r="78" spans="1:6" s="275" customFormat="1" ht="41.25" customHeight="1" x14ac:dyDescent="0.2">
      <c r="A78" s="134">
        <v>44259</v>
      </c>
      <c r="B78" s="252" t="s">
        <v>1486</v>
      </c>
      <c r="C78" s="193" t="s">
        <v>1517</v>
      </c>
      <c r="D78" s="266"/>
      <c r="E78" s="42">
        <v>55000</v>
      </c>
      <c r="F78" s="289">
        <f t="shared" si="1"/>
        <v>580555063.87999988</v>
      </c>
    </row>
    <row r="79" spans="1:6" s="275" customFormat="1" ht="29.25" customHeight="1" x14ac:dyDescent="0.2">
      <c r="A79" s="134">
        <v>44259</v>
      </c>
      <c r="B79" s="252" t="s">
        <v>1487</v>
      </c>
      <c r="C79" s="193" t="s">
        <v>1518</v>
      </c>
      <c r="D79" s="266"/>
      <c r="E79" s="42">
        <v>34886.94</v>
      </c>
      <c r="F79" s="289">
        <f t="shared" si="1"/>
        <v>580520176.93999982</v>
      </c>
    </row>
    <row r="80" spans="1:6" s="275" customFormat="1" ht="41.25" customHeight="1" x14ac:dyDescent="0.2">
      <c r="A80" s="134">
        <v>44259</v>
      </c>
      <c r="B80" s="252" t="s">
        <v>1488</v>
      </c>
      <c r="C80" s="193" t="s">
        <v>1519</v>
      </c>
      <c r="D80" s="266"/>
      <c r="E80" s="42">
        <v>118456.85</v>
      </c>
      <c r="F80" s="289">
        <f t="shared" si="1"/>
        <v>580401720.08999979</v>
      </c>
    </row>
    <row r="81" spans="1:6" s="275" customFormat="1" ht="37.5" customHeight="1" x14ac:dyDescent="0.2">
      <c r="A81" s="134">
        <v>44259</v>
      </c>
      <c r="B81" s="252" t="s">
        <v>1489</v>
      </c>
      <c r="C81" s="193" t="s">
        <v>1520</v>
      </c>
      <c r="D81" s="266"/>
      <c r="E81" s="42">
        <v>168458.7</v>
      </c>
      <c r="F81" s="289">
        <f t="shared" si="1"/>
        <v>580233261.38999975</v>
      </c>
    </row>
    <row r="82" spans="1:6" s="275" customFormat="1" ht="41.25" customHeight="1" x14ac:dyDescent="0.2">
      <c r="A82" s="134">
        <v>44259</v>
      </c>
      <c r="B82" s="252" t="s">
        <v>1490</v>
      </c>
      <c r="C82" s="193" t="s">
        <v>1521</v>
      </c>
      <c r="D82" s="266"/>
      <c r="E82" s="42">
        <v>128458.7</v>
      </c>
      <c r="F82" s="289">
        <f t="shared" si="1"/>
        <v>580104802.6899997</v>
      </c>
    </row>
    <row r="83" spans="1:6" s="275" customFormat="1" ht="41.25" customHeight="1" x14ac:dyDescent="0.2">
      <c r="A83" s="134">
        <v>44259</v>
      </c>
      <c r="B83" s="252" t="s">
        <v>1491</v>
      </c>
      <c r="C83" s="193" t="s">
        <v>1522</v>
      </c>
      <c r="D83" s="266"/>
      <c r="E83" s="42">
        <v>29072.45</v>
      </c>
      <c r="F83" s="289">
        <f t="shared" si="1"/>
        <v>580075730.23999965</v>
      </c>
    </row>
    <row r="84" spans="1:6" s="275" customFormat="1" ht="41.25" customHeight="1" x14ac:dyDescent="0.2">
      <c r="A84" s="134">
        <v>44259</v>
      </c>
      <c r="B84" s="252" t="s">
        <v>1492</v>
      </c>
      <c r="C84" s="193" t="s">
        <v>1523</v>
      </c>
      <c r="D84" s="266"/>
      <c r="E84" s="42">
        <v>16387.5</v>
      </c>
      <c r="F84" s="289">
        <f t="shared" si="1"/>
        <v>580059342.73999965</v>
      </c>
    </row>
    <row r="85" spans="1:6" s="275" customFormat="1" ht="28.5" customHeight="1" x14ac:dyDescent="0.2">
      <c r="A85" s="134">
        <v>44259</v>
      </c>
      <c r="B85" s="252" t="s">
        <v>1493</v>
      </c>
      <c r="C85" s="193" t="s">
        <v>1524</v>
      </c>
      <c r="D85" s="266"/>
      <c r="E85" s="42">
        <v>16922.009999999998</v>
      </c>
      <c r="F85" s="289">
        <f t="shared" si="1"/>
        <v>580042420.72999966</v>
      </c>
    </row>
    <row r="86" spans="1:6" s="275" customFormat="1" ht="41.25" customHeight="1" x14ac:dyDescent="0.2">
      <c r="A86" s="134">
        <v>44259</v>
      </c>
      <c r="B86" s="252" t="s">
        <v>1494</v>
      </c>
      <c r="C86" s="193" t="s">
        <v>1525</v>
      </c>
      <c r="D86" s="266"/>
      <c r="E86" s="42">
        <v>147124.87</v>
      </c>
      <c r="F86" s="289">
        <f t="shared" si="1"/>
        <v>579895295.85999966</v>
      </c>
    </row>
    <row r="87" spans="1:6" s="275" customFormat="1" ht="41.25" customHeight="1" x14ac:dyDescent="0.2">
      <c r="A87" s="134">
        <v>44259</v>
      </c>
      <c r="B87" s="252" t="s">
        <v>1495</v>
      </c>
      <c r="C87" s="193" t="s">
        <v>1526</v>
      </c>
      <c r="D87" s="266"/>
      <c r="E87" s="42">
        <v>152150.44</v>
      </c>
      <c r="F87" s="289">
        <f t="shared" si="1"/>
        <v>579743145.4199996</v>
      </c>
    </row>
    <row r="88" spans="1:6" s="275" customFormat="1" ht="41.25" customHeight="1" x14ac:dyDescent="0.2">
      <c r="A88" s="134">
        <v>44259</v>
      </c>
      <c r="B88" s="252" t="s">
        <v>1496</v>
      </c>
      <c r="C88" s="193" t="s">
        <v>1527</v>
      </c>
      <c r="D88" s="266"/>
      <c r="E88" s="42">
        <v>64728.43</v>
      </c>
      <c r="F88" s="289">
        <f t="shared" si="1"/>
        <v>579678416.98999965</v>
      </c>
    </row>
    <row r="89" spans="1:6" s="275" customFormat="1" ht="28.5" customHeight="1" x14ac:dyDescent="0.2">
      <c r="A89" s="134">
        <v>44259</v>
      </c>
      <c r="B89" s="252" t="s">
        <v>1497</v>
      </c>
      <c r="C89" s="193" t="s">
        <v>1528</v>
      </c>
      <c r="D89" s="266"/>
      <c r="E89" s="42">
        <v>194609.14</v>
      </c>
      <c r="F89" s="289">
        <f t="shared" si="1"/>
        <v>579483807.84999967</v>
      </c>
    </row>
    <row r="90" spans="1:6" s="275" customFormat="1" ht="41.25" customHeight="1" x14ac:dyDescent="0.2">
      <c r="A90" s="134">
        <v>44259</v>
      </c>
      <c r="B90" s="252" t="s">
        <v>1498</v>
      </c>
      <c r="C90" s="193" t="s">
        <v>1529</v>
      </c>
      <c r="D90" s="266"/>
      <c r="E90" s="42">
        <v>185380.71</v>
      </c>
      <c r="F90" s="289">
        <f t="shared" si="1"/>
        <v>579298427.13999963</v>
      </c>
    </row>
    <row r="91" spans="1:6" s="275" customFormat="1" ht="41.25" customHeight="1" x14ac:dyDescent="0.2">
      <c r="A91" s="134">
        <v>44259</v>
      </c>
      <c r="B91" s="252" t="s">
        <v>1499</v>
      </c>
      <c r="C91" s="193" t="s">
        <v>1530</v>
      </c>
      <c r="D91" s="266"/>
      <c r="E91" s="42">
        <v>227694.3</v>
      </c>
      <c r="F91" s="289">
        <f t="shared" si="1"/>
        <v>579070732.83999968</v>
      </c>
    </row>
    <row r="92" spans="1:6" s="275" customFormat="1" ht="24.75" customHeight="1" x14ac:dyDescent="0.2">
      <c r="A92" s="134">
        <v>44259</v>
      </c>
      <c r="B92" s="252" t="s">
        <v>1500</v>
      </c>
      <c r="C92" s="193" t="s">
        <v>1531</v>
      </c>
      <c r="D92" s="266"/>
      <c r="E92" s="42">
        <v>115366.87</v>
      </c>
      <c r="F92" s="289">
        <f t="shared" si="1"/>
        <v>578955365.96999967</v>
      </c>
    </row>
    <row r="93" spans="1:6" s="275" customFormat="1" ht="41.25" customHeight="1" x14ac:dyDescent="0.2">
      <c r="A93" s="134">
        <v>44259</v>
      </c>
      <c r="B93" s="252" t="s">
        <v>1501</v>
      </c>
      <c r="C93" s="193" t="s">
        <v>1532</v>
      </c>
      <c r="D93" s="266"/>
      <c r="E93" s="42">
        <v>241656.85</v>
      </c>
      <c r="F93" s="289">
        <f t="shared" si="1"/>
        <v>578713709.11999965</v>
      </c>
    </row>
    <row r="94" spans="1:6" s="275" customFormat="1" ht="41.25" customHeight="1" x14ac:dyDescent="0.2">
      <c r="A94" s="134">
        <v>44259</v>
      </c>
      <c r="B94" s="252" t="s">
        <v>1502</v>
      </c>
      <c r="C94" s="193" t="s">
        <v>1533</v>
      </c>
      <c r="D94" s="266"/>
      <c r="E94" s="42">
        <v>93566.75</v>
      </c>
      <c r="F94" s="289">
        <f t="shared" si="1"/>
        <v>578620142.36999965</v>
      </c>
    </row>
    <row r="95" spans="1:6" s="275" customFormat="1" ht="41.25" customHeight="1" x14ac:dyDescent="0.2">
      <c r="A95" s="134">
        <v>44259</v>
      </c>
      <c r="B95" s="456" t="s">
        <v>1503</v>
      </c>
      <c r="C95" s="457" t="s">
        <v>1534</v>
      </c>
      <c r="D95" s="454"/>
      <c r="E95" s="213">
        <v>13722.59</v>
      </c>
      <c r="F95" s="289">
        <f t="shared" si="1"/>
        <v>578606419.77999961</v>
      </c>
    </row>
    <row r="96" spans="1:6" s="275" customFormat="1" ht="51.75" customHeight="1" x14ac:dyDescent="0.2">
      <c r="A96" s="134">
        <v>44259</v>
      </c>
      <c r="B96" s="252" t="s">
        <v>1535</v>
      </c>
      <c r="C96" s="193" t="s">
        <v>1538</v>
      </c>
      <c r="D96" s="266"/>
      <c r="E96" s="42">
        <v>769500</v>
      </c>
      <c r="F96" s="289">
        <f t="shared" si="1"/>
        <v>577836919.77999961</v>
      </c>
    </row>
    <row r="97" spans="1:6" s="275" customFormat="1" ht="51" customHeight="1" x14ac:dyDescent="0.2">
      <c r="A97" s="134">
        <v>44259</v>
      </c>
      <c r="B97" s="252" t="s">
        <v>1536</v>
      </c>
      <c r="C97" s="193" t="s">
        <v>1539</v>
      </c>
      <c r="D97" s="266"/>
      <c r="E97" s="42">
        <v>134131</v>
      </c>
      <c r="F97" s="289">
        <f t="shared" ref="F97:F160" si="2">F96-E97</f>
        <v>577702788.77999961</v>
      </c>
    </row>
    <row r="98" spans="1:6" s="275" customFormat="1" ht="41.25" customHeight="1" x14ac:dyDescent="0.2">
      <c r="A98" s="134">
        <v>44259</v>
      </c>
      <c r="B98" s="252" t="s">
        <v>1537</v>
      </c>
      <c r="C98" s="193" t="s">
        <v>1540</v>
      </c>
      <c r="D98" s="266"/>
      <c r="E98" s="42">
        <v>4558.38</v>
      </c>
      <c r="F98" s="289">
        <f t="shared" si="2"/>
        <v>577698230.39999962</v>
      </c>
    </row>
    <row r="99" spans="1:6" s="275" customFormat="1" ht="54" customHeight="1" x14ac:dyDescent="0.2">
      <c r="A99" s="134">
        <v>44260</v>
      </c>
      <c r="B99" s="252" t="s">
        <v>1597</v>
      </c>
      <c r="C99" s="193" t="s">
        <v>1574</v>
      </c>
      <c r="D99" s="266"/>
      <c r="E99" s="42">
        <v>130766.04</v>
      </c>
      <c r="F99" s="289">
        <f t="shared" si="2"/>
        <v>577567464.35999966</v>
      </c>
    </row>
    <row r="100" spans="1:6" s="275" customFormat="1" ht="41.25" customHeight="1" x14ac:dyDescent="0.2">
      <c r="A100" s="134">
        <v>44260</v>
      </c>
      <c r="B100" s="252" t="s">
        <v>1550</v>
      </c>
      <c r="C100" s="193" t="s">
        <v>1575</v>
      </c>
      <c r="D100" s="266"/>
      <c r="E100" s="42">
        <v>44071.34</v>
      </c>
      <c r="F100" s="289">
        <f t="shared" si="2"/>
        <v>577523393.01999962</v>
      </c>
    </row>
    <row r="101" spans="1:6" s="275" customFormat="1" ht="51" customHeight="1" x14ac:dyDescent="0.2">
      <c r="A101" s="134">
        <v>44260</v>
      </c>
      <c r="B101" s="252" t="s">
        <v>1551</v>
      </c>
      <c r="C101" s="193" t="s">
        <v>1576</v>
      </c>
      <c r="D101" s="266"/>
      <c r="E101" s="42">
        <v>201380.71</v>
      </c>
      <c r="F101" s="289">
        <f t="shared" si="2"/>
        <v>577322012.30999959</v>
      </c>
    </row>
    <row r="102" spans="1:6" s="275" customFormat="1" ht="51" customHeight="1" x14ac:dyDescent="0.2">
      <c r="A102" s="134">
        <v>44260</v>
      </c>
      <c r="B102" s="252" t="s">
        <v>1552</v>
      </c>
      <c r="C102" s="193" t="s">
        <v>1577</v>
      </c>
      <c r="D102" s="266"/>
      <c r="E102" s="42">
        <v>35537.06</v>
      </c>
      <c r="F102" s="289">
        <f t="shared" si="2"/>
        <v>577286475.24999964</v>
      </c>
    </row>
    <row r="103" spans="1:6" s="275" customFormat="1" ht="45" customHeight="1" x14ac:dyDescent="0.2">
      <c r="A103" s="134">
        <v>44260</v>
      </c>
      <c r="B103" s="252" t="s">
        <v>1553</v>
      </c>
      <c r="C103" s="193" t="s">
        <v>1578</v>
      </c>
      <c r="D103" s="266"/>
      <c r="E103" s="42">
        <v>37575</v>
      </c>
      <c r="F103" s="289">
        <f t="shared" si="2"/>
        <v>577248900.24999964</v>
      </c>
    </row>
    <row r="104" spans="1:6" s="275" customFormat="1" ht="42" customHeight="1" x14ac:dyDescent="0.2">
      <c r="A104" s="134">
        <v>44260</v>
      </c>
      <c r="B104" s="252" t="s">
        <v>1554</v>
      </c>
      <c r="C104" s="193" t="s">
        <v>1579</v>
      </c>
      <c r="D104" s="266"/>
      <c r="E104" s="42">
        <v>185380.71</v>
      </c>
      <c r="F104" s="289">
        <f t="shared" si="2"/>
        <v>577063519.5399996</v>
      </c>
    </row>
    <row r="105" spans="1:6" s="275" customFormat="1" ht="41.25" customHeight="1" x14ac:dyDescent="0.2">
      <c r="A105" s="134">
        <v>44260</v>
      </c>
      <c r="B105" s="252" t="s">
        <v>1555</v>
      </c>
      <c r="C105" s="193" t="s">
        <v>1580</v>
      </c>
      <c r="D105" s="266"/>
      <c r="E105" s="42">
        <v>185380.71</v>
      </c>
      <c r="F105" s="289">
        <f t="shared" si="2"/>
        <v>576878138.82999957</v>
      </c>
    </row>
    <row r="106" spans="1:6" s="275" customFormat="1" ht="40.5" customHeight="1" x14ac:dyDescent="0.2">
      <c r="A106" s="134">
        <v>44260</v>
      </c>
      <c r="B106" s="252" t="s">
        <v>1556</v>
      </c>
      <c r="C106" s="193" t="s">
        <v>1581</v>
      </c>
      <c r="D106" s="266"/>
      <c r="E106" s="42">
        <v>33382.559999999998</v>
      </c>
      <c r="F106" s="289">
        <f t="shared" si="2"/>
        <v>576844756.26999962</v>
      </c>
    </row>
    <row r="107" spans="1:6" s="275" customFormat="1" ht="39" customHeight="1" x14ac:dyDescent="0.2">
      <c r="A107" s="134">
        <v>44260</v>
      </c>
      <c r="B107" s="252" t="s">
        <v>1557</v>
      </c>
      <c r="C107" s="193" t="s">
        <v>1579</v>
      </c>
      <c r="D107" s="266"/>
      <c r="E107" s="42">
        <v>185380.71</v>
      </c>
      <c r="F107" s="289">
        <f t="shared" si="2"/>
        <v>576659375.55999959</v>
      </c>
    </row>
    <row r="108" spans="1:6" s="275" customFormat="1" ht="42" customHeight="1" x14ac:dyDescent="0.2">
      <c r="A108" s="134">
        <v>44260</v>
      </c>
      <c r="B108" s="252" t="s">
        <v>1558</v>
      </c>
      <c r="C108" s="193" t="s">
        <v>1582</v>
      </c>
      <c r="D108" s="266"/>
      <c r="E108" s="42">
        <v>88458.7</v>
      </c>
      <c r="F108" s="289">
        <f t="shared" si="2"/>
        <v>576570916.85999954</v>
      </c>
    </row>
    <row r="109" spans="1:6" s="275" customFormat="1" ht="34.5" customHeight="1" x14ac:dyDescent="0.2">
      <c r="A109" s="134">
        <v>44260</v>
      </c>
      <c r="B109" s="252" t="s">
        <v>1559</v>
      </c>
      <c r="C109" s="193" t="s">
        <v>1583</v>
      </c>
      <c r="D109" s="266"/>
      <c r="E109" s="42">
        <v>121630.71</v>
      </c>
      <c r="F109" s="289">
        <f t="shared" si="2"/>
        <v>576449286.1499995</v>
      </c>
    </row>
    <row r="110" spans="1:6" s="275" customFormat="1" ht="41.25" customHeight="1" x14ac:dyDescent="0.2">
      <c r="A110" s="134">
        <v>44260</v>
      </c>
      <c r="B110" s="252" t="s">
        <v>1560</v>
      </c>
      <c r="C110" s="193" t="s">
        <v>1584</v>
      </c>
      <c r="D110" s="266"/>
      <c r="E110" s="42">
        <v>185380.71</v>
      </c>
      <c r="F110" s="289">
        <f t="shared" si="2"/>
        <v>576263905.43999946</v>
      </c>
    </row>
    <row r="111" spans="1:6" s="275" customFormat="1" ht="41.25" customHeight="1" x14ac:dyDescent="0.2">
      <c r="A111" s="134">
        <v>44260</v>
      </c>
      <c r="B111" s="252" t="s">
        <v>1561</v>
      </c>
      <c r="C111" s="193" t="s">
        <v>1585</v>
      </c>
      <c r="D111" s="266"/>
      <c r="E111" s="42">
        <v>98458.7</v>
      </c>
      <c r="F111" s="289">
        <f t="shared" si="2"/>
        <v>576165446.73999941</v>
      </c>
    </row>
    <row r="112" spans="1:6" s="275" customFormat="1" ht="42.75" customHeight="1" x14ac:dyDescent="0.2">
      <c r="A112" s="134">
        <v>44260</v>
      </c>
      <c r="B112" s="252" t="s">
        <v>1562</v>
      </c>
      <c r="C112" s="193" t="s">
        <v>1586</v>
      </c>
      <c r="D112" s="266"/>
      <c r="E112" s="42">
        <v>22150.44</v>
      </c>
      <c r="F112" s="289">
        <f t="shared" si="2"/>
        <v>576143296.29999936</v>
      </c>
    </row>
    <row r="113" spans="1:6" s="275" customFormat="1" ht="36" customHeight="1" x14ac:dyDescent="0.2">
      <c r="A113" s="134">
        <v>44260</v>
      </c>
      <c r="B113" s="252" t="s">
        <v>1563</v>
      </c>
      <c r="C113" s="193" t="s">
        <v>1587</v>
      </c>
      <c r="D113" s="266"/>
      <c r="E113" s="42">
        <v>105342.64</v>
      </c>
      <c r="F113" s="289">
        <f t="shared" si="2"/>
        <v>576037953.65999937</v>
      </c>
    </row>
    <row r="114" spans="1:6" s="275" customFormat="1" ht="51.75" customHeight="1" x14ac:dyDescent="0.2">
      <c r="A114" s="134">
        <v>44260</v>
      </c>
      <c r="B114" s="252" t="s">
        <v>1564</v>
      </c>
      <c r="C114" s="193" t="s">
        <v>1588</v>
      </c>
      <c r="D114" s="266"/>
      <c r="E114" s="42">
        <v>87535.76</v>
      </c>
      <c r="F114" s="289">
        <f t="shared" si="2"/>
        <v>575950417.89999938</v>
      </c>
    </row>
    <row r="115" spans="1:6" s="275" customFormat="1" ht="41.25" customHeight="1" x14ac:dyDescent="0.2">
      <c r="A115" s="134">
        <v>44260</v>
      </c>
      <c r="B115" s="252" t="s">
        <v>1565</v>
      </c>
      <c r="C115" s="193" t="s">
        <v>1589</v>
      </c>
      <c r="D115" s="266"/>
      <c r="E115" s="42">
        <v>131829.71</v>
      </c>
      <c r="F115" s="289">
        <f t="shared" si="2"/>
        <v>575818588.18999934</v>
      </c>
    </row>
    <row r="116" spans="1:6" s="275" customFormat="1" ht="41.25" customHeight="1" x14ac:dyDescent="0.2">
      <c r="A116" s="134">
        <v>44260</v>
      </c>
      <c r="B116" s="252" t="s">
        <v>1566</v>
      </c>
      <c r="C116" s="193" t="s">
        <v>1590</v>
      </c>
      <c r="D116" s="266"/>
      <c r="E116" s="42">
        <v>53551</v>
      </c>
      <c r="F116" s="289">
        <f t="shared" si="2"/>
        <v>575765037.18999934</v>
      </c>
    </row>
    <row r="117" spans="1:6" s="275" customFormat="1" ht="48.75" customHeight="1" x14ac:dyDescent="0.2">
      <c r="A117" s="134">
        <v>44260</v>
      </c>
      <c r="B117" s="252" t="s">
        <v>1567</v>
      </c>
      <c r="C117" s="193" t="s">
        <v>1591</v>
      </c>
      <c r="D117" s="266"/>
      <c r="E117" s="42">
        <v>73844.02</v>
      </c>
      <c r="F117" s="289">
        <f t="shared" si="2"/>
        <v>575691193.16999936</v>
      </c>
    </row>
    <row r="118" spans="1:6" s="275" customFormat="1" ht="41.25" customHeight="1" x14ac:dyDescent="0.2">
      <c r="A118" s="134">
        <v>44260</v>
      </c>
      <c r="B118" s="252" t="s">
        <v>1568</v>
      </c>
      <c r="C118" s="193" t="s">
        <v>1592</v>
      </c>
      <c r="D118" s="266"/>
      <c r="E118" s="42">
        <v>110752.19</v>
      </c>
      <c r="F118" s="289">
        <f t="shared" si="2"/>
        <v>575580440.9799993</v>
      </c>
    </row>
    <row r="119" spans="1:6" s="275" customFormat="1" ht="51" customHeight="1" x14ac:dyDescent="0.2">
      <c r="A119" s="134">
        <v>44260</v>
      </c>
      <c r="B119" s="252" t="s">
        <v>1569</v>
      </c>
      <c r="C119" s="193" t="s">
        <v>1593</v>
      </c>
      <c r="D119" s="266"/>
      <c r="E119" s="42">
        <v>151670.39999999999</v>
      </c>
      <c r="F119" s="289">
        <f t="shared" si="2"/>
        <v>575428770.57999933</v>
      </c>
    </row>
    <row r="120" spans="1:6" s="275" customFormat="1" ht="49.5" customHeight="1" x14ac:dyDescent="0.2">
      <c r="A120" s="134">
        <v>44260</v>
      </c>
      <c r="B120" s="252" t="s">
        <v>1570</v>
      </c>
      <c r="C120" s="193" t="s">
        <v>1594</v>
      </c>
      <c r="D120" s="266"/>
      <c r="E120" s="42">
        <v>33844.019999999997</v>
      </c>
      <c r="F120" s="289">
        <f t="shared" si="2"/>
        <v>575394926.55999935</v>
      </c>
    </row>
    <row r="121" spans="1:6" s="275" customFormat="1" ht="18.75" customHeight="1" x14ac:dyDescent="0.2">
      <c r="A121" s="134">
        <v>44260</v>
      </c>
      <c r="B121" s="252" t="s">
        <v>1571</v>
      </c>
      <c r="C121" s="193" t="s">
        <v>41</v>
      </c>
      <c r="D121" s="266"/>
      <c r="E121" s="42">
        <v>0</v>
      </c>
      <c r="F121" s="289">
        <f t="shared" si="2"/>
        <v>575394926.55999935</v>
      </c>
    </row>
    <row r="122" spans="1:6" s="275" customFormat="1" ht="51" customHeight="1" x14ac:dyDescent="0.2">
      <c r="A122" s="134">
        <v>44260</v>
      </c>
      <c r="B122" s="252" t="s">
        <v>1572</v>
      </c>
      <c r="C122" s="193" t="s">
        <v>1595</v>
      </c>
      <c r="D122" s="266"/>
      <c r="E122" s="42">
        <v>107535.76</v>
      </c>
      <c r="F122" s="289">
        <f t="shared" si="2"/>
        <v>575287390.79999936</v>
      </c>
    </row>
    <row r="123" spans="1:6" s="275" customFormat="1" ht="48" customHeight="1" x14ac:dyDescent="0.2">
      <c r="A123" s="134">
        <v>44260</v>
      </c>
      <c r="B123" s="252" t="s">
        <v>1573</v>
      </c>
      <c r="C123" s="193" t="s">
        <v>1596</v>
      </c>
      <c r="D123" s="266"/>
      <c r="E123" s="42">
        <v>162611.91</v>
      </c>
      <c r="F123" s="289">
        <f t="shared" si="2"/>
        <v>575124778.88999939</v>
      </c>
    </row>
    <row r="124" spans="1:6" s="275" customFormat="1" ht="41.25" customHeight="1" x14ac:dyDescent="0.2">
      <c r="A124" s="134">
        <v>44263</v>
      </c>
      <c r="B124" s="252" t="s">
        <v>1668</v>
      </c>
      <c r="C124" s="193" t="s">
        <v>1587</v>
      </c>
      <c r="D124" s="266"/>
      <c r="E124" s="42">
        <v>60285.53</v>
      </c>
      <c r="F124" s="289">
        <f t="shared" si="2"/>
        <v>575064493.35999942</v>
      </c>
    </row>
    <row r="125" spans="1:6" s="275" customFormat="1" ht="50.25" customHeight="1" x14ac:dyDescent="0.2">
      <c r="A125" s="134">
        <v>44263</v>
      </c>
      <c r="B125" s="252" t="s">
        <v>1604</v>
      </c>
      <c r="C125" s="193" t="s">
        <v>1621</v>
      </c>
      <c r="D125" s="266"/>
      <c r="E125" s="42">
        <v>114328.93</v>
      </c>
      <c r="F125" s="289">
        <f t="shared" si="2"/>
        <v>574950164.42999947</v>
      </c>
    </row>
    <row r="126" spans="1:6" s="275" customFormat="1" ht="41.25" customHeight="1" x14ac:dyDescent="0.2">
      <c r="A126" s="134">
        <v>44263</v>
      </c>
      <c r="B126" s="252" t="s">
        <v>1605</v>
      </c>
      <c r="C126" s="193" t="s">
        <v>1622</v>
      </c>
      <c r="D126" s="266"/>
      <c r="E126" s="42">
        <v>40609.14</v>
      </c>
      <c r="F126" s="289">
        <f t="shared" si="2"/>
        <v>574909555.28999949</v>
      </c>
    </row>
    <row r="127" spans="1:6" s="275" customFormat="1" ht="41.25" customHeight="1" x14ac:dyDescent="0.2">
      <c r="A127" s="134">
        <v>44263</v>
      </c>
      <c r="B127" s="252" t="s">
        <v>1606</v>
      </c>
      <c r="C127" s="193" t="s">
        <v>1623</v>
      </c>
      <c r="D127" s="266"/>
      <c r="E127" s="42">
        <v>29614.21</v>
      </c>
      <c r="F127" s="289">
        <f t="shared" si="2"/>
        <v>574879941.07999945</v>
      </c>
    </row>
    <row r="128" spans="1:6" s="275" customFormat="1" ht="41.25" customHeight="1" x14ac:dyDescent="0.2">
      <c r="A128" s="134">
        <v>44263</v>
      </c>
      <c r="B128" s="252" t="s">
        <v>1607</v>
      </c>
      <c r="C128" s="193" t="s">
        <v>1624</v>
      </c>
      <c r="D128" s="266"/>
      <c r="E128" s="42">
        <v>97535.76</v>
      </c>
      <c r="F128" s="289">
        <f t="shared" si="2"/>
        <v>574782405.31999946</v>
      </c>
    </row>
    <row r="129" spans="1:6" s="275" customFormat="1" ht="40.5" customHeight="1" x14ac:dyDescent="0.2">
      <c r="A129" s="134">
        <v>44263</v>
      </c>
      <c r="B129" s="252" t="s">
        <v>1608</v>
      </c>
      <c r="C129" s="193" t="s">
        <v>1625</v>
      </c>
      <c r="D129" s="266"/>
      <c r="E129" s="42">
        <v>235749.6</v>
      </c>
      <c r="F129" s="289">
        <f t="shared" si="2"/>
        <v>574546655.71999943</v>
      </c>
    </row>
    <row r="130" spans="1:6" s="275" customFormat="1" ht="21" customHeight="1" x14ac:dyDescent="0.2">
      <c r="A130" s="134">
        <v>44263</v>
      </c>
      <c r="B130" s="252" t="s">
        <v>1609</v>
      </c>
      <c r="C130" s="193" t="s">
        <v>41</v>
      </c>
      <c r="D130" s="266"/>
      <c r="E130" s="42">
        <v>0</v>
      </c>
      <c r="F130" s="289">
        <f t="shared" si="2"/>
        <v>574546655.71999943</v>
      </c>
    </row>
    <row r="131" spans="1:6" s="275" customFormat="1" ht="40.5" customHeight="1" x14ac:dyDescent="0.2">
      <c r="A131" s="134">
        <v>44263</v>
      </c>
      <c r="B131" s="252" t="s">
        <v>1610</v>
      </c>
      <c r="C131" s="193" t="s">
        <v>1627</v>
      </c>
      <c r="D131" s="266"/>
      <c r="E131" s="42">
        <v>60382.080000000002</v>
      </c>
      <c r="F131" s="289">
        <f t="shared" si="2"/>
        <v>574486273.63999939</v>
      </c>
    </row>
    <row r="132" spans="1:6" s="275" customFormat="1" ht="29.25" customHeight="1" x14ac:dyDescent="0.2">
      <c r="A132" s="134">
        <v>44263</v>
      </c>
      <c r="B132" s="252" t="s">
        <v>1611</v>
      </c>
      <c r="C132" s="193" t="s">
        <v>1587</v>
      </c>
      <c r="D132" s="266"/>
      <c r="E132" s="42">
        <v>89880.21</v>
      </c>
      <c r="F132" s="289">
        <f t="shared" si="2"/>
        <v>574396393.42999935</v>
      </c>
    </row>
    <row r="133" spans="1:6" s="275" customFormat="1" ht="25.5" customHeight="1" x14ac:dyDescent="0.2">
      <c r="A133" s="134">
        <v>44263</v>
      </c>
      <c r="B133" s="252" t="s">
        <v>1612</v>
      </c>
      <c r="C133" s="193" t="s">
        <v>1628</v>
      </c>
      <c r="D133" s="266"/>
      <c r="E133" s="42">
        <v>15462.43</v>
      </c>
      <c r="F133" s="289">
        <f t="shared" si="2"/>
        <v>574380930.9999994</v>
      </c>
    </row>
    <row r="134" spans="1:6" s="275" customFormat="1" ht="42" customHeight="1" x14ac:dyDescent="0.2">
      <c r="A134" s="134">
        <v>44263</v>
      </c>
      <c r="B134" s="252" t="s">
        <v>1613</v>
      </c>
      <c r="C134" s="193" t="s">
        <v>1629</v>
      </c>
      <c r="D134" s="266"/>
      <c r="E134" s="42">
        <v>185380.71</v>
      </c>
      <c r="F134" s="289">
        <f t="shared" si="2"/>
        <v>574195550.28999937</v>
      </c>
    </row>
    <row r="135" spans="1:6" s="275" customFormat="1" ht="45.75" customHeight="1" x14ac:dyDescent="0.2">
      <c r="A135" s="134">
        <v>44263</v>
      </c>
      <c r="B135" s="252" t="s">
        <v>1614</v>
      </c>
      <c r="C135" s="193" t="s">
        <v>1632</v>
      </c>
      <c r="D135" s="266"/>
      <c r="E135" s="42">
        <v>1578.01</v>
      </c>
      <c r="F135" s="289">
        <f t="shared" si="2"/>
        <v>574193972.27999938</v>
      </c>
    </row>
    <row r="136" spans="1:6" s="275" customFormat="1" ht="41.25" customHeight="1" x14ac:dyDescent="0.2">
      <c r="A136" s="134">
        <v>44263</v>
      </c>
      <c r="B136" s="252" t="s">
        <v>1615</v>
      </c>
      <c r="C136" s="193" t="s">
        <v>1631</v>
      </c>
      <c r="D136" s="266"/>
      <c r="E136" s="42">
        <v>2490.44</v>
      </c>
      <c r="F136" s="289">
        <f t="shared" si="2"/>
        <v>574191481.83999932</v>
      </c>
    </row>
    <row r="137" spans="1:6" s="275" customFormat="1" ht="42" customHeight="1" x14ac:dyDescent="0.2">
      <c r="A137" s="134">
        <v>44263</v>
      </c>
      <c r="B137" s="252" t="s">
        <v>1616</v>
      </c>
      <c r="C137" s="193" t="s">
        <v>1630</v>
      </c>
      <c r="D137" s="266"/>
      <c r="E137" s="42">
        <v>61274.85</v>
      </c>
      <c r="F137" s="289">
        <f t="shared" si="2"/>
        <v>574130206.98999929</v>
      </c>
    </row>
    <row r="138" spans="1:6" s="275" customFormat="1" ht="33" customHeight="1" x14ac:dyDescent="0.2">
      <c r="A138" s="134">
        <v>44263</v>
      </c>
      <c r="B138" s="252" t="s">
        <v>1617</v>
      </c>
      <c r="C138" s="193" t="s">
        <v>1633</v>
      </c>
      <c r="D138" s="266"/>
      <c r="E138" s="42">
        <v>590</v>
      </c>
      <c r="F138" s="289">
        <f t="shared" si="2"/>
        <v>574129616.98999929</v>
      </c>
    </row>
    <row r="139" spans="1:6" s="275" customFormat="1" ht="72.75" customHeight="1" x14ac:dyDescent="0.2">
      <c r="A139" s="134">
        <v>44263</v>
      </c>
      <c r="B139" s="252" t="s">
        <v>1618</v>
      </c>
      <c r="C139" s="193" t="s">
        <v>1634</v>
      </c>
      <c r="D139" s="266"/>
      <c r="E139" s="42">
        <v>226000</v>
      </c>
      <c r="F139" s="289">
        <f t="shared" si="2"/>
        <v>573903616.98999929</v>
      </c>
    </row>
    <row r="140" spans="1:6" s="275" customFormat="1" ht="38.25" customHeight="1" x14ac:dyDescent="0.2">
      <c r="A140" s="134">
        <v>44263</v>
      </c>
      <c r="B140" s="252" t="s">
        <v>1619</v>
      </c>
      <c r="C140" s="193" t="s">
        <v>1635</v>
      </c>
      <c r="D140" s="266"/>
      <c r="E140" s="42">
        <v>81613.5</v>
      </c>
      <c r="F140" s="289">
        <f t="shared" si="2"/>
        <v>573822003.48999929</v>
      </c>
    </row>
    <row r="141" spans="1:6" s="275" customFormat="1" ht="41.25" customHeight="1" x14ac:dyDescent="0.2">
      <c r="A141" s="134">
        <v>44263</v>
      </c>
      <c r="B141" s="252" t="s">
        <v>1620</v>
      </c>
      <c r="C141" s="193" t="s">
        <v>1636</v>
      </c>
      <c r="D141" s="266"/>
      <c r="E141" s="42">
        <v>284602.73</v>
      </c>
      <c r="F141" s="289">
        <f t="shared" si="2"/>
        <v>573537400.75999928</v>
      </c>
    </row>
    <row r="142" spans="1:6" s="275" customFormat="1" ht="54" customHeight="1" x14ac:dyDescent="0.2">
      <c r="A142" s="134">
        <v>44264</v>
      </c>
      <c r="B142" s="252" t="s">
        <v>1669</v>
      </c>
      <c r="C142" s="193" t="s">
        <v>1652</v>
      </c>
      <c r="D142" s="266"/>
      <c r="E142" s="42">
        <v>269000</v>
      </c>
      <c r="F142" s="289">
        <f t="shared" si="2"/>
        <v>573268400.75999928</v>
      </c>
    </row>
    <row r="143" spans="1:6" s="275" customFormat="1" ht="63.75" customHeight="1" x14ac:dyDescent="0.2">
      <c r="A143" s="134">
        <v>44264</v>
      </c>
      <c r="B143" s="252" t="s">
        <v>1637</v>
      </c>
      <c r="C143" s="193" t="s">
        <v>1653</v>
      </c>
      <c r="D143" s="266"/>
      <c r="E143" s="42">
        <v>226000</v>
      </c>
      <c r="F143" s="289">
        <f t="shared" si="2"/>
        <v>573042400.75999928</v>
      </c>
    </row>
    <row r="144" spans="1:6" s="275" customFormat="1" ht="67.5" customHeight="1" x14ac:dyDescent="0.2">
      <c r="A144" s="134">
        <v>44264</v>
      </c>
      <c r="B144" s="252" t="s">
        <v>1638</v>
      </c>
      <c r="C144" s="193" t="s">
        <v>1654</v>
      </c>
      <c r="D144" s="266"/>
      <c r="E144" s="42">
        <v>226000</v>
      </c>
      <c r="F144" s="289">
        <f t="shared" si="2"/>
        <v>572816400.75999928</v>
      </c>
    </row>
    <row r="145" spans="1:6" s="275" customFormat="1" ht="52.5" customHeight="1" x14ac:dyDescent="0.2">
      <c r="A145" s="134">
        <v>44264</v>
      </c>
      <c r="B145" s="252" t="s">
        <v>1639</v>
      </c>
      <c r="C145" s="193" t="s">
        <v>1655</v>
      </c>
      <c r="D145" s="266"/>
      <c r="E145" s="42">
        <v>742440</v>
      </c>
      <c r="F145" s="289">
        <f t="shared" si="2"/>
        <v>572073960.75999928</v>
      </c>
    </row>
    <row r="146" spans="1:6" s="275" customFormat="1" ht="38.25" customHeight="1" x14ac:dyDescent="0.2">
      <c r="A146" s="134">
        <v>44264</v>
      </c>
      <c r="B146" s="252" t="s">
        <v>1640</v>
      </c>
      <c r="C146" s="193" t="s">
        <v>1656</v>
      </c>
      <c r="D146" s="266"/>
      <c r="E146" s="42">
        <v>855414.62</v>
      </c>
      <c r="F146" s="289">
        <f t="shared" si="2"/>
        <v>571218546.13999927</v>
      </c>
    </row>
    <row r="147" spans="1:6" s="275" customFormat="1" ht="42.75" customHeight="1" x14ac:dyDescent="0.2">
      <c r="A147" s="134">
        <v>44264</v>
      </c>
      <c r="B147" s="252" t="s">
        <v>1641</v>
      </c>
      <c r="C147" s="193" t="s">
        <v>1657</v>
      </c>
      <c r="D147" s="266"/>
      <c r="E147" s="42">
        <v>250000</v>
      </c>
      <c r="F147" s="289">
        <f t="shared" si="2"/>
        <v>570968546.13999927</v>
      </c>
    </row>
    <row r="148" spans="1:6" s="275" customFormat="1" ht="38.25" customHeight="1" x14ac:dyDescent="0.2">
      <c r="A148" s="134">
        <v>44264</v>
      </c>
      <c r="B148" s="252" t="s">
        <v>1642</v>
      </c>
      <c r="C148" s="193" t="s">
        <v>1658</v>
      </c>
      <c r="D148" s="266"/>
      <c r="E148" s="42">
        <v>541328.29</v>
      </c>
      <c r="F148" s="289">
        <f t="shared" si="2"/>
        <v>570427217.84999931</v>
      </c>
    </row>
    <row r="149" spans="1:6" s="275" customFormat="1" ht="37.5" customHeight="1" x14ac:dyDescent="0.2">
      <c r="A149" s="134">
        <v>44264</v>
      </c>
      <c r="B149" s="252" t="s">
        <v>1643</v>
      </c>
      <c r="C149" s="193" t="s">
        <v>1659</v>
      </c>
      <c r="D149" s="266"/>
      <c r="E149" s="42">
        <v>18000</v>
      </c>
      <c r="F149" s="289">
        <f t="shared" si="2"/>
        <v>570409217.84999931</v>
      </c>
    </row>
    <row r="150" spans="1:6" s="275" customFormat="1" ht="25.5" customHeight="1" x14ac:dyDescent="0.2">
      <c r="A150" s="134">
        <v>44264</v>
      </c>
      <c r="B150" s="252" t="s">
        <v>1644</v>
      </c>
      <c r="C150" s="193" t="s">
        <v>1660</v>
      </c>
      <c r="D150" s="266"/>
      <c r="E150" s="42">
        <v>122046.74</v>
      </c>
      <c r="F150" s="289">
        <f t="shared" si="2"/>
        <v>570287171.1099993</v>
      </c>
    </row>
    <row r="151" spans="1:6" s="275" customFormat="1" ht="45" customHeight="1" x14ac:dyDescent="0.2">
      <c r="A151" s="134">
        <v>44264</v>
      </c>
      <c r="B151" s="252" t="s">
        <v>1645</v>
      </c>
      <c r="C151" s="193" t="s">
        <v>1661</v>
      </c>
      <c r="D151" s="266"/>
      <c r="E151" s="42">
        <v>105687.5</v>
      </c>
      <c r="F151" s="289">
        <f t="shared" si="2"/>
        <v>570181483.6099993</v>
      </c>
    </row>
    <row r="152" spans="1:6" s="275" customFormat="1" ht="81" customHeight="1" x14ac:dyDescent="0.2">
      <c r="A152" s="134">
        <v>44264</v>
      </c>
      <c r="B152" s="252" t="s">
        <v>1646</v>
      </c>
      <c r="C152" s="193" t="s">
        <v>1662</v>
      </c>
      <c r="D152" s="266"/>
      <c r="E152" s="42">
        <v>9000</v>
      </c>
      <c r="F152" s="289">
        <f t="shared" si="2"/>
        <v>570172483.6099993</v>
      </c>
    </row>
    <row r="153" spans="1:6" s="275" customFormat="1" ht="81.75" customHeight="1" x14ac:dyDescent="0.2">
      <c r="A153" s="134">
        <v>44264</v>
      </c>
      <c r="B153" s="252" t="s">
        <v>1647</v>
      </c>
      <c r="C153" s="193" t="s">
        <v>1663</v>
      </c>
      <c r="D153" s="266"/>
      <c r="E153" s="42">
        <v>84750</v>
      </c>
      <c r="F153" s="289">
        <f t="shared" si="2"/>
        <v>570087733.6099993</v>
      </c>
    </row>
    <row r="154" spans="1:6" s="275" customFormat="1" ht="19.5" customHeight="1" x14ac:dyDescent="0.2">
      <c r="A154" s="134">
        <v>44264</v>
      </c>
      <c r="B154" s="252" t="s">
        <v>1753</v>
      </c>
      <c r="C154" s="193" t="s">
        <v>41</v>
      </c>
      <c r="D154" s="266"/>
      <c r="E154" s="42">
        <v>0</v>
      </c>
      <c r="F154" s="289">
        <f t="shared" si="2"/>
        <v>570087733.6099993</v>
      </c>
    </row>
    <row r="155" spans="1:6" s="275" customFormat="1" ht="66.75" customHeight="1" x14ac:dyDescent="0.2">
      <c r="A155" s="134">
        <v>44264</v>
      </c>
      <c r="B155" s="252" t="s">
        <v>1648</v>
      </c>
      <c r="C155" s="193" t="s">
        <v>1664</v>
      </c>
      <c r="D155" s="266"/>
      <c r="E155" s="42">
        <v>515755</v>
      </c>
      <c r="F155" s="289">
        <f t="shared" si="2"/>
        <v>569571978.6099993</v>
      </c>
    </row>
    <row r="156" spans="1:6" s="275" customFormat="1" ht="68.25" customHeight="1" x14ac:dyDescent="0.2">
      <c r="A156" s="134">
        <v>44264</v>
      </c>
      <c r="B156" s="252" t="s">
        <v>1649</v>
      </c>
      <c r="C156" s="193" t="s">
        <v>1665</v>
      </c>
      <c r="D156" s="266"/>
      <c r="E156" s="42">
        <v>226000</v>
      </c>
      <c r="F156" s="289">
        <f t="shared" si="2"/>
        <v>569345978.6099993</v>
      </c>
    </row>
    <row r="157" spans="1:6" s="275" customFormat="1" ht="33" customHeight="1" x14ac:dyDescent="0.2">
      <c r="A157" s="134">
        <v>44264</v>
      </c>
      <c r="B157" s="252" t="s">
        <v>1650</v>
      </c>
      <c r="C157" s="193" t="s">
        <v>1666</v>
      </c>
      <c r="D157" s="266"/>
      <c r="E157" s="42">
        <v>58187.11</v>
      </c>
      <c r="F157" s="289">
        <f t="shared" si="2"/>
        <v>569287791.49999928</v>
      </c>
    </row>
    <row r="158" spans="1:6" s="275" customFormat="1" ht="102" customHeight="1" x14ac:dyDescent="0.2">
      <c r="A158" s="134">
        <v>44264</v>
      </c>
      <c r="B158" s="252" t="s">
        <v>1651</v>
      </c>
      <c r="C158" s="193" t="s">
        <v>1667</v>
      </c>
      <c r="D158" s="266"/>
      <c r="E158" s="472">
        <v>103725.15</v>
      </c>
      <c r="F158" s="289">
        <f t="shared" si="2"/>
        <v>569184066.34999931</v>
      </c>
    </row>
    <row r="159" spans="1:6" s="275" customFormat="1" ht="49.5" customHeight="1" x14ac:dyDescent="0.2">
      <c r="A159" s="134">
        <v>44265</v>
      </c>
      <c r="B159" s="252" t="s">
        <v>1681</v>
      </c>
      <c r="C159" s="193" t="s">
        <v>1675</v>
      </c>
      <c r="D159" s="266"/>
      <c r="E159" s="42">
        <v>1843.81</v>
      </c>
      <c r="F159" s="289">
        <f t="shared" si="2"/>
        <v>569182222.53999937</v>
      </c>
    </row>
    <row r="160" spans="1:6" s="275" customFormat="1" ht="57.75" customHeight="1" x14ac:dyDescent="0.2">
      <c r="A160" s="134">
        <v>44265</v>
      </c>
      <c r="B160" s="252" t="s">
        <v>1670</v>
      </c>
      <c r="C160" s="193" t="s">
        <v>1676</v>
      </c>
      <c r="D160" s="266"/>
      <c r="E160" s="42">
        <v>24926</v>
      </c>
      <c r="F160" s="289">
        <f t="shared" si="2"/>
        <v>569157296.53999937</v>
      </c>
    </row>
    <row r="161" spans="1:6" s="275" customFormat="1" ht="75" customHeight="1" x14ac:dyDescent="0.2">
      <c r="A161" s="134">
        <v>44265</v>
      </c>
      <c r="B161" s="252" t="s">
        <v>1671</v>
      </c>
      <c r="C161" s="193" t="s">
        <v>1677</v>
      </c>
      <c r="D161" s="266"/>
      <c r="E161" s="42">
        <v>226000</v>
      </c>
      <c r="F161" s="289">
        <f t="shared" ref="F161:F224" si="3">F160-E161</f>
        <v>568931296.53999937</v>
      </c>
    </row>
    <row r="162" spans="1:6" s="275" customFormat="1" ht="51" customHeight="1" x14ac:dyDescent="0.2">
      <c r="A162" s="134">
        <v>44265</v>
      </c>
      <c r="B162" s="252" t="s">
        <v>1672</v>
      </c>
      <c r="C162" s="193" t="s">
        <v>1678</v>
      </c>
      <c r="D162" s="266"/>
      <c r="E162" s="42">
        <v>20471</v>
      </c>
      <c r="F162" s="289">
        <f t="shared" si="3"/>
        <v>568910825.53999937</v>
      </c>
    </row>
    <row r="163" spans="1:6" s="275" customFormat="1" ht="51" customHeight="1" x14ac:dyDescent="0.2">
      <c r="A163" s="134">
        <v>44265</v>
      </c>
      <c r="B163" s="252" t="s">
        <v>1673</v>
      </c>
      <c r="C163" s="193" t="s">
        <v>1679</v>
      </c>
      <c r="D163" s="266"/>
      <c r="E163" s="42">
        <v>84128.2</v>
      </c>
      <c r="F163" s="289">
        <f t="shared" si="3"/>
        <v>568826697.33999932</v>
      </c>
    </row>
    <row r="164" spans="1:6" s="275" customFormat="1" ht="45.75" customHeight="1" x14ac:dyDescent="0.2">
      <c r="A164" s="134">
        <v>44265</v>
      </c>
      <c r="B164" s="252" t="s">
        <v>1674</v>
      </c>
      <c r="C164" s="193" t="s">
        <v>1680</v>
      </c>
      <c r="D164" s="266"/>
      <c r="E164" s="42">
        <v>11780</v>
      </c>
      <c r="F164" s="289">
        <f t="shared" si="3"/>
        <v>568814917.33999932</v>
      </c>
    </row>
    <row r="165" spans="1:6" s="275" customFormat="1" ht="50.25" customHeight="1" x14ac:dyDescent="0.2">
      <c r="A165" s="134">
        <v>44266</v>
      </c>
      <c r="B165" s="252" t="s">
        <v>1736</v>
      </c>
      <c r="C165" s="193" t="s">
        <v>1710</v>
      </c>
      <c r="D165" s="266"/>
      <c r="E165" s="42">
        <v>250306.11</v>
      </c>
      <c r="F165" s="289">
        <f t="shared" si="3"/>
        <v>568564611.2299993</v>
      </c>
    </row>
    <row r="166" spans="1:6" s="275" customFormat="1" ht="48.75" customHeight="1" x14ac:dyDescent="0.2">
      <c r="A166" s="134">
        <v>44266</v>
      </c>
      <c r="B166" s="252" t="s">
        <v>1682</v>
      </c>
      <c r="C166" s="193" t="s">
        <v>1626</v>
      </c>
      <c r="D166" s="266"/>
      <c r="E166" s="42">
        <v>150304.57</v>
      </c>
      <c r="F166" s="289">
        <f t="shared" si="3"/>
        <v>568414306.65999925</v>
      </c>
    </row>
    <row r="167" spans="1:6" s="275" customFormat="1" ht="41.25" customHeight="1" x14ac:dyDescent="0.2">
      <c r="A167" s="134">
        <v>44266</v>
      </c>
      <c r="B167" s="252" t="s">
        <v>1683</v>
      </c>
      <c r="C167" s="193" t="s">
        <v>1711</v>
      </c>
      <c r="D167" s="266"/>
      <c r="E167" s="42">
        <v>10383.02</v>
      </c>
      <c r="F167" s="289">
        <f t="shared" si="3"/>
        <v>568403923.63999927</v>
      </c>
    </row>
    <row r="168" spans="1:6" s="275" customFormat="1" ht="48.75" customHeight="1" x14ac:dyDescent="0.2">
      <c r="A168" s="134">
        <v>44266</v>
      </c>
      <c r="B168" s="252" t="s">
        <v>1684</v>
      </c>
      <c r="C168" s="193" t="s">
        <v>1712</v>
      </c>
      <c r="D168" s="266"/>
      <c r="E168" s="42">
        <v>51264.42</v>
      </c>
      <c r="F168" s="289">
        <f t="shared" si="3"/>
        <v>568352659.21999931</v>
      </c>
    </row>
    <row r="169" spans="1:6" s="275" customFormat="1" ht="46.5" customHeight="1" x14ac:dyDescent="0.2">
      <c r="A169" s="134">
        <v>44266</v>
      </c>
      <c r="B169" s="252" t="s">
        <v>1685</v>
      </c>
      <c r="C169" s="193" t="s">
        <v>1713</v>
      </c>
      <c r="D169" s="266"/>
      <c r="E169" s="42">
        <v>185380.71</v>
      </c>
      <c r="F169" s="289">
        <f t="shared" si="3"/>
        <v>568167278.50999928</v>
      </c>
    </row>
    <row r="170" spans="1:6" s="275" customFormat="1" ht="52.5" customHeight="1" x14ac:dyDescent="0.2">
      <c r="A170" s="134">
        <v>44266</v>
      </c>
      <c r="B170" s="252" t="s">
        <v>1686</v>
      </c>
      <c r="C170" s="193" t="s">
        <v>1714</v>
      </c>
      <c r="D170" s="266"/>
      <c r="E170" s="42">
        <v>38081.360000000001</v>
      </c>
      <c r="F170" s="289">
        <f t="shared" si="3"/>
        <v>568129197.14999926</v>
      </c>
    </row>
    <row r="171" spans="1:6" s="275" customFormat="1" ht="63.75" customHeight="1" x14ac:dyDescent="0.2">
      <c r="A171" s="134">
        <v>44266</v>
      </c>
      <c r="B171" s="252" t="s">
        <v>1687</v>
      </c>
      <c r="C171" s="193" t="s">
        <v>1715</v>
      </c>
      <c r="D171" s="266"/>
      <c r="E171" s="42">
        <v>226000</v>
      </c>
      <c r="F171" s="289">
        <f t="shared" si="3"/>
        <v>567903197.14999926</v>
      </c>
    </row>
    <row r="172" spans="1:6" s="275" customFormat="1" ht="49.5" customHeight="1" x14ac:dyDescent="0.2">
      <c r="A172" s="134">
        <v>44266</v>
      </c>
      <c r="B172" s="252" t="s">
        <v>1688</v>
      </c>
      <c r="C172" s="193" t="s">
        <v>1716</v>
      </c>
      <c r="D172" s="266"/>
      <c r="E172" s="42">
        <v>226000</v>
      </c>
      <c r="F172" s="289">
        <f t="shared" si="3"/>
        <v>567677197.14999926</v>
      </c>
    </row>
    <row r="173" spans="1:6" s="275" customFormat="1" ht="75" customHeight="1" x14ac:dyDescent="0.2">
      <c r="A173" s="134">
        <v>44266</v>
      </c>
      <c r="B173" s="252" t="s">
        <v>1689</v>
      </c>
      <c r="C173" s="193" t="s">
        <v>1717</v>
      </c>
      <c r="D173" s="266"/>
      <c r="E173" s="42">
        <v>169500</v>
      </c>
      <c r="F173" s="289">
        <f t="shared" si="3"/>
        <v>567507697.14999926</v>
      </c>
    </row>
    <row r="174" spans="1:6" s="275" customFormat="1" ht="38.25" customHeight="1" x14ac:dyDescent="0.2">
      <c r="A174" s="134">
        <v>44266</v>
      </c>
      <c r="B174" s="252" t="s">
        <v>1690</v>
      </c>
      <c r="C174" s="193" t="s">
        <v>1719</v>
      </c>
      <c r="D174" s="266"/>
      <c r="E174" s="42">
        <v>4077612.5</v>
      </c>
      <c r="F174" s="289">
        <f t="shared" si="3"/>
        <v>563430084.64999926</v>
      </c>
    </row>
    <row r="175" spans="1:6" s="275" customFormat="1" ht="41.25" customHeight="1" x14ac:dyDescent="0.2">
      <c r="A175" s="134">
        <v>44266</v>
      </c>
      <c r="B175" s="252" t="s">
        <v>1691</v>
      </c>
      <c r="C175" s="193" t="s">
        <v>1718</v>
      </c>
      <c r="D175" s="266"/>
      <c r="E175" s="42">
        <v>397356.47</v>
      </c>
      <c r="F175" s="289">
        <f t="shared" si="3"/>
        <v>563032728.17999923</v>
      </c>
    </row>
    <row r="176" spans="1:6" s="275" customFormat="1" ht="41.25" customHeight="1" x14ac:dyDescent="0.2">
      <c r="A176" s="134">
        <v>44266</v>
      </c>
      <c r="B176" s="252" t="s">
        <v>1692</v>
      </c>
      <c r="C176" s="193" t="s">
        <v>1720</v>
      </c>
      <c r="D176" s="266"/>
      <c r="E176" s="42">
        <v>33844.019999999997</v>
      </c>
      <c r="F176" s="289">
        <f t="shared" si="3"/>
        <v>562998884.15999925</v>
      </c>
    </row>
    <row r="177" spans="1:6" s="275" customFormat="1" ht="39.75" customHeight="1" x14ac:dyDescent="0.2">
      <c r="A177" s="134">
        <v>44266</v>
      </c>
      <c r="B177" s="252" t="s">
        <v>1693</v>
      </c>
      <c r="C177" s="193" t="s">
        <v>1721</v>
      </c>
      <c r="D177" s="266"/>
      <c r="E177" s="42">
        <v>169226.4</v>
      </c>
      <c r="F177" s="289">
        <f t="shared" si="3"/>
        <v>562829657.75999928</v>
      </c>
    </row>
    <row r="178" spans="1:6" s="275" customFormat="1" ht="30" customHeight="1" x14ac:dyDescent="0.2">
      <c r="A178" s="134">
        <v>44266</v>
      </c>
      <c r="B178" s="252" t="s">
        <v>1694</v>
      </c>
      <c r="C178" s="193" t="s">
        <v>1722</v>
      </c>
      <c r="D178" s="266"/>
      <c r="E178" s="42">
        <v>31075.22</v>
      </c>
      <c r="F178" s="289">
        <f t="shared" si="3"/>
        <v>562798582.53999925</v>
      </c>
    </row>
    <row r="179" spans="1:6" s="275" customFormat="1" ht="40.5" customHeight="1" x14ac:dyDescent="0.2">
      <c r="A179" s="134">
        <v>44266</v>
      </c>
      <c r="B179" s="252" t="s">
        <v>1695</v>
      </c>
      <c r="C179" s="193" t="s">
        <v>1723</v>
      </c>
      <c r="D179" s="266"/>
      <c r="E179" s="42">
        <v>143842.64000000001</v>
      </c>
      <c r="F179" s="289">
        <f t="shared" si="3"/>
        <v>562654739.89999926</v>
      </c>
    </row>
    <row r="180" spans="1:6" s="275" customFormat="1" ht="45" customHeight="1" x14ac:dyDescent="0.2">
      <c r="A180" s="134">
        <v>44266</v>
      </c>
      <c r="B180" s="252" t="s">
        <v>1696</v>
      </c>
      <c r="C180" s="193" t="s">
        <v>1724</v>
      </c>
      <c r="D180" s="266"/>
      <c r="E180" s="42">
        <v>140766.04</v>
      </c>
      <c r="F180" s="289">
        <f t="shared" si="3"/>
        <v>562513973.8599993</v>
      </c>
    </row>
    <row r="181" spans="1:6" s="275" customFormat="1" ht="46.5" customHeight="1" x14ac:dyDescent="0.2">
      <c r="A181" s="134">
        <v>44266</v>
      </c>
      <c r="B181" s="252" t="s">
        <v>1697</v>
      </c>
      <c r="C181" s="193" t="s">
        <v>1725</v>
      </c>
      <c r="D181" s="266"/>
      <c r="E181" s="42">
        <v>41536.69</v>
      </c>
      <c r="F181" s="289">
        <f t="shared" si="3"/>
        <v>562472437.16999924</v>
      </c>
    </row>
    <row r="182" spans="1:6" s="275" customFormat="1" ht="41.25" customHeight="1" x14ac:dyDescent="0.2">
      <c r="A182" s="134">
        <v>44266</v>
      </c>
      <c r="B182" s="252" t="s">
        <v>1698</v>
      </c>
      <c r="C182" s="193" t="s">
        <v>1726</v>
      </c>
      <c r="D182" s="266"/>
      <c r="E182" s="42">
        <v>185380.71</v>
      </c>
      <c r="F182" s="289">
        <f t="shared" si="3"/>
        <v>562287056.4599992</v>
      </c>
    </row>
    <row r="183" spans="1:6" s="275" customFormat="1" ht="42" customHeight="1" x14ac:dyDescent="0.2">
      <c r="A183" s="134">
        <v>44266</v>
      </c>
      <c r="B183" s="252" t="s">
        <v>1699</v>
      </c>
      <c r="C183" s="193" t="s">
        <v>1727</v>
      </c>
      <c r="D183" s="266"/>
      <c r="E183" s="42">
        <v>87535.76</v>
      </c>
      <c r="F183" s="289">
        <f t="shared" si="3"/>
        <v>562199520.69999921</v>
      </c>
    </row>
    <row r="184" spans="1:6" s="275" customFormat="1" ht="50.25" customHeight="1" x14ac:dyDescent="0.2">
      <c r="A184" s="134">
        <v>44266</v>
      </c>
      <c r="B184" s="252" t="s">
        <v>1700</v>
      </c>
      <c r="C184" s="193" t="s">
        <v>1728</v>
      </c>
      <c r="D184" s="266"/>
      <c r="E184" s="42">
        <v>185380.71</v>
      </c>
      <c r="F184" s="289">
        <f t="shared" si="3"/>
        <v>562014139.98999918</v>
      </c>
    </row>
    <row r="185" spans="1:6" s="275" customFormat="1" ht="14.25" customHeight="1" x14ac:dyDescent="0.2">
      <c r="A185" s="134">
        <v>44266</v>
      </c>
      <c r="B185" s="252" t="s">
        <v>1701</v>
      </c>
      <c r="C185" s="193" t="s">
        <v>41</v>
      </c>
      <c r="D185" s="266"/>
      <c r="E185" s="42">
        <v>0</v>
      </c>
      <c r="F185" s="289">
        <f t="shared" si="3"/>
        <v>562014139.98999918</v>
      </c>
    </row>
    <row r="186" spans="1:6" s="275" customFormat="1" ht="18" customHeight="1" x14ac:dyDescent="0.2">
      <c r="A186" s="256">
        <v>44266</v>
      </c>
      <c r="B186" s="456" t="s">
        <v>1702</v>
      </c>
      <c r="C186" s="193" t="s">
        <v>41</v>
      </c>
      <c r="D186" s="454"/>
      <c r="E186" s="213">
        <v>0</v>
      </c>
      <c r="F186" s="289">
        <f t="shared" si="3"/>
        <v>562014139.98999918</v>
      </c>
    </row>
    <row r="187" spans="1:6" s="275" customFormat="1" ht="41.25" customHeight="1" x14ac:dyDescent="0.2">
      <c r="A187" s="134">
        <v>44266</v>
      </c>
      <c r="B187" s="252" t="s">
        <v>1703</v>
      </c>
      <c r="C187" s="193" t="s">
        <v>1729</v>
      </c>
      <c r="D187" s="266"/>
      <c r="E187" s="42">
        <v>956636.9</v>
      </c>
      <c r="F187" s="289">
        <f t="shared" si="3"/>
        <v>561057503.0899992</v>
      </c>
    </row>
    <row r="188" spans="1:6" s="275" customFormat="1" ht="52.5" customHeight="1" x14ac:dyDescent="0.2">
      <c r="A188" s="134">
        <v>44266</v>
      </c>
      <c r="B188" s="252" t="s">
        <v>1704</v>
      </c>
      <c r="C188" s="193" t="s">
        <v>1730</v>
      </c>
      <c r="D188" s="266"/>
      <c r="E188" s="42">
        <v>34380.93</v>
      </c>
      <c r="F188" s="289">
        <f t="shared" si="3"/>
        <v>561023122.15999925</v>
      </c>
    </row>
    <row r="189" spans="1:6" s="275" customFormat="1" ht="46.5" customHeight="1" x14ac:dyDescent="0.2">
      <c r="A189" s="134">
        <v>44266</v>
      </c>
      <c r="B189" s="252" t="s">
        <v>1705</v>
      </c>
      <c r="C189" s="193" t="s">
        <v>1731</v>
      </c>
      <c r="D189" s="266"/>
      <c r="E189" s="42">
        <v>28250</v>
      </c>
      <c r="F189" s="289">
        <f t="shared" si="3"/>
        <v>560994872.15999925</v>
      </c>
    </row>
    <row r="190" spans="1:6" s="275" customFormat="1" ht="41.25" customHeight="1" x14ac:dyDescent="0.2">
      <c r="A190" s="134">
        <v>44266</v>
      </c>
      <c r="B190" s="252" t="s">
        <v>1706</v>
      </c>
      <c r="C190" s="193" t="s">
        <v>1732</v>
      </c>
      <c r="D190" s="266"/>
      <c r="E190" s="42">
        <v>5850</v>
      </c>
      <c r="F190" s="289">
        <f t="shared" si="3"/>
        <v>560989022.15999925</v>
      </c>
    </row>
    <row r="191" spans="1:6" s="275" customFormat="1" ht="48.75" customHeight="1" x14ac:dyDescent="0.2">
      <c r="A191" s="134">
        <v>44266</v>
      </c>
      <c r="B191" s="252" t="s">
        <v>1707</v>
      </c>
      <c r="C191" s="193" t="s">
        <v>1733</v>
      </c>
      <c r="D191" s="266"/>
      <c r="E191" s="42">
        <v>126000</v>
      </c>
      <c r="F191" s="289">
        <f t="shared" si="3"/>
        <v>560863022.15999925</v>
      </c>
    </row>
    <row r="192" spans="1:6" s="275" customFormat="1" ht="29.25" customHeight="1" x14ac:dyDescent="0.2">
      <c r="A192" s="134">
        <v>44266</v>
      </c>
      <c r="B192" s="252" t="s">
        <v>1708</v>
      </c>
      <c r="C192" s="193" t="s">
        <v>1734</v>
      </c>
      <c r="D192" s="266"/>
      <c r="E192" s="42">
        <v>1800</v>
      </c>
      <c r="F192" s="289">
        <f t="shared" si="3"/>
        <v>560861222.15999925</v>
      </c>
    </row>
    <row r="193" spans="1:6" s="275" customFormat="1" ht="41.25" customHeight="1" x14ac:dyDescent="0.2">
      <c r="A193" s="134">
        <v>44266</v>
      </c>
      <c r="B193" s="252" t="s">
        <v>1709</v>
      </c>
      <c r="C193" s="193" t="s">
        <v>1735</v>
      </c>
      <c r="D193" s="266"/>
      <c r="E193" s="42">
        <v>6750</v>
      </c>
      <c r="F193" s="289">
        <f t="shared" si="3"/>
        <v>560854472.15999925</v>
      </c>
    </row>
    <row r="194" spans="1:6" s="275" customFormat="1" ht="41.25" customHeight="1" x14ac:dyDescent="0.2">
      <c r="A194" s="134">
        <v>44267</v>
      </c>
      <c r="B194" s="252" t="s">
        <v>1738</v>
      </c>
      <c r="C194" s="193" t="s">
        <v>1739</v>
      </c>
      <c r="D194" s="266"/>
      <c r="E194" s="42">
        <v>124478.34</v>
      </c>
      <c r="F194" s="289">
        <f t="shared" si="3"/>
        <v>560729993.81999922</v>
      </c>
    </row>
    <row r="195" spans="1:6" s="275" customFormat="1" ht="31.5" customHeight="1" x14ac:dyDescent="0.2">
      <c r="A195" s="134">
        <v>44267</v>
      </c>
      <c r="B195" s="252" t="s">
        <v>1737</v>
      </c>
      <c r="C195" s="193" t="s">
        <v>1740</v>
      </c>
      <c r="D195" s="266"/>
      <c r="E195" s="42">
        <v>20059.990000000002</v>
      </c>
      <c r="F195" s="289">
        <f t="shared" si="3"/>
        <v>560709933.82999921</v>
      </c>
    </row>
    <row r="196" spans="1:6" s="275" customFormat="1" ht="39" customHeight="1" x14ac:dyDescent="0.2">
      <c r="A196" s="134">
        <v>44267</v>
      </c>
      <c r="B196" s="252" t="s">
        <v>1741</v>
      </c>
      <c r="C196" s="193" t="s">
        <v>1747</v>
      </c>
      <c r="D196" s="266"/>
      <c r="E196" s="42">
        <v>22500</v>
      </c>
      <c r="F196" s="289">
        <f t="shared" si="3"/>
        <v>560687433.82999921</v>
      </c>
    </row>
    <row r="197" spans="1:6" s="275" customFormat="1" ht="40.5" customHeight="1" x14ac:dyDescent="0.2">
      <c r="A197" s="134">
        <v>44267</v>
      </c>
      <c r="B197" s="252" t="s">
        <v>1742</v>
      </c>
      <c r="C197" s="193" t="s">
        <v>1748</v>
      </c>
      <c r="D197" s="266"/>
      <c r="E197" s="42">
        <v>13500</v>
      </c>
      <c r="F197" s="289">
        <f t="shared" si="3"/>
        <v>560673933.82999921</v>
      </c>
    </row>
    <row r="198" spans="1:6" s="275" customFormat="1" ht="40.5" customHeight="1" x14ac:dyDescent="0.2">
      <c r="A198" s="134">
        <v>44267</v>
      </c>
      <c r="B198" s="252" t="s">
        <v>1743</v>
      </c>
      <c r="C198" s="193" t="s">
        <v>1749</v>
      </c>
      <c r="D198" s="266"/>
      <c r="E198" s="42">
        <v>5940</v>
      </c>
      <c r="F198" s="289">
        <f t="shared" si="3"/>
        <v>560667993.82999921</v>
      </c>
    </row>
    <row r="199" spans="1:6" s="275" customFormat="1" ht="41.25" customHeight="1" x14ac:dyDescent="0.2">
      <c r="A199" s="134">
        <v>44267</v>
      </c>
      <c r="B199" s="252" t="s">
        <v>1744</v>
      </c>
      <c r="C199" s="193" t="s">
        <v>1750</v>
      </c>
      <c r="D199" s="266"/>
      <c r="E199" s="42">
        <v>13500</v>
      </c>
      <c r="F199" s="289">
        <f t="shared" si="3"/>
        <v>560654493.82999921</v>
      </c>
    </row>
    <row r="200" spans="1:6" s="275" customFormat="1" ht="41.25" customHeight="1" x14ac:dyDescent="0.2">
      <c r="A200" s="134">
        <v>44267</v>
      </c>
      <c r="B200" s="252" t="s">
        <v>1745</v>
      </c>
      <c r="C200" s="193" t="s">
        <v>1751</v>
      </c>
      <c r="D200" s="266"/>
      <c r="E200" s="42">
        <v>9900</v>
      </c>
      <c r="F200" s="289">
        <f t="shared" si="3"/>
        <v>560644593.82999921</v>
      </c>
    </row>
    <row r="201" spans="1:6" s="275" customFormat="1" ht="30" customHeight="1" x14ac:dyDescent="0.2">
      <c r="A201" s="256">
        <v>44267</v>
      </c>
      <c r="B201" s="456" t="s">
        <v>1746</v>
      </c>
      <c r="C201" s="457" t="s">
        <v>1752</v>
      </c>
      <c r="D201" s="454"/>
      <c r="E201" s="213">
        <v>12150</v>
      </c>
      <c r="F201" s="289">
        <f t="shared" si="3"/>
        <v>560632443.82999921</v>
      </c>
    </row>
    <row r="202" spans="1:6" s="275" customFormat="1" ht="41.25" customHeight="1" x14ac:dyDescent="0.2">
      <c r="A202" s="134">
        <v>44270</v>
      </c>
      <c r="B202" s="252" t="s">
        <v>1816</v>
      </c>
      <c r="C202" s="193" t="s">
        <v>1817</v>
      </c>
      <c r="D202" s="266"/>
      <c r="E202" s="42">
        <v>211375</v>
      </c>
      <c r="F202" s="289">
        <f t="shared" si="3"/>
        <v>560421068.82999921</v>
      </c>
    </row>
    <row r="203" spans="1:6" s="275" customFormat="1" ht="60.75" customHeight="1" x14ac:dyDescent="0.2">
      <c r="A203" s="134">
        <v>44270</v>
      </c>
      <c r="B203" s="252" t="s">
        <v>1760</v>
      </c>
      <c r="C203" s="193" t="s">
        <v>1818</v>
      </c>
      <c r="D203" s="266"/>
      <c r="E203" s="42">
        <v>226000</v>
      </c>
      <c r="F203" s="289">
        <f t="shared" si="3"/>
        <v>560195068.82999921</v>
      </c>
    </row>
    <row r="204" spans="1:6" s="275" customFormat="1" ht="21.75" customHeight="1" x14ac:dyDescent="0.2">
      <c r="A204" s="134">
        <v>44270</v>
      </c>
      <c r="B204" s="252" t="s">
        <v>1761</v>
      </c>
      <c r="C204" s="193" t="s">
        <v>41</v>
      </c>
      <c r="D204" s="266"/>
      <c r="E204" s="42">
        <v>0</v>
      </c>
      <c r="F204" s="289">
        <f t="shared" si="3"/>
        <v>560195068.82999921</v>
      </c>
    </row>
    <row r="205" spans="1:6" s="275" customFormat="1" ht="41.25" customHeight="1" x14ac:dyDescent="0.2">
      <c r="A205" s="134">
        <v>44270</v>
      </c>
      <c r="B205" s="252" t="s">
        <v>1762</v>
      </c>
      <c r="C205" s="193" t="s">
        <v>1819</v>
      </c>
      <c r="D205" s="266"/>
      <c r="E205" s="42">
        <v>96151.360000000001</v>
      </c>
      <c r="F205" s="289">
        <f t="shared" si="3"/>
        <v>560098917.46999919</v>
      </c>
    </row>
    <row r="206" spans="1:6" s="275" customFormat="1" ht="41.25" customHeight="1" x14ac:dyDescent="0.2">
      <c r="A206" s="134">
        <v>44270</v>
      </c>
      <c r="B206" s="252" t="s">
        <v>1763</v>
      </c>
      <c r="C206" s="193" t="s">
        <v>1820</v>
      </c>
      <c r="D206" s="266"/>
      <c r="E206" s="42">
        <v>30456.85</v>
      </c>
      <c r="F206" s="289">
        <f t="shared" si="3"/>
        <v>560068460.61999917</v>
      </c>
    </row>
    <row r="207" spans="1:6" s="275" customFormat="1" ht="27.75" customHeight="1" x14ac:dyDescent="0.2">
      <c r="A207" s="134">
        <v>44270</v>
      </c>
      <c r="B207" s="252" t="s">
        <v>1764</v>
      </c>
      <c r="C207" s="193" t="s">
        <v>1821</v>
      </c>
      <c r="D207" s="266"/>
      <c r="E207" s="42">
        <v>26765.11</v>
      </c>
      <c r="F207" s="289">
        <f t="shared" si="3"/>
        <v>560041695.50999916</v>
      </c>
    </row>
    <row r="208" spans="1:6" s="275" customFormat="1" ht="30" customHeight="1" x14ac:dyDescent="0.2">
      <c r="A208" s="134">
        <v>44270</v>
      </c>
      <c r="B208" s="252" t="s">
        <v>1765</v>
      </c>
      <c r="C208" s="193" t="s">
        <v>1822</v>
      </c>
      <c r="D208" s="266"/>
      <c r="E208" s="42">
        <v>18274.11</v>
      </c>
      <c r="F208" s="289">
        <f t="shared" si="3"/>
        <v>560023421.39999914</v>
      </c>
    </row>
    <row r="209" spans="1:6" s="275" customFormat="1" ht="41.25" customHeight="1" x14ac:dyDescent="0.2">
      <c r="A209" s="134">
        <v>44270</v>
      </c>
      <c r="B209" s="252" t="s">
        <v>1766</v>
      </c>
      <c r="C209" s="193" t="s">
        <v>1823</v>
      </c>
      <c r="D209" s="266"/>
      <c r="E209" s="42">
        <v>185380.71</v>
      </c>
      <c r="F209" s="289">
        <f t="shared" si="3"/>
        <v>559838040.6899991</v>
      </c>
    </row>
    <row r="210" spans="1:6" s="275" customFormat="1" ht="25.5" customHeight="1" x14ac:dyDescent="0.2">
      <c r="A210" s="134">
        <v>44270</v>
      </c>
      <c r="B210" s="252" t="s">
        <v>1767</v>
      </c>
      <c r="C210" s="193" t="s">
        <v>1824</v>
      </c>
      <c r="D210" s="266"/>
      <c r="E210" s="42">
        <v>11767.42</v>
      </c>
      <c r="F210" s="289">
        <f t="shared" si="3"/>
        <v>559826273.26999915</v>
      </c>
    </row>
    <row r="211" spans="1:6" s="275" customFormat="1" ht="41.25" customHeight="1" x14ac:dyDescent="0.2">
      <c r="A211" s="134">
        <v>44270</v>
      </c>
      <c r="B211" s="252" t="s">
        <v>1768</v>
      </c>
      <c r="C211" s="193" t="s">
        <v>1825</v>
      </c>
      <c r="D211" s="266"/>
      <c r="E211" s="42">
        <v>185380.71</v>
      </c>
      <c r="F211" s="289">
        <f t="shared" si="3"/>
        <v>559640892.55999911</v>
      </c>
    </row>
    <row r="212" spans="1:6" s="275" customFormat="1" ht="41.25" customHeight="1" x14ac:dyDescent="0.2">
      <c r="A212" s="134">
        <v>44270</v>
      </c>
      <c r="B212" s="252" t="s">
        <v>1769</v>
      </c>
      <c r="C212" s="193" t="s">
        <v>1826</v>
      </c>
      <c r="D212" s="266"/>
      <c r="E212" s="42">
        <v>153073.37</v>
      </c>
      <c r="F212" s="289">
        <f t="shared" si="3"/>
        <v>559487819.1899991</v>
      </c>
    </row>
    <row r="213" spans="1:6" s="275" customFormat="1" ht="41.25" customHeight="1" x14ac:dyDescent="0.2">
      <c r="A213" s="134">
        <v>44270</v>
      </c>
      <c r="B213" s="252" t="s">
        <v>1770</v>
      </c>
      <c r="C213" s="193" t="s">
        <v>1827</v>
      </c>
      <c r="D213" s="266"/>
      <c r="E213" s="42">
        <v>53844.02</v>
      </c>
      <c r="F213" s="289">
        <f t="shared" si="3"/>
        <v>559433975.16999912</v>
      </c>
    </row>
    <row r="214" spans="1:6" s="275" customFormat="1" ht="41.25" customHeight="1" x14ac:dyDescent="0.2">
      <c r="A214" s="134">
        <v>44270</v>
      </c>
      <c r="B214" s="252" t="s">
        <v>1771</v>
      </c>
      <c r="C214" s="193" t="s">
        <v>1828</v>
      </c>
      <c r="D214" s="266"/>
      <c r="E214" s="42">
        <v>244042.84</v>
      </c>
      <c r="F214" s="289">
        <f t="shared" si="3"/>
        <v>559189932.32999909</v>
      </c>
    </row>
    <row r="215" spans="1:6" s="275" customFormat="1" ht="41.25" customHeight="1" x14ac:dyDescent="0.2">
      <c r="A215" s="134">
        <v>44270</v>
      </c>
      <c r="B215" s="252" t="s">
        <v>1772</v>
      </c>
      <c r="C215" s="193" t="s">
        <v>1829</v>
      </c>
      <c r="D215" s="266"/>
      <c r="E215" s="42">
        <v>238848.46</v>
      </c>
      <c r="F215" s="289">
        <f t="shared" si="3"/>
        <v>558951083.86999905</v>
      </c>
    </row>
    <row r="216" spans="1:6" s="275" customFormat="1" ht="41.25" customHeight="1" x14ac:dyDescent="0.2">
      <c r="A216" s="134">
        <v>44270</v>
      </c>
      <c r="B216" s="252" t="s">
        <v>1773</v>
      </c>
      <c r="C216" s="193" t="s">
        <v>1830</v>
      </c>
      <c r="D216" s="266"/>
      <c r="E216" s="42">
        <v>134174.41</v>
      </c>
      <c r="F216" s="289">
        <f t="shared" si="3"/>
        <v>558816909.45999908</v>
      </c>
    </row>
    <row r="217" spans="1:6" s="275" customFormat="1" ht="16.5" customHeight="1" x14ac:dyDescent="0.2">
      <c r="A217" s="134">
        <v>44270</v>
      </c>
      <c r="B217" s="252" t="s">
        <v>1774</v>
      </c>
      <c r="C217" s="193" t="s">
        <v>41</v>
      </c>
      <c r="D217" s="266"/>
      <c r="E217" s="42">
        <v>0</v>
      </c>
      <c r="F217" s="289">
        <f t="shared" si="3"/>
        <v>558816909.45999908</v>
      </c>
    </row>
    <row r="218" spans="1:6" s="275" customFormat="1" ht="46.5" customHeight="1" x14ac:dyDescent="0.2">
      <c r="A218" s="134">
        <v>44270</v>
      </c>
      <c r="B218" s="252" t="s">
        <v>1775</v>
      </c>
      <c r="C218" s="193" t="s">
        <v>1831</v>
      </c>
      <c r="D218" s="266"/>
      <c r="E218" s="42">
        <v>97232.5</v>
      </c>
      <c r="F218" s="289">
        <f t="shared" si="3"/>
        <v>558719676.95999908</v>
      </c>
    </row>
    <row r="219" spans="1:6" s="275" customFormat="1" ht="30" customHeight="1" x14ac:dyDescent="0.2">
      <c r="A219" s="134">
        <v>44270</v>
      </c>
      <c r="B219" s="252" t="s">
        <v>1776</v>
      </c>
      <c r="C219" s="193" t="s">
        <v>1832</v>
      </c>
      <c r="D219" s="266"/>
      <c r="E219" s="42">
        <v>41225.68</v>
      </c>
      <c r="F219" s="289">
        <f t="shared" si="3"/>
        <v>558678451.27999914</v>
      </c>
    </row>
    <row r="220" spans="1:6" s="275" customFormat="1" ht="41.25" customHeight="1" x14ac:dyDescent="0.2">
      <c r="A220" s="134">
        <v>44270</v>
      </c>
      <c r="B220" s="252" t="s">
        <v>1777</v>
      </c>
      <c r="C220" s="193" t="s">
        <v>1833</v>
      </c>
      <c r="D220" s="266"/>
      <c r="E220" s="42">
        <v>17156.3</v>
      </c>
      <c r="F220" s="289">
        <f t="shared" si="3"/>
        <v>558661294.97999918</v>
      </c>
    </row>
    <row r="221" spans="1:6" s="275" customFormat="1" ht="78.75" customHeight="1" x14ac:dyDescent="0.2">
      <c r="A221" s="134">
        <v>44270</v>
      </c>
      <c r="B221" s="252" t="s">
        <v>1778</v>
      </c>
      <c r="C221" s="193" t="s">
        <v>1834</v>
      </c>
      <c r="D221" s="266"/>
      <c r="E221" s="42">
        <v>113000</v>
      </c>
      <c r="F221" s="289">
        <f t="shared" si="3"/>
        <v>558548294.97999918</v>
      </c>
    </row>
    <row r="222" spans="1:6" s="275" customFormat="1" ht="51.75" customHeight="1" x14ac:dyDescent="0.2">
      <c r="A222" s="134">
        <v>44270</v>
      </c>
      <c r="B222" s="252" t="s">
        <v>1779</v>
      </c>
      <c r="C222" s="193" t="s">
        <v>1835</v>
      </c>
      <c r="D222" s="266"/>
      <c r="E222" s="42">
        <v>45000</v>
      </c>
      <c r="F222" s="289">
        <f t="shared" si="3"/>
        <v>558503294.97999918</v>
      </c>
    </row>
    <row r="223" spans="1:6" s="275" customFormat="1" ht="63" customHeight="1" x14ac:dyDescent="0.2">
      <c r="A223" s="134">
        <v>44270</v>
      </c>
      <c r="B223" s="252" t="s">
        <v>1780</v>
      </c>
      <c r="C223" s="193" t="s">
        <v>1836</v>
      </c>
      <c r="D223" s="266"/>
      <c r="E223" s="42">
        <v>45000</v>
      </c>
      <c r="F223" s="289">
        <f t="shared" si="3"/>
        <v>558458294.97999918</v>
      </c>
    </row>
    <row r="224" spans="1:6" s="275" customFormat="1" ht="41.25" customHeight="1" x14ac:dyDescent="0.2">
      <c r="A224" s="134">
        <v>44270</v>
      </c>
      <c r="B224" s="252" t="s">
        <v>1781</v>
      </c>
      <c r="C224" s="193" t="s">
        <v>1837</v>
      </c>
      <c r="D224" s="266"/>
      <c r="E224" s="42">
        <v>170126.17</v>
      </c>
      <c r="F224" s="289">
        <f t="shared" si="3"/>
        <v>558288168.80999923</v>
      </c>
    </row>
    <row r="225" spans="1:6" s="275" customFormat="1" ht="41.25" customHeight="1" x14ac:dyDescent="0.2">
      <c r="A225" s="134">
        <v>44270</v>
      </c>
      <c r="B225" s="252" t="s">
        <v>1782</v>
      </c>
      <c r="C225" s="193" t="s">
        <v>1838</v>
      </c>
      <c r="D225" s="266"/>
      <c r="E225" s="42">
        <v>15178.4</v>
      </c>
      <c r="F225" s="289">
        <f t="shared" ref="F225:F288" si="4">F224-E225</f>
        <v>558272990.40999925</v>
      </c>
    </row>
    <row r="226" spans="1:6" s="275" customFormat="1" ht="41.25" customHeight="1" x14ac:dyDescent="0.2">
      <c r="A226" s="134">
        <v>44270</v>
      </c>
      <c r="B226" s="252" t="s">
        <v>1783</v>
      </c>
      <c r="C226" s="193" t="s">
        <v>1839</v>
      </c>
      <c r="D226" s="266"/>
      <c r="E226" s="42">
        <v>203411.17</v>
      </c>
      <c r="F226" s="289">
        <f t="shared" si="4"/>
        <v>558069579.23999929</v>
      </c>
    </row>
    <row r="227" spans="1:6" s="275" customFormat="1" ht="41.25" customHeight="1" x14ac:dyDescent="0.2">
      <c r="A227" s="134">
        <v>44270</v>
      </c>
      <c r="B227" s="252" t="s">
        <v>1784</v>
      </c>
      <c r="C227" s="193" t="s">
        <v>1842</v>
      </c>
      <c r="D227" s="266"/>
      <c r="E227" s="42">
        <v>237893.59</v>
      </c>
      <c r="F227" s="289">
        <f t="shared" si="4"/>
        <v>557831685.64999926</v>
      </c>
    </row>
    <row r="228" spans="1:6" s="275" customFormat="1" ht="41.25" customHeight="1" x14ac:dyDescent="0.2">
      <c r="A228" s="134">
        <v>44270</v>
      </c>
      <c r="B228" s="252" t="s">
        <v>1785</v>
      </c>
      <c r="C228" s="193" t="s">
        <v>1840</v>
      </c>
      <c r="D228" s="266"/>
      <c r="E228" s="42">
        <v>151670.41</v>
      </c>
      <c r="F228" s="289">
        <f t="shared" si="4"/>
        <v>557680015.23999929</v>
      </c>
    </row>
    <row r="229" spans="1:6" s="275" customFormat="1" ht="25.5" customHeight="1" x14ac:dyDescent="0.2">
      <c r="A229" s="134">
        <v>44270</v>
      </c>
      <c r="B229" s="252" t="s">
        <v>1786</v>
      </c>
      <c r="C229" s="193" t="s">
        <v>1841</v>
      </c>
      <c r="D229" s="266"/>
      <c r="E229" s="42">
        <v>96877.43</v>
      </c>
      <c r="F229" s="289">
        <f t="shared" si="4"/>
        <v>557583137.80999935</v>
      </c>
    </row>
    <row r="230" spans="1:6" s="275" customFormat="1" ht="30.75" customHeight="1" x14ac:dyDescent="0.2">
      <c r="A230" s="134">
        <v>44270</v>
      </c>
      <c r="B230" s="252" t="s">
        <v>1787</v>
      </c>
      <c r="C230" s="193" t="s">
        <v>1843</v>
      </c>
      <c r="D230" s="266"/>
      <c r="E230" s="42">
        <v>37868.76</v>
      </c>
      <c r="F230" s="289">
        <f t="shared" si="4"/>
        <v>557545269.04999936</v>
      </c>
    </row>
    <row r="231" spans="1:6" s="275" customFormat="1" ht="24" customHeight="1" x14ac:dyDescent="0.2">
      <c r="A231" s="134">
        <v>44270</v>
      </c>
      <c r="B231" s="252" t="s">
        <v>1788</v>
      </c>
      <c r="C231" s="193" t="s">
        <v>1844</v>
      </c>
      <c r="D231" s="266"/>
      <c r="E231" s="42">
        <v>133971.93</v>
      </c>
      <c r="F231" s="289">
        <f t="shared" si="4"/>
        <v>557411297.11999941</v>
      </c>
    </row>
    <row r="232" spans="1:6" s="275" customFormat="1" ht="24.75" customHeight="1" x14ac:dyDescent="0.2">
      <c r="A232" s="134">
        <v>44270</v>
      </c>
      <c r="B232" s="252" t="s">
        <v>1789</v>
      </c>
      <c r="C232" s="193" t="s">
        <v>1845</v>
      </c>
      <c r="D232" s="266"/>
      <c r="E232" s="42">
        <v>60976.29</v>
      </c>
      <c r="F232" s="289">
        <f t="shared" si="4"/>
        <v>557350320.82999945</v>
      </c>
    </row>
    <row r="233" spans="1:6" s="275" customFormat="1" ht="64.5" customHeight="1" x14ac:dyDescent="0.2">
      <c r="A233" s="134">
        <v>44270</v>
      </c>
      <c r="B233" s="252" t="s">
        <v>1790</v>
      </c>
      <c r="C233" s="193" t="s">
        <v>1846</v>
      </c>
      <c r="D233" s="266"/>
      <c r="E233" s="42">
        <v>226000</v>
      </c>
      <c r="F233" s="289">
        <f t="shared" si="4"/>
        <v>557124320.82999945</v>
      </c>
    </row>
    <row r="234" spans="1:6" s="275" customFormat="1" ht="41.25" customHeight="1" x14ac:dyDescent="0.2">
      <c r="A234" s="134">
        <v>44270</v>
      </c>
      <c r="B234" s="252" t="s">
        <v>1791</v>
      </c>
      <c r="C234" s="193" t="s">
        <v>1847</v>
      </c>
      <c r="D234" s="266"/>
      <c r="E234" s="42">
        <v>18000</v>
      </c>
      <c r="F234" s="289">
        <f t="shared" si="4"/>
        <v>557106320.82999945</v>
      </c>
    </row>
    <row r="235" spans="1:6" s="275" customFormat="1" ht="41.25" customHeight="1" x14ac:dyDescent="0.2">
      <c r="A235" s="134">
        <v>44270</v>
      </c>
      <c r="B235" s="252" t="s">
        <v>1792</v>
      </c>
      <c r="C235" s="193" t="s">
        <v>1848</v>
      </c>
      <c r="D235" s="266"/>
      <c r="E235" s="42">
        <v>33300</v>
      </c>
      <c r="F235" s="289">
        <f t="shared" si="4"/>
        <v>557073020.82999945</v>
      </c>
    </row>
    <row r="236" spans="1:6" s="275" customFormat="1" ht="30.75" customHeight="1" x14ac:dyDescent="0.2">
      <c r="A236" s="134">
        <v>44270</v>
      </c>
      <c r="B236" s="252" t="s">
        <v>1793</v>
      </c>
      <c r="C236" s="193" t="s">
        <v>1849</v>
      </c>
      <c r="D236" s="266"/>
      <c r="E236" s="42">
        <v>7200</v>
      </c>
      <c r="F236" s="289">
        <f t="shared" si="4"/>
        <v>557065820.82999945</v>
      </c>
    </row>
    <row r="237" spans="1:6" s="275" customFormat="1" ht="41.25" customHeight="1" x14ac:dyDescent="0.2">
      <c r="A237" s="134">
        <v>44270</v>
      </c>
      <c r="B237" s="456" t="s">
        <v>1794</v>
      </c>
      <c r="C237" s="193" t="s">
        <v>1850</v>
      </c>
      <c r="D237" s="454"/>
      <c r="E237" s="42">
        <v>13500</v>
      </c>
      <c r="F237" s="289">
        <f t="shared" si="4"/>
        <v>557052320.82999945</v>
      </c>
    </row>
    <row r="238" spans="1:6" s="275" customFormat="1" ht="41.25" customHeight="1" x14ac:dyDescent="0.2">
      <c r="A238" s="134">
        <v>44270</v>
      </c>
      <c r="B238" s="456" t="s">
        <v>1795</v>
      </c>
      <c r="C238" s="193" t="s">
        <v>1851</v>
      </c>
      <c r="D238" s="454"/>
      <c r="E238" s="42">
        <v>4050</v>
      </c>
      <c r="F238" s="289">
        <f t="shared" si="4"/>
        <v>557048270.82999945</v>
      </c>
    </row>
    <row r="239" spans="1:6" s="275" customFormat="1" ht="41.25" customHeight="1" x14ac:dyDescent="0.2">
      <c r="A239" s="134">
        <v>44270</v>
      </c>
      <c r="B239" s="456" t="s">
        <v>1796</v>
      </c>
      <c r="C239" s="193" t="s">
        <v>1852</v>
      </c>
      <c r="D239" s="454"/>
      <c r="E239" s="42">
        <v>9000</v>
      </c>
      <c r="F239" s="289">
        <f t="shared" si="4"/>
        <v>557039270.82999945</v>
      </c>
    </row>
    <row r="240" spans="1:6" s="275" customFormat="1" ht="41.25" customHeight="1" x14ac:dyDescent="0.2">
      <c r="A240" s="134">
        <v>44270</v>
      </c>
      <c r="B240" s="456" t="s">
        <v>1797</v>
      </c>
      <c r="C240" s="193" t="s">
        <v>1853</v>
      </c>
      <c r="D240" s="454"/>
      <c r="E240" s="42">
        <v>144660.01999999999</v>
      </c>
      <c r="F240" s="289">
        <f t="shared" si="4"/>
        <v>556894610.80999947</v>
      </c>
    </row>
    <row r="241" spans="1:6" s="275" customFormat="1" ht="48" customHeight="1" x14ac:dyDescent="0.2">
      <c r="A241" s="134">
        <v>44270</v>
      </c>
      <c r="B241" s="456" t="s">
        <v>1798</v>
      </c>
      <c r="C241" s="193" t="s">
        <v>1854</v>
      </c>
      <c r="D241" s="454"/>
      <c r="E241" s="42">
        <v>126825</v>
      </c>
      <c r="F241" s="289">
        <f t="shared" si="4"/>
        <v>556767785.80999947</v>
      </c>
    </row>
    <row r="242" spans="1:6" s="275" customFormat="1" ht="76.5" customHeight="1" x14ac:dyDescent="0.2">
      <c r="A242" s="134">
        <v>44270</v>
      </c>
      <c r="B242" s="456" t="s">
        <v>1799</v>
      </c>
      <c r="C242" s="193" t="s">
        <v>1855</v>
      </c>
      <c r="D242" s="454"/>
      <c r="E242" s="42">
        <v>126000</v>
      </c>
      <c r="F242" s="289">
        <f t="shared" si="4"/>
        <v>556641785.80999947</v>
      </c>
    </row>
    <row r="243" spans="1:6" s="275" customFormat="1" ht="41.25" customHeight="1" x14ac:dyDescent="0.2">
      <c r="A243" s="134">
        <v>44270</v>
      </c>
      <c r="B243" s="456" t="s">
        <v>1800</v>
      </c>
      <c r="C243" s="193" t="s">
        <v>1856</v>
      </c>
      <c r="D243" s="454"/>
      <c r="E243" s="42">
        <v>5400</v>
      </c>
      <c r="F243" s="289">
        <f t="shared" si="4"/>
        <v>556636385.80999947</v>
      </c>
    </row>
    <row r="244" spans="1:6" s="275" customFormat="1" ht="28.5" customHeight="1" x14ac:dyDescent="0.2">
      <c r="A244" s="134">
        <v>44270</v>
      </c>
      <c r="B244" s="456" t="s">
        <v>1801</v>
      </c>
      <c r="C244" s="193" t="s">
        <v>1857</v>
      </c>
      <c r="D244" s="454"/>
      <c r="E244" s="42">
        <v>5400</v>
      </c>
      <c r="F244" s="289">
        <f t="shared" si="4"/>
        <v>556630985.80999947</v>
      </c>
    </row>
    <row r="245" spans="1:6" s="275" customFormat="1" ht="41.25" customHeight="1" x14ac:dyDescent="0.2">
      <c r="A245" s="134">
        <v>44270</v>
      </c>
      <c r="B245" s="456" t="s">
        <v>1802</v>
      </c>
      <c r="C245" s="193" t="s">
        <v>1858</v>
      </c>
      <c r="D245" s="454"/>
      <c r="E245" s="42">
        <v>3600</v>
      </c>
      <c r="F245" s="289">
        <f t="shared" si="4"/>
        <v>556627385.80999947</v>
      </c>
    </row>
    <row r="246" spans="1:6" s="275" customFormat="1" ht="41.25" customHeight="1" x14ac:dyDescent="0.2">
      <c r="A246" s="134">
        <v>44270</v>
      </c>
      <c r="B246" s="456" t="s">
        <v>1803</v>
      </c>
      <c r="C246" s="193" t="s">
        <v>1859</v>
      </c>
      <c r="D246" s="454"/>
      <c r="E246" s="42">
        <v>15930</v>
      </c>
      <c r="F246" s="289">
        <f t="shared" si="4"/>
        <v>556611455.80999947</v>
      </c>
    </row>
    <row r="247" spans="1:6" s="275" customFormat="1" ht="41.25" customHeight="1" x14ac:dyDescent="0.2">
      <c r="A247" s="134">
        <v>44270</v>
      </c>
      <c r="B247" s="456" t="s">
        <v>1804</v>
      </c>
      <c r="C247" s="193" t="s">
        <v>1860</v>
      </c>
      <c r="D247" s="454"/>
      <c r="E247" s="42">
        <v>10800</v>
      </c>
      <c r="F247" s="289">
        <f t="shared" si="4"/>
        <v>556600655.80999947</v>
      </c>
    </row>
    <row r="248" spans="1:6" s="275" customFormat="1" ht="38.25" customHeight="1" x14ac:dyDescent="0.2">
      <c r="A248" s="134">
        <v>44270</v>
      </c>
      <c r="B248" s="456" t="s">
        <v>1805</v>
      </c>
      <c r="C248" s="193" t="s">
        <v>1861</v>
      </c>
      <c r="D248" s="454"/>
      <c r="E248" s="42">
        <v>13500</v>
      </c>
      <c r="F248" s="289">
        <f t="shared" si="4"/>
        <v>556587155.80999947</v>
      </c>
    </row>
    <row r="249" spans="1:6" s="275" customFormat="1" ht="41.25" customHeight="1" x14ac:dyDescent="0.2">
      <c r="A249" s="134">
        <v>44270</v>
      </c>
      <c r="B249" s="456" t="s">
        <v>1806</v>
      </c>
      <c r="C249" s="193" t="s">
        <v>1862</v>
      </c>
      <c r="D249" s="454"/>
      <c r="E249" s="42">
        <v>3600</v>
      </c>
      <c r="F249" s="289">
        <f t="shared" si="4"/>
        <v>556583555.80999947</v>
      </c>
    </row>
    <row r="250" spans="1:6" s="275" customFormat="1" ht="41.25" customHeight="1" x14ac:dyDescent="0.2">
      <c r="A250" s="134">
        <v>44270</v>
      </c>
      <c r="B250" s="456" t="s">
        <v>1807</v>
      </c>
      <c r="C250" s="193" t="s">
        <v>1863</v>
      </c>
      <c r="D250" s="266"/>
      <c r="E250" s="42">
        <v>4860</v>
      </c>
      <c r="F250" s="289">
        <f t="shared" si="4"/>
        <v>556578695.80999947</v>
      </c>
    </row>
    <row r="251" spans="1:6" s="275" customFormat="1" ht="41.25" customHeight="1" x14ac:dyDescent="0.2">
      <c r="A251" s="134">
        <v>44270</v>
      </c>
      <c r="B251" s="252" t="s">
        <v>1808</v>
      </c>
      <c r="C251" s="193" t="s">
        <v>1864</v>
      </c>
      <c r="D251" s="266"/>
      <c r="E251" s="42">
        <v>660.99</v>
      </c>
      <c r="F251" s="289">
        <f t="shared" si="4"/>
        <v>556578034.81999946</v>
      </c>
    </row>
    <row r="252" spans="1:6" s="275" customFormat="1" ht="41.25" customHeight="1" x14ac:dyDescent="0.2">
      <c r="A252" s="134">
        <v>44270</v>
      </c>
      <c r="B252" s="252" t="s">
        <v>1809</v>
      </c>
      <c r="C252" s="193" t="s">
        <v>1865</v>
      </c>
      <c r="D252" s="266"/>
      <c r="E252" s="42">
        <v>6291.5</v>
      </c>
      <c r="F252" s="289">
        <f t="shared" si="4"/>
        <v>556571743.31999946</v>
      </c>
    </row>
    <row r="253" spans="1:6" s="275" customFormat="1" ht="41.25" customHeight="1" x14ac:dyDescent="0.2">
      <c r="A253" s="134">
        <v>44270</v>
      </c>
      <c r="B253" s="252" t="s">
        <v>1810</v>
      </c>
      <c r="C253" s="193" t="s">
        <v>1866</v>
      </c>
      <c r="D253" s="266"/>
      <c r="E253" s="42">
        <v>24928.37</v>
      </c>
      <c r="F253" s="289">
        <f t="shared" si="4"/>
        <v>556546814.94999945</v>
      </c>
    </row>
    <row r="254" spans="1:6" s="275" customFormat="1" ht="57" customHeight="1" x14ac:dyDescent="0.2">
      <c r="A254" s="134">
        <v>44270</v>
      </c>
      <c r="B254" s="252" t="s">
        <v>1811</v>
      </c>
      <c r="C254" s="193" t="s">
        <v>1867</v>
      </c>
      <c r="D254" s="266"/>
      <c r="E254" s="42">
        <v>155488</v>
      </c>
      <c r="F254" s="289">
        <f t="shared" si="4"/>
        <v>556391326.94999945</v>
      </c>
    </row>
    <row r="255" spans="1:6" s="275" customFormat="1" ht="49.5" customHeight="1" x14ac:dyDescent="0.2">
      <c r="A255" s="134">
        <v>44270</v>
      </c>
      <c r="B255" s="252" t="s">
        <v>1812</v>
      </c>
      <c r="C255" s="193" t="s">
        <v>1868</v>
      </c>
      <c r="D255" s="266"/>
      <c r="E255" s="42">
        <v>257877.5</v>
      </c>
      <c r="F255" s="289">
        <f t="shared" si="4"/>
        <v>556133449.44999945</v>
      </c>
    </row>
    <row r="256" spans="1:6" s="275" customFormat="1" ht="52.5" customHeight="1" x14ac:dyDescent="0.2">
      <c r="A256" s="134">
        <v>44270</v>
      </c>
      <c r="B256" s="252" t="s">
        <v>1813</v>
      </c>
      <c r="C256" s="193" t="s">
        <v>1869</v>
      </c>
      <c r="D256" s="266"/>
      <c r="E256" s="42">
        <v>3372944.04</v>
      </c>
      <c r="F256" s="289">
        <f t="shared" si="4"/>
        <v>552760505.40999949</v>
      </c>
    </row>
    <row r="257" spans="1:6" s="275" customFormat="1" ht="49.5" customHeight="1" x14ac:dyDescent="0.2">
      <c r="A257" s="134">
        <v>44270</v>
      </c>
      <c r="B257" s="252" t="s">
        <v>1814</v>
      </c>
      <c r="C257" s="193" t="s">
        <v>1870</v>
      </c>
      <c r="D257" s="266"/>
      <c r="E257" s="42">
        <v>118370</v>
      </c>
      <c r="F257" s="289">
        <f t="shared" si="4"/>
        <v>552642135.40999949</v>
      </c>
    </row>
    <row r="258" spans="1:6" s="275" customFormat="1" ht="51" customHeight="1" x14ac:dyDescent="0.2">
      <c r="A258" s="134">
        <v>44270</v>
      </c>
      <c r="B258" s="252" t="s">
        <v>1815</v>
      </c>
      <c r="C258" s="193" t="s">
        <v>1871</v>
      </c>
      <c r="D258" s="266"/>
      <c r="E258" s="42">
        <v>48066.58</v>
      </c>
      <c r="F258" s="289">
        <f t="shared" si="4"/>
        <v>552594068.82999945</v>
      </c>
    </row>
    <row r="259" spans="1:6" s="275" customFormat="1" ht="48" customHeight="1" x14ac:dyDescent="0.2">
      <c r="A259" s="134">
        <v>44271</v>
      </c>
      <c r="B259" s="252" t="s">
        <v>1884</v>
      </c>
      <c r="C259" s="193" t="s">
        <v>1885</v>
      </c>
      <c r="D259" s="266"/>
      <c r="E259" s="42">
        <v>13500</v>
      </c>
      <c r="F259" s="289">
        <f t="shared" si="4"/>
        <v>552580568.82999945</v>
      </c>
    </row>
    <row r="260" spans="1:6" s="275" customFormat="1" ht="47.25" customHeight="1" x14ac:dyDescent="0.2">
      <c r="A260" s="134">
        <v>44271</v>
      </c>
      <c r="B260" s="252" t="s">
        <v>1872</v>
      </c>
      <c r="C260" s="193" t="s">
        <v>1886</v>
      </c>
      <c r="D260" s="266"/>
      <c r="E260" s="42">
        <v>1000720.34</v>
      </c>
      <c r="F260" s="289">
        <f t="shared" si="4"/>
        <v>551579848.48999941</v>
      </c>
    </row>
    <row r="261" spans="1:6" s="275" customFormat="1" ht="41.25" customHeight="1" x14ac:dyDescent="0.2">
      <c r="A261" s="134">
        <v>44271</v>
      </c>
      <c r="B261" s="252" t="s">
        <v>1873</v>
      </c>
      <c r="C261" s="193" t="s">
        <v>1887</v>
      </c>
      <c r="D261" s="266"/>
      <c r="E261" s="42">
        <v>3150</v>
      </c>
      <c r="F261" s="289">
        <f t="shared" si="4"/>
        <v>551576698.48999941</v>
      </c>
    </row>
    <row r="262" spans="1:6" s="275" customFormat="1" ht="41.25" customHeight="1" x14ac:dyDescent="0.2">
      <c r="A262" s="134">
        <v>44271</v>
      </c>
      <c r="B262" s="252" t="s">
        <v>1874</v>
      </c>
      <c r="C262" s="193" t="s">
        <v>1888</v>
      </c>
      <c r="D262" s="266"/>
      <c r="E262" s="42">
        <v>2700</v>
      </c>
      <c r="F262" s="289">
        <f t="shared" si="4"/>
        <v>551573998.48999941</v>
      </c>
    </row>
    <row r="263" spans="1:6" s="275" customFormat="1" ht="31.5" customHeight="1" x14ac:dyDescent="0.2">
      <c r="A263" s="134">
        <v>44271</v>
      </c>
      <c r="B263" s="252" t="s">
        <v>1875</v>
      </c>
      <c r="C263" s="193" t="s">
        <v>1889</v>
      </c>
      <c r="D263" s="266"/>
      <c r="E263" s="42">
        <v>3600</v>
      </c>
      <c r="F263" s="289">
        <f t="shared" si="4"/>
        <v>551570398.48999941</v>
      </c>
    </row>
    <row r="264" spans="1:6" s="275" customFormat="1" ht="27" customHeight="1" x14ac:dyDescent="0.2">
      <c r="A264" s="134">
        <v>44271</v>
      </c>
      <c r="B264" s="252" t="s">
        <v>1876</v>
      </c>
      <c r="C264" s="193" t="s">
        <v>1890</v>
      </c>
      <c r="D264" s="266"/>
      <c r="E264" s="42">
        <v>9000</v>
      </c>
      <c r="F264" s="289">
        <f t="shared" si="4"/>
        <v>551561398.48999941</v>
      </c>
    </row>
    <row r="265" spans="1:6" s="275" customFormat="1" ht="41.25" customHeight="1" x14ac:dyDescent="0.2">
      <c r="A265" s="134">
        <v>44271</v>
      </c>
      <c r="B265" s="252" t="s">
        <v>1877</v>
      </c>
      <c r="C265" s="193" t="s">
        <v>1891</v>
      </c>
      <c r="D265" s="266"/>
      <c r="E265" s="42">
        <v>9000</v>
      </c>
      <c r="F265" s="289">
        <f t="shared" si="4"/>
        <v>551552398.48999941</v>
      </c>
    </row>
    <row r="266" spans="1:6" s="275" customFormat="1" ht="16.5" customHeight="1" x14ac:dyDescent="0.2">
      <c r="A266" s="134">
        <v>44271</v>
      </c>
      <c r="B266" s="252" t="s">
        <v>1878</v>
      </c>
      <c r="C266" s="193" t="s">
        <v>41</v>
      </c>
      <c r="D266" s="266"/>
      <c r="E266" s="42">
        <v>0</v>
      </c>
      <c r="F266" s="289">
        <f t="shared" si="4"/>
        <v>551552398.48999941</v>
      </c>
    </row>
    <row r="267" spans="1:6" s="275" customFormat="1" ht="82.5" customHeight="1" x14ac:dyDescent="0.2">
      <c r="A267" s="134">
        <v>44271</v>
      </c>
      <c r="B267" s="252" t="s">
        <v>1879</v>
      </c>
      <c r="C267" s="193" t="s">
        <v>1892</v>
      </c>
      <c r="D267" s="266"/>
      <c r="E267" s="42">
        <v>226000</v>
      </c>
      <c r="F267" s="289">
        <f t="shared" si="4"/>
        <v>551326398.48999941</v>
      </c>
    </row>
    <row r="268" spans="1:6" s="275" customFormat="1" ht="20.25" customHeight="1" x14ac:dyDescent="0.2">
      <c r="A268" s="134">
        <v>44271</v>
      </c>
      <c r="B268" s="252" t="s">
        <v>1880</v>
      </c>
      <c r="C268" s="193" t="s">
        <v>41</v>
      </c>
      <c r="D268" s="266"/>
      <c r="E268" s="42">
        <v>0</v>
      </c>
      <c r="F268" s="289">
        <f t="shared" si="4"/>
        <v>551326398.48999941</v>
      </c>
    </row>
    <row r="269" spans="1:6" s="275" customFormat="1" ht="41.25" customHeight="1" x14ac:dyDescent="0.2">
      <c r="A269" s="134">
        <v>44271</v>
      </c>
      <c r="B269" s="252" t="s">
        <v>1881</v>
      </c>
      <c r="C269" s="193" t="s">
        <v>1893</v>
      </c>
      <c r="D269" s="266"/>
      <c r="E269" s="42">
        <v>93005</v>
      </c>
      <c r="F269" s="289">
        <f t="shared" si="4"/>
        <v>551233393.48999941</v>
      </c>
    </row>
    <row r="270" spans="1:6" s="275" customFormat="1" ht="30" customHeight="1" x14ac:dyDescent="0.2">
      <c r="A270" s="134">
        <v>44271</v>
      </c>
      <c r="B270" s="252" t="s">
        <v>1882</v>
      </c>
      <c r="C270" s="193" t="s">
        <v>1894</v>
      </c>
      <c r="D270" s="266"/>
      <c r="E270" s="42">
        <v>4000</v>
      </c>
      <c r="F270" s="289">
        <f t="shared" si="4"/>
        <v>551229393.48999941</v>
      </c>
    </row>
    <row r="271" spans="1:6" s="275" customFormat="1" ht="54" customHeight="1" x14ac:dyDescent="0.2">
      <c r="A271" s="256">
        <v>44271</v>
      </c>
      <c r="B271" s="456" t="s">
        <v>1883</v>
      </c>
      <c r="C271" s="457" t="s">
        <v>1895</v>
      </c>
      <c r="D271" s="454"/>
      <c r="E271" s="213">
        <v>22596106</v>
      </c>
      <c r="F271" s="289">
        <f t="shared" si="4"/>
        <v>528633287.48999941</v>
      </c>
    </row>
    <row r="272" spans="1:6" s="275" customFormat="1" ht="21.75" customHeight="1" x14ac:dyDescent="0.2">
      <c r="A272" s="134">
        <v>44272</v>
      </c>
      <c r="B272" s="5">
        <v>58632</v>
      </c>
      <c r="C272" s="193" t="s">
        <v>41</v>
      </c>
      <c r="D272" s="266"/>
      <c r="E272" s="42">
        <v>0</v>
      </c>
      <c r="F272" s="289">
        <f t="shared" si="4"/>
        <v>528633287.48999941</v>
      </c>
    </row>
    <row r="273" spans="1:6" s="275" customFormat="1" ht="41.25" customHeight="1" x14ac:dyDescent="0.2">
      <c r="A273" s="134">
        <v>44272</v>
      </c>
      <c r="B273" s="252" t="s">
        <v>1902</v>
      </c>
      <c r="C273" s="193" t="s">
        <v>1922</v>
      </c>
      <c r="D273" s="266"/>
      <c r="E273" s="42">
        <v>131052.5</v>
      </c>
      <c r="F273" s="289">
        <f t="shared" si="4"/>
        <v>528502234.98999941</v>
      </c>
    </row>
    <row r="274" spans="1:6" s="275" customFormat="1" ht="28.5" customHeight="1" x14ac:dyDescent="0.2">
      <c r="A274" s="134">
        <v>44272</v>
      </c>
      <c r="B274" s="252" t="s">
        <v>1903</v>
      </c>
      <c r="C274" s="193" t="s">
        <v>1923</v>
      </c>
      <c r="D274" s="266"/>
      <c r="E274" s="42">
        <v>4500</v>
      </c>
      <c r="F274" s="289">
        <f t="shared" si="4"/>
        <v>528497734.98999941</v>
      </c>
    </row>
    <row r="275" spans="1:6" s="275" customFormat="1" ht="41.25" customHeight="1" x14ac:dyDescent="0.2">
      <c r="A275" s="134">
        <v>44272</v>
      </c>
      <c r="B275" s="252" t="s">
        <v>1904</v>
      </c>
      <c r="C275" s="193" t="s">
        <v>1924</v>
      </c>
      <c r="D275" s="266"/>
      <c r="E275" s="42">
        <v>97232.5</v>
      </c>
      <c r="F275" s="289">
        <f t="shared" si="4"/>
        <v>528400502.48999941</v>
      </c>
    </row>
    <row r="276" spans="1:6" s="275" customFormat="1" ht="51.75" customHeight="1" x14ac:dyDescent="0.2">
      <c r="A276" s="134">
        <v>44272</v>
      </c>
      <c r="B276" s="252" t="s">
        <v>1905</v>
      </c>
      <c r="C276" s="193" t="s">
        <v>1925</v>
      </c>
      <c r="D276" s="266"/>
      <c r="E276" s="42">
        <v>108000</v>
      </c>
      <c r="F276" s="289">
        <f t="shared" si="4"/>
        <v>528292502.48999941</v>
      </c>
    </row>
    <row r="277" spans="1:6" s="275" customFormat="1" ht="41.25" customHeight="1" x14ac:dyDescent="0.2">
      <c r="A277" s="134">
        <v>44272</v>
      </c>
      <c r="B277" s="252" t="s">
        <v>1906</v>
      </c>
      <c r="C277" s="193" t="s">
        <v>1926</v>
      </c>
      <c r="D277" s="266"/>
      <c r="E277" s="42">
        <v>359244.06</v>
      </c>
      <c r="F277" s="289">
        <f t="shared" si="4"/>
        <v>527933258.42999941</v>
      </c>
    </row>
    <row r="278" spans="1:6" s="275" customFormat="1" ht="41.25" customHeight="1" x14ac:dyDescent="0.2">
      <c r="A278" s="134">
        <v>44272</v>
      </c>
      <c r="B278" s="252" t="s">
        <v>1907</v>
      </c>
      <c r="C278" s="193" t="s">
        <v>1927</v>
      </c>
      <c r="D278" s="266"/>
      <c r="E278" s="42">
        <v>110612.01</v>
      </c>
      <c r="F278" s="289">
        <f t="shared" si="4"/>
        <v>527822646.41999942</v>
      </c>
    </row>
    <row r="279" spans="1:6" s="275" customFormat="1" ht="41.25" customHeight="1" x14ac:dyDescent="0.2">
      <c r="A279" s="134">
        <v>44272</v>
      </c>
      <c r="B279" s="252" t="s">
        <v>1908</v>
      </c>
      <c r="C279" s="193" t="s">
        <v>1928</v>
      </c>
      <c r="D279" s="266"/>
      <c r="E279" s="42">
        <v>79768.7</v>
      </c>
      <c r="F279" s="289">
        <f t="shared" si="4"/>
        <v>527742877.71999943</v>
      </c>
    </row>
    <row r="280" spans="1:6" s="275" customFormat="1" ht="47.25" customHeight="1" x14ac:dyDescent="0.2">
      <c r="A280" s="134">
        <v>44272</v>
      </c>
      <c r="B280" s="252" t="s">
        <v>1909</v>
      </c>
      <c r="C280" s="193" t="s">
        <v>1929</v>
      </c>
      <c r="D280" s="266"/>
      <c r="E280" s="42">
        <v>126825</v>
      </c>
      <c r="F280" s="289">
        <f t="shared" si="4"/>
        <v>527616052.71999943</v>
      </c>
    </row>
    <row r="281" spans="1:6" s="275" customFormat="1" ht="46.5" customHeight="1" x14ac:dyDescent="0.2">
      <c r="A281" s="134">
        <v>44272</v>
      </c>
      <c r="B281" s="252" t="s">
        <v>1910</v>
      </c>
      <c r="C281" s="193" t="s">
        <v>1930</v>
      </c>
      <c r="D281" s="266"/>
      <c r="E281" s="42">
        <v>84550</v>
      </c>
      <c r="F281" s="289">
        <f t="shared" si="4"/>
        <v>527531502.71999943</v>
      </c>
    </row>
    <row r="282" spans="1:6" s="275" customFormat="1" ht="41.25" customHeight="1" x14ac:dyDescent="0.2">
      <c r="A282" s="134">
        <v>44272</v>
      </c>
      <c r="B282" s="252" t="s">
        <v>1911</v>
      </c>
      <c r="C282" s="193" t="s">
        <v>1931</v>
      </c>
      <c r="D282" s="266"/>
      <c r="E282" s="42">
        <v>213457.53</v>
      </c>
      <c r="F282" s="289">
        <f t="shared" si="4"/>
        <v>527318045.18999946</v>
      </c>
    </row>
    <row r="283" spans="1:6" s="275" customFormat="1" ht="41.25" customHeight="1" x14ac:dyDescent="0.2">
      <c r="A283" s="134">
        <v>44272</v>
      </c>
      <c r="B283" s="252" t="s">
        <v>1912</v>
      </c>
      <c r="C283" s="193" t="s">
        <v>1932</v>
      </c>
      <c r="D283" s="266"/>
      <c r="E283" s="42">
        <v>10890</v>
      </c>
      <c r="F283" s="289">
        <f t="shared" si="4"/>
        <v>527307155.18999946</v>
      </c>
    </row>
    <row r="284" spans="1:6" s="275" customFormat="1" ht="109.5" customHeight="1" x14ac:dyDescent="0.2">
      <c r="A284" s="134">
        <v>44272</v>
      </c>
      <c r="B284" s="252" t="s">
        <v>1913</v>
      </c>
      <c r="C284" s="193" t="s">
        <v>1933</v>
      </c>
      <c r="D284" s="266"/>
      <c r="E284" s="42">
        <v>113000</v>
      </c>
      <c r="F284" s="289">
        <f t="shared" si="4"/>
        <v>527194155.18999946</v>
      </c>
    </row>
    <row r="285" spans="1:6" s="275" customFormat="1" ht="41.25" customHeight="1" x14ac:dyDescent="0.2">
      <c r="A285" s="134">
        <v>44272</v>
      </c>
      <c r="B285" s="252" t="s">
        <v>1914</v>
      </c>
      <c r="C285" s="193" t="s">
        <v>1934</v>
      </c>
      <c r="D285" s="266"/>
      <c r="E285" s="42">
        <v>92000</v>
      </c>
      <c r="F285" s="289">
        <f t="shared" si="4"/>
        <v>527102155.18999946</v>
      </c>
    </row>
    <row r="286" spans="1:6" s="275" customFormat="1" ht="41.25" customHeight="1" x14ac:dyDescent="0.2">
      <c r="A286" s="134">
        <v>44272</v>
      </c>
      <c r="B286" s="252" t="s">
        <v>1915</v>
      </c>
      <c r="C286" s="193" t="s">
        <v>1935</v>
      </c>
      <c r="D286" s="266"/>
      <c r="E286" s="42">
        <v>216546.44</v>
      </c>
      <c r="F286" s="289">
        <f t="shared" si="4"/>
        <v>526885608.74999946</v>
      </c>
    </row>
    <row r="287" spans="1:6" s="275" customFormat="1" ht="41.25" customHeight="1" x14ac:dyDescent="0.2">
      <c r="A287" s="134">
        <v>44272</v>
      </c>
      <c r="B287" s="252" t="s">
        <v>1916</v>
      </c>
      <c r="C287" s="193" t="s">
        <v>1936</v>
      </c>
      <c r="D287" s="266"/>
      <c r="E287" s="42">
        <v>198693.2</v>
      </c>
      <c r="F287" s="289">
        <f t="shared" si="4"/>
        <v>526686915.54999948</v>
      </c>
    </row>
    <row r="288" spans="1:6" s="275" customFormat="1" ht="41.25" customHeight="1" x14ac:dyDescent="0.2">
      <c r="A288" s="134">
        <v>44272</v>
      </c>
      <c r="B288" s="252" t="s">
        <v>1917</v>
      </c>
      <c r="C288" s="193" t="s">
        <v>1937</v>
      </c>
      <c r="D288" s="266"/>
      <c r="E288" s="42">
        <v>34517.769999999997</v>
      </c>
      <c r="F288" s="289">
        <f t="shared" si="4"/>
        <v>526652397.77999949</v>
      </c>
    </row>
    <row r="289" spans="1:6" s="275" customFormat="1" ht="41.25" customHeight="1" x14ac:dyDescent="0.2">
      <c r="A289" s="134">
        <v>44272</v>
      </c>
      <c r="B289" s="252" t="s">
        <v>1918</v>
      </c>
      <c r="C289" s="193" t="s">
        <v>1938</v>
      </c>
      <c r="D289" s="266"/>
      <c r="E289" s="42">
        <v>237123.27</v>
      </c>
      <c r="F289" s="289">
        <f t="shared" ref="F289:F352" si="5">F288-E289</f>
        <v>526415274.50999951</v>
      </c>
    </row>
    <row r="290" spans="1:6" s="275" customFormat="1" ht="61.5" customHeight="1" x14ac:dyDescent="0.2">
      <c r="A290" s="134">
        <v>44272</v>
      </c>
      <c r="B290" s="252" t="s">
        <v>1919</v>
      </c>
      <c r="C290" s="193" t="s">
        <v>1939</v>
      </c>
      <c r="D290" s="266"/>
      <c r="E290" s="42">
        <v>9000</v>
      </c>
      <c r="F290" s="289">
        <f t="shared" si="5"/>
        <v>526406274.50999951</v>
      </c>
    </row>
    <row r="291" spans="1:6" s="275" customFormat="1" ht="41.25" customHeight="1" x14ac:dyDescent="0.2">
      <c r="A291" s="256">
        <v>44272</v>
      </c>
      <c r="B291" s="456" t="s">
        <v>1920</v>
      </c>
      <c r="C291" s="457" t="s">
        <v>1940</v>
      </c>
      <c r="D291" s="454"/>
      <c r="E291" s="213">
        <v>246558.99</v>
      </c>
      <c r="F291" s="289">
        <f t="shared" si="5"/>
        <v>526159715.5199995</v>
      </c>
    </row>
    <row r="292" spans="1:6" s="275" customFormat="1" ht="109.5" customHeight="1" x14ac:dyDescent="0.2">
      <c r="A292" s="134">
        <v>44272</v>
      </c>
      <c r="B292" s="293" t="s">
        <v>1921</v>
      </c>
      <c r="C292" s="214" t="s">
        <v>1941</v>
      </c>
      <c r="D292" s="266"/>
      <c r="E292" s="472">
        <v>67500</v>
      </c>
      <c r="F292" s="289">
        <f t="shared" si="5"/>
        <v>526092215.5199995</v>
      </c>
    </row>
    <row r="293" spans="1:6" s="275" customFormat="1" ht="47.25" customHeight="1" x14ac:dyDescent="0.2">
      <c r="A293" s="134">
        <v>44272</v>
      </c>
      <c r="B293" s="252" t="s">
        <v>1896</v>
      </c>
      <c r="C293" s="193" t="s">
        <v>1942</v>
      </c>
      <c r="D293" s="266"/>
      <c r="E293" s="42">
        <v>156417.5</v>
      </c>
      <c r="F293" s="289">
        <f t="shared" si="5"/>
        <v>525935798.0199995</v>
      </c>
    </row>
    <row r="294" spans="1:6" s="275" customFormat="1" ht="41.25" customHeight="1" x14ac:dyDescent="0.2">
      <c r="A294" s="134">
        <v>44272</v>
      </c>
      <c r="B294" s="252" t="s">
        <v>1897</v>
      </c>
      <c r="C294" s="193" t="s">
        <v>1943</v>
      </c>
      <c r="D294" s="266"/>
      <c r="E294" s="42">
        <v>40500</v>
      </c>
      <c r="F294" s="289">
        <f t="shared" si="5"/>
        <v>525895298.0199995</v>
      </c>
    </row>
    <row r="295" spans="1:6" s="275" customFormat="1" ht="51" customHeight="1" x14ac:dyDescent="0.2">
      <c r="A295" s="134">
        <v>44272</v>
      </c>
      <c r="B295" s="252" t="s">
        <v>1898</v>
      </c>
      <c r="C295" s="193" t="s">
        <v>1944</v>
      </c>
      <c r="D295" s="266"/>
      <c r="E295" s="42">
        <v>126825</v>
      </c>
      <c r="F295" s="289">
        <f t="shared" si="5"/>
        <v>525768473.0199995</v>
      </c>
    </row>
    <row r="296" spans="1:6" s="275" customFormat="1" ht="29.25" customHeight="1" x14ac:dyDescent="0.2">
      <c r="A296" s="256">
        <v>44272</v>
      </c>
      <c r="B296" s="252" t="s">
        <v>1899</v>
      </c>
      <c r="C296" s="193" t="s">
        <v>1945</v>
      </c>
      <c r="D296" s="266"/>
      <c r="E296" s="42">
        <v>4740681.24</v>
      </c>
      <c r="F296" s="289">
        <f t="shared" si="5"/>
        <v>521027791.77999949</v>
      </c>
    </row>
    <row r="297" spans="1:6" s="275" customFormat="1" ht="41.25" customHeight="1" x14ac:dyDescent="0.2">
      <c r="A297" s="134">
        <v>44272</v>
      </c>
      <c r="B297" s="252" t="s">
        <v>1900</v>
      </c>
      <c r="C297" s="193" t="s">
        <v>1946</v>
      </c>
      <c r="D297" s="266"/>
      <c r="E297" s="42">
        <v>4734.3999999999996</v>
      </c>
      <c r="F297" s="289">
        <f t="shared" si="5"/>
        <v>521023057.37999952</v>
      </c>
    </row>
    <row r="298" spans="1:6" s="275" customFormat="1" ht="76.5" customHeight="1" x14ac:dyDescent="0.2">
      <c r="A298" s="256">
        <v>44272</v>
      </c>
      <c r="B298" s="456" t="s">
        <v>1901</v>
      </c>
      <c r="C298" s="457" t="s">
        <v>1947</v>
      </c>
      <c r="D298" s="454"/>
      <c r="E298" s="213">
        <v>1000050</v>
      </c>
      <c r="F298" s="289">
        <f t="shared" si="5"/>
        <v>520023007.37999952</v>
      </c>
    </row>
    <row r="299" spans="1:6" s="275" customFormat="1" ht="78" customHeight="1" x14ac:dyDescent="0.2">
      <c r="A299" s="134">
        <v>44273</v>
      </c>
      <c r="B299" s="252" t="s">
        <v>1962</v>
      </c>
      <c r="C299" s="193" t="s">
        <v>1964</v>
      </c>
      <c r="D299" s="266"/>
      <c r="E299" s="42">
        <v>126000</v>
      </c>
      <c r="F299" s="289">
        <f t="shared" si="5"/>
        <v>519897007.37999952</v>
      </c>
    </row>
    <row r="300" spans="1:6" s="275" customFormat="1" ht="42" customHeight="1" x14ac:dyDescent="0.2">
      <c r="A300" s="134">
        <v>44273</v>
      </c>
      <c r="B300" s="252" t="s">
        <v>1957</v>
      </c>
      <c r="C300" s="193" t="s">
        <v>1963</v>
      </c>
      <c r="D300" s="266"/>
      <c r="E300" s="42">
        <v>201534.38</v>
      </c>
      <c r="F300" s="289">
        <f t="shared" si="5"/>
        <v>519695472.99999952</v>
      </c>
    </row>
    <row r="301" spans="1:6" s="275" customFormat="1" ht="39.75" customHeight="1" x14ac:dyDescent="0.2">
      <c r="A301" s="134">
        <v>44273</v>
      </c>
      <c r="B301" s="252" t="s">
        <v>1958</v>
      </c>
      <c r="C301" s="193" t="s">
        <v>1965</v>
      </c>
      <c r="D301" s="266"/>
      <c r="E301" s="42">
        <v>6300</v>
      </c>
      <c r="F301" s="289">
        <f t="shared" si="5"/>
        <v>519689172.99999952</v>
      </c>
    </row>
    <row r="302" spans="1:6" s="275" customFormat="1" ht="25.5" customHeight="1" x14ac:dyDescent="0.2">
      <c r="A302" s="134">
        <v>44273</v>
      </c>
      <c r="B302" s="252" t="s">
        <v>1959</v>
      </c>
      <c r="C302" s="193" t="s">
        <v>1966</v>
      </c>
      <c r="D302" s="266"/>
      <c r="E302" s="42">
        <v>20700</v>
      </c>
      <c r="F302" s="289">
        <f t="shared" si="5"/>
        <v>519668472.99999952</v>
      </c>
    </row>
    <row r="303" spans="1:6" s="275" customFormat="1" ht="38.25" customHeight="1" x14ac:dyDescent="0.2">
      <c r="A303" s="134">
        <v>44273</v>
      </c>
      <c r="B303" s="252" t="s">
        <v>1960</v>
      </c>
      <c r="C303" s="193" t="s">
        <v>1967</v>
      </c>
      <c r="D303" s="266"/>
      <c r="E303" s="42">
        <v>10800</v>
      </c>
      <c r="F303" s="289">
        <f t="shared" si="5"/>
        <v>519657672.99999952</v>
      </c>
    </row>
    <row r="304" spans="1:6" s="275" customFormat="1" ht="47.25" customHeight="1" x14ac:dyDescent="0.2">
      <c r="A304" s="134">
        <v>44273</v>
      </c>
      <c r="B304" s="252" t="s">
        <v>1961</v>
      </c>
      <c r="C304" s="193" t="s">
        <v>1973</v>
      </c>
      <c r="D304" s="266"/>
      <c r="E304" s="42">
        <v>228285</v>
      </c>
      <c r="F304" s="289">
        <f t="shared" si="5"/>
        <v>519429387.99999952</v>
      </c>
    </row>
    <row r="305" spans="1:6" s="275" customFormat="1" ht="34.5" customHeight="1" x14ac:dyDescent="0.2">
      <c r="A305" s="134">
        <v>44274</v>
      </c>
      <c r="B305" s="252" t="s">
        <v>1974</v>
      </c>
      <c r="C305" s="193" t="s">
        <v>1976</v>
      </c>
      <c r="D305" s="266"/>
      <c r="E305" s="42">
        <v>42479.86</v>
      </c>
      <c r="F305" s="289">
        <f t="shared" si="5"/>
        <v>519386908.13999951</v>
      </c>
    </row>
    <row r="306" spans="1:6" s="275" customFormat="1" ht="41.25" customHeight="1" x14ac:dyDescent="0.2">
      <c r="A306" s="134">
        <v>44274</v>
      </c>
      <c r="B306" s="252" t="s">
        <v>1975</v>
      </c>
      <c r="C306" s="193" t="s">
        <v>1970</v>
      </c>
      <c r="D306" s="266"/>
      <c r="E306" s="42">
        <v>186220.34</v>
      </c>
      <c r="F306" s="289">
        <f t="shared" si="5"/>
        <v>519200687.79999954</v>
      </c>
    </row>
    <row r="307" spans="1:6" s="275" customFormat="1" ht="38.25" customHeight="1" x14ac:dyDescent="0.2">
      <c r="A307" s="134">
        <v>44274</v>
      </c>
      <c r="B307" s="252" t="s">
        <v>1968</v>
      </c>
      <c r="C307" s="193" t="s">
        <v>1972</v>
      </c>
      <c r="D307" s="266"/>
      <c r="E307" s="42">
        <v>25765.14</v>
      </c>
      <c r="F307" s="289">
        <f t="shared" si="5"/>
        <v>519174922.65999955</v>
      </c>
    </row>
    <row r="308" spans="1:6" s="275" customFormat="1" ht="40.5" customHeight="1" x14ac:dyDescent="0.2">
      <c r="A308" s="256">
        <v>44274</v>
      </c>
      <c r="B308" s="456" t="s">
        <v>1969</v>
      </c>
      <c r="C308" s="457" t="s">
        <v>1971</v>
      </c>
      <c r="D308" s="454"/>
      <c r="E308" s="213">
        <v>687520</v>
      </c>
      <c r="F308" s="289">
        <f t="shared" si="5"/>
        <v>518487402.65999955</v>
      </c>
    </row>
    <row r="309" spans="1:6" s="275" customFormat="1" ht="49.5" customHeight="1" x14ac:dyDescent="0.2">
      <c r="A309" s="134">
        <v>44277</v>
      </c>
      <c r="B309" s="252" t="s">
        <v>2033</v>
      </c>
      <c r="C309" s="193" t="s">
        <v>2034</v>
      </c>
      <c r="D309" s="266"/>
      <c r="E309" s="42">
        <v>112100</v>
      </c>
      <c r="F309" s="289">
        <f t="shared" si="5"/>
        <v>518375302.65999955</v>
      </c>
    </row>
    <row r="310" spans="1:6" s="275" customFormat="1" ht="28.5" customHeight="1" x14ac:dyDescent="0.2">
      <c r="A310" s="134">
        <v>44277</v>
      </c>
      <c r="B310" s="252" t="s">
        <v>1991</v>
      </c>
      <c r="C310" s="193" t="s">
        <v>2035</v>
      </c>
      <c r="D310" s="266"/>
      <c r="E310" s="42">
        <v>48112.36</v>
      </c>
      <c r="F310" s="289">
        <f t="shared" si="5"/>
        <v>518327190.29999954</v>
      </c>
    </row>
    <row r="311" spans="1:6" s="275" customFormat="1" ht="27" customHeight="1" x14ac:dyDescent="0.2">
      <c r="A311" s="134">
        <v>44277</v>
      </c>
      <c r="B311" s="252" t="s">
        <v>1992</v>
      </c>
      <c r="C311" s="193" t="s">
        <v>2036</v>
      </c>
      <c r="D311" s="266"/>
      <c r="E311" s="42">
        <v>48795.81</v>
      </c>
      <c r="F311" s="289">
        <f t="shared" si="5"/>
        <v>518278394.48999953</v>
      </c>
    </row>
    <row r="312" spans="1:6" s="275" customFormat="1" ht="40.5" customHeight="1" x14ac:dyDescent="0.2">
      <c r="A312" s="134">
        <v>44277</v>
      </c>
      <c r="B312" s="252" t="s">
        <v>1993</v>
      </c>
      <c r="C312" s="193" t="s">
        <v>2037</v>
      </c>
      <c r="D312" s="266"/>
      <c r="E312" s="42">
        <v>893673.86</v>
      </c>
      <c r="F312" s="289">
        <f t="shared" si="5"/>
        <v>517384720.62999952</v>
      </c>
    </row>
    <row r="313" spans="1:6" s="275" customFormat="1" ht="94.5" customHeight="1" x14ac:dyDescent="0.2">
      <c r="A313" s="134">
        <v>44277</v>
      </c>
      <c r="B313" s="252" t="s">
        <v>1994</v>
      </c>
      <c r="C313" s="193" t="s">
        <v>2038</v>
      </c>
      <c r="D313" s="266"/>
      <c r="E313" s="42">
        <v>56500</v>
      </c>
      <c r="F313" s="289">
        <f t="shared" si="5"/>
        <v>517328220.62999952</v>
      </c>
    </row>
    <row r="314" spans="1:6" s="275" customFormat="1" ht="51.75" customHeight="1" x14ac:dyDescent="0.2">
      <c r="A314" s="134">
        <v>44277</v>
      </c>
      <c r="B314" s="252" t="s">
        <v>1995</v>
      </c>
      <c r="C314" s="193" t="s">
        <v>2039</v>
      </c>
      <c r="D314" s="266"/>
      <c r="E314" s="42">
        <v>257877.5</v>
      </c>
      <c r="F314" s="289">
        <f t="shared" si="5"/>
        <v>517070343.12999952</v>
      </c>
    </row>
    <row r="315" spans="1:6" s="275" customFormat="1" ht="50.25" customHeight="1" x14ac:dyDescent="0.2">
      <c r="A315" s="134">
        <v>44277</v>
      </c>
      <c r="B315" s="252" t="s">
        <v>1996</v>
      </c>
      <c r="C315" s="193" t="s">
        <v>2040</v>
      </c>
      <c r="D315" s="266"/>
      <c r="E315" s="42">
        <v>21137.5</v>
      </c>
      <c r="F315" s="289">
        <f t="shared" si="5"/>
        <v>517049205.62999952</v>
      </c>
    </row>
    <row r="316" spans="1:6" s="275" customFormat="1" ht="61.5" customHeight="1" x14ac:dyDescent="0.2">
      <c r="A316" s="134">
        <v>44277</v>
      </c>
      <c r="B316" s="252" t="s">
        <v>1997</v>
      </c>
      <c r="C316" s="193" t="s">
        <v>2041</v>
      </c>
      <c r="D316" s="266"/>
      <c r="E316" s="42">
        <v>45000</v>
      </c>
      <c r="F316" s="289">
        <f t="shared" si="5"/>
        <v>517004205.62999952</v>
      </c>
    </row>
    <row r="317" spans="1:6" s="275" customFormat="1" ht="58.5" customHeight="1" x14ac:dyDescent="0.2">
      <c r="A317" s="134">
        <v>44277</v>
      </c>
      <c r="B317" s="252" t="s">
        <v>1998</v>
      </c>
      <c r="C317" s="193" t="s">
        <v>2042</v>
      </c>
      <c r="D317" s="266"/>
      <c r="E317" s="42">
        <v>63000</v>
      </c>
      <c r="F317" s="289">
        <f t="shared" si="5"/>
        <v>516941205.62999952</v>
      </c>
    </row>
    <row r="318" spans="1:6" s="275" customFormat="1" ht="40.5" customHeight="1" x14ac:dyDescent="0.2">
      <c r="A318" s="134">
        <v>44277</v>
      </c>
      <c r="B318" s="252" t="s">
        <v>1999</v>
      </c>
      <c r="C318" s="193" t="s">
        <v>2043</v>
      </c>
      <c r="D318" s="266"/>
      <c r="E318" s="42">
        <v>203918.78</v>
      </c>
      <c r="F318" s="289">
        <f t="shared" si="5"/>
        <v>516737286.84999955</v>
      </c>
    </row>
    <row r="319" spans="1:6" s="275" customFormat="1" ht="24.75" customHeight="1" x14ac:dyDescent="0.2">
      <c r="A319" s="134">
        <v>44277</v>
      </c>
      <c r="B319" s="252" t="s">
        <v>2000</v>
      </c>
      <c r="C319" s="193" t="s">
        <v>2044</v>
      </c>
      <c r="D319" s="266"/>
      <c r="E319" s="42">
        <v>46922.01</v>
      </c>
      <c r="F319" s="289">
        <f t="shared" si="5"/>
        <v>516690364.83999956</v>
      </c>
    </row>
    <row r="320" spans="1:6" s="275" customFormat="1" ht="40.5" customHeight="1" x14ac:dyDescent="0.2">
      <c r="A320" s="134">
        <v>44277</v>
      </c>
      <c r="B320" s="252" t="s">
        <v>2001</v>
      </c>
      <c r="C320" s="193" t="s">
        <v>2045</v>
      </c>
      <c r="D320" s="266"/>
      <c r="E320" s="42">
        <v>67011.17</v>
      </c>
      <c r="F320" s="289">
        <f t="shared" si="5"/>
        <v>516623353.66999954</v>
      </c>
    </row>
    <row r="321" spans="1:6" s="275" customFormat="1" ht="40.5" customHeight="1" x14ac:dyDescent="0.2">
      <c r="A321" s="134">
        <v>44277</v>
      </c>
      <c r="B321" s="252" t="s">
        <v>2002</v>
      </c>
      <c r="C321" s="193" t="s">
        <v>2046</v>
      </c>
      <c r="D321" s="266"/>
      <c r="E321" s="42">
        <v>228302.72</v>
      </c>
      <c r="F321" s="289">
        <f t="shared" si="5"/>
        <v>516395050.94999951</v>
      </c>
    </row>
    <row r="322" spans="1:6" s="275" customFormat="1" ht="40.5" customHeight="1" x14ac:dyDescent="0.2">
      <c r="A322" s="134">
        <v>44277</v>
      </c>
      <c r="B322" s="252" t="s">
        <v>2003</v>
      </c>
      <c r="C322" s="193" t="s">
        <v>2047</v>
      </c>
      <c r="D322" s="266"/>
      <c r="E322" s="42">
        <v>228456.85</v>
      </c>
      <c r="F322" s="289">
        <f t="shared" si="5"/>
        <v>516166594.09999949</v>
      </c>
    </row>
    <row r="323" spans="1:6" s="275" customFormat="1" ht="40.5" customHeight="1" x14ac:dyDescent="0.2">
      <c r="A323" s="134">
        <v>44277</v>
      </c>
      <c r="B323" s="252" t="s">
        <v>2004</v>
      </c>
      <c r="C323" s="193" t="s">
        <v>2048</v>
      </c>
      <c r="D323" s="266"/>
      <c r="E323" s="42">
        <v>186622.88</v>
      </c>
      <c r="F323" s="289">
        <f t="shared" si="5"/>
        <v>515979971.21999949</v>
      </c>
    </row>
    <row r="324" spans="1:6" s="275" customFormat="1" ht="40.5" customHeight="1" x14ac:dyDescent="0.2">
      <c r="A324" s="134">
        <v>44277</v>
      </c>
      <c r="B324" s="252" t="s">
        <v>2005</v>
      </c>
      <c r="C324" s="193" t="s">
        <v>2049</v>
      </c>
      <c r="D324" s="266"/>
      <c r="E324" s="42">
        <v>216277.49</v>
      </c>
      <c r="F324" s="289">
        <f t="shared" si="5"/>
        <v>515763693.72999948</v>
      </c>
    </row>
    <row r="325" spans="1:6" s="275" customFormat="1" ht="40.5" customHeight="1" x14ac:dyDescent="0.2">
      <c r="A325" s="134">
        <v>44277</v>
      </c>
      <c r="B325" s="252" t="s">
        <v>2006</v>
      </c>
      <c r="C325" s="193" t="s">
        <v>2050</v>
      </c>
      <c r="D325" s="266"/>
      <c r="E325" s="42">
        <v>227694.3</v>
      </c>
      <c r="F325" s="289">
        <f t="shared" si="5"/>
        <v>515535999.42999947</v>
      </c>
    </row>
    <row r="326" spans="1:6" s="275" customFormat="1" ht="40.5" customHeight="1" x14ac:dyDescent="0.2">
      <c r="A326" s="134">
        <v>44277</v>
      </c>
      <c r="B326" s="252" t="s">
        <v>2007</v>
      </c>
      <c r="C326" s="193" t="s">
        <v>2051</v>
      </c>
      <c r="D326" s="266"/>
      <c r="E326" s="42">
        <v>196150.13</v>
      </c>
      <c r="F326" s="289">
        <f t="shared" si="5"/>
        <v>515339849.29999948</v>
      </c>
    </row>
    <row r="327" spans="1:6" s="275" customFormat="1" ht="40.5" customHeight="1" x14ac:dyDescent="0.2">
      <c r="A327" s="134">
        <v>44277</v>
      </c>
      <c r="B327" s="252" t="s">
        <v>2008</v>
      </c>
      <c r="C327" s="193" t="s">
        <v>2052</v>
      </c>
      <c r="D327" s="266"/>
      <c r="E327" s="42">
        <v>250250.73</v>
      </c>
      <c r="F327" s="289">
        <f t="shared" si="5"/>
        <v>515089598.56999946</v>
      </c>
    </row>
    <row r="328" spans="1:6" s="275" customFormat="1" ht="40.5" customHeight="1" x14ac:dyDescent="0.2">
      <c r="A328" s="134">
        <v>44277</v>
      </c>
      <c r="B328" s="252" t="s">
        <v>2009</v>
      </c>
      <c r="C328" s="193" t="s">
        <v>2053</v>
      </c>
      <c r="D328" s="266"/>
      <c r="E328" s="42">
        <v>120062.5</v>
      </c>
      <c r="F328" s="289">
        <f t="shared" si="5"/>
        <v>514969536.06999946</v>
      </c>
    </row>
    <row r="329" spans="1:6" s="275" customFormat="1" ht="40.5" customHeight="1" x14ac:dyDescent="0.2">
      <c r="A329" s="134">
        <v>44277</v>
      </c>
      <c r="B329" s="252" t="s">
        <v>2010</v>
      </c>
      <c r="C329" s="193" t="s">
        <v>2054</v>
      </c>
      <c r="D329" s="266"/>
      <c r="E329" s="42">
        <v>227158.8</v>
      </c>
      <c r="F329" s="289">
        <f t="shared" si="5"/>
        <v>514742377.26999944</v>
      </c>
    </row>
    <row r="330" spans="1:6" s="275" customFormat="1" ht="20.25" customHeight="1" x14ac:dyDescent="0.2">
      <c r="A330" s="134">
        <v>44277</v>
      </c>
      <c r="B330" s="252" t="s">
        <v>2011</v>
      </c>
      <c r="C330" s="193" t="s">
        <v>41</v>
      </c>
      <c r="D330" s="266"/>
      <c r="E330" s="42">
        <v>0</v>
      </c>
      <c r="F330" s="289">
        <f t="shared" si="5"/>
        <v>514742377.26999944</v>
      </c>
    </row>
    <row r="331" spans="1:6" s="275" customFormat="1" ht="40.5" customHeight="1" x14ac:dyDescent="0.2">
      <c r="A331" s="134">
        <v>44277</v>
      </c>
      <c r="B331" s="252" t="s">
        <v>2012</v>
      </c>
      <c r="C331" s="193" t="s">
        <v>2055</v>
      </c>
      <c r="D331" s="266"/>
      <c r="E331" s="42">
        <v>1217.8</v>
      </c>
      <c r="F331" s="289">
        <f t="shared" si="5"/>
        <v>514741159.46999943</v>
      </c>
    </row>
    <row r="332" spans="1:6" s="275" customFormat="1" ht="40.5" customHeight="1" x14ac:dyDescent="0.2">
      <c r="A332" s="134">
        <v>44277</v>
      </c>
      <c r="B332" s="252" t="s">
        <v>2013</v>
      </c>
      <c r="C332" s="193" t="s">
        <v>2056</v>
      </c>
      <c r="D332" s="266"/>
      <c r="E332" s="42">
        <v>121759.31</v>
      </c>
      <c r="F332" s="289">
        <f t="shared" si="5"/>
        <v>514619400.15999943</v>
      </c>
    </row>
    <row r="333" spans="1:6" s="275" customFormat="1" ht="40.5" customHeight="1" x14ac:dyDescent="0.2">
      <c r="A333" s="134">
        <v>44277</v>
      </c>
      <c r="B333" s="252" t="s">
        <v>2014</v>
      </c>
      <c r="C333" s="193" t="s">
        <v>2057</v>
      </c>
      <c r="D333" s="266"/>
      <c r="E333" s="42">
        <v>57981.06</v>
      </c>
      <c r="F333" s="289">
        <f t="shared" si="5"/>
        <v>514561419.09999943</v>
      </c>
    </row>
    <row r="334" spans="1:6" s="275" customFormat="1" ht="51.75" customHeight="1" x14ac:dyDescent="0.2">
      <c r="A334" s="134">
        <v>44277</v>
      </c>
      <c r="B334" s="252" t="s">
        <v>2015</v>
      </c>
      <c r="C334" s="193" t="s">
        <v>2058</v>
      </c>
      <c r="D334" s="266"/>
      <c r="E334" s="42">
        <v>257877.5</v>
      </c>
      <c r="F334" s="289">
        <f t="shared" si="5"/>
        <v>514303541.59999943</v>
      </c>
    </row>
    <row r="335" spans="1:6" s="275" customFormat="1" ht="29.25" customHeight="1" x14ac:dyDescent="0.2">
      <c r="A335" s="134">
        <v>44277</v>
      </c>
      <c r="B335" s="252" t="s">
        <v>2016</v>
      </c>
      <c r="C335" s="193" t="s">
        <v>2059</v>
      </c>
      <c r="D335" s="266"/>
      <c r="E335" s="42">
        <v>5400</v>
      </c>
      <c r="F335" s="289">
        <f t="shared" si="5"/>
        <v>514298141.59999943</v>
      </c>
    </row>
    <row r="336" spans="1:6" s="275" customFormat="1" ht="40.5" customHeight="1" x14ac:dyDescent="0.2">
      <c r="A336" s="134">
        <v>44277</v>
      </c>
      <c r="B336" s="252" t="s">
        <v>2017</v>
      </c>
      <c r="C336" s="193" t="s">
        <v>2060</v>
      </c>
      <c r="D336" s="266"/>
      <c r="E336" s="42">
        <v>115730.01</v>
      </c>
      <c r="F336" s="289">
        <f t="shared" si="5"/>
        <v>514182411.58999944</v>
      </c>
    </row>
    <row r="337" spans="1:6" s="275" customFormat="1" ht="23.25" customHeight="1" x14ac:dyDescent="0.2">
      <c r="A337" s="134">
        <v>44277</v>
      </c>
      <c r="B337" s="252" t="s">
        <v>2018</v>
      </c>
      <c r="C337" s="193" t="s">
        <v>2061</v>
      </c>
      <c r="D337" s="266"/>
      <c r="E337" s="42">
        <v>16650</v>
      </c>
      <c r="F337" s="289">
        <f t="shared" si="5"/>
        <v>514165761.58999944</v>
      </c>
    </row>
    <row r="338" spans="1:6" s="275" customFormat="1" ht="40.5" customHeight="1" x14ac:dyDescent="0.2">
      <c r="A338" s="134">
        <v>44277</v>
      </c>
      <c r="B338" s="252" t="s">
        <v>2019</v>
      </c>
      <c r="C338" s="193" t="s">
        <v>2063</v>
      </c>
      <c r="D338" s="266"/>
      <c r="E338" s="42">
        <v>166858.88</v>
      </c>
      <c r="F338" s="289">
        <f t="shared" si="5"/>
        <v>513998902.70999944</v>
      </c>
    </row>
    <row r="339" spans="1:6" s="275" customFormat="1" ht="40.5" customHeight="1" x14ac:dyDescent="0.2">
      <c r="A339" s="134">
        <v>44277</v>
      </c>
      <c r="B339" s="252" t="s">
        <v>2020</v>
      </c>
      <c r="C339" s="193" t="s">
        <v>2062</v>
      </c>
      <c r="D339" s="266"/>
      <c r="E339" s="42">
        <v>409558.14</v>
      </c>
      <c r="F339" s="289">
        <f t="shared" si="5"/>
        <v>513589344.56999946</v>
      </c>
    </row>
    <row r="340" spans="1:6" s="275" customFormat="1" ht="40.5" customHeight="1" x14ac:dyDescent="0.2">
      <c r="A340" s="134">
        <v>44277</v>
      </c>
      <c r="B340" s="252" t="s">
        <v>2021</v>
      </c>
      <c r="C340" s="193" t="s">
        <v>2064</v>
      </c>
      <c r="D340" s="266"/>
      <c r="E340" s="42">
        <v>180919.47</v>
      </c>
      <c r="F340" s="289">
        <f t="shared" si="5"/>
        <v>513408425.09999943</v>
      </c>
    </row>
    <row r="341" spans="1:6" s="275" customFormat="1" ht="40.5" customHeight="1" x14ac:dyDescent="0.2">
      <c r="A341" s="134">
        <v>44277</v>
      </c>
      <c r="B341" s="252" t="s">
        <v>2022</v>
      </c>
      <c r="C341" s="193" t="s">
        <v>2065</v>
      </c>
      <c r="D341" s="266"/>
      <c r="E341" s="42">
        <v>6525</v>
      </c>
      <c r="F341" s="289">
        <f t="shared" si="5"/>
        <v>513401900.09999943</v>
      </c>
    </row>
    <row r="342" spans="1:6" s="275" customFormat="1" ht="57.75" customHeight="1" x14ac:dyDescent="0.2">
      <c r="A342" s="134">
        <v>44277</v>
      </c>
      <c r="B342" s="252" t="s">
        <v>2023</v>
      </c>
      <c r="C342" s="193" t="s">
        <v>2066</v>
      </c>
      <c r="D342" s="266"/>
      <c r="E342" s="42">
        <v>9000</v>
      </c>
      <c r="F342" s="289">
        <f t="shared" si="5"/>
        <v>513392900.09999943</v>
      </c>
    </row>
    <row r="343" spans="1:6" s="275" customFormat="1" ht="51.75" customHeight="1" x14ac:dyDescent="0.2">
      <c r="A343" s="134">
        <v>44277</v>
      </c>
      <c r="B343" s="252" t="s">
        <v>2024</v>
      </c>
      <c r="C343" s="193" t="s">
        <v>2067</v>
      </c>
      <c r="D343" s="266"/>
      <c r="E343" s="42">
        <v>249422.5</v>
      </c>
      <c r="F343" s="289">
        <f t="shared" si="5"/>
        <v>513143477.59999943</v>
      </c>
    </row>
    <row r="344" spans="1:6" s="275" customFormat="1" ht="40.5" customHeight="1" x14ac:dyDescent="0.2">
      <c r="A344" s="134">
        <v>44277</v>
      </c>
      <c r="B344" s="252" t="s">
        <v>2025</v>
      </c>
      <c r="C344" s="193" t="s">
        <v>2068</v>
      </c>
      <c r="D344" s="266"/>
      <c r="E344" s="42">
        <v>145324.87</v>
      </c>
      <c r="F344" s="289">
        <f t="shared" si="5"/>
        <v>512998152.72999942</v>
      </c>
    </row>
    <row r="345" spans="1:6" s="275" customFormat="1" ht="40.5" customHeight="1" x14ac:dyDescent="0.2">
      <c r="A345" s="134">
        <v>44277</v>
      </c>
      <c r="B345" s="252" t="s">
        <v>2026</v>
      </c>
      <c r="C345" s="193" t="s">
        <v>2069</v>
      </c>
      <c r="D345" s="266"/>
      <c r="E345" s="42">
        <v>120766.04</v>
      </c>
      <c r="F345" s="289">
        <f t="shared" si="5"/>
        <v>512877386.6899994</v>
      </c>
    </row>
    <row r="346" spans="1:6" s="275" customFormat="1" ht="40.5" customHeight="1" x14ac:dyDescent="0.2">
      <c r="A346" s="134">
        <v>44277</v>
      </c>
      <c r="B346" s="252" t="s">
        <v>2027</v>
      </c>
      <c r="C346" s="193" t="s">
        <v>2070</v>
      </c>
      <c r="D346" s="266"/>
      <c r="E346" s="42">
        <v>73844.02</v>
      </c>
      <c r="F346" s="289">
        <f t="shared" si="5"/>
        <v>512803542.66999942</v>
      </c>
    </row>
    <row r="347" spans="1:6" s="275" customFormat="1" ht="40.5" customHeight="1" x14ac:dyDescent="0.2">
      <c r="A347" s="134">
        <v>44277</v>
      </c>
      <c r="B347" s="252" t="s">
        <v>2028</v>
      </c>
      <c r="C347" s="193" t="s">
        <v>2071</v>
      </c>
      <c r="D347" s="266"/>
      <c r="E347" s="42">
        <v>16922.009999999998</v>
      </c>
      <c r="F347" s="289">
        <f t="shared" si="5"/>
        <v>512786620.65999943</v>
      </c>
    </row>
    <row r="348" spans="1:6" s="275" customFormat="1" ht="51" customHeight="1" x14ac:dyDescent="0.2">
      <c r="A348" s="134">
        <v>44277</v>
      </c>
      <c r="B348" s="252" t="s">
        <v>2029</v>
      </c>
      <c r="C348" s="193" t="s">
        <v>2072</v>
      </c>
      <c r="D348" s="266"/>
      <c r="E348" s="42">
        <v>384702.5</v>
      </c>
      <c r="F348" s="289">
        <f t="shared" si="5"/>
        <v>512401918.15999943</v>
      </c>
    </row>
    <row r="349" spans="1:6" s="275" customFormat="1" ht="40.5" customHeight="1" x14ac:dyDescent="0.2">
      <c r="A349" s="134">
        <v>44277</v>
      </c>
      <c r="B349" s="252" t="s">
        <v>2030</v>
      </c>
      <c r="C349" s="193" t="s">
        <v>2073</v>
      </c>
      <c r="D349" s="266"/>
      <c r="E349" s="42">
        <v>10800</v>
      </c>
      <c r="F349" s="289">
        <f t="shared" si="5"/>
        <v>512391118.15999943</v>
      </c>
    </row>
    <row r="350" spans="1:6" s="275" customFormat="1" ht="40.5" customHeight="1" x14ac:dyDescent="0.2">
      <c r="A350" s="134">
        <v>44277</v>
      </c>
      <c r="B350" s="252" t="s">
        <v>2031</v>
      </c>
      <c r="C350" s="193" t="s">
        <v>2074</v>
      </c>
      <c r="D350" s="266"/>
      <c r="E350" s="42">
        <v>10890</v>
      </c>
      <c r="F350" s="289">
        <f t="shared" si="5"/>
        <v>512380228.15999943</v>
      </c>
    </row>
    <row r="351" spans="1:6" s="275" customFormat="1" ht="88.5" customHeight="1" x14ac:dyDescent="0.2">
      <c r="A351" s="134">
        <v>44277</v>
      </c>
      <c r="B351" s="252" t="s">
        <v>2032</v>
      </c>
      <c r="C351" s="193" t="s">
        <v>2075</v>
      </c>
      <c r="D351" s="266"/>
      <c r="E351" s="42">
        <v>67800</v>
      </c>
      <c r="F351" s="289">
        <f t="shared" si="5"/>
        <v>512312428.15999943</v>
      </c>
    </row>
    <row r="352" spans="1:6" s="275" customFormat="1" ht="16.5" customHeight="1" x14ac:dyDescent="0.2">
      <c r="A352" s="134">
        <v>44277</v>
      </c>
      <c r="B352" s="252" t="s">
        <v>2076</v>
      </c>
      <c r="C352" s="214" t="s">
        <v>41</v>
      </c>
      <c r="D352" s="266"/>
      <c r="E352" s="472">
        <v>0</v>
      </c>
      <c r="F352" s="289">
        <f t="shared" si="5"/>
        <v>512312428.15999943</v>
      </c>
    </row>
    <row r="353" spans="1:6" s="275" customFormat="1" ht="40.5" customHeight="1" x14ac:dyDescent="0.2">
      <c r="A353" s="134">
        <v>44277</v>
      </c>
      <c r="B353" s="252" t="s">
        <v>2077</v>
      </c>
      <c r="C353" s="193" t="s">
        <v>2086</v>
      </c>
      <c r="D353" s="266"/>
      <c r="E353" s="42">
        <v>2081.4499999999998</v>
      </c>
      <c r="F353" s="289">
        <f t="shared" ref="F353:F416" si="6">F352-E353</f>
        <v>512310346.70999944</v>
      </c>
    </row>
    <row r="354" spans="1:6" s="275" customFormat="1" ht="40.5" customHeight="1" x14ac:dyDescent="0.2">
      <c r="A354" s="134">
        <v>44277</v>
      </c>
      <c r="B354" s="252" t="s">
        <v>2078</v>
      </c>
      <c r="C354" s="193" t="s">
        <v>2087</v>
      </c>
      <c r="D354" s="266"/>
      <c r="E354" s="42">
        <v>29592.5</v>
      </c>
      <c r="F354" s="289">
        <f t="shared" si="6"/>
        <v>512280754.20999944</v>
      </c>
    </row>
    <row r="355" spans="1:6" s="275" customFormat="1" ht="26.25" customHeight="1" x14ac:dyDescent="0.2">
      <c r="A355" s="134">
        <v>44277</v>
      </c>
      <c r="B355" s="252" t="s">
        <v>2079</v>
      </c>
      <c r="C355" s="193" t="s">
        <v>2088</v>
      </c>
      <c r="D355" s="266"/>
      <c r="E355" s="42">
        <v>53200</v>
      </c>
      <c r="F355" s="289">
        <f t="shared" si="6"/>
        <v>512227554.20999944</v>
      </c>
    </row>
    <row r="356" spans="1:6" s="275" customFormat="1" ht="24.75" customHeight="1" x14ac:dyDescent="0.2">
      <c r="A356" s="134">
        <v>44277</v>
      </c>
      <c r="B356" s="252" t="s">
        <v>2080</v>
      </c>
      <c r="C356" s="193" t="s">
        <v>2089</v>
      </c>
      <c r="D356" s="266"/>
      <c r="E356" s="42">
        <v>235622.01</v>
      </c>
      <c r="F356" s="289">
        <f t="shared" si="6"/>
        <v>511991932.19999945</v>
      </c>
    </row>
    <row r="357" spans="1:6" s="275" customFormat="1" ht="30.75" customHeight="1" x14ac:dyDescent="0.2">
      <c r="A357" s="134">
        <v>44277</v>
      </c>
      <c r="B357" s="252" t="s">
        <v>2081</v>
      </c>
      <c r="C357" s="193" t="s">
        <v>2090</v>
      </c>
      <c r="D357" s="266"/>
      <c r="E357" s="42">
        <v>95600</v>
      </c>
      <c r="F357" s="289">
        <f t="shared" si="6"/>
        <v>511896332.19999945</v>
      </c>
    </row>
    <row r="358" spans="1:6" s="275" customFormat="1" ht="28.5" customHeight="1" x14ac:dyDescent="0.2">
      <c r="A358" s="134">
        <v>44277</v>
      </c>
      <c r="B358" s="252" t="s">
        <v>2082</v>
      </c>
      <c r="C358" s="193" t="s">
        <v>2091</v>
      </c>
      <c r="D358" s="266"/>
      <c r="E358" s="42">
        <v>158620.15</v>
      </c>
      <c r="F358" s="289">
        <f t="shared" si="6"/>
        <v>511737712.04999948</v>
      </c>
    </row>
    <row r="359" spans="1:6" s="275" customFormat="1" ht="40.5" customHeight="1" x14ac:dyDescent="0.2">
      <c r="A359" s="134">
        <v>44277</v>
      </c>
      <c r="B359" s="252" t="s">
        <v>2083</v>
      </c>
      <c r="C359" s="193" t="s">
        <v>2092</v>
      </c>
      <c r="D359" s="266"/>
      <c r="E359" s="42">
        <v>40914.9</v>
      </c>
      <c r="F359" s="289">
        <f t="shared" si="6"/>
        <v>511696797.1499995</v>
      </c>
    </row>
    <row r="360" spans="1:6" s="275" customFormat="1" ht="59.25" customHeight="1" x14ac:dyDescent="0.2">
      <c r="A360" s="134">
        <v>44277</v>
      </c>
      <c r="B360" s="252" t="s">
        <v>2084</v>
      </c>
      <c r="C360" s="193" t="s">
        <v>2093</v>
      </c>
      <c r="D360" s="266"/>
      <c r="E360" s="42">
        <v>240967.5</v>
      </c>
      <c r="F360" s="289">
        <f t="shared" si="6"/>
        <v>511455829.6499995</v>
      </c>
    </row>
    <row r="361" spans="1:6" s="275" customFormat="1" ht="63.75" customHeight="1" x14ac:dyDescent="0.2">
      <c r="A361" s="256">
        <v>44277</v>
      </c>
      <c r="B361" s="456" t="s">
        <v>2085</v>
      </c>
      <c r="C361" s="457" t="s">
        <v>2094</v>
      </c>
      <c r="D361" s="454"/>
      <c r="E361" s="213">
        <v>126825</v>
      </c>
      <c r="F361" s="289">
        <f t="shared" si="6"/>
        <v>511329004.6499995</v>
      </c>
    </row>
    <row r="362" spans="1:6" s="275" customFormat="1" ht="59.25" customHeight="1" x14ac:dyDescent="0.2">
      <c r="A362" s="134">
        <v>44278</v>
      </c>
      <c r="B362" s="252" t="s">
        <v>2116</v>
      </c>
      <c r="C362" s="193" t="s">
        <v>2117</v>
      </c>
      <c r="D362" s="266"/>
      <c r="E362" s="42">
        <v>113000</v>
      </c>
      <c r="F362" s="289">
        <f t="shared" si="6"/>
        <v>511216004.6499995</v>
      </c>
    </row>
    <row r="363" spans="1:6" s="275" customFormat="1" ht="63.75" customHeight="1" x14ac:dyDescent="0.2">
      <c r="A363" s="134">
        <v>44278</v>
      </c>
      <c r="B363" s="252" t="s">
        <v>2102</v>
      </c>
      <c r="C363" s="193" t="s">
        <v>2118</v>
      </c>
      <c r="D363" s="266"/>
      <c r="E363" s="42">
        <v>90000</v>
      </c>
      <c r="F363" s="289">
        <f t="shared" si="6"/>
        <v>511126004.6499995</v>
      </c>
    </row>
    <row r="364" spans="1:6" s="275" customFormat="1" ht="63.75" customHeight="1" x14ac:dyDescent="0.2">
      <c r="A364" s="134">
        <v>44278</v>
      </c>
      <c r="B364" s="252" t="s">
        <v>2103</v>
      </c>
      <c r="C364" s="193" t="s">
        <v>2119</v>
      </c>
      <c r="D364" s="266"/>
      <c r="E364" s="42">
        <v>9000</v>
      </c>
      <c r="F364" s="289">
        <f t="shared" si="6"/>
        <v>511117004.6499995</v>
      </c>
    </row>
    <row r="365" spans="1:6" s="275" customFormat="1" ht="48" customHeight="1" x14ac:dyDescent="0.2">
      <c r="A365" s="134">
        <v>44278</v>
      </c>
      <c r="B365" s="252" t="s">
        <v>2104</v>
      </c>
      <c r="C365" s="193" t="s">
        <v>2120</v>
      </c>
      <c r="D365" s="266"/>
      <c r="E365" s="42">
        <v>384702.5</v>
      </c>
      <c r="F365" s="289">
        <f t="shared" si="6"/>
        <v>510732302.1499995</v>
      </c>
    </row>
    <row r="366" spans="1:6" s="275" customFormat="1" ht="49.5" customHeight="1" x14ac:dyDescent="0.2">
      <c r="A366" s="134">
        <v>44278</v>
      </c>
      <c r="B366" s="252" t="s">
        <v>2105</v>
      </c>
      <c r="C366" s="193" t="s">
        <v>2121</v>
      </c>
      <c r="D366" s="266"/>
      <c r="E366" s="42">
        <v>21137.5</v>
      </c>
      <c r="F366" s="289">
        <f t="shared" si="6"/>
        <v>510711164.6499995</v>
      </c>
    </row>
    <row r="367" spans="1:6" s="275" customFormat="1" ht="55.5" customHeight="1" x14ac:dyDescent="0.2">
      <c r="A367" s="134">
        <v>44278</v>
      </c>
      <c r="B367" s="252" t="s">
        <v>2106</v>
      </c>
      <c r="C367" s="193" t="s">
        <v>2122</v>
      </c>
      <c r="D367" s="266"/>
      <c r="E367" s="42">
        <v>33820</v>
      </c>
      <c r="F367" s="289">
        <f t="shared" si="6"/>
        <v>510677344.6499995</v>
      </c>
    </row>
    <row r="368" spans="1:6" s="275" customFormat="1" ht="63.75" customHeight="1" x14ac:dyDescent="0.2">
      <c r="A368" s="134">
        <v>44278</v>
      </c>
      <c r="B368" s="252" t="s">
        <v>2107</v>
      </c>
      <c r="C368" s="193" t="s">
        <v>2123</v>
      </c>
      <c r="D368" s="266"/>
      <c r="E368" s="42">
        <v>113000</v>
      </c>
      <c r="F368" s="289">
        <f t="shared" si="6"/>
        <v>510564344.6499995</v>
      </c>
    </row>
    <row r="369" spans="1:6" s="275" customFormat="1" ht="85.5" customHeight="1" x14ac:dyDescent="0.2">
      <c r="A369" s="134">
        <v>44278</v>
      </c>
      <c r="B369" s="252" t="s">
        <v>2108</v>
      </c>
      <c r="C369" s="193" t="s">
        <v>2124</v>
      </c>
      <c r="D369" s="266"/>
      <c r="E369" s="42">
        <v>226000</v>
      </c>
      <c r="F369" s="289">
        <f t="shared" si="6"/>
        <v>510338344.6499995</v>
      </c>
    </row>
    <row r="370" spans="1:6" s="275" customFormat="1" ht="47.25" customHeight="1" x14ac:dyDescent="0.2">
      <c r="A370" s="134">
        <v>44278</v>
      </c>
      <c r="B370" s="252" t="s">
        <v>2109</v>
      </c>
      <c r="C370" s="193" t="s">
        <v>2125</v>
      </c>
      <c r="D370" s="266"/>
      <c r="E370" s="42">
        <v>120000</v>
      </c>
      <c r="F370" s="289">
        <f t="shared" si="6"/>
        <v>510218344.6499995</v>
      </c>
    </row>
    <row r="371" spans="1:6" s="275" customFormat="1" ht="45" customHeight="1" x14ac:dyDescent="0.2">
      <c r="A371" s="134">
        <v>44278</v>
      </c>
      <c r="B371" s="252" t="s">
        <v>2110</v>
      </c>
      <c r="C371" s="193" t="s">
        <v>2126</v>
      </c>
      <c r="D371" s="266"/>
      <c r="E371" s="42">
        <v>257877.5</v>
      </c>
      <c r="F371" s="289">
        <f t="shared" si="6"/>
        <v>509960467.1499995</v>
      </c>
    </row>
    <row r="372" spans="1:6" s="275" customFormat="1" ht="36" customHeight="1" x14ac:dyDescent="0.2">
      <c r="A372" s="134">
        <v>44278</v>
      </c>
      <c r="B372" s="252" t="s">
        <v>2111</v>
      </c>
      <c r="C372" s="193" t="s">
        <v>2127</v>
      </c>
      <c r="D372" s="266"/>
      <c r="E372" s="42">
        <v>15930</v>
      </c>
      <c r="F372" s="289">
        <f t="shared" si="6"/>
        <v>509944537.1499995</v>
      </c>
    </row>
    <row r="373" spans="1:6" s="275" customFormat="1" ht="21" customHeight="1" x14ac:dyDescent="0.2">
      <c r="A373" s="134">
        <v>44278</v>
      </c>
      <c r="B373" s="252" t="s">
        <v>2112</v>
      </c>
      <c r="C373" s="193" t="s">
        <v>41</v>
      </c>
      <c r="D373" s="266"/>
      <c r="E373" s="42">
        <v>0</v>
      </c>
      <c r="F373" s="289">
        <f t="shared" si="6"/>
        <v>509944537.1499995</v>
      </c>
    </row>
    <row r="374" spans="1:6" s="275" customFormat="1" ht="80.25" customHeight="1" x14ac:dyDescent="0.2">
      <c r="A374" s="134">
        <v>44278</v>
      </c>
      <c r="B374" s="252" t="s">
        <v>2113</v>
      </c>
      <c r="C374" s="193" t="s">
        <v>2128</v>
      </c>
      <c r="D374" s="266"/>
      <c r="E374" s="42">
        <v>226000</v>
      </c>
      <c r="F374" s="289">
        <f t="shared" si="6"/>
        <v>509718537.1499995</v>
      </c>
    </row>
    <row r="375" spans="1:6" s="275" customFormat="1" ht="37.5" customHeight="1" x14ac:dyDescent="0.2">
      <c r="A375" s="134">
        <v>44278</v>
      </c>
      <c r="B375" s="252" t="s">
        <v>2114</v>
      </c>
      <c r="C375" s="193" t="s">
        <v>2129</v>
      </c>
      <c r="D375" s="266"/>
      <c r="E375" s="42">
        <v>11307888.689999999</v>
      </c>
      <c r="F375" s="289">
        <f t="shared" si="6"/>
        <v>498410648.4599995</v>
      </c>
    </row>
    <row r="376" spans="1:6" s="275" customFormat="1" ht="126" customHeight="1" x14ac:dyDescent="0.2">
      <c r="A376" s="256">
        <v>44278</v>
      </c>
      <c r="B376" s="456" t="s">
        <v>2115</v>
      </c>
      <c r="C376" s="193" t="s">
        <v>2130</v>
      </c>
      <c r="D376" s="266"/>
      <c r="E376" s="42">
        <v>10558476.720000001</v>
      </c>
      <c r="F376" s="289">
        <f t="shared" si="6"/>
        <v>487852171.73999947</v>
      </c>
    </row>
    <row r="377" spans="1:6" s="275" customFormat="1" ht="34.5" customHeight="1" x14ac:dyDescent="0.2">
      <c r="A377" s="217">
        <v>44279</v>
      </c>
      <c r="B377" s="252" t="s">
        <v>2157</v>
      </c>
      <c r="C377" s="193" t="s">
        <v>2158</v>
      </c>
      <c r="D377" s="266"/>
      <c r="E377" s="42">
        <v>178790.17</v>
      </c>
      <c r="F377" s="289">
        <f t="shared" si="6"/>
        <v>487673381.56999946</v>
      </c>
    </row>
    <row r="378" spans="1:6" s="275" customFormat="1" ht="39.75" customHeight="1" x14ac:dyDescent="0.2">
      <c r="A378" s="217">
        <v>44279</v>
      </c>
      <c r="B378" s="252" t="s">
        <v>2131</v>
      </c>
      <c r="C378" s="193" t="s">
        <v>2159</v>
      </c>
      <c r="D378" s="266"/>
      <c r="E378" s="42">
        <v>35474.92</v>
      </c>
      <c r="F378" s="289">
        <f t="shared" si="6"/>
        <v>487637906.64999944</v>
      </c>
    </row>
    <row r="379" spans="1:6" s="275" customFormat="1" ht="79.5" customHeight="1" x14ac:dyDescent="0.2">
      <c r="A379" s="217">
        <v>44279</v>
      </c>
      <c r="B379" s="252" t="s">
        <v>2132</v>
      </c>
      <c r="C379" s="193" t="s">
        <v>2160</v>
      </c>
      <c r="D379" s="266"/>
      <c r="E379" s="42">
        <v>226000</v>
      </c>
      <c r="F379" s="289">
        <f t="shared" si="6"/>
        <v>487411906.64999944</v>
      </c>
    </row>
    <row r="380" spans="1:6" s="275" customFormat="1" ht="36.75" customHeight="1" x14ac:dyDescent="0.2">
      <c r="A380" s="217">
        <v>44279</v>
      </c>
      <c r="B380" s="252" t="s">
        <v>2133</v>
      </c>
      <c r="C380" s="193" t="s">
        <v>2161</v>
      </c>
      <c r="D380" s="266"/>
      <c r="E380" s="42">
        <v>115777.60000000001</v>
      </c>
      <c r="F380" s="289">
        <f t="shared" si="6"/>
        <v>487296129.04999942</v>
      </c>
    </row>
    <row r="381" spans="1:6" s="275" customFormat="1" ht="46.5" customHeight="1" x14ac:dyDescent="0.2">
      <c r="A381" s="217">
        <v>44279</v>
      </c>
      <c r="B381" s="252" t="s">
        <v>2134</v>
      </c>
      <c r="C381" s="193" t="s">
        <v>2162</v>
      </c>
      <c r="D381" s="266"/>
      <c r="E381" s="42">
        <v>31075</v>
      </c>
      <c r="F381" s="289">
        <f t="shared" si="6"/>
        <v>487265054.04999942</v>
      </c>
    </row>
    <row r="382" spans="1:6" s="275" customFormat="1" ht="46.5" customHeight="1" x14ac:dyDescent="0.2">
      <c r="A382" s="217">
        <v>44279</v>
      </c>
      <c r="B382" s="252" t="s">
        <v>2135</v>
      </c>
      <c r="C382" s="193" t="s">
        <v>2163</v>
      </c>
      <c r="D382" s="266"/>
      <c r="E382" s="42">
        <v>5717.8</v>
      </c>
      <c r="F382" s="289">
        <f t="shared" si="6"/>
        <v>487259336.2499994</v>
      </c>
    </row>
    <row r="383" spans="1:6" s="275" customFormat="1" ht="63.75" customHeight="1" x14ac:dyDescent="0.2">
      <c r="A383" s="217">
        <v>44279</v>
      </c>
      <c r="B383" s="252" t="s">
        <v>2136</v>
      </c>
      <c r="C383" s="193" t="s">
        <v>2164</v>
      </c>
      <c r="D383" s="266"/>
      <c r="E383" s="42">
        <v>76162.73</v>
      </c>
      <c r="F383" s="289">
        <f t="shared" si="6"/>
        <v>487183173.51999938</v>
      </c>
    </row>
    <row r="384" spans="1:6" s="275" customFormat="1" ht="25.5" customHeight="1" x14ac:dyDescent="0.2">
      <c r="A384" s="217">
        <v>44279</v>
      </c>
      <c r="B384" s="252" t="s">
        <v>2137</v>
      </c>
      <c r="C384" s="193" t="s">
        <v>2165</v>
      </c>
      <c r="D384" s="266"/>
      <c r="E384" s="42">
        <v>46045.41</v>
      </c>
      <c r="F384" s="289">
        <f t="shared" si="6"/>
        <v>487137128.10999936</v>
      </c>
    </row>
    <row r="385" spans="1:6" s="275" customFormat="1" ht="69" customHeight="1" x14ac:dyDescent="0.2">
      <c r="A385" s="217">
        <v>44279</v>
      </c>
      <c r="B385" s="252" t="s">
        <v>2138</v>
      </c>
      <c r="C385" s="193" t="s">
        <v>2166</v>
      </c>
      <c r="D385" s="266"/>
      <c r="E385" s="42">
        <v>56500</v>
      </c>
      <c r="F385" s="289">
        <f t="shared" si="6"/>
        <v>487080628.10999936</v>
      </c>
    </row>
    <row r="386" spans="1:6" s="275" customFormat="1" ht="50.25" customHeight="1" x14ac:dyDescent="0.2">
      <c r="A386" s="217">
        <v>44279</v>
      </c>
      <c r="B386" s="252" t="s">
        <v>2139</v>
      </c>
      <c r="C386" s="193" t="s">
        <v>2167</v>
      </c>
      <c r="D386" s="266"/>
      <c r="E386" s="42">
        <v>10800</v>
      </c>
      <c r="F386" s="289">
        <f t="shared" si="6"/>
        <v>487069828.10999936</v>
      </c>
    </row>
    <row r="387" spans="1:6" s="275" customFormat="1" ht="39" customHeight="1" x14ac:dyDescent="0.2">
      <c r="A387" s="217">
        <v>44279</v>
      </c>
      <c r="B387" s="252" t="s">
        <v>2140</v>
      </c>
      <c r="C387" s="193" t="s">
        <v>2168</v>
      </c>
      <c r="D387" s="266"/>
      <c r="E387" s="42">
        <v>27000</v>
      </c>
      <c r="F387" s="289">
        <f t="shared" si="6"/>
        <v>487042828.10999936</v>
      </c>
    </row>
    <row r="388" spans="1:6" s="275" customFormat="1" ht="51" customHeight="1" x14ac:dyDescent="0.2">
      <c r="A388" s="217">
        <v>44279</v>
      </c>
      <c r="B388" s="252" t="s">
        <v>2141</v>
      </c>
      <c r="C388" s="193" t="s">
        <v>2169</v>
      </c>
      <c r="D388" s="266"/>
      <c r="E388" s="42">
        <v>152100</v>
      </c>
      <c r="F388" s="289">
        <f t="shared" si="6"/>
        <v>486890728.10999936</v>
      </c>
    </row>
    <row r="389" spans="1:6" s="275" customFormat="1" ht="42.75" customHeight="1" x14ac:dyDescent="0.2">
      <c r="A389" s="217">
        <v>44279</v>
      </c>
      <c r="B389" s="252" t="s">
        <v>2142</v>
      </c>
      <c r="C389" s="193" t="s">
        <v>2170</v>
      </c>
      <c r="D389" s="266"/>
      <c r="E389" s="42">
        <v>216270.27</v>
      </c>
      <c r="F389" s="289">
        <f t="shared" si="6"/>
        <v>486674457.83999938</v>
      </c>
    </row>
    <row r="390" spans="1:6" s="275" customFormat="1" ht="36.75" customHeight="1" x14ac:dyDescent="0.2">
      <c r="A390" s="217">
        <v>44279</v>
      </c>
      <c r="B390" s="252" t="s">
        <v>2143</v>
      </c>
      <c r="C390" s="193" t="s">
        <v>2171</v>
      </c>
      <c r="D390" s="266"/>
      <c r="E390" s="42">
        <v>106016.69</v>
      </c>
      <c r="F390" s="289">
        <f t="shared" si="6"/>
        <v>486568441.14999938</v>
      </c>
    </row>
    <row r="391" spans="1:6" s="275" customFormat="1" ht="41.25" customHeight="1" x14ac:dyDescent="0.2">
      <c r="A391" s="217">
        <v>44279</v>
      </c>
      <c r="B391" s="252" t="s">
        <v>2144</v>
      </c>
      <c r="C391" s="193" t="s">
        <v>2172</v>
      </c>
      <c r="D391" s="266"/>
      <c r="E391" s="42">
        <v>185380.71</v>
      </c>
      <c r="F391" s="289">
        <f t="shared" si="6"/>
        <v>486383060.4399994</v>
      </c>
    </row>
    <row r="392" spans="1:6" s="275" customFormat="1" ht="18" customHeight="1" x14ac:dyDescent="0.2">
      <c r="A392" s="217">
        <v>44279</v>
      </c>
      <c r="B392" s="252" t="s">
        <v>2145</v>
      </c>
      <c r="C392" s="193" t="s">
        <v>41</v>
      </c>
      <c r="D392" s="266"/>
      <c r="E392" s="42">
        <v>0</v>
      </c>
      <c r="F392" s="289">
        <f t="shared" si="6"/>
        <v>486383060.4399994</v>
      </c>
    </row>
    <row r="393" spans="1:6" s="275" customFormat="1" ht="75" customHeight="1" x14ac:dyDescent="0.2">
      <c r="A393" s="217">
        <v>44279</v>
      </c>
      <c r="B393" s="252" t="s">
        <v>2146</v>
      </c>
      <c r="C393" s="193" t="s">
        <v>2173</v>
      </c>
      <c r="D393" s="266"/>
      <c r="E393" s="42">
        <v>158200</v>
      </c>
      <c r="F393" s="289">
        <f t="shared" si="6"/>
        <v>486224860.4399994</v>
      </c>
    </row>
    <row r="394" spans="1:6" s="275" customFormat="1" ht="63.75" customHeight="1" x14ac:dyDescent="0.2">
      <c r="A394" s="217">
        <v>44279</v>
      </c>
      <c r="B394" s="252" t="s">
        <v>2147</v>
      </c>
      <c r="C394" s="193" t="s">
        <v>2174</v>
      </c>
      <c r="D394" s="266"/>
      <c r="E394" s="42">
        <v>83507</v>
      </c>
      <c r="F394" s="289">
        <f t="shared" si="6"/>
        <v>486141353.4399994</v>
      </c>
    </row>
    <row r="395" spans="1:6" s="275" customFormat="1" ht="72.75" customHeight="1" x14ac:dyDescent="0.2">
      <c r="A395" s="217">
        <v>44279</v>
      </c>
      <c r="B395" s="252" t="s">
        <v>2148</v>
      </c>
      <c r="C395" s="193" t="s">
        <v>2175</v>
      </c>
      <c r="D395" s="266"/>
      <c r="E395" s="42">
        <v>722902.5</v>
      </c>
      <c r="F395" s="289">
        <f t="shared" si="6"/>
        <v>485418450.9399994</v>
      </c>
    </row>
    <row r="396" spans="1:6" s="275" customFormat="1" ht="24" customHeight="1" x14ac:dyDescent="0.2">
      <c r="A396" s="217">
        <v>44279</v>
      </c>
      <c r="B396" s="252" t="s">
        <v>2149</v>
      </c>
      <c r="C396" s="193" t="s">
        <v>2176</v>
      </c>
      <c r="D396" s="266"/>
      <c r="E396" s="42">
        <v>209330.27</v>
      </c>
      <c r="F396" s="289">
        <f t="shared" si="6"/>
        <v>485209120.66999942</v>
      </c>
    </row>
    <row r="397" spans="1:6" s="275" customFormat="1" ht="26.25" customHeight="1" x14ac:dyDescent="0.2">
      <c r="A397" s="217">
        <v>44279</v>
      </c>
      <c r="B397" s="252" t="s">
        <v>2150</v>
      </c>
      <c r="C397" s="193" t="s">
        <v>2165</v>
      </c>
      <c r="D397" s="266"/>
      <c r="E397" s="42">
        <v>309483.01</v>
      </c>
      <c r="F397" s="289">
        <f t="shared" si="6"/>
        <v>484899637.65999943</v>
      </c>
    </row>
    <row r="398" spans="1:6" s="275" customFormat="1" ht="37.5" customHeight="1" x14ac:dyDescent="0.2">
      <c r="A398" s="217">
        <v>44279</v>
      </c>
      <c r="B398" s="252" t="s">
        <v>2151</v>
      </c>
      <c r="C398" s="193" t="s">
        <v>2177</v>
      </c>
      <c r="D398" s="266"/>
      <c r="E398" s="42">
        <v>355725</v>
      </c>
      <c r="F398" s="289">
        <f t="shared" si="6"/>
        <v>484543912.65999943</v>
      </c>
    </row>
    <row r="399" spans="1:6" s="275" customFormat="1" ht="39" customHeight="1" x14ac:dyDescent="0.2">
      <c r="A399" s="217">
        <v>44279</v>
      </c>
      <c r="B399" s="252" t="s">
        <v>2152</v>
      </c>
      <c r="C399" s="193" t="s">
        <v>2178</v>
      </c>
      <c r="D399" s="266"/>
      <c r="E399" s="42">
        <v>445194</v>
      </c>
      <c r="F399" s="289">
        <f t="shared" si="6"/>
        <v>484098718.65999943</v>
      </c>
    </row>
    <row r="400" spans="1:6" s="275" customFormat="1" ht="39" customHeight="1" x14ac:dyDescent="0.2">
      <c r="A400" s="217">
        <v>44279</v>
      </c>
      <c r="B400" s="252" t="s">
        <v>2153</v>
      </c>
      <c r="C400" s="5" t="s">
        <v>41</v>
      </c>
      <c r="D400" s="266"/>
      <c r="E400" s="42">
        <v>0</v>
      </c>
      <c r="F400" s="289">
        <f t="shared" si="6"/>
        <v>484098718.65999943</v>
      </c>
    </row>
    <row r="401" spans="1:6" s="275" customFormat="1" ht="40.5" customHeight="1" x14ac:dyDescent="0.2">
      <c r="A401" s="217">
        <v>44279</v>
      </c>
      <c r="B401" s="252" t="s">
        <v>2154</v>
      </c>
      <c r="C401" s="193" t="s">
        <v>2179</v>
      </c>
      <c r="D401" s="266"/>
      <c r="E401" s="42">
        <v>18000</v>
      </c>
      <c r="F401" s="289">
        <f t="shared" si="6"/>
        <v>484080718.65999943</v>
      </c>
    </row>
    <row r="402" spans="1:6" s="275" customFormat="1" ht="40.5" customHeight="1" x14ac:dyDescent="0.2">
      <c r="A402" s="217">
        <v>44279</v>
      </c>
      <c r="B402" s="252" t="s">
        <v>2155</v>
      </c>
      <c r="C402" s="193" t="s">
        <v>2180</v>
      </c>
      <c r="D402" s="266"/>
      <c r="E402" s="42">
        <v>1996981.2</v>
      </c>
      <c r="F402" s="289">
        <f t="shared" si="6"/>
        <v>482083737.45999944</v>
      </c>
    </row>
    <row r="403" spans="1:6" s="275" customFormat="1" ht="42" customHeight="1" x14ac:dyDescent="0.2">
      <c r="A403" s="134">
        <v>44279</v>
      </c>
      <c r="B403" s="252" t="s">
        <v>2156</v>
      </c>
      <c r="C403" s="193" t="s">
        <v>2181</v>
      </c>
      <c r="D403" s="266"/>
      <c r="E403" s="42">
        <v>6509.68</v>
      </c>
      <c r="F403" s="289">
        <f t="shared" si="6"/>
        <v>482077227.77999943</v>
      </c>
    </row>
    <row r="404" spans="1:6" s="275" customFormat="1" ht="39" customHeight="1" x14ac:dyDescent="0.2">
      <c r="A404" s="134">
        <v>44280</v>
      </c>
      <c r="B404" s="5">
        <v>58734</v>
      </c>
      <c r="C404" s="5" t="s">
        <v>2265</v>
      </c>
      <c r="D404" s="266"/>
      <c r="E404" s="42">
        <v>50730</v>
      </c>
      <c r="F404" s="289">
        <f t="shared" si="6"/>
        <v>482026497.77999943</v>
      </c>
    </row>
    <row r="405" spans="1:6" s="275" customFormat="1" ht="50.25" customHeight="1" x14ac:dyDescent="0.2">
      <c r="A405" s="134">
        <v>44280</v>
      </c>
      <c r="B405" s="5">
        <v>58735</v>
      </c>
      <c r="C405" s="5" t="s">
        <v>2266</v>
      </c>
      <c r="D405" s="266"/>
      <c r="E405" s="42">
        <v>388930</v>
      </c>
      <c r="F405" s="289">
        <f t="shared" si="6"/>
        <v>481637567.77999943</v>
      </c>
    </row>
    <row r="406" spans="1:6" s="275" customFormat="1" ht="39" customHeight="1" x14ac:dyDescent="0.2">
      <c r="A406" s="134">
        <v>44280</v>
      </c>
      <c r="B406" s="5">
        <v>58736</v>
      </c>
      <c r="C406" s="5" t="s">
        <v>2267</v>
      </c>
      <c r="D406" s="266"/>
      <c r="E406" s="42">
        <v>126825</v>
      </c>
      <c r="F406" s="289">
        <f t="shared" si="6"/>
        <v>481510742.77999943</v>
      </c>
    </row>
    <row r="407" spans="1:6" s="275" customFormat="1" ht="40.5" customHeight="1" x14ac:dyDescent="0.2">
      <c r="A407" s="134">
        <v>44280</v>
      </c>
      <c r="B407" s="5">
        <v>58737</v>
      </c>
      <c r="C407" s="5" t="s">
        <v>2268</v>
      </c>
      <c r="D407" s="266"/>
      <c r="E407" s="42">
        <v>185380.71</v>
      </c>
      <c r="F407" s="289">
        <f t="shared" si="6"/>
        <v>481325362.06999946</v>
      </c>
    </row>
    <row r="408" spans="1:6" s="275" customFormat="1" ht="37.5" customHeight="1" x14ac:dyDescent="0.2">
      <c r="A408" s="134">
        <v>44280</v>
      </c>
      <c r="B408" s="5">
        <v>58738</v>
      </c>
      <c r="C408" s="5" t="s">
        <v>2269</v>
      </c>
      <c r="D408" s="266"/>
      <c r="E408" s="42">
        <v>101753.58</v>
      </c>
      <c r="F408" s="289">
        <f t="shared" si="6"/>
        <v>481223608.48999947</v>
      </c>
    </row>
    <row r="409" spans="1:6" s="275" customFormat="1" ht="35.25" customHeight="1" x14ac:dyDescent="0.2">
      <c r="A409" s="134">
        <v>44280</v>
      </c>
      <c r="B409" s="5">
        <v>58739</v>
      </c>
      <c r="C409" s="5" t="s">
        <v>2270</v>
      </c>
      <c r="D409" s="266"/>
      <c r="E409" s="42">
        <v>205380.71</v>
      </c>
      <c r="F409" s="289">
        <f t="shared" si="6"/>
        <v>481018227.77999949</v>
      </c>
    </row>
    <row r="410" spans="1:6" s="275" customFormat="1" ht="43.5" customHeight="1" x14ac:dyDescent="0.2">
      <c r="A410" s="134">
        <v>44280</v>
      </c>
      <c r="B410" s="5">
        <v>58740</v>
      </c>
      <c r="C410" s="5" t="s">
        <v>2271</v>
      </c>
      <c r="D410" s="266"/>
      <c r="E410" s="42">
        <v>88458.7</v>
      </c>
      <c r="F410" s="289">
        <f t="shared" si="6"/>
        <v>480929769.07999951</v>
      </c>
    </row>
    <row r="411" spans="1:6" s="275" customFormat="1" ht="36.75" customHeight="1" x14ac:dyDescent="0.2">
      <c r="A411" s="134">
        <v>44280</v>
      </c>
      <c r="B411" s="5">
        <v>58741</v>
      </c>
      <c r="C411" s="5" t="s">
        <v>2264</v>
      </c>
      <c r="D411" s="266"/>
      <c r="E411" s="42">
        <v>34690.36</v>
      </c>
      <c r="F411" s="289">
        <f t="shared" si="6"/>
        <v>480895078.71999949</v>
      </c>
    </row>
    <row r="412" spans="1:6" s="275" customFormat="1" ht="42.75" customHeight="1" x14ac:dyDescent="0.2">
      <c r="A412" s="134">
        <v>44280</v>
      </c>
      <c r="B412" s="5">
        <v>58742</v>
      </c>
      <c r="C412" s="5" t="s">
        <v>2263</v>
      </c>
      <c r="D412" s="266"/>
      <c r="E412" s="42">
        <v>97997.23</v>
      </c>
      <c r="F412" s="289">
        <f t="shared" si="6"/>
        <v>480797081.48999947</v>
      </c>
    </row>
    <row r="413" spans="1:6" s="275" customFormat="1" ht="39" customHeight="1" x14ac:dyDescent="0.2">
      <c r="A413" s="134">
        <v>44280</v>
      </c>
      <c r="B413" s="5">
        <v>58743</v>
      </c>
      <c r="C413" s="5" t="s">
        <v>2262</v>
      </c>
      <c r="D413" s="266"/>
      <c r="E413" s="42">
        <v>116258.88</v>
      </c>
      <c r="F413" s="289">
        <f t="shared" si="6"/>
        <v>480680822.60999948</v>
      </c>
    </row>
    <row r="414" spans="1:6" s="275" customFormat="1" ht="46.5" customHeight="1" x14ac:dyDescent="0.2">
      <c r="A414" s="134">
        <v>44280</v>
      </c>
      <c r="B414" s="5">
        <v>58744</v>
      </c>
      <c r="C414" s="5" t="s">
        <v>2261</v>
      </c>
      <c r="D414" s="266"/>
      <c r="E414" s="42">
        <v>45000</v>
      </c>
      <c r="F414" s="289">
        <f t="shared" si="6"/>
        <v>480635822.60999948</v>
      </c>
    </row>
    <row r="415" spans="1:6" s="275" customFormat="1" ht="39" customHeight="1" x14ac:dyDescent="0.2">
      <c r="A415" s="134">
        <v>44280</v>
      </c>
      <c r="B415" s="5">
        <v>58745</v>
      </c>
      <c r="C415" s="5" t="s">
        <v>2260</v>
      </c>
      <c r="D415" s="266"/>
      <c r="E415" s="42">
        <v>465661.7</v>
      </c>
      <c r="F415" s="289">
        <f t="shared" si="6"/>
        <v>480170160.90999949</v>
      </c>
    </row>
    <row r="416" spans="1:6" s="275" customFormat="1" ht="39" customHeight="1" x14ac:dyDescent="0.2">
      <c r="A416" s="134">
        <v>44280</v>
      </c>
      <c r="B416" s="5">
        <v>58746</v>
      </c>
      <c r="C416" s="5" t="s">
        <v>2259</v>
      </c>
      <c r="D416" s="266"/>
      <c r="E416" s="42">
        <v>484950.8</v>
      </c>
      <c r="F416" s="289">
        <f t="shared" si="6"/>
        <v>479685210.10999948</v>
      </c>
    </row>
    <row r="417" spans="1:6" s="275" customFormat="1" ht="60.75" customHeight="1" x14ac:dyDescent="0.2">
      <c r="A417" s="134">
        <v>44280</v>
      </c>
      <c r="B417" s="5">
        <v>58747</v>
      </c>
      <c r="C417" s="5" t="s">
        <v>2258</v>
      </c>
      <c r="D417" s="266"/>
      <c r="E417" s="42">
        <v>600000</v>
      </c>
      <c r="F417" s="289">
        <f t="shared" ref="F417:F480" si="7">F416-E417</f>
        <v>479085210.10999948</v>
      </c>
    </row>
    <row r="418" spans="1:6" s="275" customFormat="1" ht="33" customHeight="1" x14ac:dyDescent="0.2">
      <c r="A418" s="134">
        <v>44280</v>
      </c>
      <c r="B418" s="5" t="s">
        <v>2272</v>
      </c>
      <c r="C418" s="5" t="s">
        <v>2257</v>
      </c>
      <c r="D418" s="266"/>
      <c r="E418" s="42">
        <v>126825</v>
      </c>
      <c r="F418" s="289">
        <f t="shared" si="7"/>
        <v>478958385.10999948</v>
      </c>
    </row>
    <row r="419" spans="1:6" s="275" customFormat="1" ht="38.25" customHeight="1" x14ac:dyDescent="0.2">
      <c r="A419" s="134">
        <v>44281</v>
      </c>
      <c r="B419" s="5">
        <v>58748</v>
      </c>
      <c r="C419" s="5" t="s">
        <v>2292</v>
      </c>
      <c r="D419" s="266"/>
      <c r="E419" s="42">
        <v>1209570</v>
      </c>
      <c r="F419" s="289">
        <f t="shared" si="7"/>
        <v>477748815.10999948</v>
      </c>
    </row>
    <row r="420" spans="1:6" s="275" customFormat="1" ht="27" customHeight="1" x14ac:dyDescent="0.2">
      <c r="A420" s="134">
        <v>44281</v>
      </c>
      <c r="B420" s="5">
        <v>58749</v>
      </c>
      <c r="C420" s="5" t="s">
        <v>2293</v>
      </c>
      <c r="D420" s="266"/>
      <c r="E420" s="42">
        <v>98112.99</v>
      </c>
      <c r="F420" s="289">
        <f t="shared" si="7"/>
        <v>477650702.11999947</v>
      </c>
    </row>
    <row r="421" spans="1:6" s="275" customFormat="1" ht="30" customHeight="1" x14ac:dyDescent="0.2">
      <c r="A421" s="134">
        <v>44281</v>
      </c>
      <c r="B421" s="5">
        <v>58750</v>
      </c>
      <c r="C421" s="5" t="s">
        <v>2294</v>
      </c>
      <c r="D421" s="266"/>
      <c r="E421" s="42">
        <v>3169258.38</v>
      </c>
      <c r="F421" s="289">
        <f t="shared" si="7"/>
        <v>474481443.73999947</v>
      </c>
    </row>
    <row r="422" spans="1:6" s="275" customFormat="1" ht="28.5" customHeight="1" x14ac:dyDescent="0.2">
      <c r="A422" s="134">
        <v>44281</v>
      </c>
      <c r="B422" s="5">
        <v>58751</v>
      </c>
      <c r="C422" s="5" t="s">
        <v>2295</v>
      </c>
      <c r="D422" s="266"/>
      <c r="E422" s="42">
        <v>14200</v>
      </c>
      <c r="F422" s="289">
        <f t="shared" si="7"/>
        <v>474467243.73999947</v>
      </c>
    </row>
    <row r="423" spans="1:6" s="275" customFormat="1" ht="23.25" customHeight="1" x14ac:dyDescent="0.2">
      <c r="A423" s="134">
        <v>44281</v>
      </c>
      <c r="B423" s="5">
        <v>58752</v>
      </c>
      <c r="C423" s="5" t="s">
        <v>2296</v>
      </c>
      <c r="D423" s="266"/>
      <c r="E423" s="42">
        <v>183083.39</v>
      </c>
      <c r="F423" s="289">
        <f t="shared" si="7"/>
        <v>474284160.34999949</v>
      </c>
    </row>
    <row r="424" spans="1:6" s="275" customFormat="1" ht="28.5" customHeight="1" x14ac:dyDescent="0.2">
      <c r="A424" s="134">
        <v>44281</v>
      </c>
      <c r="B424" s="5">
        <v>58753</v>
      </c>
      <c r="C424" s="5" t="s">
        <v>2297</v>
      </c>
      <c r="D424" s="266"/>
      <c r="E424" s="42">
        <v>8075.68</v>
      </c>
      <c r="F424" s="289">
        <f t="shared" si="7"/>
        <v>474276084.66999948</v>
      </c>
    </row>
    <row r="425" spans="1:6" s="275" customFormat="1" ht="33.75" customHeight="1" x14ac:dyDescent="0.2">
      <c r="A425" s="134">
        <v>44281</v>
      </c>
      <c r="B425" s="5">
        <v>58754</v>
      </c>
      <c r="C425" s="5" t="s">
        <v>2298</v>
      </c>
      <c r="D425" s="266"/>
      <c r="E425" s="42">
        <v>27425.1</v>
      </c>
      <c r="F425" s="289">
        <f t="shared" si="7"/>
        <v>474248659.56999946</v>
      </c>
    </row>
    <row r="426" spans="1:6" s="275" customFormat="1" ht="24" customHeight="1" x14ac:dyDescent="0.2">
      <c r="A426" s="134">
        <v>44281</v>
      </c>
      <c r="B426" s="5">
        <v>58755</v>
      </c>
      <c r="C426" s="5" t="s">
        <v>2299</v>
      </c>
      <c r="D426" s="266"/>
      <c r="E426" s="42">
        <v>255022.88</v>
      </c>
      <c r="F426" s="289">
        <f t="shared" si="7"/>
        <v>473993636.68999946</v>
      </c>
    </row>
    <row r="427" spans="1:6" s="275" customFormat="1" ht="26.25" customHeight="1" x14ac:dyDescent="0.2">
      <c r="A427" s="134">
        <v>44281</v>
      </c>
      <c r="B427" s="5" t="s">
        <v>2288</v>
      </c>
      <c r="C427" s="5" t="s">
        <v>2300</v>
      </c>
      <c r="D427" s="266"/>
      <c r="E427" s="42">
        <v>5000</v>
      </c>
      <c r="F427" s="289">
        <f t="shared" si="7"/>
        <v>473988636.68999946</v>
      </c>
    </row>
    <row r="428" spans="1:6" s="275" customFormat="1" ht="29.25" customHeight="1" x14ac:dyDescent="0.2">
      <c r="A428" s="134">
        <v>44281</v>
      </c>
      <c r="B428" s="5" t="s">
        <v>2289</v>
      </c>
      <c r="C428" s="5" t="s">
        <v>2297</v>
      </c>
      <c r="D428" s="266"/>
      <c r="E428" s="42">
        <v>59385.67</v>
      </c>
      <c r="F428" s="289">
        <f t="shared" si="7"/>
        <v>473929251.01999944</v>
      </c>
    </row>
    <row r="429" spans="1:6" s="275" customFormat="1" ht="70.5" customHeight="1" x14ac:dyDescent="0.2">
      <c r="A429" s="134">
        <v>44281</v>
      </c>
      <c r="B429" s="5" t="s">
        <v>2290</v>
      </c>
      <c r="C429" s="5" t="s">
        <v>2301</v>
      </c>
      <c r="D429" s="266"/>
      <c r="E429" s="42">
        <v>4020442.85</v>
      </c>
      <c r="F429" s="289">
        <f t="shared" si="7"/>
        <v>469908808.16999942</v>
      </c>
    </row>
    <row r="430" spans="1:6" s="275" customFormat="1" ht="26.25" customHeight="1" x14ac:dyDescent="0.2">
      <c r="A430" s="134">
        <v>44281</v>
      </c>
      <c r="B430" s="5" t="s">
        <v>2291</v>
      </c>
      <c r="C430" s="5" t="s">
        <v>41</v>
      </c>
      <c r="D430" s="266"/>
      <c r="E430" s="42">
        <v>0</v>
      </c>
      <c r="F430" s="289">
        <f t="shared" si="7"/>
        <v>469908808.16999942</v>
      </c>
    </row>
    <row r="431" spans="1:6" s="275" customFormat="1" ht="37.5" customHeight="1" x14ac:dyDescent="0.2">
      <c r="A431" s="134">
        <v>44284</v>
      </c>
      <c r="B431" s="5">
        <v>58756</v>
      </c>
      <c r="C431" s="5" t="s">
        <v>2318</v>
      </c>
      <c r="D431" s="266"/>
      <c r="E431" s="42">
        <v>123989.25</v>
      </c>
      <c r="F431" s="289">
        <f t="shared" si="7"/>
        <v>469784818.91999942</v>
      </c>
    </row>
    <row r="432" spans="1:6" s="275" customFormat="1" ht="31.5" customHeight="1" x14ac:dyDescent="0.2">
      <c r="A432" s="134">
        <v>44284</v>
      </c>
      <c r="B432" s="5">
        <v>58757</v>
      </c>
      <c r="C432" s="5" t="s">
        <v>41</v>
      </c>
      <c r="D432" s="266"/>
      <c r="E432" s="42">
        <v>0</v>
      </c>
      <c r="F432" s="289">
        <f t="shared" si="7"/>
        <v>469784818.91999942</v>
      </c>
    </row>
    <row r="433" spans="1:6" s="275" customFormat="1" ht="27.75" customHeight="1" x14ac:dyDescent="0.2">
      <c r="A433" s="134">
        <v>44284</v>
      </c>
      <c r="B433" s="5">
        <v>58758</v>
      </c>
      <c r="C433" s="5" t="s">
        <v>2319</v>
      </c>
      <c r="D433" s="266"/>
      <c r="E433" s="42">
        <v>51396.45</v>
      </c>
      <c r="F433" s="289">
        <f t="shared" si="7"/>
        <v>469733422.46999943</v>
      </c>
    </row>
    <row r="434" spans="1:6" s="275" customFormat="1" ht="27.75" customHeight="1" x14ac:dyDescent="0.2">
      <c r="A434" s="134">
        <v>44284</v>
      </c>
      <c r="B434" s="5">
        <v>58759</v>
      </c>
      <c r="C434" s="5" t="s">
        <v>41</v>
      </c>
      <c r="D434" s="266"/>
      <c r="E434" s="42">
        <v>0</v>
      </c>
      <c r="F434" s="289">
        <f t="shared" si="7"/>
        <v>469733422.46999943</v>
      </c>
    </row>
    <row r="435" spans="1:6" s="275" customFormat="1" ht="54" customHeight="1" x14ac:dyDescent="0.2">
      <c r="A435" s="134">
        <v>44284</v>
      </c>
      <c r="B435" s="5">
        <v>58760</v>
      </c>
      <c r="C435" s="5" t="s">
        <v>2320</v>
      </c>
      <c r="D435" s="266"/>
      <c r="E435" s="42">
        <v>45685.279999999999</v>
      </c>
      <c r="F435" s="289">
        <f t="shared" si="7"/>
        <v>469687737.18999946</v>
      </c>
    </row>
    <row r="436" spans="1:6" s="275" customFormat="1" ht="27.75" customHeight="1" x14ac:dyDescent="0.2">
      <c r="A436" s="134">
        <v>44284</v>
      </c>
      <c r="B436" s="5">
        <v>58761</v>
      </c>
      <c r="C436" s="5" t="s">
        <v>2321</v>
      </c>
      <c r="D436" s="266"/>
      <c r="E436" s="42">
        <v>150059.51999999999</v>
      </c>
      <c r="F436" s="289">
        <f t="shared" si="7"/>
        <v>469537677.66999948</v>
      </c>
    </row>
    <row r="437" spans="1:6" s="275" customFormat="1" ht="27.75" customHeight="1" x14ac:dyDescent="0.2">
      <c r="A437" s="134">
        <v>44284</v>
      </c>
      <c r="B437" s="212">
        <v>58762</v>
      </c>
      <c r="C437" s="5" t="s">
        <v>2322</v>
      </c>
      <c r="D437" s="454"/>
      <c r="E437" s="42">
        <v>2323.42</v>
      </c>
      <c r="F437" s="289">
        <f t="shared" si="7"/>
        <v>469535354.24999946</v>
      </c>
    </row>
    <row r="438" spans="1:6" s="275" customFormat="1" ht="36.75" customHeight="1" x14ac:dyDescent="0.2">
      <c r="A438" s="134">
        <v>44284</v>
      </c>
      <c r="B438" s="30">
        <v>58763</v>
      </c>
      <c r="C438" s="5" t="s">
        <v>2369</v>
      </c>
      <c r="D438" s="266"/>
      <c r="E438" s="42">
        <v>126825</v>
      </c>
      <c r="F438" s="289">
        <f t="shared" si="7"/>
        <v>469408529.24999946</v>
      </c>
    </row>
    <row r="439" spans="1:6" s="275" customFormat="1" ht="51" customHeight="1" x14ac:dyDescent="0.2">
      <c r="A439" s="134">
        <v>44284</v>
      </c>
      <c r="B439" s="30">
        <v>58764</v>
      </c>
      <c r="C439" s="5" t="s">
        <v>2323</v>
      </c>
      <c r="D439" s="266"/>
      <c r="E439" s="42">
        <v>397385</v>
      </c>
      <c r="F439" s="289">
        <f t="shared" si="7"/>
        <v>469011144.24999946</v>
      </c>
    </row>
    <row r="440" spans="1:6" s="275" customFormat="1" ht="41.25" customHeight="1" x14ac:dyDescent="0.2">
      <c r="A440" s="134">
        <v>44284</v>
      </c>
      <c r="B440" s="30">
        <v>58765</v>
      </c>
      <c r="C440" s="5" t="s">
        <v>2324</v>
      </c>
      <c r="D440" s="266"/>
      <c r="E440" s="42">
        <v>148751.26999999999</v>
      </c>
      <c r="F440" s="289">
        <f t="shared" si="7"/>
        <v>468862392.97999948</v>
      </c>
    </row>
    <row r="441" spans="1:6" s="275" customFormat="1" ht="50.25" customHeight="1" x14ac:dyDescent="0.2">
      <c r="A441" s="134">
        <v>44284</v>
      </c>
      <c r="B441" s="30">
        <v>58766</v>
      </c>
      <c r="C441" s="5" t="s">
        <v>2325</v>
      </c>
      <c r="D441" s="266"/>
      <c r="E441" s="42">
        <v>18000</v>
      </c>
      <c r="F441" s="289">
        <f t="shared" si="7"/>
        <v>468844392.97999948</v>
      </c>
    </row>
    <row r="442" spans="1:6" s="275" customFormat="1" ht="42.75" customHeight="1" x14ac:dyDescent="0.2">
      <c r="A442" s="134">
        <v>44284</v>
      </c>
      <c r="B442" s="30">
        <v>58767</v>
      </c>
      <c r="C442" s="5" t="s">
        <v>2326</v>
      </c>
      <c r="D442" s="266"/>
      <c r="E442" s="42">
        <v>25744.22</v>
      </c>
      <c r="F442" s="289">
        <f t="shared" si="7"/>
        <v>468818648.75999945</v>
      </c>
    </row>
    <row r="443" spans="1:6" s="275" customFormat="1" ht="38.25" customHeight="1" x14ac:dyDescent="0.2">
      <c r="A443" s="134">
        <v>44284</v>
      </c>
      <c r="B443" s="30">
        <v>58768</v>
      </c>
      <c r="C443" s="5" t="s">
        <v>2327</v>
      </c>
      <c r="D443" s="266"/>
      <c r="E443" s="42">
        <v>172611.17</v>
      </c>
      <c r="F443" s="289">
        <f t="shared" si="7"/>
        <v>468646037.58999944</v>
      </c>
    </row>
    <row r="444" spans="1:6" s="275" customFormat="1" ht="27.75" customHeight="1" x14ac:dyDescent="0.2">
      <c r="A444" s="134">
        <v>44284</v>
      </c>
      <c r="B444" s="30">
        <v>58769</v>
      </c>
      <c r="C444" s="5" t="s">
        <v>2328</v>
      </c>
      <c r="D444" s="266"/>
      <c r="E444" s="42">
        <v>80004</v>
      </c>
      <c r="F444" s="289">
        <f t="shared" si="7"/>
        <v>468566033.58999944</v>
      </c>
    </row>
    <row r="445" spans="1:6" s="275" customFormat="1" ht="30.75" customHeight="1" x14ac:dyDescent="0.2">
      <c r="A445" s="134">
        <v>44284</v>
      </c>
      <c r="B445" s="30">
        <v>58770</v>
      </c>
      <c r="C445" s="5" t="s">
        <v>2329</v>
      </c>
      <c r="D445" s="266"/>
      <c r="E445" s="42">
        <v>46800</v>
      </c>
      <c r="F445" s="289">
        <f t="shared" si="7"/>
        <v>468519233.58999944</v>
      </c>
    </row>
    <row r="446" spans="1:6" s="275" customFormat="1" ht="37.5" customHeight="1" x14ac:dyDescent="0.2">
      <c r="A446" s="134">
        <v>44284</v>
      </c>
      <c r="B446" s="30">
        <v>58771</v>
      </c>
      <c r="C446" s="5" t="s">
        <v>2330</v>
      </c>
      <c r="D446" s="266"/>
      <c r="E446" s="42">
        <v>202280.02</v>
      </c>
      <c r="F446" s="289">
        <f t="shared" si="7"/>
        <v>468316953.56999946</v>
      </c>
    </row>
    <row r="447" spans="1:6" s="275" customFormat="1" ht="42" customHeight="1" x14ac:dyDescent="0.2">
      <c r="A447" s="134">
        <v>44284</v>
      </c>
      <c r="B447" s="30">
        <v>58772</v>
      </c>
      <c r="C447" s="5" t="s">
        <v>2331</v>
      </c>
      <c r="D447" s="266"/>
      <c r="E447" s="42">
        <v>104359.57</v>
      </c>
      <c r="F447" s="289">
        <f t="shared" si="7"/>
        <v>468212593.99999946</v>
      </c>
    </row>
    <row r="448" spans="1:6" s="275" customFormat="1" ht="44.25" customHeight="1" x14ac:dyDescent="0.2">
      <c r="A448" s="134">
        <v>44284</v>
      </c>
      <c r="B448" s="30">
        <v>58773</v>
      </c>
      <c r="C448" s="5" t="s">
        <v>2332</v>
      </c>
      <c r="D448" s="266"/>
      <c r="E448" s="42">
        <v>66317.39</v>
      </c>
      <c r="F448" s="289">
        <f t="shared" si="7"/>
        <v>468146276.60999948</v>
      </c>
    </row>
    <row r="449" spans="1:6" s="275" customFormat="1" ht="43.5" customHeight="1" x14ac:dyDescent="0.2">
      <c r="A449" s="134">
        <v>44284</v>
      </c>
      <c r="B449" s="30">
        <v>58774</v>
      </c>
      <c r="C449" s="5" t="s">
        <v>2333</v>
      </c>
      <c r="D449" s="266"/>
      <c r="E449" s="42">
        <v>48510.14</v>
      </c>
      <c r="F449" s="289">
        <f t="shared" si="7"/>
        <v>468097766.46999949</v>
      </c>
    </row>
    <row r="450" spans="1:6" s="275" customFormat="1" ht="34.5" customHeight="1" x14ac:dyDescent="0.2">
      <c r="A450" s="134">
        <v>44284</v>
      </c>
      <c r="B450" s="30">
        <v>58775</v>
      </c>
      <c r="C450" s="5" t="s">
        <v>2334</v>
      </c>
      <c r="D450" s="266"/>
      <c r="E450" s="42">
        <v>125333.88</v>
      </c>
      <c r="F450" s="289">
        <f t="shared" si="7"/>
        <v>467972432.5899995</v>
      </c>
    </row>
    <row r="451" spans="1:6" s="275" customFormat="1" ht="31.5" customHeight="1" x14ac:dyDescent="0.2">
      <c r="A451" s="134">
        <v>44284</v>
      </c>
      <c r="B451" s="30">
        <v>58776</v>
      </c>
      <c r="C451" s="5" t="s">
        <v>2335</v>
      </c>
      <c r="D451" s="266"/>
      <c r="E451" s="42">
        <v>180657.97</v>
      </c>
      <c r="F451" s="289">
        <f t="shared" si="7"/>
        <v>467791774.61999947</v>
      </c>
    </row>
    <row r="452" spans="1:6" s="275" customFormat="1" ht="31.5" customHeight="1" x14ac:dyDescent="0.2">
      <c r="A452" s="134">
        <v>44284</v>
      </c>
      <c r="B452" s="30">
        <v>58777</v>
      </c>
      <c r="C452" s="5" t="s">
        <v>41</v>
      </c>
      <c r="D452" s="266"/>
      <c r="E452" s="42">
        <v>0</v>
      </c>
      <c r="F452" s="289">
        <f t="shared" si="7"/>
        <v>467791774.61999947</v>
      </c>
    </row>
    <row r="453" spans="1:6" s="275" customFormat="1" ht="37.5" customHeight="1" x14ac:dyDescent="0.2">
      <c r="A453" s="134">
        <v>44284</v>
      </c>
      <c r="B453" s="30">
        <v>58778</v>
      </c>
      <c r="C453" s="5" t="s">
        <v>2336</v>
      </c>
      <c r="D453" s="266"/>
      <c r="E453" s="42">
        <v>48211.38</v>
      </c>
      <c r="F453" s="289">
        <f t="shared" si="7"/>
        <v>467743563.23999947</v>
      </c>
    </row>
    <row r="454" spans="1:6" s="275" customFormat="1" ht="49.5" customHeight="1" x14ac:dyDescent="0.2">
      <c r="A454" s="134">
        <v>44284</v>
      </c>
      <c r="B454" s="30">
        <v>58779</v>
      </c>
      <c r="C454" s="5" t="s">
        <v>2337</v>
      </c>
      <c r="D454" s="266"/>
      <c r="E454" s="42">
        <v>102660</v>
      </c>
      <c r="F454" s="289">
        <f t="shared" si="7"/>
        <v>467640903.23999947</v>
      </c>
    </row>
    <row r="455" spans="1:6" s="275" customFormat="1" ht="46.5" customHeight="1" x14ac:dyDescent="0.2">
      <c r="A455" s="134">
        <v>44284</v>
      </c>
      <c r="B455" s="30">
        <v>58780</v>
      </c>
      <c r="C455" s="5" t="s">
        <v>2338</v>
      </c>
      <c r="D455" s="266"/>
      <c r="E455" s="42">
        <v>150662.39999999999</v>
      </c>
      <c r="F455" s="289">
        <f t="shared" si="7"/>
        <v>467490240.8399995</v>
      </c>
    </row>
    <row r="456" spans="1:6" s="275" customFormat="1" ht="37.5" customHeight="1" x14ac:dyDescent="0.2">
      <c r="A456" s="134">
        <v>44284</v>
      </c>
      <c r="B456" s="30">
        <v>58781</v>
      </c>
      <c r="C456" s="5" t="s">
        <v>2339</v>
      </c>
      <c r="D456" s="266"/>
      <c r="E456" s="42">
        <v>245825.69</v>
      </c>
      <c r="F456" s="289">
        <f t="shared" si="7"/>
        <v>467244415.1499995</v>
      </c>
    </row>
    <row r="457" spans="1:6" s="275" customFormat="1" ht="38.25" customHeight="1" x14ac:dyDescent="0.2">
      <c r="A457" s="134">
        <v>44284</v>
      </c>
      <c r="B457" s="30">
        <v>58782</v>
      </c>
      <c r="C457" s="5" t="s">
        <v>2340</v>
      </c>
      <c r="D457" s="266"/>
      <c r="E457" s="42">
        <v>56867.34</v>
      </c>
      <c r="F457" s="289">
        <f t="shared" si="7"/>
        <v>467187547.80999953</v>
      </c>
    </row>
    <row r="458" spans="1:6" s="275" customFormat="1" ht="45.75" customHeight="1" x14ac:dyDescent="0.2">
      <c r="A458" s="134">
        <v>44284</v>
      </c>
      <c r="B458" s="30">
        <v>58783</v>
      </c>
      <c r="C458" s="5" t="s">
        <v>2341</v>
      </c>
      <c r="D458" s="266"/>
      <c r="E458" s="42">
        <v>17920.900000000001</v>
      </c>
      <c r="F458" s="289">
        <f t="shared" si="7"/>
        <v>467169626.90999955</v>
      </c>
    </row>
    <row r="459" spans="1:6" s="275" customFormat="1" ht="38.25" customHeight="1" x14ac:dyDescent="0.2">
      <c r="A459" s="134">
        <v>44284</v>
      </c>
      <c r="B459" s="30">
        <v>58784</v>
      </c>
      <c r="C459" s="5" t="s">
        <v>2342</v>
      </c>
      <c r="D459" s="266"/>
      <c r="E459" s="42">
        <v>65405.53</v>
      </c>
      <c r="F459" s="289">
        <f t="shared" si="7"/>
        <v>467104221.37999958</v>
      </c>
    </row>
    <row r="460" spans="1:6" s="275" customFormat="1" ht="36" customHeight="1" x14ac:dyDescent="0.2">
      <c r="A460" s="134">
        <v>44284</v>
      </c>
      <c r="B460" s="30">
        <v>58785</v>
      </c>
      <c r="C460" s="5" t="s">
        <v>2343</v>
      </c>
      <c r="D460" s="266"/>
      <c r="E460" s="42">
        <v>201534.38</v>
      </c>
      <c r="F460" s="289">
        <f t="shared" si="7"/>
        <v>466902686.99999958</v>
      </c>
    </row>
    <row r="461" spans="1:6" s="275" customFormat="1" ht="27.75" customHeight="1" x14ac:dyDescent="0.2">
      <c r="A461" s="134">
        <v>44284</v>
      </c>
      <c r="B461" s="30">
        <v>58786</v>
      </c>
      <c r="C461" s="5" t="s">
        <v>2344</v>
      </c>
      <c r="D461" s="266"/>
      <c r="E461" s="42">
        <v>3134</v>
      </c>
      <c r="F461" s="289">
        <f t="shared" si="7"/>
        <v>466899552.99999958</v>
      </c>
    </row>
    <row r="462" spans="1:6" s="275" customFormat="1" ht="36.75" customHeight="1" x14ac:dyDescent="0.2">
      <c r="A462" s="134">
        <v>44284</v>
      </c>
      <c r="B462" s="30">
        <v>58787</v>
      </c>
      <c r="C462" s="5" t="s">
        <v>2345</v>
      </c>
      <c r="D462" s="266"/>
      <c r="E462" s="42">
        <v>126825</v>
      </c>
      <c r="F462" s="289">
        <f t="shared" si="7"/>
        <v>466772727.99999958</v>
      </c>
    </row>
    <row r="463" spans="1:6" s="275" customFormat="1" ht="42.75" customHeight="1" x14ac:dyDescent="0.2">
      <c r="A463" s="134">
        <v>44284</v>
      </c>
      <c r="B463" s="30">
        <v>58788</v>
      </c>
      <c r="C463" s="5" t="s">
        <v>2346</v>
      </c>
      <c r="D463" s="266"/>
      <c r="E463" s="42">
        <v>88458.7</v>
      </c>
      <c r="F463" s="289">
        <f t="shared" si="7"/>
        <v>466684269.29999959</v>
      </c>
    </row>
    <row r="464" spans="1:6" s="275" customFormat="1" ht="42.75" customHeight="1" x14ac:dyDescent="0.2">
      <c r="A464" s="134">
        <v>44284</v>
      </c>
      <c r="B464" s="30">
        <v>58789</v>
      </c>
      <c r="C464" s="5" t="s">
        <v>2347</v>
      </c>
      <c r="D464" s="266"/>
      <c r="E464" s="42">
        <v>142611.91</v>
      </c>
      <c r="F464" s="289">
        <f t="shared" si="7"/>
        <v>466541657.38999957</v>
      </c>
    </row>
    <row r="465" spans="1:6" s="275" customFormat="1" ht="39" customHeight="1" x14ac:dyDescent="0.2">
      <c r="A465" s="134">
        <v>44284</v>
      </c>
      <c r="B465" s="30">
        <v>58790</v>
      </c>
      <c r="C465" s="5" t="s">
        <v>2348</v>
      </c>
      <c r="D465" s="266"/>
      <c r="E465" s="42">
        <v>185380.71</v>
      </c>
      <c r="F465" s="289">
        <f t="shared" si="7"/>
        <v>466356276.67999959</v>
      </c>
    </row>
    <row r="466" spans="1:6" s="275" customFormat="1" ht="27.75" customHeight="1" x14ac:dyDescent="0.2">
      <c r="A466" s="134">
        <v>44284</v>
      </c>
      <c r="B466" s="30">
        <v>58791</v>
      </c>
      <c r="C466" s="5" t="s">
        <v>2349</v>
      </c>
      <c r="D466" s="266"/>
      <c r="E466" s="42">
        <v>100000</v>
      </c>
      <c r="F466" s="289">
        <f t="shared" si="7"/>
        <v>466256276.67999959</v>
      </c>
    </row>
    <row r="467" spans="1:6" s="275" customFormat="1" ht="42" customHeight="1" x14ac:dyDescent="0.2">
      <c r="A467" s="134">
        <v>44284</v>
      </c>
      <c r="B467" s="30">
        <v>58792</v>
      </c>
      <c r="C467" s="5" t="s">
        <v>2350</v>
      </c>
      <c r="D467" s="266"/>
      <c r="E467" s="42">
        <v>151103.85</v>
      </c>
      <c r="F467" s="289">
        <f t="shared" si="7"/>
        <v>466105172.82999957</v>
      </c>
    </row>
    <row r="468" spans="1:6" s="275" customFormat="1" ht="38.25" customHeight="1" x14ac:dyDescent="0.2">
      <c r="A468" s="134">
        <v>44284</v>
      </c>
      <c r="B468" s="30">
        <v>58793</v>
      </c>
      <c r="C468" s="5" t="s">
        <v>2351</v>
      </c>
      <c r="D468" s="266"/>
      <c r="E468" s="42">
        <v>34276.86</v>
      </c>
      <c r="F468" s="289">
        <f t="shared" si="7"/>
        <v>466070895.96999955</v>
      </c>
    </row>
    <row r="469" spans="1:6" s="275" customFormat="1" ht="38.25" customHeight="1" x14ac:dyDescent="0.2">
      <c r="A469" s="134">
        <v>44284</v>
      </c>
      <c r="B469" s="30">
        <v>58794</v>
      </c>
      <c r="C469" s="5" t="s">
        <v>2352</v>
      </c>
      <c r="D469" s="266"/>
      <c r="E469" s="42">
        <v>132150.44</v>
      </c>
      <c r="F469" s="289">
        <f t="shared" si="7"/>
        <v>465938745.52999955</v>
      </c>
    </row>
    <row r="470" spans="1:6" s="275" customFormat="1" ht="46.5" customHeight="1" x14ac:dyDescent="0.2">
      <c r="A470" s="134">
        <v>44284</v>
      </c>
      <c r="B470" s="30">
        <v>58795</v>
      </c>
      <c r="C470" s="5" t="s">
        <v>2353</v>
      </c>
      <c r="D470" s="266"/>
      <c r="E470" s="42">
        <v>22150.44</v>
      </c>
      <c r="F470" s="289">
        <f t="shared" si="7"/>
        <v>465916595.08999956</v>
      </c>
    </row>
    <row r="471" spans="1:6" s="275" customFormat="1" ht="37.5" customHeight="1" x14ac:dyDescent="0.2">
      <c r="A471" s="134">
        <v>44284</v>
      </c>
      <c r="B471" s="30">
        <v>58796</v>
      </c>
      <c r="C471" s="5" t="s">
        <v>2354</v>
      </c>
      <c r="D471" s="266"/>
      <c r="E471" s="42">
        <v>81360</v>
      </c>
      <c r="F471" s="289">
        <f t="shared" si="7"/>
        <v>465835235.08999956</v>
      </c>
    </row>
    <row r="472" spans="1:6" s="275" customFormat="1" ht="48.75" customHeight="1" x14ac:dyDescent="0.2">
      <c r="A472" s="134">
        <v>44284</v>
      </c>
      <c r="B472" s="30">
        <v>58797</v>
      </c>
      <c r="C472" s="5" t="s">
        <v>2355</v>
      </c>
      <c r="D472" s="266"/>
      <c r="E472" s="42">
        <v>79200</v>
      </c>
      <c r="F472" s="289">
        <f t="shared" si="7"/>
        <v>465756035.08999956</v>
      </c>
    </row>
    <row r="473" spans="1:6" s="275" customFormat="1" ht="49.5" customHeight="1" x14ac:dyDescent="0.2">
      <c r="A473" s="134">
        <v>44284</v>
      </c>
      <c r="B473" s="30">
        <v>58798</v>
      </c>
      <c r="C473" s="5" t="s">
        <v>2356</v>
      </c>
      <c r="D473" s="266"/>
      <c r="E473" s="42">
        <v>28800</v>
      </c>
      <c r="F473" s="289">
        <f t="shared" si="7"/>
        <v>465727235.08999956</v>
      </c>
    </row>
    <row r="474" spans="1:6" s="275" customFormat="1" ht="42" customHeight="1" x14ac:dyDescent="0.2">
      <c r="A474" s="134">
        <v>44284</v>
      </c>
      <c r="B474" s="30">
        <v>58799</v>
      </c>
      <c r="C474" s="5" t="s">
        <v>2357</v>
      </c>
      <c r="D474" s="266"/>
      <c r="E474" s="42">
        <v>97232.5</v>
      </c>
      <c r="F474" s="289">
        <f t="shared" si="7"/>
        <v>465630002.58999956</v>
      </c>
    </row>
    <row r="475" spans="1:6" s="275" customFormat="1" ht="81" customHeight="1" x14ac:dyDescent="0.2">
      <c r="A475" s="134">
        <v>44284</v>
      </c>
      <c r="B475" s="5" t="s">
        <v>2306</v>
      </c>
      <c r="C475" s="5" t="s">
        <v>2358</v>
      </c>
      <c r="D475" s="266"/>
      <c r="E475" s="42">
        <v>7997309.2199999997</v>
      </c>
      <c r="F475" s="289">
        <f t="shared" si="7"/>
        <v>457632693.36999953</v>
      </c>
    </row>
    <row r="476" spans="1:6" s="275" customFormat="1" ht="33.75" customHeight="1" x14ac:dyDescent="0.2">
      <c r="A476" s="134">
        <v>44284</v>
      </c>
      <c r="B476" s="5" t="s">
        <v>2307</v>
      </c>
      <c r="C476" s="5" t="s">
        <v>2359</v>
      </c>
      <c r="D476" s="266"/>
      <c r="E476" s="42">
        <v>616291.9</v>
      </c>
      <c r="F476" s="289">
        <f t="shared" si="7"/>
        <v>457016401.46999955</v>
      </c>
    </row>
    <row r="477" spans="1:6" s="275" customFormat="1" ht="31.5" customHeight="1" x14ac:dyDescent="0.2">
      <c r="A477" s="134">
        <v>44284</v>
      </c>
      <c r="B477" s="5" t="s">
        <v>2308</v>
      </c>
      <c r="C477" s="5" t="s">
        <v>2360</v>
      </c>
      <c r="D477" s="266"/>
      <c r="E477" s="42">
        <v>947983.07</v>
      </c>
      <c r="F477" s="289">
        <f t="shared" si="7"/>
        <v>456068418.39999956</v>
      </c>
    </row>
    <row r="478" spans="1:6" s="275" customFormat="1" ht="27.75" customHeight="1" x14ac:dyDescent="0.2">
      <c r="A478" s="134">
        <v>44284</v>
      </c>
      <c r="B478" s="5" t="s">
        <v>2309</v>
      </c>
      <c r="C478" s="5" t="s">
        <v>2361</v>
      </c>
      <c r="D478" s="266"/>
      <c r="E478" s="42">
        <v>1800</v>
      </c>
      <c r="F478" s="289">
        <f t="shared" si="7"/>
        <v>456066618.39999956</v>
      </c>
    </row>
    <row r="479" spans="1:6" s="275" customFormat="1" ht="30.75" customHeight="1" x14ac:dyDescent="0.2">
      <c r="A479" s="134">
        <v>44284</v>
      </c>
      <c r="B479" s="5" t="s">
        <v>2310</v>
      </c>
      <c r="C479" s="5" t="s">
        <v>2362</v>
      </c>
      <c r="D479" s="266"/>
      <c r="E479" s="42">
        <v>14972.01</v>
      </c>
      <c r="F479" s="289">
        <f t="shared" si="7"/>
        <v>456051646.38999957</v>
      </c>
    </row>
    <row r="480" spans="1:6" s="275" customFormat="1" ht="15.75" customHeight="1" x14ac:dyDescent="0.2">
      <c r="A480" s="134">
        <v>44284</v>
      </c>
      <c r="B480" s="5" t="s">
        <v>2311</v>
      </c>
      <c r="C480" s="5" t="s">
        <v>41</v>
      </c>
      <c r="D480" s="266"/>
      <c r="E480" s="42">
        <v>0</v>
      </c>
      <c r="F480" s="289">
        <f t="shared" si="7"/>
        <v>456051646.38999957</v>
      </c>
    </row>
    <row r="481" spans="1:6" s="275" customFormat="1" ht="47.25" customHeight="1" x14ac:dyDescent="0.2">
      <c r="A481" s="134">
        <v>44284</v>
      </c>
      <c r="B481" s="5" t="s">
        <v>2312</v>
      </c>
      <c r="C481" s="5" t="s">
        <v>2363</v>
      </c>
      <c r="D481" s="266"/>
      <c r="E481" s="42">
        <v>127384.03</v>
      </c>
      <c r="F481" s="289">
        <f t="shared" ref="F481:F486" si="8">F480-E481</f>
        <v>455924262.3599996</v>
      </c>
    </row>
    <row r="482" spans="1:6" s="275" customFormat="1" ht="56.25" customHeight="1" x14ac:dyDescent="0.2">
      <c r="A482" s="134">
        <v>44284</v>
      </c>
      <c r="B482" s="5" t="s">
        <v>2313</v>
      </c>
      <c r="C482" s="5" t="s">
        <v>2364</v>
      </c>
      <c r="D482" s="266"/>
      <c r="E482" s="42">
        <v>34928.86</v>
      </c>
      <c r="F482" s="289">
        <f t="shared" si="8"/>
        <v>455889333.49999958</v>
      </c>
    </row>
    <row r="483" spans="1:6" s="275" customFormat="1" ht="42" customHeight="1" x14ac:dyDescent="0.2">
      <c r="A483" s="134">
        <v>44284</v>
      </c>
      <c r="B483" s="5" t="s">
        <v>2314</v>
      </c>
      <c r="C483" s="5" t="s">
        <v>2365</v>
      </c>
      <c r="D483" s="266"/>
      <c r="E483" s="42">
        <v>131052.5</v>
      </c>
      <c r="F483" s="289">
        <f t="shared" si="8"/>
        <v>455758280.99999958</v>
      </c>
    </row>
    <row r="484" spans="1:6" s="275" customFormat="1" ht="59.25" customHeight="1" x14ac:dyDescent="0.2">
      <c r="A484" s="134">
        <v>44284</v>
      </c>
      <c r="B484" s="5" t="s">
        <v>2315</v>
      </c>
      <c r="C484" s="5" t="s">
        <v>2366</v>
      </c>
      <c r="D484" s="266"/>
      <c r="E484" s="42">
        <v>19504736.870000001</v>
      </c>
      <c r="F484" s="289">
        <f t="shared" si="8"/>
        <v>436253544.12999958</v>
      </c>
    </row>
    <row r="485" spans="1:6" s="275" customFormat="1" ht="36" customHeight="1" x14ac:dyDescent="0.2">
      <c r="A485" s="134">
        <v>44284</v>
      </c>
      <c r="B485" s="5" t="s">
        <v>2316</v>
      </c>
      <c r="C485" s="5" t="s">
        <v>2367</v>
      </c>
      <c r="D485" s="266"/>
      <c r="E485" s="42">
        <v>209776.52</v>
      </c>
      <c r="F485" s="289">
        <f t="shared" si="8"/>
        <v>436043767.6099996</v>
      </c>
    </row>
    <row r="486" spans="1:6" s="275" customFormat="1" ht="44.25" customHeight="1" x14ac:dyDescent="0.2">
      <c r="A486" s="256">
        <v>44284</v>
      </c>
      <c r="B486" s="212" t="s">
        <v>2317</v>
      </c>
      <c r="C486" s="212" t="s">
        <v>2368</v>
      </c>
      <c r="D486" s="454"/>
      <c r="E486" s="213">
        <v>79281.929999999993</v>
      </c>
      <c r="F486" s="289">
        <f t="shared" si="8"/>
        <v>435964485.67999959</v>
      </c>
    </row>
    <row r="487" spans="1:6" s="275" customFormat="1" ht="63.75" customHeight="1" x14ac:dyDescent="0.2">
      <c r="A487" s="134"/>
      <c r="B487" s="492"/>
      <c r="C487" s="492"/>
      <c r="D487" s="266"/>
      <c r="E487" s="537"/>
      <c r="F487" s="494"/>
    </row>
    <row r="488" spans="1:6" s="275" customFormat="1" ht="41.25" customHeight="1" x14ac:dyDescent="0.2">
      <c r="A488" s="10"/>
      <c r="B488" s="458"/>
      <c r="C488" s="459"/>
      <c r="D488" s="284"/>
      <c r="E488" s="460"/>
      <c r="F488" s="112"/>
    </row>
    <row r="489" spans="1:6" s="275" customFormat="1" ht="41.25" customHeight="1" x14ac:dyDescent="0.25">
      <c r="A489" s="887" t="s">
        <v>0</v>
      </c>
      <c r="B489" s="887"/>
      <c r="C489" s="887"/>
      <c r="D489" s="887"/>
      <c r="E489" s="887"/>
      <c r="F489" s="887"/>
    </row>
    <row r="490" spans="1:6" s="275" customFormat="1" ht="22.5" customHeight="1" x14ac:dyDescent="0.25">
      <c r="A490" s="888" t="s">
        <v>33</v>
      </c>
      <c r="B490" s="888"/>
      <c r="C490" s="888"/>
      <c r="D490" s="888"/>
      <c r="E490" s="888"/>
      <c r="F490" s="888"/>
    </row>
    <row r="491" spans="1:6" s="275" customFormat="1" ht="13.5" customHeight="1" x14ac:dyDescent="0.25">
      <c r="A491" s="887" t="s">
        <v>1</v>
      </c>
      <c r="B491" s="887"/>
      <c r="C491" s="887"/>
      <c r="D491" s="887"/>
      <c r="E491" s="887"/>
      <c r="F491" s="887"/>
    </row>
    <row r="492" spans="1:6" s="275" customFormat="1" ht="14.25" customHeight="1" x14ac:dyDescent="0.25">
      <c r="A492" s="889" t="s">
        <v>1360</v>
      </c>
      <c r="B492" s="889"/>
      <c r="C492" s="889"/>
      <c r="D492" s="889"/>
      <c r="E492" s="889"/>
      <c r="F492" s="889"/>
    </row>
    <row r="493" spans="1:6" s="275" customFormat="1" ht="15" customHeight="1" x14ac:dyDescent="0.25">
      <c r="A493" s="889" t="s">
        <v>2</v>
      </c>
      <c r="B493" s="889"/>
      <c r="C493" s="889"/>
      <c r="D493" s="889"/>
      <c r="E493" s="889"/>
      <c r="F493" s="889"/>
    </row>
    <row r="494" spans="1:6" s="275" customFormat="1" ht="19.5" customHeight="1" thickBot="1" x14ac:dyDescent="0.3">
      <c r="A494" s="499"/>
      <c r="B494" s="250"/>
      <c r="C494" s="499"/>
      <c r="D494" s="499"/>
      <c r="E494" s="107"/>
      <c r="F494" s="102"/>
    </row>
    <row r="495" spans="1:6" s="275" customFormat="1" ht="30" customHeight="1" thickBot="1" x14ac:dyDescent="0.25">
      <c r="A495" s="890" t="s">
        <v>15</v>
      </c>
      <c r="B495" s="891"/>
      <c r="C495" s="891"/>
      <c r="D495" s="891"/>
      <c r="E495" s="891"/>
      <c r="F495" s="269"/>
    </row>
    <row r="496" spans="1:6" s="275" customFormat="1" ht="3.75" hidden="1" customHeight="1" thickBot="1" x14ac:dyDescent="0.25">
      <c r="A496" s="892"/>
      <c r="B496" s="893"/>
      <c r="C496" s="893"/>
      <c r="D496" s="893"/>
      <c r="E496" s="893"/>
      <c r="F496" s="270"/>
    </row>
    <row r="497" spans="1:143" s="275" customFormat="1" ht="33" customHeight="1" thickBot="1" x14ac:dyDescent="0.25">
      <c r="A497" s="890" t="s">
        <v>4</v>
      </c>
      <c r="B497" s="891"/>
      <c r="C497" s="891"/>
      <c r="D497" s="891"/>
      <c r="E497" s="891"/>
      <c r="F497" s="896">
        <v>2069641352.71</v>
      </c>
    </row>
    <row r="498" spans="1:143" s="275" customFormat="1" ht="5.25" hidden="1" customHeight="1" thickBot="1" x14ac:dyDescent="0.25">
      <c r="A498" s="892"/>
      <c r="B498" s="893"/>
      <c r="C498" s="893"/>
      <c r="D498" s="893"/>
      <c r="E498" s="893"/>
      <c r="F498" s="897"/>
    </row>
    <row r="499" spans="1:143" x14ac:dyDescent="0.25">
      <c r="A499" s="898" t="s">
        <v>5</v>
      </c>
      <c r="B499" s="975" t="s">
        <v>6</v>
      </c>
      <c r="C499" s="898" t="s">
        <v>22</v>
      </c>
      <c r="D499" s="898" t="s">
        <v>8</v>
      </c>
      <c r="E499" s="964" t="s">
        <v>9</v>
      </c>
      <c r="F499" s="905" t="s">
        <v>10</v>
      </c>
      <c r="EM499"/>
    </row>
    <row r="500" spans="1:143" ht="15.75" thickBot="1" x14ac:dyDescent="0.3">
      <c r="A500" s="899"/>
      <c r="B500" s="976"/>
      <c r="C500" s="899"/>
      <c r="D500" s="899"/>
      <c r="E500" s="977"/>
      <c r="F500" s="906"/>
      <c r="EM500"/>
    </row>
    <row r="501" spans="1:143" ht="15.75" thickBot="1" x14ac:dyDescent="0.3">
      <c r="A501" s="152"/>
      <c r="B501" s="8"/>
      <c r="C501" s="4" t="s">
        <v>16</v>
      </c>
      <c r="D501" s="144">
        <v>62841546</v>
      </c>
      <c r="E501" s="290"/>
      <c r="F501" s="147">
        <f>F497+D501-E501</f>
        <v>2132482898.71</v>
      </c>
      <c r="EM501"/>
    </row>
    <row r="502" spans="1:143" ht="15.75" thickBot="1" x14ac:dyDescent="0.3">
      <c r="A502" s="152"/>
      <c r="B502" s="8"/>
      <c r="C502" s="4" t="s">
        <v>387</v>
      </c>
      <c r="D502" s="144">
        <v>476689.88</v>
      </c>
      <c r="E502" s="290"/>
      <c r="F502" s="147">
        <f>F501+D502-E502</f>
        <v>2132959588.5900002</v>
      </c>
      <c r="EM502"/>
    </row>
    <row r="503" spans="1:143" ht="15.75" thickBot="1" x14ac:dyDescent="0.3">
      <c r="A503" s="61"/>
      <c r="B503" s="27"/>
      <c r="C503" s="4" t="s">
        <v>34</v>
      </c>
      <c r="D503" s="257"/>
      <c r="E503" s="351"/>
      <c r="F503" s="147">
        <f t="shared" ref="F503:F544" si="9">F502+D503-E503</f>
        <v>2132959588.5900002</v>
      </c>
      <c r="EM503"/>
    </row>
    <row r="504" spans="1:143" ht="15" customHeight="1" thickBot="1" x14ac:dyDescent="0.3">
      <c r="A504" s="348"/>
      <c r="B504" s="308"/>
      <c r="C504" s="4" t="s">
        <v>16</v>
      </c>
      <c r="D504" s="350"/>
      <c r="E504" s="291">
        <v>158498139.99000001</v>
      </c>
      <c r="F504" s="147">
        <f t="shared" si="9"/>
        <v>1974461448.6000001</v>
      </c>
      <c r="EM504"/>
    </row>
    <row r="505" spans="1:143" ht="15" customHeight="1" thickBot="1" x14ac:dyDescent="0.3">
      <c r="A505" s="256"/>
      <c r="B505" s="308"/>
      <c r="C505" s="305" t="s">
        <v>1084</v>
      </c>
      <c r="D505" s="135"/>
      <c r="E505" s="316">
        <v>88253.78</v>
      </c>
      <c r="F505" s="147">
        <f t="shared" si="9"/>
        <v>1974373194.8200002</v>
      </c>
      <c r="EM505"/>
    </row>
    <row r="506" spans="1:143" ht="15.75" thickBot="1" x14ac:dyDescent="0.3">
      <c r="A506" s="134"/>
      <c r="B506" s="27"/>
      <c r="C506" s="260" t="s">
        <v>1090</v>
      </c>
      <c r="D506" s="128"/>
      <c r="E506" s="180">
        <v>96189.9</v>
      </c>
      <c r="F506" s="147">
        <f t="shared" si="9"/>
        <v>1974277004.9200001</v>
      </c>
      <c r="EM506"/>
    </row>
    <row r="507" spans="1:143" ht="15.75" thickBot="1" x14ac:dyDescent="0.3">
      <c r="A507" s="134"/>
      <c r="B507" s="27"/>
      <c r="C507" s="2" t="s">
        <v>1083</v>
      </c>
      <c r="D507" s="128"/>
      <c r="E507" s="180">
        <v>1500</v>
      </c>
      <c r="F507" s="147">
        <f t="shared" si="9"/>
        <v>1974275504.9200001</v>
      </c>
      <c r="EM507"/>
    </row>
    <row r="508" spans="1:143" ht="15.75" thickBot="1" x14ac:dyDescent="0.3">
      <c r="A508" s="309"/>
      <c r="B508" s="334"/>
      <c r="C508" s="335" t="s">
        <v>1358</v>
      </c>
      <c r="D508" s="312"/>
      <c r="E508" s="336">
        <v>175</v>
      </c>
      <c r="F508" s="147">
        <f t="shared" si="9"/>
        <v>1974275329.9200001</v>
      </c>
      <c r="EM508"/>
    </row>
    <row r="509" spans="1:143" ht="31.5" customHeight="1" thickBot="1" x14ac:dyDescent="0.3">
      <c r="A509" s="309">
        <v>44264</v>
      </c>
      <c r="B509" s="5">
        <v>33905</v>
      </c>
      <c r="C509" s="5" t="s">
        <v>1601</v>
      </c>
      <c r="D509" s="312"/>
      <c r="E509" s="42">
        <v>9939570.5999999996</v>
      </c>
      <c r="F509" s="147">
        <f t="shared" si="9"/>
        <v>1964335759.3200002</v>
      </c>
      <c r="EM509"/>
    </row>
    <row r="510" spans="1:143" ht="39" customHeight="1" thickBot="1" x14ac:dyDescent="0.3">
      <c r="A510" s="309">
        <v>44264</v>
      </c>
      <c r="B510" s="5">
        <v>33906</v>
      </c>
      <c r="C510" s="5" t="s">
        <v>1602</v>
      </c>
      <c r="D510" s="254"/>
      <c r="E510" s="42">
        <v>9800000</v>
      </c>
      <c r="F510" s="147">
        <f t="shared" si="9"/>
        <v>1954535759.3200002</v>
      </c>
      <c r="EM510"/>
    </row>
    <row r="511" spans="1:143" ht="41.25" customHeight="1" thickBot="1" x14ac:dyDescent="0.3">
      <c r="A511" s="309">
        <v>44264</v>
      </c>
      <c r="B511" s="5">
        <v>33907</v>
      </c>
      <c r="C511" s="5" t="s">
        <v>1603</v>
      </c>
      <c r="D511" s="267"/>
      <c r="E511" s="42">
        <v>13230000</v>
      </c>
      <c r="F511" s="147">
        <f t="shared" si="9"/>
        <v>1941305759.3200002</v>
      </c>
      <c r="EM511"/>
    </row>
    <row r="512" spans="1:143" ht="20.25" customHeight="1" thickBot="1" x14ac:dyDescent="0.3">
      <c r="A512" s="253">
        <v>44266</v>
      </c>
      <c r="B512" s="5">
        <v>33908</v>
      </c>
      <c r="C512" s="252" t="s">
        <v>41</v>
      </c>
      <c r="D512" s="267"/>
      <c r="E512" s="42">
        <v>0</v>
      </c>
      <c r="F512" s="147">
        <f t="shared" si="9"/>
        <v>1941305759.3200002</v>
      </c>
      <c r="EM512"/>
    </row>
    <row r="513" spans="1:143" ht="29.25" customHeight="1" thickBot="1" x14ac:dyDescent="0.3">
      <c r="A513" s="253">
        <v>44270</v>
      </c>
      <c r="B513" s="473">
        <v>33909</v>
      </c>
      <c r="C513" s="5" t="s">
        <v>1754</v>
      </c>
      <c r="D513" s="267"/>
      <c r="E513" s="42">
        <v>18101132.260000002</v>
      </c>
      <c r="F513" s="147">
        <f t="shared" si="9"/>
        <v>1923204627.0600002</v>
      </c>
      <c r="EM513"/>
    </row>
    <row r="514" spans="1:143" s="38" customFormat="1" ht="29.25" customHeight="1" thickBot="1" x14ac:dyDescent="0.3">
      <c r="A514" s="476">
        <v>44270</v>
      </c>
      <c r="B514" s="456" t="s">
        <v>1757</v>
      </c>
      <c r="C514" s="212" t="s">
        <v>1755</v>
      </c>
      <c r="D514" s="265"/>
      <c r="E514" s="213">
        <v>3528383.41</v>
      </c>
      <c r="F514" s="147">
        <f t="shared" si="9"/>
        <v>1919676243.6500001</v>
      </c>
      <c r="G514" s="276"/>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c r="CX514" s="277"/>
      <c r="CY514" s="277"/>
      <c r="CZ514" s="277"/>
      <c r="DA514" s="277"/>
      <c r="DB514" s="277"/>
      <c r="DC514" s="277"/>
      <c r="DD514" s="277"/>
      <c r="DE514" s="277"/>
      <c r="DF514" s="277"/>
      <c r="DG514" s="277"/>
      <c r="DH514" s="277"/>
      <c r="DI514" s="277"/>
      <c r="DJ514" s="277"/>
      <c r="DK514" s="277"/>
      <c r="DL514" s="277"/>
      <c r="DM514" s="277"/>
      <c r="DN514" s="277"/>
      <c r="DO514" s="277"/>
      <c r="DP514" s="277"/>
      <c r="DQ514" s="277"/>
      <c r="DR514" s="277"/>
      <c r="DS514" s="277"/>
      <c r="DT514" s="277"/>
      <c r="DU514" s="277"/>
      <c r="DV514" s="277"/>
      <c r="DW514" s="277"/>
      <c r="DX514" s="277"/>
      <c r="DY514" s="277"/>
      <c r="DZ514" s="277"/>
      <c r="EA514" s="277"/>
      <c r="EB514" s="277"/>
      <c r="EC514" s="277"/>
      <c r="ED514" s="277"/>
      <c r="EE514" s="277"/>
      <c r="EF514" s="277"/>
      <c r="EG514" s="277"/>
      <c r="EH514" s="277"/>
      <c r="EI514" s="277"/>
      <c r="EJ514" s="277"/>
      <c r="EK514" s="277"/>
      <c r="EL514" s="277"/>
    </row>
    <row r="515" spans="1:143" s="38" customFormat="1" ht="29.25" customHeight="1" thickBot="1" x14ac:dyDescent="0.3">
      <c r="A515" s="142">
        <v>43906</v>
      </c>
      <c r="B515" s="293" t="s">
        <v>1758</v>
      </c>
      <c r="C515" s="30" t="s">
        <v>1756</v>
      </c>
      <c r="D515" s="95"/>
      <c r="E515" s="472">
        <v>4455106.18</v>
      </c>
      <c r="F515" s="147">
        <f t="shared" si="9"/>
        <v>1915221137.47</v>
      </c>
      <c r="G515" s="276"/>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c r="CX515" s="277"/>
      <c r="CY515" s="277"/>
      <c r="CZ515" s="277"/>
      <c r="DA515" s="277"/>
      <c r="DB515" s="277"/>
      <c r="DC515" s="277"/>
      <c r="DD515" s="277"/>
      <c r="DE515" s="277"/>
      <c r="DF515" s="277"/>
      <c r="DG515" s="277"/>
      <c r="DH515" s="277"/>
      <c r="DI515" s="277"/>
      <c r="DJ515" s="277"/>
      <c r="DK515" s="277"/>
      <c r="DL515" s="277"/>
      <c r="DM515" s="277"/>
      <c r="DN515" s="277"/>
      <c r="DO515" s="277"/>
      <c r="DP515" s="277"/>
      <c r="DQ515" s="277"/>
      <c r="DR515" s="277"/>
      <c r="DS515" s="277"/>
      <c r="DT515" s="277"/>
      <c r="DU515" s="277"/>
      <c r="DV515" s="277"/>
      <c r="DW515" s="277"/>
      <c r="DX515" s="277"/>
      <c r="DY515" s="277"/>
      <c r="DZ515" s="277"/>
      <c r="EA515" s="277"/>
      <c r="EB515" s="277"/>
      <c r="EC515" s="277"/>
      <c r="ED515" s="277"/>
      <c r="EE515" s="277"/>
      <c r="EF515" s="277"/>
      <c r="EG515" s="277"/>
      <c r="EH515" s="277"/>
      <c r="EI515" s="277"/>
      <c r="EJ515" s="277"/>
      <c r="EK515" s="277"/>
      <c r="EL515" s="277"/>
    </row>
    <row r="516" spans="1:143" s="38" customFormat="1" ht="21.75" customHeight="1" thickBot="1" x14ac:dyDescent="0.3">
      <c r="A516" s="142">
        <v>44272</v>
      </c>
      <c r="B516" s="137">
        <v>33910</v>
      </c>
      <c r="C516" s="477" t="s">
        <v>41</v>
      </c>
      <c r="D516" s="95"/>
      <c r="E516" s="478">
        <v>0</v>
      </c>
      <c r="F516" s="147">
        <f t="shared" si="9"/>
        <v>1915221137.47</v>
      </c>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c r="CX516" s="277"/>
      <c r="CY516" s="277"/>
      <c r="CZ516" s="277"/>
      <c r="DA516" s="277"/>
      <c r="DB516" s="277"/>
      <c r="DC516" s="277"/>
      <c r="DD516" s="277"/>
      <c r="DE516" s="277"/>
      <c r="DF516" s="277"/>
      <c r="DG516" s="277"/>
      <c r="DH516" s="277"/>
      <c r="DI516" s="277"/>
      <c r="DJ516" s="277"/>
      <c r="DK516" s="277"/>
      <c r="DL516" s="277"/>
      <c r="DM516" s="277"/>
      <c r="DN516" s="277"/>
      <c r="DO516" s="277"/>
      <c r="DP516" s="277"/>
      <c r="DQ516" s="277"/>
      <c r="DR516" s="277"/>
      <c r="DS516" s="277"/>
      <c r="DT516" s="277"/>
      <c r="DU516" s="277"/>
      <c r="DV516" s="277"/>
      <c r="DW516" s="277"/>
      <c r="DX516" s="277"/>
      <c r="DY516" s="277"/>
      <c r="DZ516" s="277"/>
      <c r="EA516" s="277"/>
      <c r="EB516" s="277"/>
      <c r="EC516" s="277"/>
      <c r="ED516" s="277"/>
      <c r="EE516" s="277"/>
      <c r="EF516" s="277"/>
      <c r="EG516" s="277"/>
      <c r="EH516" s="277"/>
      <c r="EI516" s="277"/>
      <c r="EJ516" s="277"/>
      <c r="EK516" s="277"/>
      <c r="EL516" s="277"/>
    </row>
    <row r="517" spans="1:143" s="38" customFormat="1" ht="27.75" customHeight="1" thickBot="1" x14ac:dyDescent="0.3">
      <c r="A517" s="142">
        <v>44272</v>
      </c>
      <c r="B517" s="137">
        <v>33911</v>
      </c>
      <c r="C517" s="173" t="s">
        <v>1948</v>
      </c>
      <c r="D517" s="136"/>
      <c r="E517" s="153">
        <v>1383430.38</v>
      </c>
      <c r="F517" s="147">
        <f t="shared" si="9"/>
        <v>1913837707.0899999</v>
      </c>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c r="CX517" s="277"/>
      <c r="CY517" s="277"/>
      <c r="CZ517" s="277"/>
      <c r="DA517" s="277"/>
      <c r="DB517" s="277"/>
      <c r="DC517" s="277"/>
      <c r="DD517" s="277"/>
      <c r="DE517" s="277"/>
      <c r="DF517" s="277"/>
      <c r="DG517" s="277"/>
      <c r="DH517" s="277"/>
      <c r="DI517" s="277"/>
      <c r="DJ517" s="277"/>
      <c r="DK517" s="277"/>
      <c r="DL517" s="277"/>
      <c r="DM517" s="277"/>
      <c r="DN517" s="277"/>
      <c r="DO517" s="277"/>
      <c r="DP517" s="277"/>
      <c r="DQ517" s="277"/>
      <c r="DR517" s="277"/>
      <c r="DS517" s="277"/>
      <c r="DT517" s="277"/>
      <c r="DU517" s="277"/>
      <c r="DV517" s="277"/>
      <c r="DW517" s="277"/>
      <c r="DX517" s="277"/>
      <c r="DY517" s="277"/>
      <c r="DZ517" s="277"/>
      <c r="EA517" s="277"/>
      <c r="EB517" s="277"/>
      <c r="EC517" s="277"/>
      <c r="ED517" s="277"/>
      <c r="EE517" s="277"/>
      <c r="EF517" s="277"/>
      <c r="EG517" s="277"/>
      <c r="EH517" s="277"/>
      <c r="EI517" s="277"/>
      <c r="EJ517" s="277"/>
      <c r="EK517" s="277"/>
      <c r="EL517" s="277"/>
    </row>
    <row r="518" spans="1:143" s="38" customFormat="1" ht="39" customHeight="1" thickBot="1" x14ac:dyDescent="0.3">
      <c r="A518" s="142">
        <v>44273</v>
      </c>
      <c r="B518" s="5" t="s">
        <v>1953</v>
      </c>
      <c r="C518" s="5" t="s">
        <v>1949</v>
      </c>
      <c r="D518" s="95"/>
      <c r="E518" s="42">
        <v>2678261.2999999998</v>
      </c>
      <c r="F518" s="147">
        <f t="shared" si="9"/>
        <v>1911159445.79</v>
      </c>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row>
    <row r="519" spans="1:143" s="38" customFormat="1" ht="40.5" customHeight="1" thickBot="1" x14ac:dyDescent="0.3">
      <c r="A519" s="142">
        <v>44273</v>
      </c>
      <c r="B519" s="5" t="s">
        <v>1954</v>
      </c>
      <c r="C519" s="5" t="s">
        <v>1950</v>
      </c>
      <c r="D519" s="176"/>
      <c r="E519" s="42">
        <v>7746191.0499999998</v>
      </c>
      <c r="F519" s="147">
        <f t="shared" si="9"/>
        <v>1903413254.74</v>
      </c>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c r="CX519" s="277"/>
      <c r="CY519" s="277"/>
      <c r="CZ519" s="277"/>
      <c r="DA519" s="277"/>
      <c r="DB519" s="277"/>
      <c r="DC519" s="277"/>
      <c r="DD519" s="277"/>
      <c r="DE519" s="277"/>
      <c r="DF519" s="277"/>
      <c r="DG519" s="277"/>
      <c r="DH519" s="277"/>
      <c r="DI519" s="277"/>
      <c r="DJ519" s="277"/>
      <c r="DK519" s="277"/>
      <c r="DL519" s="277"/>
      <c r="DM519" s="277"/>
      <c r="DN519" s="277"/>
      <c r="DO519" s="277"/>
      <c r="DP519" s="277"/>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row>
    <row r="520" spans="1:143" s="38" customFormat="1" ht="38.25" customHeight="1" thickBot="1" x14ac:dyDescent="0.3">
      <c r="A520" s="201">
        <v>44273</v>
      </c>
      <c r="B520" s="212" t="s">
        <v>1955</v>
      </c>
      <c r="C520" s="212" t="s">
        <v>1951</v>
      </c>
      <c r="D520" s="479"/>
      <c r="E520" s="213">
        <v>4975414.9800000004</v>
      </c>
      <c r="F520" s="147">
        <f t="shared" si="9"/>
        <v>1898437839.76</v>
      </c>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c r="CX520" s="277"/>
      <c r="CY520" s="277"/>
      <c r="CZ520" s="277"/>
      <c r="DA520" s="277"/>
      <c r="DB520" s="277"/>
      <c r="DC520" s="277"/>
      <c r="DD520" s="277"/>
      <c r="DE520" s="277"/>
      <c r="DF520" s="277"/>
      <c r="DG520" s="277"/>
      <c r="DH520" s="277"/>
      <c r="DI520" s="277"/>
      <c r="DJ520" s="277"/>
      <c r="DK520" s="277"/>
      <c r="DL520" s="277"/>
      <c r="DM520" s="277"/>
      <c r="DN520" s="277"/>
      <c r="DO520" s="277"/>
      <c r="DP520" s="277"/>
      <c r="DQ520" s="277"/>
      <c r="DR520" s="277"/>
      <c r="DS520" s="277"/>
      <c r="DT520" s="277"/>
      <c r="DU520" s="277"/>
      <c r="DV520" s="277"/>
      <c r="DW520" s="277"/>
      <c r="DX520" s="277"/>
      <c r="DY520" s="277"/>
      <c r="DZ520" s="277"/>
      <c r="EA520" s="277"/>
      <c r="EB520" s="277"/>
      <c r="EC520" s="277"/>
      <c r="ED520" s="277"/>
      <c r="EE520" s="277"/>
      <c r="EF520" s="277"/>
      <c r="EG520" s="277"/>
      <c r="EH520" s="277"/>
      <c r="EI520" s="277"/>
      <c r="EJ520" s="277"/>
      <c r="EK520" s="277"/>
      <c r="EL520" s="277"/>
    </row>
    <row r="521" spans="1:143" s="38" customFormat="1" ht="51.75" customHeight="1" thickBot="1" x14ac:dyDescent="0.3">
      <c r="A521" s="142">
        <v>44273</v>
      </c>
      <c r="B521" s="30" t="s">
        <v>1956</v>
      </c>
      <c r="C521" s="30" t="s">
        <v>1952</v>
      </c>
      <c r="D521" s="95"/>
      <c r="E521" s="472">
        <v>1282010.75</v>
      </c>
      <c r="F521" s="147">
        <f t="shared" si="9"/>
        <v>1897155829.01</v>
      </c>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c r="CX521" s="277"/>
      <c r="CY521" s="277"/>
      <c r="CZ521" s="277"/>
      <c r="DA521" s="277"/>
      <c r="DB521" s="277"/>
      <c r="DC521" s="277"/>
      <c r="DD521" s="277"/>
      <c r="DE521" s="277"/>
      <c r="DF521" s="277"/>
      <c r="DG521" s="277"/>
      <c r="DH521" s="277"/>
      <c r="DI521" s="277"/>
      <c r="DJ521" s="277"/>
      <c r="DK521" s="277"/>
      <c r="DL521" s="277"/>
      <c r="DM521" s="277"/>
      <c r="DN521" s="277"/>
      <c r="DO521" s="277"/>
      <c r="DP521" s="277"/>
      <c r="DQ521" s="277"/>
      <c r="DR521" s="277"/>
      <c r="DS521" s="277"/>
      <c r="DT521" s="277"/>
      <c r="DU521" s="277"/>
      <c r="DV521" s="277"/>
      <c r="DW521" s="277"/>
      <c r="DX521" s="277"/>
      <c r="DY521" s="277"/>
      <c r="DZ521" s="277"/>
      <c r="EA521" s="277"/>
      <c r="EB521" s="277"/>
      <c r="EC521" s="277"/>
      <c r="ED521" s="277"/>
      <c r="EE521" s="277"/>
      <c r="EF521" s="277"/>
      <c r="EG521" s="277"/>
      <c r="EH521" s="277"/>
      <c r="EI521" s="277"/>
      <c r="EJ521" s="277"/>
      <c r="EK521" s="277"/>
      <c r="EL521" s="277"/>
    </row>
    <row r="522" spans="1:143" s="38" customFormat="1" ht="50.25" customHeight="1" thickBot="1" x14ac:dyDescent="0.3">
      <c r="A522" s="142">
        <v>44274</v>
      </c>
      <c r="B522" s="187" t="s">
        <v>1977</v>
      </c>
      <c r="C522" s="173" t="s">
        <v>1978</v>
      </c>
      <c r="D522" s="95"/>
      <c r="E522" s="153">
        <v>4981059.6900000004</v>
      </c>
      <c r="F522" s="147">
        <f t="shared" si="9"/>
        <v>1892174769.3199999</v>
      </c>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c r="CX522" s="277"/>
      <c r="CY522" s="277"/>
      <c r="CZ522" s="277"/>
      <c r="DA522" s="277"/>
      <c r="DB522" s="277"/>
      <c r="DC522" s="277"/>
      <c r="DD522" s="277"/>
      <c r="DE522" s="277"/>
      <c r="DF522" s="277"/>
      <c r="DG522" s="277"/>
      <c r="DH522" s="277"/>
      <c r="DI522" s="277"/>
      <c r="DJ522" s="277"/>
      <c r="DK522" s="277"/>
      <c r="DL522" s="277"/>
      <c r="DM522" s="277"/>
      <c r="DN522" s="277"/>
      <c r="DO522" s="277"/>
      <c r="DP522" s="277"/>
      <c r="DQ522" s="277"/>
      <c r="DR522" s="277"/>
      <c r="DS522" s="277"/>
      <c r="DT522" s="277"/>
      <c r="DU522" s="277"/>
      <c r="DV522" s="277"/>
      <c r="DW522" s="277"/>
      <c r="DX522" s="277"/>
      <c r="DY522" s="277"/>
      <c r="DZ522" s="277"/>
      <c r="EA522" s="277"/>
      <c r="EB522" s="277"/>
      <c r="EC522" s="277"/>
      <c r="ED522" s="277"/>
      <c r="EE522" s="277"/>
      <c r="EF522" s="277"/>
      <c r="EG522" s="277"/>
      <c r="EH522" s="277"/>
      <c r="EI522" s="277"/>
      <c r="EJ522" s="277"/>
      <c r="EK522" s="277"/>
      <c r="EL522" s="277"/>
    </row>
    <row r="523" spans="1:143" s="38" customFormat="1" ht="29.25" customHeight="1" thickBot="1" x14ac:dyDescent="0.3">
      <c r="A523" s="480">
        <v>44277</v>
      </c>
      <c r="B523" s="5">
        <v>33912</v>
      </c>
      <c r="C523" s="5" t="s">
        <v>41</v>
      </c>
      <c r="D523" s="95"/>
      <c r="E523" s="42">
        <v>0</v>
      </c>
      <c r="F523" s="147">
        <f t="shared" si="9"/>
        <v>1892174769.3199999</v>
      </c>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c r="CX523" s="277"/>
      <c r="CY523" s="277"/>
      <c r="CZ523" s="277"/>
      <c r="DA523" s="277"/>
      <c r="DB523" s="277"/>
      <c r="DC523" s="277"/>
      <c r="DD523" s="277"/>
      <c r="DE523" s="277"/>
      <c r="DF523" s="277"/>
      <c r="DG523" s="277"/>
      <c r="DH523" s="277"/>
      <c r="DI523" s="277"/>
      <c r="DJ523" s="277"/>
      <c r="DK523" s="277"/>
      <c r="DL523" s="277"/>
      <c r="DM523" s="277"/>
      <c r="DN523" s="277"/>
      <c r="DO523" s="277"/>
      <c r="DP523" s="277"/>
      <c r="DQ523" s="277"/>
      <c r="DR523" s="277"/>
      <c r="DS523" s="277"/>
      <c r="DT523" s="277"/>
      <c r="DU523" s="277"/>
      <c r="DV523" s="277"/>
      <c r="DW523" s="277"/>
      <c r="DX523" s="277"/>
      <c r="DY523" s="277"/>
      <c r="DZ523" s="277"/>
      <c r="EA523" s="277"/>
      <c r="EB523" s="277"/>
      <c r="EC523" s="277"/>
      <c r="ED523" s="277"/>
      <c r="EE523" s="277"/>
      <c r="EF523" s="277"/>
      <c r="EG523" s="277"/>
      <c r="EH523" s="277"/>
      <c r="EI523" s="277"/>
      <c r="EJ523" s="277"/>
      <c r="EK523" s="277"/>
      <c r="EL523" s="277"/>
    </row>
    <row r="524" spans="1:143" s="38" customFormat="1" ht="40.5" customHeight="1" thickBot="1" x14ac:dyDescent="0.3">
      <c r="A524" s="480">
        <v>44277</v>
      </c>
      <c r="B524" s="5">
        <v>33913</v>
      </c>
      <c r="C524" s="5" t="s">
        <v>1984</v>
      </c>
      <c r="D524" s="95"/>
      <c r="E524" s="42">
        <v>2503938.73</v>
      </c>
      <c r="F524" s="147">
        <f t="shared" si="9"/>
        <v>1889670830.5899999</v>
      </c>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c r="CX524" s="277"/>
      <c r="CY524" s="277"/>
      <c r="CZ524" s="277"/>
      <c r="DA524" s="277"/>
      <c r="DB524" s="277"/>
      <c r="DC524" s="277"/>
      <c r="DD524" s="277"/>
      <c r="DE524" s="277"/>
      <c r="DF524" s="277"/>
      <c r="DG524" s="277"/>
      <c r="DH524" s="277"/>
      <c r="DI524" s="277"/>
      <c r="DJ524" s="277"/>
      <c r="DK524" s="277"/>
      <c r="DL524" s="277"/>
      <c r="DM524" s="277"/>
      <c r="DN524" s="277"/>
      <c r="DO524" s="277"/>
      <c r="DP524" s="277"/>
      <c r="DQ524" s="277"/>
      <c r="DR524" s="277"/>
      <c r="DS524" s="277"/>
      <c r="DT524" s="277"/>
      <c r="DU524" s="277"/>
      <c r="DV524" s="277"/>
      <c r="DW524" s="277"/>
      <c r="DX524" s="277"/>
      <c r="DY524" s="277"/>
      <c r="DZ524" s="277"/>
      <c r="EA524" s="277"/>
      <c r="EB524" s="277"/>
      <c r="EC524" s="277"/>
      <c r="ED524" s="277"/>
      <c r="EE524" s="277"/>
      <c r="EF524" s="277"/>
      <c r="EG524" s="277"/>
      <c r="EH524" s="277"/>
      <c r="EI524" s="277"/>
      <c r="EJ524" s="277"/>
      <c r="EK524" s="277"/>
      <c r="EL524" s="277"/>
    </row>
    <row r="525" spans="1:143" s="38" customFormat="1" ht="32.25" customHeight="1" thickBot="1" x14ac:dyDescent="0.3">
      <c r="A525" s="480">
        <v>44277</v>
      </c>
      <c r="B525" s="5">
        <v>33914</v>
      </c>
      <c r="C525" s="5" t="s">
        <v>1985</v>
      </c>
      <c r="D525" s="95"/>
      <c r="E525" s="42">
        <v>3877776.11</v>
      </c>
      <c r="F525" s="147">
        <f t="shared" si="9"/>
        <v>1885793054.48</v>
      </c>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s="277"/>
      <c r="AG525" s="277"/>
      <c r="AH525" s="277"/>
      <c r="AI525" s="277"/>
      <c r="AJ525" s="277"/>
      <c r="AK525" s="277"/>
      <c r="AL525" s="277"/>
      <c r="AM525" s="277"/>
      <c r="AN525" s="277"/>
      <c r="AO525" s="277"/>
      <c r="AP525" s="277"/>
      <c r="AQ525" s="277"/>
      <c r="AR525" s="277"/>
      <c r="AS525" s="277"/>
      <c r="AT525" s="277"/>
      <c r="AU525" s="277"/>
      <c r="AV525" s="277"/>
      <c r="AW525" s="277"/>
      <c r="AX525" s="277"/>
      <c r="AY525" s="277"/>
      <c r="AZ525" s="277"/>
      <c r="BA525" s="277"/>
      <c r="BB525" s="277"/>
      <c r="BC525" s="277"/>
      <c r="BD525" s="277"/>
      <c r="BE525" s="277"/>
      <c r="BF525" s="277"/>
      <c r="BG525" s="277"/>
      <c r="BH525" s="277"/>
      <c r="BI525" s="277"/>
      <c r="BJ525" s="277"/>
      <c r="BK525" s="277"/>
      <c r="BL525" s="277"/>
      <c r="BM525" s="277"/>
      <c r="BN525" s="277"/>
      <c r="BO525" s="277"/>
      <c r="BP525" s="277"/>
      <c r="BQ525" s="277"/>
      <c r="BR525" s="277"/>
      <c r="BS525" s="277"/>
      <c r="BT525" s="277"/>
      <c r="BU525" s="277"/>
      <c r="BV525" s="277"/>
      <c r="BW525" s="277"/>
      <c r="BX525" s="277"/>
      <c r="BY525" s="277"/>
      <c r="BZ525" s="277"/>
      <c r="CA525" s="277"/>
      <c r="CB525" s="277"/>
      <c r="CC525" s="277"/>
      <c r="CD525" s="277"/>
      <c r="CE525" s="277"/>
      <c r="CF525" s="277"/>
      <c r="CG525" s="277"/>
      <c r="CH525" s="277"/>
      <c r="CI525" s="277"/>
      <c r="CJ525" s="277"/>
      <c r="CK525" s="277"/>
      <c r="CL525" s="277"/>
      <c r="CM525" s="277"/>
      <c r="CN525" s="277"/>
      <c r="CO525" s="277"/>
      <c r="CP525" s="277"/>
      <c r="CQ525" s="277"/>
      <c r="CR525" s="277"/>
      <c r="CS525" s="277"/>
      <c r="CT525" s="277"/>
      <c r="CU525" s="277"/>
      <c r="CV525" s="277"/>
      <c r="CW525" s="277"/>
      <c r="CX525" s="277"/>
      <c r="CY525" s="277"/>
      <c r="CZ525" s="277"/>
      <c r="DA525" s="277"/>
      <c r="DB525" s="277"/>
      <c r="DC525" s="277"/>
      <c r="DD525" s="277"/>
      <c r="DE525" s="277"/>
      <c r="DF525" s="277"/>
      <c r="DG525" s="277"/>
      <c r="DH525" s="277"/>
      <c r="DI525" s="277"/>
      <c r="DJ525" s="277"/>
      <c r="DK525" s="277"/>
      <c r="DL525" s="277"/>
      <c r="DM525" s="277"/>
      <c r="DN525" s="277"/>
      <c r="DO525" s="277"/>
      <c r="DP525" s="277"/>
      <c r="DQ525" s="277"/>
      <c r="DR525" s="277"/>
      <c r="DS525" s="277"/>
      <c r="DT525" s="277"/>
      <c r="DU525" s="277"/>
      <c r="DV525" s="277"/>
      <c r="DW525" s="277"/>
      <c r="DX525" s="277"/>
      <c r="DY525" s="277"/>
      <c r="DZ525" s="277"/>
      <c r="EA525" s="277"/>
      <c r="EB525" s="277"/>
      <c r="EC525" s="277"/>
      <c r="ED525" s="277"/>
      <c r="EE525" s="277"/>
      <c r="EF525" s="277"/>
      <c r="EG525" s="277"/>
      <c r="EH525" s="277"/>
      <c r="EI525" s="277"/>
      <c r="EJ525" s="277"/>
      <c r="EK525" s="277"/>
      <c r="EL525" s="277"/>
    </row>
    <row r="526" spans="1:143" s="38" customFormat="1" ht="41.25" customHeight="1" thickBot="1" x14ac:dyDescent="0.3">
      <c r="A526" s="480">
        <v>44277</v>
      </c>
      <c r="B526" s="5" t="s">
        <v>1979</v>
      </c>
      <c r="C526" s="5" t="s">
        <v>1986</v>
      </c>
      <c r="D526" s="95"/>
      <c r="E526" s="42">
        <v>1422510.96</v>
      </c>
      <c r="F526" s="147">
        <f t="shared" si="9"/>
        <v>1884370543.52</v>
      </c>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77"/>
      <c r="AE526" s="277"/>
      <c r="AF526" s="277"/>
      <c r="AG526" s="277"/>
      <c r="AH526" s="277"/>
      <c r="AI526" s="277"/>
      <c r="AJ526" s="277"/>
      <c r="AK526" s="277"/>
      <c r="AL526" s="277"/>
      <c r="AM526" s="277"/>
      <c r="AN526" s="277"/>
      <c r="AO526" s="277"/>
      <c r="AP526" s="277"/>
      <c r="AQ526" s="277"/>
      <c r="AR526" s="277"/>
      <c r="AS526" s="277"/>
      <c r="AT526" s="277"/>
      <c r="AU526" s="277"/>
      <c r="AV526" s="277"/>
      <c r="AW526" s="277"/>
      <c r="AX526" s="277"/>
      <c r="AY526" s="277"/>
      <c r="AZ526" s="277"/>
      <c r="BA526" s="277"/>
      <c r="BB526" s="277"/>
      <c r="BC526" s="277"/>
      <c r="BD526" s="277"/>
      <c r="BE526" s="277"/>
      <c r="BF526" s="277"/>
      <c r="BG526" s="277"/>
      <c r="BH526" s="277"/>
      <c r="BI526" s="277"/>
      <c r="BJ526" s="277"/>
      <c r="BK526" s="277"/>
      <c r="BL526" s="277"/>
      <c r="BM526" s="277"/>
      <c r="BN526" s="277"/>
      <c r="BO526" s="277"/>
      <c r="BP526" s="277"/>
      <c r="BQ526" s="277"/>
      <c r="BR526" s="277"/>
      <c r="BS526" s="277"/>
      <c r="BT526" s="277"/>
      <c r="BU526" s="277"/>
      <c r="BV526" s="277"/>
      <c r="BW526" s="277"/>
      <c r="BX526" s="277"/>
      <c r="BY526" s="277"/>
      <c r="BZ526" s="277"/>
      <c r="CA526" s="277"/>
      <c r="CB526" s="277"/>
      <c r="CC526" s="277"/>
      <c r="CD526" s="277"/>
      <c r="CE526" s="277"/>
      <c r="CF526" s="277"/>
      <c r="CG526" s="277"/>
      <c r="CH526" s="277"/>
      <c r="CI526" s="277"/>
      <c r="CJ526" s="277"/>
      <c r="CK526" s="277"/>
      <c r="CL526" s="277"/>
      <c r="CM526" s="277"/>
      <c r="CN526" s="277"/>
      <c r="CO526" s="277"/>
      <c r="CP526" s="277"/>
      <c r="CQ526" s="277"/>
      <c r="CR526" s="277"/>
      <c r="CS526" s="277"/>
      <c r="CT526" s="277"/>
      <c r="CU526" s="277"/>
      <c r="CV526" s="277"/>
      <c r="CW526" s="277"/>
      <c r="CX526" s="277"/>
      <c r="CY526" s="277"/>
      <c r="CZ526" s="277"/>
      <c r="DA526" s="277"/>
      <c r="DB526" s="277"/>
      <c r="DC526" s="277"/>
      <c r="DD526" s="277"/>
      <c r="DE526" s="277"/>
      <c r="DF526" s="277"/>
      <c r="DG526" s="277"/>
      <c r="DH526" s="277"/>
      <c r="DI526" s="277"/>
      <c r="DJ526" s="277"/>
      <c r="DK526" s="277"/>
      <c r="DL526" s="277"/>
      <c r="DM526" s="277"/>
      <c r="DN526" s="277"/>
      <c r="DO526" s="277"/>
      <c r="DP526" s="277"/>
      <c r="DQ526" s="277"/>
      <c r="DR526" s="277"/>
      <c r="DS526" s="277"/>
      <c r="DT526" s="277"/>
      <c r="DU526" s="277"/>
      <c r="DV526" s="277"/>
      <c r="DW526" s="277"/>
      <c r="DX526" s="277"/>
      <c r="DY526" s="277"/>
      <c r="DZ526" s="277"/>
      <c r="EA526" s="277"/>
      <c r="EB526" s="277"/>
      <c r="EC526" s="277"/>
      <c r="ED526" s="277"/>
      <c r="EE526" s="277"/>
      <c r="EF526" s="277"/>
      <c r="EG526" s="277"/>
      <c r="EH526" s="277"/>
      <c r="EI526" s="277"/>
      <c r="EJ526" s="277"/>
      <c r="EK526" s="277"/>
      <c r="EL526" s="277"/>
    </row>
    <row r="527" spans="1:143" s="38" customFormat="1" ht="29.25" customHeight="1" thickBot="1" x14ac:dyDescent="0.3">
      <c r="A527" s="480">
        <v>44277</v>
      </c>
      <c r="B527" s="5" t="s">
        <v>1980</v>
      </c>
      <c r="C527" s="5" t="s">
        <v>1987</v>
      </c>
      <c r="D527" s="95"/>
      <c r="E527" s="42">
        <v>3372043.04</v>
      </c>
      <c r="F527" s="147">
        <f t="shared" si="9"/>
        <v>1880998500.48</v>
      </c>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7"/>
      <c r="AN527" s="277"/>
      <c r="AO527" s="277"/>
      <c r="AP527" s="277"/>
      <c r="AQ527" s="277"/>
      <c r="AR527" s="277"/>
      <c r="AS527" s="277"/>
      <c r="AT527" s="277"/>
      <c r="AU527" s="277"/>
      <c r="AV527" s="277"/>
      <c r="AW527" s="277"/>
      <c r="AX527" s="277"/>
      <c r="AY527" s="277"/>
      <c r="AZ527" s="277"/>
      <c r="BA527" s="277"/>
      <c r="BB527" s="277"/>
      <c r="BC527" s="277"/>
      <c r="BD527" s="277"/>
      <c r="BE527" s="277"/>
      <c r="BF527" s="277"/>
      <c r="BG527" s="277"/>
      <c r="BH527" s="277"/>
      <c r="BI527" s="277"/>
      <c r="BJ527" s="277"/>
      <c r="BK527" s="277"/>
      <c r="BL527" s="277"/>
      <c r="BM527" s="277"/>
      <c r="BN527" s="277"/>
      <c r="BO527" s="277"/>
      <c r="BP527" s="277"/>
      <c r="BQ527" s="277"/>
      <c r="BR527" s="277"/>
      <c r="BS527" s="277"/>
      <c r="BT527" s="277"/>
      <c r="BU527" s="277"/>
      <c r="BV527" s="277"/>
      <c r="BW527" s="277"/>
      <c r="BX527" s="277"/>
      <c r="BY527" s="277"/>
      <c r="BZ527" s="277"/>
      <c r="CA527" s="277"/>
      <c r="CB527" s="277"/>
      <c r="CC527" s="277"/>
      <c r="CD527" s="277"/>
      <c r="CE527" s="277"/>
      <c r="CF527" s="277"/>
      <c r="CG527" s="277"/>
      <c r="CH527" s="277"/>
      <c r="CI527" s="277"/>
      <c r="CJ527" s="277"/>
      <c r="CK527" s="277"/>
      <c r="CL527" s="277"/>
      <c r="CM527" s="277"/>
      <c r="CN527" s="277"/>
      <c r="CO527" s="277"/>
      <c r="CP527" s="277"/>
      <c r="CQ527" s="277"/>
      <c r="CR527" s="277"/>
      <c r="CS527" s="277"/>
      <c r="CT527" s="277"/>
      <c r="CU527" s="277"/>
      <c r="CV527" s="277"/>
      <c r="CW527" s="277"/>
      <c r="CX527" s="277"/>
      <c r="CY527" s="277"/>
      <c r="CZ527" s="277"/>
      <c r="DA527" s="277"/>
      <c r="DB527" s="277"/>
      <c r="DC527" s="277"/>
      <c r="DD527" s="277"/>
      <c r="DE527" s="277"/>
      <c r="DF527" s="277"/>
      <c r="DG527" s="277"/>
      <c r="DH527" s="277"/>
      <c r="DI527" s="277"/>
      <c r="DJ527" s="277"/>
      <c r="DK527" s="277"/>
      <c r="DL527" s="277"/>
      <c r="DM527" s="277"/>
      <c r="DN527" s="277"/>
      <c r="DO527" s="277"/>
      <c r="DP527" s="277"/>
      <c r="DQ527" s="277"/>
      <c r="DR527" s="277"/>
      <c r="DS527" s="277"/>
      <c r="DT527" s="277"/>
      <c r="DU527" s="277"/>
      <c r="DV527" s="277"/>
      <c r="DW527" s="277"/>
      <c r="DX527" s="277"/>
      <c r="DY527" s="277"/>
      <c r="DZ527" s="277"/>
      <c r="EA527" s="277"/>
      <c r="EB527" s="277"/>
      <c r="EC527" s="277"/>
      <c r="ED527" s="277"/>
      <c r="EE527" s="277"/>
      <c r="EF527" s="277"/>
      <c r="EG527" s="277"/>
      <c r="EH527" s="277"/>
      <c r="EI527" s="277"/>
      <c r="EJ527" s="277"/>
      <c r="EK527" s="277"/>
      <c r="EL527" s="277"/>
    </row>
    <row r="528" spans="1:143" s="38" customFormat="1" ht="48" customHeight="1" thickBot="1" x14ac:dyDescent="0.3">
      <c r="A528" s="480">
        <v>44277</v>
      </c>
      <c r="B528" s="5" t="s">
        <v>1981</v>
      </c>
      <c r="C528" s="5" t="s">
        <v>1988</v>
      </c>
      <c r="D528" s="95"/>
      <c r="E528" s="42">
        <v>665407.41</v>
      </c>
      <c r="F528" s="147">
        <f t="shared" si="9"/>
        <v>1880333093.0699999</v>
      </c>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277"/>
      <c r="AF528" s="277"/>
      <c r="AG528" s="277"/>
      <c r="AH528" s="277"/>
      <c r="AI528" s="277"/>
      <c r="AJ528" s="277"/>
      <c r="AK528" s="277"/>
      <c r="AL528" s="277"/>
      <c r="AM528" s="277"/>
      <c r="AN528" s="277"/>
      <c r="AO528" s="277"/>
      <c r="AP528" s="277"/>
      <c r="AQ528" s="277"/>
      <c r="AR528" s="277"/>
      <c r="AS528" s="277"/>
      <c r="AT528" s="277"/>
      <c r="AU528" s="277"/>
      <c r="AV528" s="277"/>
      <c r="AW528" s="277"/>
      <c r="AX528" s="277"/>
      <c r="AY528" s="277"/>
      <c r="AZ528" s="277"/>
      <c r="BA528" s="277"/>
      <c r="BB528" s="277"/>
      <c r="BC528" s="277"/>
      <c r="BD528" s="277"/>
      <c r="BE528" s="277"/>
      <c r="BF528" s="277"/>
      <c r="BG528" s="277"/>
      <c r="BH528" s="277"/>
      <c r="BI528" s="277"/>
      <c r="BJ528" s="277"/>
      <c r="BK528" s="277"/>
      <c r="BL528" s="277"/>
      <c r="BM528" s="277"/>
      <c r="BN528" s="277"/>
      <c r="BO528" s="277"/>
      <c r="BP528" s="277"/>
      <c r="BQ528" s="277"/>
      <c r="BR528" s="277"/>
      <c r="BS528" s="277"/>
      <c r="BT528" s="277"/>
      <c r="BU528" s="277"/>
      <c r="BV528" s="277"/>
      <c r="BW528" s="277"/>
      <c r="BX528" s="277"/>
      <c r="BY528" s="277"/>
      <c r="BZ528" s="277"/>
      <c r="CA528" s="277"/>
      <c r="CB528" s="277"/>
      <c r="CC528" s="277"/>
      <c r="CD528" s="277"/>
      <c r="CE528" s="277"/>
      <c r="CF528" s="277"/>
      <c r="CG528" s="277"/>
      <c r="CH528" s="277"/>
      <c r="CI528" s="277"/>
      <c r="CJ528" s="277"/>
      <c r="CK528" s="277"/>
      <c r="CL528" s="277"/>
      <c r="CM528" s="277"/>
      <c r="CN528" s="277"/>
      <c r="CO528" s="277"/>
      <c r="CP528" s="277"/>
      <c r="CQ528" s="277"/>
      <c r="CR528" s="277"/>
      <c r="CS528" s="277"/>
      <c r="CT528" s="277"/>
      <c r="CU528" s="277"/>
      <c r="CV528" s="277"/>
      <c r="CW528" s="277"/>
      <c r="CX528" s="277"/>
      <c r="CY528" s="277"/>
      <c r="CZ528" s="277"/>
      <c r="DA528" s="277"/>
      <c r="DB528" s="277"/>
      <c r="DC528" s="277"/>
      <c r="DD528" s="277"/>
      <c r="DE528" s="277"/>
      <c r="DF528" s="277"/>
      <c r="DG528" s="277"/>
      <c r="DH528" s="277"/>
      <c r="DI528" s="277"/>
      <c r="DJ528" s="277"/>
      <c r="DK528" s="277"/>
      <c r="DL528" s="277"/>
      <c r="DM528" s="277"/>
      <c r="DN528" s="277"/>
      <c r="DO528" s="277"/>
      <c r="DP528" s="277"/>
      <c r="DQ528" s="277"/>
      <c r="DR528" s="277"/>
      <c r="DS528" s="277"/>
      <c r="DT528" s="277"/>
      <c r="DU528" s="277"/>
      <c r="DV528" s="277"/>
      <c r="DW528" s="277"/>
      <c r="DX528" s="277"/>
      <c r="DY528" s="277"/>
      <c r="DZ528" s="277"/>
      <c r="EA528" s="277"/>
      <c r="EB528" s="277"/>
      <c r="EC528" s="277"/>
      <c r="ED528" s="277"/>
      <c r="EE528" s="277"/>
      <c r="EF528" s="277"/>
      <c r="EG528" s="277"/>
      <c r="EH528" s="277"/>
      <c r="EI528" s="277"/>
      <c r="EJ528" s="277"/>
      <c r="EK528" s="277"/>
      <c r="EL528" s="277"/>
    </row>
    <row r="529" spans="1:143" s="38" customFormat="1" ht="39" customHeight="1" thickBot="1" x14ac:dyDescent="0.3">
      <c r="A529" s="480">
        <v>44277</v>
      </c>
      <c r="B529" s="5" t="s">
        <v>1982</v>
      </c>
      <c r="C529" s="5" t="s">
        <v>1989</v>
      </c>
      <c r="D529" s="95"/>
      <c r="E529" s="42">
        <v>2254059.65</v>
      </c>
      <c r="F529" s="147">
        <f t="shared" si="9"/>
        <v>1878079033.4199998</v>
      </c>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277"/>
      <c r="AF529" s="277"/>
      <c r="AG529" s="277"/>
      <c r="AH529" s="277"/>
      <c r="AI529" s="277"/>
      <c r="AJ529" s="277"/>
      <c r="AK529" s="277"/>
      <c r="AL529" s="277"/>
      <c r="AM529" s="277"/>
      <c r="AN529" s="277"/>
      <c r="AO529" s="277"/>
      <c r="AP529" s="277"/>
      <c r="AQ529" s="277"/>
      <c r="AR529" s="277"/>
      <c r="AS529" s="277"/>
      <c r="AT529" s="277"/>
      <c r="AU529" s="277"/>
      <c r="AV529" s="277"/>
      <c r="AW529" s="277"/>
      <c r="AX529" s="277"/>
      <c r="AY529" s="277"/>
      <c r="AZ529" s="277"/>
      <c r="BA529" s="277"/>
      <c r="BB529" s="277"/>
      <c r="BC529" s="277"/>
      <c r="BD529" s="277"/>
      <c r="BE529" s="277"/>
      <c r="BF529" s="277"/>
      <c r="BG529" s="277"/>
      <c r="BH529" s="277"/>
      <c r="BI529" s="277"/>
      <c r="BJ529" s="277"/>
      <c r="BK529" s="277"/>
      <c r="BL529" s="277"/>
      <c r="BM529" s="277"/>
      <c r="BN529" s="277"/>
      <c r="BO529" s="277"/>
      <c r="BP529" s="277"/>
      <c r="BQ529" s="277"/>
      <c r="BR529" s="277"/>
      <c r="BS529" s="277"/>
      <c r="BT529" s="277"/>
      <c r="BU529" s="277"/>
      <c r="BV529" s="277"/>
      <c r="BW529" s="277"/>
      <c r="BX529" s="277"/>
      <c r="BY529" s="277"/>
      <c r="BZ529" s="277"/>
      <c r="CA529" s="277"/>
      <c r="CB529" s="277"/>
      <c r="CC529" s="277"/>
      <c r="CD529" s="277"/>
      <c r="CE529" s="277"/>
      <c r="CF529" s="277"/>
      <c r="CG529" s="277"/>
      <c r="CH529" s="277"/>
      <c r="CI529" s="277"/>
      <c r="CJ529" s="277"/>
      <c r="CK529" s="277"/>
      <c r="CL529" s="277"/>
      <c r="CM529" s="277"/>
      <c r="CN529" s="277"/>
      <c r="CO529" s="277"/>
      <c r="CP529" s="277"/>
      <c r="CQ529" s="277"/>
      <c r="CR529" s="277"/>
      <c r="CS529" s="277"/>
      <c r="CT529" s="277"/>
      <c r="CU529" s="277"/>
      <c r="CV529" s="277"/>
      <c r="CW529" s="277"/>
      <c r="CX529" s="277"/>
      <c r="CY529" s="277"/>
      <c r="CZ529" s="277"/>
      <c r="DA529" s="277"/>
      <c r="DB529" s="277"/>
      <c r="DC529" s="277"/>
      <c r="DD529" s="277"/>
      <c r="DE529" s="277"/>
      <c r="DF529" s="277"/>
      <c r="DG529" s="277"/>
      <c r="DH529" s="277"/>
      <c r="DI529" s="277"/>
      <c r="DJ529" s="277"/>
      <c r="DK529" s="277"/>
      <c r="DL529" s="277"/>
      <c r="DM529" s="277"/>
      <c r="DN529" s="277"/>
      <c r="DO529" s="277"/>
      <c r="DP529" s="277"/>
      <c r="DQ529" s="277"/>
      <c r="DR529" s="277"/>
      <c r="DS529" s="277"/>
      <c r="DT529" s="277"/>
      <c r="DU529" s="277"/>
      <c r="DV529" s="277"/>
      <c r="DW529" s="277"/>
      <c r="DX529" s="277"/>
      <c r="DY529" s="277"/>
      <c r="DZ529" s="277"/>
      <c r="EA529" s="277"/>
      <c r="EB529" s="277"/>
      <c r="EC529" s="277"/>
      <c r="ED529" s="277"/>
      <c r="EE529" s="277"/>
      <c r="EF529" s="277"/>
      <c r="EG529" s="277"/>
      <c r="EH529" s="277"/>
      <c r="EI529" s="277"/>
      <c r="EJ529" s="277"/>
      <c r="EK529" s="277"/>
      <c r="EL529" s="277"/>
    </row>
    <row r="530" spans="1:143" s="38" customFormat="1" ht="39.75" customHeight="1" thickBot="1" x14ac:dyDescent="0.3">
      <c r="A530" s="480">
        <v>44277</v>
      </c>
      <c r="B530" s="5" t="s">
        <v>1983</v>
      </c>
      <c r="C530" s="5" t="s">
        <v>1990</v>
      </c>
      <c r="D530" s="95"/>
      <c r="E530" s="42">
        <v>7763199.4199999999</v>
      </c>
      <c r="F530" s="147">
        <f t="shared" si="9"/>
        <v>1870315833.9999998</v>
      </c>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77"/>
      <c r="AE530" s="277"/>
      <c r="AF530" s="277"/>
      <c r="AG530" s="277"/>
      <c r="AH530" s="277"/>
      <c r="AI530" s="277"/>
      <c r="AJ530" s="277"/>
      <c r="AK530" s="277"/>
      <c r="AL530" s="277"/>
      <c r="AM530" s="277"/>
      <c r="AN530" s="277"/>
      <c r="AO530" s="277"/>
      <c r="AP530" s="277"/>
      <c r="AQ530" s="277"/>
      <c r="AR530" s="277"/>
      <c r="AS530" s="277"/>
      <c r="AT530" s="277"/>
      <c r="AU530" s="277"/>
      <c r="AV530" s="277"/>
      <c r="AW530" s="277"/>
      <c r="AX530" s="277"/>
      <c r="AY530" s="277"/>
      <c r="AZ530" s="277"/>
      <c r="BA530" s="277"/>
      <c r="BB530" s="277"/>
      <c r="BC530" s="277"/>
      <c r="BD530" s="277"/>
      <c r="BE530" s="277"/>
      <c r="BF530" s="277"/>
      <c r="BG530" s="277"/>
      <c r="BH530" s="277"/>
      <c r="BI530" s="277"/>
      <c r="BJ530" s="277"/>
      <c r="BK530" s="277"/>
      <c r="BL530" s="277"/>
      <c r="BM530" s="277"/>
      <c r="BN530" s="277"/>
      <c r="BO530" s="277"/>
      <c r="BP530" s="277"/>
      <c r="BQ530" s="277"/>
      <c r="BR530" s="277"/>
      <c r="BS530" s="277"/>
      <c r="BT530" s="277"/>
      <c r="BU530" s="277"/>
      <c r="BV530" s="277"/>
      <c r="BW530" s="277"/>
      <c r="BX530" s="277"/>
      <c r="BY530" s="277"/>
      <c r="BZ530" s="277"/>
      <c r="CA530" s="277"/>
      <c r="CB530" s="277"/>
      <c r="CC530" s="277"/>
      <c r="CD530" s="277"/>
      <c r="CE530" s="277"/>
      <c r="CF530" s="277"/>
      <c r="CG530" s="277"/>
      <c r="CH530" s="277"/>
      <c r="CI530" s="277"/>
      <c r="CJ530" s="277"/>
      <c r="CK530" s="277"/>
      <c r="CL530" s="277"/>
      <c r="CM530" s="277"/>
      <c r="CN530" s="277"/>
      <c r="CO530" s="277"/>
      <c r="CP530" s="277"/>
      <c r="CQ530" s="277"/>
      <c r="CR530" s="277"/>
      <c r="CS530" s="277"/>
      <c r="CT530" s="277"/>
      <c r="CU530" s="277"/>
      <c r="CV530" s="277"/>
      <c r="CW530" s="277"/>
      <c r="CX530" s="277"/>
      <c r="CY530" s="277"/>
      <c r="CZ530" s="277"/>
      <c r="DA530" s="277"/>
      <c r="DB530" s="277"/>
      <c r="DC530" s="277"/>
      <c r="DD530" s="277"/>
      <c r="DE530" s="277"/>
      <c r="DF530" s="277"/>
      <c r="DG530" s="277"/>
      <c r="DH530" s="277"/>
      <c r="DI530" s="277"/>
      <c r="DJ530" s="277"/>
      <c r="DK530" s="277"/>
      <c r="DL530" s="277"/>
      <c r="DM530" s="277"/>
      <c r="DN530" s="277"/>
      <c r="DO530" s="277"/>
      <c r="DP530" s="277"/>
      <c r="DQ530" s="277"/>
      <c r="DR530" s="277"/>
      <c r="DS530" s="277"/>
      <c r="DT530" s="277"/>
      <c r="DU530" s="277"/>
      <c r="DV530" s="277"/>
      <c r="DW530" s="277"/>
      <c r="DX530" s="277"/>
      <c r="DY530" s="277"/>
      <c r="DZ530" s="277"/>
      <c r="EA530" s="277"/>
      <c r="EB530" s="277"/>
      <c r="EC530" s="277"/>
      <c r="ED530" s="277"/>
      <c r="EE530" s="277"/>
      <c r="EF530" s="277"/>
      <c r="EG530" s="277"/>
      <c r="EH530" s="277"/>
      <c r="EI530" s="277"/>
      <c r="EJ530" s="277"/>
      <c r="EK530" s="277"/>
      <c r="EL530" s="277"/>
    </row>
    <row r="531" spans="1:143" s="38" customFormat="1" ht="39.75" customHeight="1" thickBot="1" x14ac:dyDescent="0.3">
      <c r="A531" s="480">
        <v>44278</v>
      </c>
      <c r="B531" s="5" t="s">
        <v>2096</v>
      </c>
      <c r="C531" s="5" t="s">
        <v>2099</v>
      </c>
      <c r="D531" s="95"/>
      <c r="E531" s="42">
        <v>6612843.6200000001</v>
      </c>
      <c r="F531" s="147">
        <f t="shared" si="9"/>
        <v>1863702990.3799999</v>
      </c>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77"/>
      <c r="AE531" s="277"/>
      <c r="AF531" s="277"/>
      <c r="AG531" s="277"/>
      <c r="AH531" s="277"/>
      <c r="AI531" s="277"/>
      <c r="AJ531" s="277"/>
      <c r="AK531" s="277"/>
      <c r="AL531" s="277"/>
      <c r="AM531" s="277"/>
      <c r="AN531" s="277"/>
      <c r="AO531" s="277"/>
      <c r="AP531" s="277"/>
      <c r="AQ531" s="277"/>
      <c r="AR531" s="277"/>
      <c r="AS531" s="277"/>
      <c r="AT531" s="277"/>
      <c r="AU531" s="277"/>
      <c r="AV531" s="277"/>
      <c r="AW531" s="277"/>
      <c r="AX531" s="277"/>
      <c r="AY531" s="277"/>
      <c r="AZ531" s="277"/>
      <c r="BA531" s="277"/>
      <c r="BB531" s="277"/>
      <c r="BC531" s="277"/>
      <c r="BD531" s="277"/>
      <c r="BE531" s="277"/>
      <c r="BF531" s="277"/>
      <c r="BG531" s="277"/>
      <c r="BH531" s="277"/>
      <c r="BI531" s="277"/>
      <c r="BJ531" s="277"/>
      <c r="BK531" s="277"/>
      <c r="BL531" s="277"/>
      <c r="BM531" s="277"/>
      <c r="BN531" s="277"/>
      <c r="BO531" s="277"/>
      <c r="BP531" s="277"/>
      <c r="BQ531" s="277"/>
      <c r="BR531" s="277"/>
      <c r="BS531" s="277"/>
      <c r="BT531" s="277"/>
      <c r="BU531" s="277"/>
      <c r="BV531" s="277"/>
      <c r="BW531" s="277"/>
      <c r="BX531" s="277"/>
      <c r="BY531" s="277"/>
      <c r="BZ531" s="277"/>
      <c r="CA531" s="277"/>
      <c r="CB531" s="277"/>
      <c r="CC531" s="277"/>
      <c r="CD531" s="277"/>
      <c r="CE531" s="277"/>
      <c r="CF531" s="277"/>
      <c r="CG531" s="277"/>
      <c r="CH531" s="277"/>
      <c r="CI531" s="277"/>
      <c r="CJ531" s="277"/>
      <c r="CK531" s="277"/>
      <c r="CL531" s="277"/>
      <c r="CM531" s="277"/>
      <c r="CN531" s="277"/>
      <c r="CO531" s="277"/>
      <c r="CP531" s="277"/>
      <c r="CQ531" s="277"/>
      <c r="CR531" s="277"/>
      <c r="CS531" s="277"/>
      <c r="CT531" s="277"/>
      <c r="CU531" s="277"/>
      <c r="CV531" s="277"/>
      <c r="CW531" s="277"/>
      <c r="CX531" s="277"/>
      <c r="CY531" s="277"/>
      <c r="CZ531" s="277"/>
      <c r="DA531" s="277"/>
      <c r="DB531" s="277"/>
      <c r="DC531" s="277"/>
      <c r="DD531" s="277"/>
      <c r="DE531" s="277"/>
      <c r="DF531" s="277"/>
      <c r="DG531" s="277"/>
      <c r="DH531" s="277"/>
      <c r="DI531" s="277"/>
      <c r="DJ531" s="277"/>
      <c r="DK531" s="277"/>
      <c r="DL531" s="277"/>
      <c r="DM531" s="277"/>
      <c r="DN531" s="277"/>
      <c r="DO531" s="277"/>
      <c r="DP531" s="277"/>
      <c r="DQ531" s="277"/>
      <c r="DR531" s="277"/>
      <c r="DS531" s="277"/>
      <c r="DT531" s="277"/>
      <c r="DU531" s="277"/>
      <c r="DV531" s="277"/>
      <c r="DW531" s="277"/>
      <c r="DX531" s="277"/>
      <c r="DY531" s="277"/>
      <c r="DZ531" s="277"/>
      <c r="EA531" s="277"/>
      <c r="EB531" s="277"/>
      <c r="EC531" s="277"/>
      <c r="ED531" s="277"/>
      <c r="EE531" s="277"/>
      <c r="EF531" s="277"/>
      <c r="EG531" s="277"/>
      <c r="EH531" s="277"/>
      <c r="EI531" s="277"/>
      <c r="EJ531" s="277"/>
      <c r="EK531" s="277"/>
      <c r="EL531" s="277"/>
    </row>
    <row r="532" spans="1:143" s="38" customFormat="1" ht="43.5" customHeight="1" thickBot="1" x14ac:dyDescent="0.3">
      <c r="A532" s="480">
        <v>44278</v>
      </c>
      <c r="B532" s="5" t="s">
        <v>2097</v>
      </c>
      <c r="C532" s="5" t="s">
        <v>2100</v>
      </c>
      <c r="D532" s="95"/>
      <c r="E532" s="42">
        <v>1392317.69</v>
      </c>
      <c r="F532" s="147">
        <f t="shared" si="9"/>
        <v>1862310672.6899998</v>
      </c>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77"/>
      <c r="AE532" s="277"/>
      <c r="AF532" s="277"/>
      <c r="AG532" s="277"/>
      <c r="AH532" s="277"/>
      <c r="AI532" s="277"/>
      <c r="AJ532" s="277"/>
      <c r="AK532" s="277"/>
      <c r="AL532" s="277"/>
      <c r="AM532" s="277"/>
      <c r="AN532" s="277"/>
      <c r="AO532" s="277"/>
      <c r="AP532" s="277"/>
      <c r="AQ532" s="277"/>
      <c r="AR532" s="277"/>
      <c r="AS532" s="277"/>
      <c r="AT532" s="277"/>
      <c r="AU532" s="277"/>
      <c r="AV532" s="277"/>
      <c r="AW532" s="277"/>
      <c r="AX532" s="277"/>
      <c r="AY532" s="277"/>
      <c r="AZ532" s="277"/>
      <c r="BA532" s="277"/>
      <c r="BB532" s="277"/>
      <c r="BC532" s="277"/>
      <c r="BD532" s="277"/>
      <c r="BE532" s="277"/>
      <c r="BF532" s="277"/>
      <c r="BG532" s="277"/>
      <c r="BH532" s="277"/>
      <c r="BI532" s="277"/>
      <c r="BJ532" s="277"/>
      <c r="BK532" s="277"/>
      <c r="BL532" s="277"/>
      <c r="BM532" s="277"/>
      <c r="BN532" s="277"/>
      <c r="BO532" s="277"/>
      <c r="BP532" s="277"/>
      <c r="BQ532" s="277"/>
      <c r="BR532" s="277"/>
      <c r="BS532" s="277"/>
      <c r="BT532" s="277"/>
      <c r="BU532" s="277"/>
      <c r="BV532" s="277"/>
      <c r="BW532" s="277"/>
      <c r="BX532" s="277"/>
      <c r="BY532" s="277"/>
      <c r="BZ532" s="277"/>
      <c r="CA532" s="277"/>
      <c r="CB532" s="277"/>
      <c r="CC532" s="277"/>
      <c r="CD532" s="277"/>
      <c r="CE532" s="277"/>
      <c r="CF532" s="277"/>
      <c r="CG532" s="277"/>
      <c r="CH532" s="277"/>
      <c r="CI532" s="277"/>
      <c r="CJ532" s="277"/>
      <c r="CK532" s="277"/>
      <c r="CL532" s="277"/>
      <c r="CM532" s="277"/>
      <c r="CN532" s="277"/>
      <c r="CO532" s="277"/>
      <c r="CP532" s="277"/>
      <c r="CQ532" s="277"/>
      <c r="CR532" s="277"/>
      <c r="CS532" s="277"/>
      <c r="CT532" s="277"/>
      <c r="CU532" s="277"/>
      <c r="CV532" s="277"/>
      <c r="CW532" s="277"/>
      <c r="CX532" s="277"/>
      <c r="CY532" s="277"/>
      <c r="CZ532" s="277"/>
      <c r="DA532" s="277"/>
      <c r="DB532" s="277"/>
      <c r="DC532" s="277"/>
      <c r="DD532" s="277"/>
      <c r="DE532" s="277"/>
      <c r="DF532" s="277"/>
      <c r="DG532" s="277"/>
      <c r="DH532" s="277"/>
      <c r="DI532" s="277"/>
      <c r="DJ532" s="277"/>
      <c r="DK532" s="277"/>
      <c r="DL532" s="277"/>
      <c r="DM532" s="277"/>
      <c r="DN532" s="277"/>
      <c r="DO532" s="277"/>
      <c r="DP532" s="277"/>
      <c r="DQ532" s="277"/>
      <c r="DR532" s="277"/>
      <c r="DS532" s="277"/>
      <c r="DT532" s="277"/>
      <c r="DU532" s="277"/>
      <c r="DV532" s="277"/>
      <c r="DW532" s="277"/>
      <c r="DX532" s="277"/>
      <c r="DY532" s="277"/>
      <c r="DZ532" s="277"/>
      <c r="EA532" s="277"/>
      <c r="EB532" s="277"/>
      <c r="EC532" s="277"/>
      <c r="ED532" s="277"/>
      <c r="EE532" s="277"/>
      <c r="EF532" s="277"/>
      <c r="EG532" s="277"/>
      <c r="EH532" s="277"/>
      <c r="EI532" s="277"/>
      <c r="EJ532" s="277"/>
      <c r="EK532" s="277"/>
      <c r="EL532" s="277"/>
    </row>
    <row r="533" spans="1:143" s="38" customFormat="1" ht="39" customHeight="1" thickBot="1" x14ac:dyDescent="0.3">
      <c r="A533" s="480">
        <v>44278</v>
      </c>
      <c r="B533" s="5" t="s">
        <v>2098</v>
      </c>
      <c r="C533" s="5" t="s">
        <v>2101</v>
      </c>
      <c r="D533" s="95"/>
      <c r="E533" s="42">
        <v>2120730.96</v>
      </c>
      <c r="F533" s="147">
        <f t="shared" si="9"/>
        <v>1860189941.7299998</v>
      </c>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77"/>
      <c r="AE533" s="277"/>
      <c r="AF533" s="277"/>
      <c r="AG533" s="277"/>
      <c r="AH533" s="277"/>
      <c r="AI533" s="277"/>
      <c r="AJ533" s="277"/>
      <c r="AK533" s="277"/>
      <c r="AL533" s="277"/>
      <c r="AM533" s="277"/>
      <c r="AN533" s="277"/>
      <c r="AO533" s="277"/>
      <c r="AP533" s="277"/>
      <c r="AQ533" s="277"/>
      <c r="AR533" s="277"/>
      <c r="AS533" s="277"/>
      <c r="AT533" s="277"/>
      <c r="AU533" s="277"/>
      <c r="AV533" s="277"/>
      <c r="AW533" s="277"/>
      <c r="AX533" s="277"/>
      <c r="AY533" s="277"/>
      <c r="AZ533" s="277"/>
      <c r="BA533" s="277"/>
      <c r="BB533" s="277"/>
      <c r="BC533" s="277"/>
      <c r="BD533" s="277"/>
      <c r="BE533" s="277"/>
      <c r="BF533" s="277"/>
      <c r="BG533" s="277"/>
      <c r="BH533" s="277"/>
      <c r="BI533" s="277"/>
      <c r="BJ533" s="277"/>
      <c r="BK533" s="277"/>
      <c r="BL533" s="277"/>
      <c r="BM533" s="277"/>
      <c r="BN533" s="277"/>
      <c r="BO533" s="277"/>
      <c r="BP533" s="277"/>
      <c r="BQ533" s="277"/>
      <c r="BR533" s="277"/>
      <c r="BS533" s="277"/>
      <c r="BT533" s="277"/>
      <c r="BU533" s="277"/>
      <c r="BV533" s="277"/>
      <c r="BW533" s="277"/>
      <c r="BX533" s="277"/>
      <c r="BY533" s="277"/>
      <c r="BZ533" s="277"/>
      <c r="CA533" s="277"/>
      <c r="CB533" s="277"/>
      <c r="CC533" s="277"/>
      <c r="CD533" s="277"/>
      <c r="CE533" s="277"/>
      <c r="CF533" s="277"/>
      <c r="CG533" s="277"/>
      <c r="CH533" s="277"/>
      <c r="CI533" s="277"/>
      <c r="CJ533" s="277"/>
      <c r="CK533" s="277"/>
      <c r="CL533" s="277"/>
      <c r="CM533" s="277"/>
      <c r="CN533" s="277"/>
      <c r="CO533" s="277"/>
      <c r="CP533" s="277"/>
      <c r="CQ533" s="277"/>
      <c r="CR533" s="277"/>
      <c r="CS533" s="277"/>
      <c r="CT533" s="277"/>
      <c r="CU533" s="277"/>
      <c r="CV533" s="277"/>
      <c r="CW533" s="277"/>
      <c r="CX533" s="277"/>
      <c r="CY533" s="277"/>
      <c r="CZ533" s="277"/>
      <c r="DA533" s="277"/>
      <c r="DB533" s="277"/>
      <c r="DC533" s="277"/>
      <c r="DD533" s="277"/>
      <c r="DE533" s="277"/>
      <c r="DF533" s="277"/>
      <c r="DG533" s="277"/>
      <c r="DH533" s="277"/>
      <c r="DI533" s="277"/>
      <c r="DJ533" s="277"/>
      <c r="DK533" s="277"/>
      <c r="DL533" s="277"/>
      <c r="DM533" s="277"/>
      <c r="DN533" s="277"/>
      <c r="DO533" s="277"/>
      <c r="DP533" s="277"/>
      <c r="DQ533" s="277"/>
      <c r="DR533" s="277"/>
      <c r="DS533" s="277"/>
      <c r="DT533" s="277"/>
      <c r="DU533" s="277"/>
      <c r="DV533" s="277"/>
      <c r="DW533" s="277"/>
      <c r="DX533" s="277"/>
      <c r="DY533" s="277"/>
      <c r="DZ533" s="277"/>
      <c r="EA533" s="277"/>
      <c r="EB533" s="277"/>
      <c r="EC533" s="277"/>
      <c r="ED533" s="277"/>
      <c r="EE533" s="277"/>
      <c r="EF533" s="277"/>
      <c r="EG533" s="277"/>
      <c r="EH533" s="277"/>
      <c r="EI533" s="277"/>
      <c r="EJ533" s="277"/>
      <c r="EK533" s="277"/>
      <c r="EL533" s="277"/>
    </row>
    <row r="534" spans="1:143" s="38" customFormat="1" ht="51.75" customHeight="1" thickBot="1" x14ac:dyDescent="0.3">
      <c r="A534" s="480">
        <v>44279</v>
      </c>
      <c r="B534" s="5" t="s">
        <v>2222</v>
      </c>
      <c r="C534" s="5" t="s">
        <v>2221</v>
      </c>
      <c r="D534" s="95"/>
      <c r="E534" s="42">
        <v>466044.2</v>
      </c>
      <c r="F534" s="147">
        <f t="shared" si="9"/>
        <v>1859723897.5299997</v>
      </c>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277"/>
      <c r="AF534" s="277"/>
      <c r="AG534" s="277"/>
      <c r="AH534" s="277"/>
      <c r="AI534" s="277"/>
      <c r="AJ534" s="277"/>
      <c r="AK534" s="277"/>
      <c r="AL534" s="277"/>
      <c r="AM534" s="277"/>
      <c r="AN534" s="277"/>
      <c r="AO534" s="277"/>
      <c r="AP534" s="277"/>
      <c r="AQ534" s="277"/>
      <c r="AR534" s="277"/>
      <c r="AS534" s="277"/>
      <c r="AT534" s="277"/>
      <c r="AU534" s="277"/>
      <c r="AV534" s="277"/>
      <c r="AW534" s="277"/>
      <c r="AX534" s="277"/>
      <c r="AY534" s="277"/>
      <c r="AZ534" s="277"/>
      <c r="BA534" s="277"/>
      <c r="BB534" s="277"/>
      <c r="BC534" s="277"/>
      <c r="BD534" s="277"/>
      <c r="BE534" s="277"/>
      <c r="BF534" s="277"/>
      <c r="BG534" s="277"/>
      <c r="BH534" s="277"/>
      <c r="BI534" s="277"/>
      <c r="BJ534" s="277"/>
      <c r="BK534" s="277"/>
      <c r="BL534" s="277"/>
      <c r="BM534" s="277"/>
      <c r="BN534" s="277"/>
      <c r="BO534" s="277"/>
      <c r="BP534" s="277"/>
      <c r="BQ534" s="277"/>
      <c r="BR534" s="277"/>
      <c r="BS534" s="277"/>
      <c r="BT534" s="277"/>
      <c r="BU534" s="277"/>
      <c r="BV534" s="277"/>
      <c r="BW534" s="277"/>
      <c r="BX534" s="277"/>
      <c r="BY534" s="277"/>
      <c r="BZ534" s="277"/>
      <c r="CA534" s="277"/>
      <c r="CB534" s="277"/>
      <c r="CC534" s="277"/>
      <c r="CD534" s="277"/>
      <c r="CE534" s="277"/>
      <c r="CF534" s="277"/>
      <c r="CG534" s="277"/>
      <c r="CH534" s="277"/>
      <c r="CI534" s="277"/>
      <c r="CJ534" s="277"/>
      <c r="CK534" s="277"/>
      <c r="CL534" s="277"/>
      <c r="CM534" s="277"/>
      <c r="CN534" s="277"/>
      <c r="CO534" s="277"/>
      <c r="CP534" s="277"/>
      <c r="CQ534" s="277"/>
      <c r="CR534" s="277"/>
      <c r="CS534" s="277"/>
      <c r="CT534" s="277"/>
      <c r="CU534" s="277"/>
      <c r="CV534" s="277"/>
      <c r="CW534" s="277"/>
      <c r="CX534" s="277"/>
      <c r="CY534" s="277"/>
      <c r="CZ534" s="277"/>
      <c r="DA534" s="277"/>
      <c r="DB534" s="277"/>
      <c r="DC534" s="277"/>
      <c r="DD534" s="277"/>
      <c r="DE534" s="277"/>
      <c r="DF534" s="277"/>
      <c r="DG534" s="277"/>
      <c r="DH534" s="277"/>
      <c r="DI534" s="277"/>
      <c r="DJ534" s="277"/>
      <c r="DK534" s="277"/>
      <c r="DL534" s="277"/>
      <c r="DM534" s="277"/>
      <c r="DN534" s="277"/>
      <c r="DO534" s="277"/>
      <c r="DP534" s="277"/>
      <c r="DQ534" s="277"/>
      <c r="DR534" s="277"/>
      <c r="DS534" s="277"/>
      <c r="DT534" s="277"/>
      <c r="DU534" s="277"/>
      <c r="DV534" s="277"/>
      <c r="DW534" s="277"/>
      <c r="DX534" s="277"/>
      <c r="DY534" s="277"/>
      <c r="DZ534" s="277"/>
      <c r="EA534" s="277"/>
      <c r="EB534" s="277"/>
      <c r="EC534" s="277"/>
      <c r="ED534" s="277"/>
      <c r="EE534" s="277"/>
      <c r="EF534" s="277"/>
      <c r="EG534" s="277"/>
      <c r="EH534" s="277"/>
      <c r="EI534" s="277"/>
      <c r="EJ534" s="277"/>
      <c r="EK534" s="277"/>
      <c r="EL534" s="277"/>
    </row>
    <row r="535" spans="1:143" s="38" customFormat="1" ht="38.25" customHeight="1" thickBot="1" x14ac:dyDescent="0.3">
      <c r="A535" s="480">
        <v>44280</v>
      </c>
      <c r="B535" s="5" t="s">
        <v>2273</v>
      </c>
      <c r="C535" s="5" t="s">
        <v>2274</v>
      </c>
      <c r="D535" s="95"/>
      <c r="E535" s="42">
        <v>548800.18000000005</v>
      </c>
      <c r="F535" s="147">
        <f t="shared" si="9"/>
        <v>1859175097.3499997</v>
      </c>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277"/>
      <c r="AF535" s="277"/>
      <c r="AG535" s="277"/>
      <c r="AH535" s="277"/>
      <c r="AI535" s="277"/>
      <c r="AJ535" s="277"/>
      <c r="AK535" s="277"/>
      <c r="AL535" s="277"/>
      <c r="AM535" s="277"/>
      <c r="AN535" s="277"/>
      <c r="AO535" s="277"/>
      <c r="AP535" s="277"/>
      <c r="AQ535" s="277"/>
      <c r="AR535" s="277"/>
      <c r="AS535" s="277"/>
      <c r="AT535" s="277"/>
      <c r="AU535" s="277"/>
      <c r="AV535" s="277"/>
      <c r="AW535" s="277"/>
      <c r="AX535" s="277"/>
      <c r="AY535" s="277"/>
      <c r="AZ535" s="277"/>
      <c r="BA535" s="277"/>
      <c r="BB535" s="277"/>
      <c r="BC535" s="277"/>
      <c r="BD535" s="277"/>
      <c r="BE535" s="277"/>
      <c r="BF535" s="277"/>
      <c r="BG535" s="277"/>
      <c r="BH535" s="277"/>
      <c r="BI535" s="277"/>
      <c r="BJ535" s="277"/>
      <c r="BK535" s="277"/>
      <c r="BL535" s="277"/>
      <c r="BM535" s="277"/>
      <c r="BN535" s="277"/>
      <c r="BO535" s="277"/>
      <c r="BP535" s="277"/>
      <c r="BQ535" s="277"/>
      <c r="BR535" s="277"/>
      <c r="BS535" s="277"/>
      <c r="BT535" s="277"/>
      <c r="BU535" s="277"/>
      <c r="BV535" s="277"/>
      <c r="BW535" s="277"/>
      <c r="BX535" s="277"/>
      <c r="BY535" s="277"/>
      <c r="BZ535" s="277"/>
      <c r="CA535" s="277"/>
      <c r="CB535" s="277"/>
      <c r="CC535" s="277"/>
      <c r="CD535" s="277"/>
      <c r="CE535" s="277"/>
      <c r="CF535" s="277"/>
      <c r="CG535" s="277"/>
      <c r="CH535" s="277"/>
      <c r="CI535" s="277"/>
      <c r="CJ535" s="277"/>
      <c r="CK535" s="277"/>
      <c r="CL535" s="277"/>
      <c r="CM535" s="277"/>
      <c r="CN535" s="277"/>
      <c r="CO535" s="277"/>
      <c r="CP535" s="277"/>
      <c r="CQ535" s="277"/>
      <c r="CR535" s="277"/>
      <c r="CS535" s="277"/>
      <c r="CT535" s="277"/>
      <c r="CU535" s="277"/>
      <c r="CV535" s="277"/>
      <c r="CW535" s="277"/>
      <c r="CX535" s="277"/>
      <c r="CY535" s="277"/>
      <c r="CZ535" s="277"/>
      <c r="DA535" s="277"/>
      <c r="DB535" s="277"/>
      <c r="DC535" s="277"/>
      <c r="DD535" s="277"/>
      <c r="DE535" s="277"/>
      <c r="DF535" s="277"/>
      <c r="DG535" s="277"/>
      <c r="DH535" s="277"/>
      <c r="DI535" s="277"/>
      <c r="DJ535" s="277"/>
      <c r="DK535" s="277"/>
      <c r="DL535" s="277"/>
      <c r="DM535" s="277"/>
      <c r="DN535" s="277"/>
      <c r="DO535" s="277"/>
      <c r="DP535" s="277"/>
      <c r="DQ535" s="277"/>
      <c r="DR535" s="277"/>
      <c r="DS535" s="277"/>
      <c r="DT535" s="277"/>
      <c r="DU535" s="277"/>
      <c r="DV535" s="277"/>
      <c r="DW535" s="277"/>
      <c r="DX535" s="277"/>
      <c r="DY535" s="277"/>
      <c r="DZ535" s="277"/>
      <c r="EA535" s="277"/>
      <c r="EB535" s="277"/>
      <c r="EC535" s="277"/>
      <c r="ED535" s="277"/>
      <c r="EE535" s="277"/>
      <c r="EF535" s="277"/>
      <c r="EG535" s="277"/>
      <c r="EH535" s="277"/>
      <c r="EI535" s="277"/>
      <c r="EJ535" s="277"/>
      <c r="EK535" s="277"/>
      <c r="EL535" s="277"/>
    </row>
    <row r="536" spans="1:143" s="38" customFormat="1" ht="30.75" customHeight="1" thickBot="1" x14ac:dyDescent="0.3">
      <c r="A536" s="480">
        <v>44281</v>
      </c>
      <c r="B536" s="5">
        <v>33915</v>
      </c>
      <c r="C536" s="5" t="s">
        <v>2279</v>
      </c>
      <c r="D536" s="95"/>
      <c r="E536" s="42">
        <v>0</v>
      </c>
      <c r="F536" s="147">
        <f t="shared" si="9"/>
        <v>1859175097.3499997</v>
      </c>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77"/>
      <c r="AE536" s="277"/>
      <c r="AF536" s="277"/>
      <c r="AG536" s="277"/>
      <c r="AH536" s="277"/>
      <c r="AI536" s="277"/>
      <c r="AJ536" s="277"/>
      <c r="AK536" s="277"/>
      <c r="AL536" s="277"/>
      <c r="AM536" s="277"/>
      <c r="AN536" s="277"/>
      <c r="AO536" s="277"/>
      <c r="AP536" s="277"/>
      <c r="AQ536" s="277"/>
      <c r="AR536" s="277"/>
      <c r="AS536" s="277"/>
      <c r="AT536" s="277"/>
      <c r="AU536" s="277"/>
      <c r="AV536" s="277"/>
      <c r="AW536" s="277"/>
      <c r="AX536" s="277"/>
      <c r="AY536" s="277"/>
      <c r="AZ536" s="277"/>
      <c r="BA536" s="277"/>
      <c r="BB536" s="277"/>
      <c r="BC536" s="277"/>
      <c r="BD536" s="277"/>
      <c r="BE536" s="277"/>
      <c r="BF536" s="277"/>
      <c r="BG536" s="277"/>
      <c r="BH536" s="277"/>
      <c r="BI536" s="277"/>
      <c r="BJ536" s="277"/>
      <c r="BK536" s="277"/>
      <c r="BL536" s="277"/>
      <c r="BM536" s="277"/>
      <c r="BN536" s="277"/>
      <c r="BO536" s="277"/>
      <c r="BP536" s="277"/>
      <c r="BQ536" s="277"/>
      <c r="BR536" s="277"/>
      <c r="BS536" s="277"/>
      <c r="BT536" s="277"/>
      <c r="BU536" s="277"/>
      <c r="BV536" s="277"/>
      <c r="BW536" s="277"/>
      <c r="BX536" s="277"/>
      <c r="BY536" s="277"/>
      <c r="BZ536" s="277"/>
      <c r="CA536" s="277"/>
      <c r="CB536" s="277"/>
      <c r="CC536" s="277"/>
      <c r="CD536" s="277"/>
      <c r="CE536" s="277"/>
      <c r="CF536" s="277"/>
      <c r="CG536" s="277"/>
      <c r="CH536" s="277"/>
      <c r="CI536" s="277"/>
      <c r="CJ536" s="277"/>
      <c r="CK536" s="277"/>
      <c r="CL536" s="277"/>
      <c r="CM536" s="277"/>
      <c r="CN536" s="277"/>
      <c r="CO536" s="277"/>
      <c r="CP536" s="277"/>
      <c r="CQ536" s="277"/>
      <c r="CR536" s="277"/>
      <c r="CS536" s="277"/>
      <c r="CT536" s="277"/>
      <c r="CU536" s="277"/>
      <c r="CV536" s="277"/>
      <c r="CW536" s="277"/>
      <c r="CX536" s="277"/>
      <c r="CY536" s="277"/>
      <c r="CZ536" s="277"/>
      <c r="DA536" s="277"/>
      <c r="DB536" s="277"/>
      <c r="DC536" s="277"/>
      <c r="DD536" s="277"/>
      <c r="DE536" s="277"/>
      <c r="DF536" s="277"/>
      <c r="DG536" s="277"/>
      <c r="DH536" s="277"/>
      <c r="DI536" s="277"/>
      <c r="DJ536" s="277"/>
      <c r="DK536" s="277"/>
      <c r="DL536" s="277"/>
      <c r="DM536" s="277"/>
      <c r="DN536" s="277"/>
      <c r="DO536" s="277"/>
      <c r="DP536" s="277"/>
      <c r="DQ536" s="277"/>
      <c r="DR536" s="277"/>
      <c r="DS536" s="277"/>
      <c r="DT536" s="277"/>
      <c r="DU536" s="277"/>
      <c r="DV536" s="277"/>
      <c r="DW536" s="277"/>
      <c r="DX536" s="277"/>
      <c r="DY536" s="277"/>
      <c r="DZ536" s="277"/>
      <c r="EA536" s="277"/>
      <c r="EB536" s="277"/>
      <c r="EC536" s="277"/>
      <c r="ED536" s="277"/>
      <c r="EE536" s="277"/>
      <c r="EF536" s="277"/>
      <c r="EG536" s="277"/>
      <c r="EH536" s="277"/>
      <c r="EI536" s="277"/>
      <c r="EJ536" s="277"/>
      <c r="EK536" s="277"/>
      <c r="EL536" s="277"/>
    </row>
    <row r="537" spans="1:143" s="38" customFormat="1" ht="28.5" customHeight="1" thickBot="1" x14ac:dyDescent="0.3">
      <c r="A537" s="480">
        <v>44281</v>
      </c>
      <c r="B537" s="5">
        <v>33916</v>
      </c>
      <c r="C537" s="5" t="s">
        <v>2280</v>
      </c>
      <c r="D537" s="95"/>
      <c r="E537" s="42">
        <v>129624.17</v>
      </c>
      <c r="F537" s="147">
        <f t="shared" si="9"/>
        <v>1859045473.1799996</v>
      </c>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277"/>
      <c r="AF537" s="277"/>
      <c r="AG537" s="277"/>
      <c r="AH537" s="277"/>
      <c r="AI537" s="277"/>
      <c r="AJ537" s="277"/>
      <c r="AK537" s="277"/>
      <c r="AL537" s="277"/>
      <c r="AM537" s="277"/>
      <c r="AN537" s="277"/>
      <c r="AO537" s="277"/>
      <c r="AP537" s="277"/>
      <c r="AQ537" s="277"/>
      <c r="AR537" s="277"/>
      <c r="AS537" s="277"/>
      <c r="AT537" s="277"/>
      <c r="AU537" s="277"/>
      <c r="AV537" s="277"/>
      <c r="AW537" s="277"/>
      <c r="AX537" s="277"/>
      <c r="AY537" s="277"/>
      <c r="AZ537" s="277"/>
      <c r="BA537" s="277"/>
      <c r="BB537" s="277"/>
      <c r="BC537" s="277"/>
      <c r="BD537" s="277"/>
      <c r="BE537" s="277"/>
      <c r="BF537" s="277"/>
      <c r="BG537" s="277"/>
      <c r="BH537" s="277"/>
      <c r="BI537" s="277"/>
      <c r="BJ537" s="277"/>
      <c r="BK537" s="277"/>
      <c r="BL537" s="277"/>
      <c r="BM537" s="277"/>
      <c r="BN537" s="277"/>
      <c r="BO537" s="277"/>
      <c r="BP537" s="277"/>
      <c r="BQ537" s="277"/>
      <c r="BR537" s="277"/>
      <c r="BS537" s="277"/>
      <c r="BT537" s="277"/>
      <c r="BU537" s="277"/>
      <c r="BV537" s="277"/>
      <c r="BW537" s="277"/>
      <c r="BX537" s="277"/>
      <c r="BY537" s="277"/>
      <c r="BZ537" s="277"/>
      <c r="CA537" s="277"/>
      <c r="CB537" s="277"/>
      <c r="CC537" s="277"/>
      <c r="CD537" s="277"/>
      <c r="CE537" s="277"/>
      <c r="CF537" s="277"/>
      <c r="CG537" s="277"/>
      <c r="CH537" s="277"/>
      <c r="CI537" s="277"/>
      <c r="CJ537" s="277"/>
      <c r="CK537" s="277"/>
      <c r="CL537" s="277"/>
      <c r="CM537" s="277"/>
      <c r="CN537" s="277"/>
      <c r="CO537" s="277"/>
      <c r="CP537" s="277"/>
      <c r="CQ537" s="277"/>
      <c r="CR537" s="277"/>
      <c r="CS537" s="277"/>
      <c r="CT537" s="277"/>
      <c r="CU537" s="277"/>
      <c r="CV537" s="277"/>
      <c r="CW537" s="277"/>
      <c r="CX537" s="277"/>
      <c r="CY537" s="277"/>
      <c r="CZ537" s="277"/>
      <c r="DA537" s="277"/>
      <c r="DB537" s="277"/>
      <c r="DC537" s="277"/>
      <c r="DD537" s="277"/>
      <c r="DE537" s="277"/>
      <c r="DF537" s="277"/>
      <c r="DG537" s="277"/>
      <c r="DH537" s="277"/>
      <c r="DI537" s="277"/>
      <c r="DJ537" s="277"/>
      <c r="DK537" s="277"/>
      <c r="DL537" s="277"/>
      <c r="DM537" s="277"/>
      <c r="DN537" s="277"/>
      <c r="DO537" s="277"/>
      <c r="DP537" s="277"/>
      <c r="DQ537" s="277"/>
      <c r="DR537" s="277"/>
      <c r="DS537" s="277"/>
      <c r="DT537" s="277"/>
      <c r="DU537" s="277"/>
      <c r="DV537" s="277"/>
      <c r="DW537" s="277"/>
      <c r="DX537" s="277"/>
      <c r="DY537" s="277"/>
      <c r="DZ537" s="277"/>
      <c r="EA537" s="277"/>
      <c r="EB537" s="277"/>
      <c r="EC537" s="277"/>
      <c r="ED537" s="277"/>
      <c r="EE537" s="277"/>
      <c r="EF537" s="277"/>
      <c r="EG537" s="277"/>
      <c r="EH537" s="277"/>
      <c r="EI537" s="277"/>
      <c r="EJ537" s="277"/>
      <c r="EK537" s="277"/>
      <c r="EL537" s="277"/>
    </row>
    <row r="538" spans="1:143" s="38" customFormat="1" ht="24.75" customHeight="1" thickBot="1" x14ac:dyDescent="0.3">
      <c r="A538" s="480">
        <v>44281</v>
      </c>
      <c r="B538" s="5">
        <v>33917</v>
      </c>
      <c r="C538" s="5" t="s">
        <v>2281</v>
      </c>
      <c r="D538" s="95"/>
      <c r="E538" s="42">
        <v>795702.18</v>
      </c>
      <c r="F538" s="147">
        <f t="shared" si="9"/>
        <v>1858249770.9999995</v>
      </c>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277"/>
      <c r="AF538" s="277"/>
      <c r="AG538" s="277"/>
      <c r="AH538" s="277"/>
      <c r="AI538" s="277"/>
      <c r="AJ538" s="277"/>
      <c r="AK538" s="277"/>
      <c r="AL538" s="277"/>
      <c r="AM538" s="277"/>
      <c r="AN538" s="277"/>
      <c r="AO538" s="277"/>
      <c r="AP538" s="277"/>
      <c r="AQ538" s="277"/>
      <c r="AR538" s="277"/>
      <c r="AS538" s="277"/>
      <c r="AT538" s="277"/>
      <c r="AU538" s="277"/>
      <c r="AV538" s="277"/>
      <c r="AW538" s="277"/>
      <c r="AX538" s="277"/>
      <c r="AY538" s="277"/>
      <c r="AZ538" s="277"/>
      <c r="BA538" s="277"/>
      <c r="BB538" s="277"/>
      <c r="BC538" s="277"/>
      <c r="BD538" s="277"/>
      <c r="BE538" s="277"/>
      <c r="BF538" s="277"/>
      <c r="BG538" s="277"/>
      <c r="BH538" s="277"/>
      <c r="BI538" s="277"/>
      <c r="BJ538" s="277"/>
      <c r="BK538" s="277"/>
      <c r="BL538" s="277"/>
      <c r="BM538" s="277"/>
      <c r="BN538" s="277"/>
      <c r="BO538" s="277"/>
      <c r="BP538" s="277"/>
      <c r="BQ538" s="277"/>
      <c r="BR538" s="277"/>
      <c r="BS538" s="277"/>
      <c r="BT538" s="277"/>
      <c r="BU538" s="277"/>
      <c r="BV538" s="277"/>
      <c r="BW538" s="277"/>
      <c r="BX538" s="277"/>
      <c r="BY538" s="277"/>
      <c r="BZ538" s="277"/>
      <c r="CA538" s="277"/>
      <c r="CB538" s="277"/>
      <c r="CC538" s="277"/>
      <c r="CD538" s="277"/>
      <c r="CE538" s="277"/>
      <c r="CF538" s="277"/>
      <c r="CG538" s="277"/>
      <c r="CH538" s="277"/>
      <c r="CI538" s="277"/>
      <c r="CJ538" s="277"/>
      <c r="CK538" s="277"/>
      <c r="CL538" s="277"/>
      <c r="CM538" s="277"/>
      <c r="CN538" s="277"/>
      <c r="CO538" s="277"/>
      <c r="CP538" s="277"/>
      <c r="CQ538" s="277"/>
      <c r="CR538" s="277"/>
      <c r="CS538" s="277"/>
      <c r="CT538" s="277"/>
      <c r="CU538" s="277"/>
      <c r="CV538" s="277"/>
      <c r="CW538" s="277"/>
      <c r="CX538" s="277"/>
      <c r="CY538" s="277"/>
      <c r="CZ538" s="277"/>
      <c r="DA538" s="277"/>
      <c r="DB538" s="277"/>
      <c r="DC538" s="277"/>
      <c r="DD538" s="277"/>
      <c r="DE538" s="277"/>
      <c r="DF538" s="277"/>
      <c r="DG538" s="277"/>
      <c r="DH538" s="277"/>
      <c r="DI538" s="277"/>
      <c r="DJ538" s="277"/>
      <c r="DK538" s="277"/>
      <c r="DL538" s="277"/>
      <c r="DM538" s="277"/>
      <c r="DN538" s="277"/>
      <c r="DO538" s="277"/>
      <c r="DP538" s="277"/>
      <c r="DQ538" s="277"/>
      <c r="DR538" s="277"/>
      <c r="DS538" s="277"/>
      <c r="DT538" s="277"/>
      <c r="DU538" s="277"/>
      <c r="DV538" s="277"/>
      <c r="DW538" s="277"/>
      <c r="DX538" s="277"/>
      <c r="DY538" s="277"/>
      <c r="DZ538" s="277"/>
      <c r="EA538" s="277"/>
      <c r="EB538" s="277"/>
      <c r="EC538" s="277"/>
      <c r="ED538" s="277"/>
      <c r="EE538" s="277"/>
      <c r="EF538" s="277"/>
      <c r="EG538" s="277"/>
      <c r="EH538" s="277"/>
      <c r="EI538" s="277"/>
      <c r="EJ538" s="277"/>
      <c r="EK538" s="277"/>
      <c r="EL538" s="277"/>
    </row>
    <row r="539" spans="1:143" s="38" customFormat="1" ht="32.25" customHeight="1" thickBot="1" x14ac:dyDescent="0.3">
      <c r="A539" s="480">
        <v>44281</v>
      </c>
      <c r="B539" s="5">
        <v>33918</v>
      </c>
      <c r="C539" s="5" t="s">
        <v>2282</v>
      </c>
      <c r="D539" s="95"/>
      <c r="E539" s="42">
        <v>68113.210000000006</v>
      </c>
      <c r="F539" s="147">
        <f t="shared" si="9"/>
        <v>1858181657.7899995</v>
      </c>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77"/>
      <c r="AE539" s="277"/>
      <c r="AF539" s="277"/>
      <c r="AG539" s="277"/>
      <c r="AH539" s="277"/>
      <c r="AI539" s="277"/>
      <c r="AJ539" s="277"/>
      <c r="AK539" s="277"/>
      <c r="AL539" s="277"/>
      <c r="AM539" s="277"/>
      <c r="AN539" s="277"/>
      <c r="AO539" s="277"/>
      <c r="AP539" s="277"/>
      <c r="AQ539" s="277"/>
      <c r="AR539" s="277"/>
      <c r="AS539" s="277"/>
      <c r="AT539" s="277"/>
      <c r="AU539" s="277"/>
      <c r="AV539" s="277"/>
      <c r="AW539" s="277"/>
      <c r="AX539" s="277"/>
      <c r="AY539" s="277"/>
      <c r="AZ539" s="277"/>
      <c r="BA539" s="277"/>
      <c r="BB539" s="277"/>
      <c r="BC539" s="277"/>
      <c r="BD539" s="277"/>
      <c r="BE539" s="277"/>
      <c r="BF539" s="277"/>
      <c r="BG539" s="277"/>
      <c r="BH539" s="277"/>
      <c r="BI539" s="277"/>
      <c r="BJ539" s="277"/>
      <c r="BK539" s="277"/>
      <c r="BL539" s="277"/>
      <c r="BM539" s="277"/>
      <c r="BN539" s="277"/>
      <c r="BO539" s="277"/>
      <c r="BP539" s="277"/>
      <c r="BQ539" s="277"/>
      <c r="BR539" s="277"/>
      <c r="BS539" s="277"/>
      <c r="BT539" s="277"/>
      <c r="BU539" s="277"/>
      <c r="BV539" s="277"/>
      <c r="BW539" s="277"/>
      <c r="BX539" s="277"/>
      <c r="BY539" s="277"/>
      <c r="BZ539" s="277"/>
      <c r="CA539" s="277"/>
      <c r="CB539" s="277"/>
      <c r="CC539" s="277"/>
      <c r="CD539" s="277"/>
      <c r="CE539" s="277"/>
      <c r="CF539" s="277"/>
      <c r="CG539" s="277"/>
      <c r="CH539" s="277"/>
      <c r="CI539" s="277"/>
      <c r="CJ539" s="277"/>
      <c r="CK539" s="277"/>
      <c r="CL539" s="277"/>
      <c r="CM539" s="277"/>
      <c r="CN539" s="277"/>
      <c r="CO539" s="277"/>
      <c r="CP539" s="277"/>
      <c r="CQ539" s="277"/>
      <c r="CR539" s="277"/>
      <c r="CS539" s="277"/>
      <c r="CT539" s="277"/>
      <c r="CU539" s="277"/>
      <c r="CV539" s="277"/>
      <c r="CW539" s="277"/>
      <c r="CX539" s="277"/>
      <c r="CY539" s="277"/>
      <c r="CZ539" s="277"/>
      <c r="DA539" s="277"/>
      <c r="DB539" s="277"/>
      <c r="DC539" s="277"/>
      <c r="DD539" s="277"/>
      <c r="DE539" s="277"/>
      <c r="DF539" s="277"/>
      <c r="DG539" s="277"/>
      <c r="DH539" s="277"/>
      <c r="DI539" s="277"/>
      <c r="DJ539" s="277"/>
      <c r="DK539" s="277"/>
      <c r="DL539" s="277"/>
      <c r="DM539" s="277"/>
      <c r="DN539" s="277"/>
      <c r="DO539" s="277"/>
      <c r="DP539" s="277"/>
      <c r="DQ539" s="277"/>
      <c r="DR539" s="277"/>
      <c r="DS539" s="277"/>
      <c r="DT539" s="277"/>
      <c r="DU539" s="277"/>
      <c r="DV539" s="277"/>
      <c r="DW539" s="277"/>
      <c r="DX539" s="277"/>
      <c r="DY539" s="277"/>
      <c r="DZ539" s="277"/>
      <c r="EA539" s="277"/>
      <c r="EB539" s="277"/>
      <c r="EC539" s="277"/>
      <c r="ED539" s="277"/>
      <c r="EE539" s="277"/>
      <c r="EF539" s="277"/>
      <c r="EG539" s="277"/>
      <c r="EH539" s="277"/>
      <c r="EI539" s="277"/>
      <c r="EJ539" s="277"/>
      <c r="EK539" s="277"/>
      <c r="EL539" s="277"/>
    </row>
    <row r="540" spans="1:143" s="38" customFormat="1" ht="31.5" customHeight="1" thickBot="1" x14ac:dyDescent="0.3">
      <c r="A540" s="480">
        <v>44281</v>
      </c>
      <c r="B540" s="5">
        <v>33919</v>
      </c>
      <c r="C540" s="5" t="s">
        <v>2283</v>
      </c>
      <c r="D540" s="95"/>
      <c r="E540" s="42">
        <v>1017245.4</v>
      </c>
      <c r="F540" s="147">
        <f t="shared" si="9"/>
        <v>1857164412.3899994</v>
      </c>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77"/>
      <c r="AE540" s="277"/>
      <c r="AF540" s="277"/>
      <c r="AG540" s="277"/>
      <c r="AH540" s="277"/>
      <c r="AI540" s="277"/>
      <c r="AJ540" s="277"/>
      <c r="AK540" s="277"/>
      <c r="AL540" s="277"/>
      <c r="AM540" s="277"/>
      <c r="AN540" s="277"/>
      <c r="AO540" s="277"/>
      <c r="AP540" s="277"/>
      <c r="AQ540" s="277"/>
      <c r="AR540" s="277"/>
      <c r="AS540" s="277"/>
      <c r="AT540" s="277"/>
      <c r="AU540" s="277"/>
      <c r="AV540" s="277"/>
      <c r="AW540" s="277"/>
      <c r="AX540" s="277"/>
      <c r="AY540" s="277"/>
      <c r="AZ540" s="277"/>
      <c r="BA540" s="277"/>
      <c r="BB540" s="277"/>
      <c r="BC540" s="277"/>
      <c r="BD540" s="277"/>
      <c r="BE540" s="277"/>
      <c r="BF540" s="277"/>
      <c r="BG540" s="277"/>
      <c r="BH540" s="277"/>
      <c r="BI540" s="277"/>
      <c r="BJ540" s="277"/>
      <c r="BK540" s="277"/>
      <c r="BL540" s="277"/>
      <c r="BM540" s="277"/>
      <c r="BN540" s="277"/>
      <c r="BO540" s="277"/>
      <c r="BP540" s="277"/>
      <c r="BQ540" s="277"/>
      <c r="BR540" s="277"/>
      <c r="BS540" s="277"/>
      <c r="BT540" s="277"/>
      <c r="BU540" s="277"/>
      <c r="BV540" s="277"/>
      <c r="BW540" s="277"/>
      <c r="BX540" s="277"/>
      <c r="BY540" s="277"/>
      <c r="BZ540" s="277"/>
      <c r="CA540" s="277"/>
      <c r="CB540" s="277"/>
      <c r="CC540" s="277"/>
      <c r="CD540" s="277"/>
      <c r="CE540" s="277"/>
      <c r="CF540" s="277"/>
      <c r="CG540" s="277"/>
      <c r="CH540" s="277"/>
      <c r="CI540" s="277"/>
      <c r="CJ540" s="277"/>
      <c r="CK540" s="277"/>
      <c r="CL540" s="277"/>
      <c r="CM540" s="277"/>
      <c r="CN540" s="277"/>
      <c r="CO540" s="277"/>
      <c r="CP540" s="277"/>
      <c r="CQ540" s="277"/>
      <c r="CR540" s="277"/>
      <c r="CS540" s="277"/>
      <c r="CT540" s="277"/>
      <c r="CU540" s="277"/>
      <c r="CV540" s="277"/>
      <c r="CW540" s="277"/>
      <c r="CX540" s="277"/>
      <c r="CY540" s="277"/>
      <c r="CZ540" s="277"/>
      <c r="DA540" s="277"/>
      <c r="DB540" s="277"/>
      <c r="DC540" s="277"/>
      <c r="DD540" s="277"/>
      <c r="DE540" s="277"/>
      <c r="DF540" s="277"/>
      <c r="DG540" s="277"/>
      <c r="DH540" s="277"/>
      <c r="DI540" s="277"/>
      <c r="DJ540" s="277"/>
      <c r="DK540" s="277"/>
      <c r="DL540" s="277"/>
      <c r="DM540" s="277"/>
      <c r="DN540" s="277"/>
      <c r="DO540" s="277"/>
      <c r="DP540" s="277"/>
      <c r="DQ540" s="277"/>
      <c r="DR540" s="277"/>
      <c r="DS540" s="277"/>
      <c r="DT540" s="277"/>
      <c r="DU540" s="277"/>
      <c r="DV540" s="277"/>
      <c r="DW540" s="277"/>
      <c r="DX540" s="277"/>
      <c r="DY540" s="277"/>
      <c r="DZ540" s="277"/>
      <c r="EA540" s="277"/>
      <c r="EB540" s="277"/>
      <c r="EC540" s="277"/>
      <c r="ED540" s="277"/>
      <c r="EE540" s="277"/>
      <c r="EF540" s="277"/>
      <c r="EG540" s="277"/>
      <c r="EH540" s="277"/>
      <c r="EI540" s="277"/>
      <c r="EJ540" s="277"/>
      <c r="EK540" s="277"/>
      <c r="EL540" s="277"/>
    </row>
    <row r="541" spans="1:143" s="38" customFormat="1" ht="37.5" customHeight="1" thickBot="1" x14ac:dyDescent="0.3">
      <c r="A541" s="480">
        <v>44281</v>
      </c>
      <c r="B541" s="490">
        <v>33920</v>
      </c>
      <c r="C541" s="5" t="s">
        <v>2284</v>
      </c>
      <c r="D541" s="95"/>
      <c r="E541" s="42">
        <v>738888.23</v>
      </c>
      <c r="F541" s="147">
        <f t="shared" si="9"/>
        <v>1856425524.1599994</v>
      </c>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c r="AF541" s="277"/>
      <c r="AG541" s="277"/>
      <c r="AH541" s="277"/>
      <c r="AI541" s="277"/>
      <c r="AJ541" s="277"/>
      <c r="AK541" s="277"/>
      <c r="AL541" s="277"/>
      <c r="AM541" s="277"/>
      <c r="AN541" s="277"/>
      <c r="AO541" s="277"/>
      <c r="AP541" s="277"/>
      <c r="AQ541" s="277"/>
      <c r="AR541" s="277"/>
      <c r="AS541" s="277"/>
      <c r="AT541" s="277"/>
      <c r="AU541" s="277"/>
      <c r="AV541" s="277"/>
      <c r="AW541" s="277"/>
      <c r="AX541" s="277"/>
      <c r="AY541" s="277"/>
      <c r="AZ541" s="277"/>
      <c r="BA541" s="277"/>
      <c r="BB541" s="277"/>
      <c r="BC541" s="277"/>
      <c r="BD541" s="277"/>
      <c r="BE541" s="277"/>
      <c r="BF541" s="277"/>
      <c r="BG541" s="277"/>
      <c r="BH541" s="277"/>
      <c r="BI541" s="277"/>
      <c r="BJ541" s="277"/>
      <c r="BK541" s="277"/>
      <c r="BL541" s="277"/>
      <c r="BM541" s="277"/>
      <c r="BN541" s="277"/>
      <c r="BO541" s="277"/>
      <c r="BP541" s="277"/>
      <c r="BQ541" s="277"/>
      <c r="BR541" s="277"/>
      <c r="BS541" s="277"/>
      <c r="BT541" s="277"/>
      <c r="BU541" s="277"/>
      <c r="BV541" s="277"/>
      <c r="BW541" s="277"/>
      <c r="BX541" s="277"/>
      <c r="BY541" s="277"/>
      <c r="BZ541" s="277"/>
      <c r="CA541" s="277"/>
      <c r="CB541" s="277"/>
      <c r="CC541" s="277"/>
      <c r="CD541" s="277"/>
      <c r="CE541" s="277"/>
      <c r="CF541" s="277"/>
      <c r="CG541" s="277"/>
      <c r="CH541" s="277"/>
      <c r="CI541" s="277"/>
      <c r="CJ541" s="277"/>
      <c r="CK541" s="277"/>
      <c r="CL541" s="277"/>
      <c r="CM541" s="277"/>
      <c r="CN541" s="277"/>
      <c r="CO541" s="277"/>
      <c r="CP541" s="277"/>
      <c r="CQ541" s="277"/>
      <c r="CR541" s="277"/>
      <c r="CS541" s="277"/>
      <c r="CT541" s="277"/>
      <c r="CU541" s="277"/>
      <c r="CV541" s="277"/>
      <c r="CW541" s="277"/>
      <c r="CX541" s="277"/>
      <c r="CY541" s="277"/>
      <c r="CZ541" s="277"/>
      <c r="DA541" s="277"/>
      <c r="DB541" s="277"/>
      <c r="DC541" s="277"/>
      <c r="DD541" s="277"/>
      <c r="DE541" s="277"/>
      <c r="DF541" s="277"/>
      <c r="DG541" s="277"/>
      <c r="DH541" s="277"/>
      <c r="DI541" s="277"/>
      <c r="DJ541" s="277"/>
      <c r="DK541" s="277"/>
      <c r="DL541" s="277"/>
      <c r="DM541" s="277"/>
      <c r="DN541" s="277"/>
      <c r="DO541" s="277"/>
      <c r="DP541" s="277"/>
      <c r="DQ541" s="277"/>
      <c r="DR541" s="277"/>
      <c r="DS541" s="277"/>
      <c r="DT541" s="277"/>
      <c r="DU541" s="277"/>
      <c r="DV541" s="277"/>
      <c r="DW541" s="277"/>
      <c r="DX541" s="277"/>
      <c r="DY541" s="277"/>
      <c r="DZ541" s="277"/>
      <c r="EA541" s="277"/>
      <c r="EB541" s="277"/>
      <c r="EC541" s="277"/>
      <c r="ED541" s="277"/>
      <c r="EE541" s="277"/>
      <c r="EF541" s="277"/>
      <c r="EG541" s="277"/>
      <c r="EH541" s="277"/>
      <c r="EI541" s="277"/>
      <c r="EJ541" s="277"/>
      <c r="EK541" s="277"/>
      <c r="EL541" s="277"/>
    </row>
    <row r="542" spans="1:143" s="38" customFormat="1" ht="37.5" customHeight="1" thickBot="1" x14ac:dyDescent="0.3">
      <c r="A542" s="480">
        <v>44281</v>
      </c>
      <c r="B542" s="491">
        <v>33921</v>
      </c>
      <c r="C542" s="5" t="s">
        <v>2285</v>
      </c>
      <c r="D542" s="95"/>
      <c r="E542" s="42">
        <v>2554782.79</v>
      </c>
      <c r="F542" s="147">
        <f t="shared" si="9"/>
        <v>1853870741.3699994</v>
      </c>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77"/>
      <c r="AE542" s="277"/>
      <c r="AF542" s="277"/>
      <c r="AG542" s="277"/>
      <c r="AH542" s="277"/>
      <c r="AI542" s="277"/>
      <c r="AJ542" s="277"/>
      <c r="AK542" s="277"/>
      <c r="AL542" s="277"/>
      <c r="AM542" s="277"/>
      <c r="AN542" s="277"/>
      <c r="AO542" s="277"/>
      <c r="AP542" s="277"/>
      <c r="AQ542" s="277"/>
      <c r="AR542" s="277"/>
      <c r="AS542" s="277"/>
      <c r="AT542" s="277"/>
      <c r="AU542" s="277"/>
      <c r="AV542" s="277"/>
      <c r="AW542" s="277"/>
      <c r="AX542" s="277"/>
      <c r="AY542" s="277"/>
      <c r="AZ542" s="277"/>
      <c r="BA542" s="277"/>
      <c r="BB542" s="277"/>
      <c r="BC542" s="277"/>
      <c r="BD542" s="277"/>
      <c r="BE542" s="277"/>
      <c r="BF542" s="277"/>
      <c r="BG542" s="277"/>
      <c r="BH542" s="277"/>
      <c r="BI542" s="277"/>
      <c r="BJ542" s="277"/>
      <c r="BK542" s="277"/>
      <c r="BL542" s="277"/>
      <c r="BM542" s="277"/>
      <c r="BN542" s="277"/>
      <c r="BO542" s="277"/>
      <c r="BP542" s="277"/>
      <c r="BQ542" s="277"/>
      <c r="BR542" s="277"/>
      <c r="BS542" s="277"/>
      <c r="BT542" s="277"/>
      <c r="BU542" s="277"/>
      <c r="BV542" s="277"/>
      <c r="BW542" s="277"/>
      <c r="BX542" s="277"/>
      <c r="BY542" s="277"/>
      <c r="BZ542" s="277"/>
      <c r="CA542" s="277"/>
      <c r="CB542" s="277"/>
      <c r="CC542" s="277"/>
      <c r="CD542" s="277"/>
      <c r="CE542" s="277"/>
      <c r="CF542" s="277"/>
      <c r="CG542" s="277"/>
      <c r="CH542" s="277"/>
      <c r="CI542" s="277"/>
      <c r="CJ542" s="277"/>
      <c r="CK542" s="277"/>
      <c r="CL542" s="277"/>
      <c r="CM542" s="277"/>
      <c r="CN542" s="277"/>
      <c r="CO542" s="277"/>
      <c r="CP542" s="277"/>
      <c r="CQ542" s="277"/>
      <c r="CR542" s="277"/>
      <c r="CS542" s="277"/>
      <c r="CT542" s="277"/>
      <c r="CU542" s="277"/>
      <c r="CV542" s="277"/>
      <c r="CW542" s="277"/>
      <c r="CX542" s="277"/>
      <c r="CY542" s="277"/>
      <c r="CZ542" s="277"/>
      <c r="DA542" s="277"/>
      <c r="DB542" s="277"/>
      <c r="DC542" s="277"/>
      <c r="DD542" s="277"/>
      <c r="DE542" s="277"/>
      <c r="DF542" s="277"/>
      <c r="DG542" s="277"/>
      <c r="DH542" s="277"/>
      <c r="DI542" s="277"/>
      <c r="DJ542" s="277"/>
      <c r="DK542" s="277"/>
      <c r="DL542" s="277"/>
      <c r="DM542" s="277"/>
      <c r="DN542" s="277"/>
      <c r="DO542" s="277"/>
      <c r="DP542" s="277"/>
      <c r="DQ542" s="277"/>
      <c r="DR542" s="277"/>
      <c r="DS542" s="277"/>
      <c r="DT542" s="277"/>
      <c r="DU542" s="277"/>
      <c r="DV542" s="277"/>
      <c r="DW542" s="277"/>
      <c r="DX542" s="277"/>
      <c r="DY542" s="277"/>
      <c r="DZ542" s="277"/>
      <c r="EA542" s="277"/>
      <c r="EB542" s="277"/>
      <c r="EC542" s="277"/>
      <c r="ED542" s="277"/>
      <c r="EE542" s="277"/>
      <c r="EF542" s="277"/>
      <c r="EG542" s="277"/>
      <c r="EH542" s="277"/>
      <c r="EI542" s="277"/>
      <c r="EJ542" s="277"/>
      <c r="EK542" s="277"/>
      <c r="EL542" s="277"/>
      <c r="EM542" s="277"/>
    </row>
    <row r="543" spans="1:143" s="38" customFormat="1" ht="33" customHeight="1" thickBot="1" x14ac:dyDescent="0.3">
      <c r="A543" s="142">
        <v>44284</v>
      </c>
      <c r="B543" s="5">
        <v>33922</v>
      </c>
      <c r="C543" s="5" t="s">
        <v>2302</v>
      </c>
      <c r="D543" s="95"/>
      <c r="E543" s="42">
        <v>3630993</v>
      </c>
      <c r="F543" s="147">
        <f t="shared" si="9"/>
        <v>1850239748.3699994</v>
      </c>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s="277"/>
      <c r="AG543" s="277"/>
      <c r="AH543" s="277"/>
      <c r="AI543" s="277"/>
      <c r="AJ543" s="277"/>
      <c r="AK543" s="277"/>
      <c r="AL543" s="277"/>
      <c r="AM543" s="277"/>
      <c r="AN543" s="277"/>
      <c r="AO543" s="277"/>
      <c r="AP543" s="277"/>
      <c r="AQ543" s="277"/>
      <c r="AR543" s="277"/>
      <c r="AS543" s="277"/>
      <c r="AT543" s="277"/>
      <c r="AU543" s="277"/>
      <c r="AV543" s="277"/>
      <c r="AW543" s="277"/>
      <c r="AX543" s="277"/>
      <c r="AY543" s="277"/>
      <c r="AZ543" s="277"/>
      <c r="BA543" s="277"/>
      <c r="BB543" s="277"/>
      <c r="BC543" s="277"/>
      <c r="BD543" s="277"/>
      <c r="BE543" s="277"/>
      <c r="BF543" s="277"/>
      <c r="BG543" s="277"/>
      <c r="BH543" s="277"/>
      <c r="BI543" s="277"/>
      <c r="BJ543" s="277"/>
      <c r="BK543" s="277"/>
      <c r="BL543" s="277"/>
      <c r="BM543" s="277"/>
      <c r="BN543" s="277"/>
      <c r="BO543" s="277"/>
      <c r="BP543" s="277"/>
      <c r="BQ543" s="277"/>
      <c r="BR543" s="277"/>
      <c r="BS543" s="277"/>
      <c r="BT543" s="277"/>
      <c r="BU543" s="277"/>
      <c r="BV543" s="277"/>
      <c r="BW543" s="277"/>
      <c r="BX543" s="277"/>
      <c r="BY543" s="277"/>
      <c r="BZ543" s="277"/>
      <c r="CA543" s="277"/>
      <c r="CB543" s="277"/>
      <c r="CC543" s="277"/>
      <c r="CD543" s="277"/>
      <c r="CE543" s="277"/>
      <c r="CF543" s="277"/>
      <c r="CG543" s="277"/>
      <c r="CH543" s="277"/>
      <c r="CI543" s="277"/>
      <c r="CJ543" s="277"/>
      <c r="CK543" s="277"/>
      <c r="CL543" s="277"/>
      <c r="CM543" s="277"/>
      <c r="CN543" s="277"/>
      <c r="CO543" s="277"/>
      <c r="CP543" s="277"/>
      <c r="CQ543" s="277"/>
      <c r="CR543" s="277"/>
      <c r="CS543" s="277"/>
      <c r="CT543" s="277"/>
      <c r="CU543" s="277"/>
      <c r="CV543" s="277"/>
      <c r="CW543" s="277"/>
      <c r="CX543" s="277"/>
      <c r="CY543" s="277"/>
      <c r="CZ543" s="277"/>
      <c r="DA543" s="277"/>
      <c r="DB543" s="277"/>
      <c r="DC543" s="277"/>
      <c r="DD543" s="277"/>
      <c r="DE543" s="277"/>
      <c r="DF543" s="277"/>
      <c r="DG543" s="277"/>
      <c r="DH543" s="277"/>
      <c r="DI543" s="277"/>
      <c r="DJ543" s="277"/>
      <c r="DK543" s="277"/>
      <c r="DL543" s="277"/>
      <c r="DM543" s="277"/>
      <c r="DN543" s="277"/>
      <c r="DO543" s="277"/>
      <c r="DP543" s="277"/>
      <c r="DQ543" s="277"/>
      <c r="DR543" s="277"/>
      <c r="DS543" s="277"/>
      <c r="DT543" s="277"/>
      <c r="DU543" s="277"/>
      <c r="DV543" s="277"/>
      <c r="DW543" s="277"/>
      <c r="DX543" s="277"/>
      <c r="DY543" s="277"/>
      <c r="DZ543" s="277"/>
      <c r="EA543" s="277"/>
      <c r="EB543" s="277"/>
      <c r="EC543" s="277"/>
      <c r="ED543" s="277"/>
      <c r="EE543" s="277"/>
      <c r="EF543" s="277"/>
      <c r="EG543" s="277"/>
      <c r="EH543" s="277"/>
      <c r="EI543" s="277"/>
      <c r="EJ543" s="277"/>
      <c r="EK543" s="277"/>
      <c r="EL543" s="277"/>
      <c r="EM543" s="277"/>
    </row>
    <row r="544" spans="1:143" s="38" customFormat="1" ht="37.5" customHeight="1" x14ac:dyDescent="0.25">
      <c r="A544" s="142">
        <v>44284</v>
      </c>
      <c r="B544" s="5">
        <v>33923</v>
      </c>
      <c r="C544" s="5" t="s">
        <v>2303</v>
      </c>
      <c r="D544" s="95"/>
      <c r="E544" s="42">
        <v>2481466.0299999998</v>
      </c>
      <c r="F544" s="147">
        <f t="shared" si="9"/>
        <v>1847758282.3399994</v>
      </c>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277"/>
      <c r="AF544" s="277"/>
      <c r="AG544" s="277"/>
      <c r="AH544" s="277"/>
      <c r="AI544" s="277"/>
      <c r="AJ544" s="277"/>
      <c r="AK544" s="277"/>
      <c r="AL544" s="277"/>
      <c r="AM544" s="277"/>
      <c r="AN544" s="277"/>
      <c r="AO544" s="277"/>
      <c r="AP544" s="277"/>
      <c r="AQ544" s="277"/>
      <c r="AR544" s="277"/>
      <c r="AS544" s="277"/>
      <c r="AT544" s="277"/>
      <c r="AU544" s="277"/>
      <c r="AV544" s="277"/>
      <c r="AW544" s="277"/>
      <c r="AX544" s="277"/>
      <c r="AY544" s="277"/>
      <c r="AZ544" s="277"/>
      <c r="BA544" s="277"/>
      <c r="BB544" s="277"/>
      <c r="BC544" s="277"/>
      <c r="BD544" s="277"/>
      <c r="BE544" s="277"/>
      <c r="BF544" s="277"/>
      <c r="BG544" s="277"/>
      <c r="BH544" s="277"/>
      <c r="BI544" s="277"/>
      <c r="BJ544" s="277"/>
      <c r="BK544" s="277"/>
      <c r="BL544" s="277"/>
      <c r="BM544" s="277"/>
      <c r="BN544" s="277"/>
      <c r="BO544" s="277"/>
      <c r="BP544" s="277"/>
      <c r="BQ544" s="277"/>
      <c r="BR544" s="277"/>
      <c r="BS544" s="277"/>
      <c r="BT544" s="277"/>
      <c r="BU544" s="277"/>
      <c r="BV544" s="277"/>
      <c r="BW544" s="277"/>
      <c r="BX544" s="277"/>
      <c r="BY544" s="277"/>
      <c r="BZ544" s="277"/>
      <c r="CA544" s="277"/>
      <c r="CB544" s="277"/>
      <c r="CC544" s="277"/>
      <c r="CD544" s="277"/>
      <c r="CE544" s="277"/>
      <c r="CF544" s="277"/>
      <c r="CG544" s="277"/>
      <c r="CH544" s="277"/>
      <c r="CI544" s="277"/>
      <c r="CJ544" s="277"/>
      <c r="CK544" s="277"/>
      <c r="CL544" s="277"/>
      <c r="CM544" s="277"/>
      <c r="CN544" s="277"/>
      <c r="CO544" s="277"/>
      <c r="CP544" s="277"/>
      <c r="CQ544" s="277"/>
      <c r="CR544" s="277"/>
      <c r="CS544" s="277"/>
      <c r="CT544" s="277"/>
      <c r="CU544" s="277"/>
      <c r="CV544" s="277"/>
      <c r="CW544" s="277"/>
      <c r="CX544" s="277"/>
      <c r="CY544" s="277"/>
      <c r="CZ544" s="277"/>
      <c r="DA544" s="277"/>
      <c r="DB544" s="277"/>
      <c r="DC544" s="277"/>
      <c r="DD544" s="277"/>
      <c r="DE544" s="277"/>
      <c r="DF544" s="277"/>
      <c r="DG544" s="277"/>
      <c r="DH544" s="277"/>
      <c r="DI544" s="277"/>
      <c r="DJ544" s="277"/>
      <c r="DK544" s="277"/>
      <c r="DL544" s="277"/>
      <c r="DM544" s="277"/>
      <c r="DN544" s="277"/>
      <c r="DO544" s="277"/>
      <c r="DP544" s="277"/>
      <c r="DQ544" s="277"/>
      <c r="DR544" s="277"/>
      <c r="DS544" s="277"/>
      <c r="DT544" s="277"/>
      <c r="DU544" s="277"/>
      <c r="DV544" s="277"/>
      <c r="DW544" s="277"/>
      <c r="DX544" s="277"/>
      <c r="DY544" s="277"/>
      <c r="DZ544" s="277"/>
      <c r="EA544" s="277"/>
      <c r="EB544" s="277"/>
      <c r="EC544" s="277"/>
      <c r="ED544" s="277"/>
      <c r="EE544" s="277"/>
      <c r="EF544" s="277"/>
      <c r="EG544" s="277"/>
      <c r="EH544" s="277"/>
      <c r="EI544" s="277"/>
      <c r="EJ544" s="277"/>
      <c r="EK544" s="277"/>
      <c r="EL544" s="277"/>
      <c r="EM544" s="277"/>
    </row>
    <row r="545" spans="1:143" s="38" customFormat="1" ht="37.5" customHeight="1" x14ac:dyDescent="0.25">
      <c r="A545" s="205"/>
      <c r="B545" s="28"/>
      <c r="C545" s="28"/>
      <c r="D545" s="121"/>
      <c r="E545" s="32"/>
      <c r="F545" s="113"/>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77"/>
      <c r="AE545" s="277"/>
      <c r="AF545" s="277"/>
      <c r="AG545" s="277"/>
      <c r="AH545" s="277"/>
      <c r="AI545" s="277"/>
      <c r="AJ545" s="277"/>
      <c r="AK545" s="277"/>
      <c r="AL545" s="277"/>
      <c r="AM545" s="277"/>
      <c r="AN545" s="277"/>
      <c r="AO545" s="277"/>
      <c r="AP545" s="277"/>
      <c r="AQ545" s="277"/>
      <c r="AR545" s="277"/>
      <c r="AS545" s="277"/>
      <c r="AT545" s="277"/>
      <c r="AU545" s="277"/>
      <c r="AV545" s="277"/>
      <c r="AW545" s="277"/>
      <c r="AX545" s="277"/>
      <c r="AY545" s="277"/>
      <c r="AZ545" s="277"/>
      <c r="BA545" s="277"/>
      <c r="BB545" s="277"/>
      <c r="BC545" s="277"/>
      <c r="BD545" s="277"/>
      <c r="BE545" s="277"/>
      <c r="BF545" s="277"/>
      <c r="BG545" s="277"/>
      <c r="BH545" s="277"/>
      <c r="BI545" s="277"/>
      <c r="BJ545" s="277"/>
      <c r="BK545" s="277"/>
      <c r="BL545" s="277"/>
      <c r="BM545" s="277"/>
      <c r="BN545" s="277"/>
      <c r="BO545" s="277"/>
      <c r="BP545" s="277"/>
      <c r="BQ545" s="277"/>
      <c r="BR545" s="277"/>
      <c r="BS545" s="277"/>
      <c r="BT545" s="277"/>
      <c r="BU545" s="277"/>
      <c r="BV545" s="277"/>
      <c r="BW545" s="277"/>
      <c r="BX545" s="277"/>
      <c r="BY545" s="277"/>
      <c r="BZ545" s="277"/>
      <c r="CA545" s="277"/>
      <c r="CB545" s="277"/>
      <c r="CC545" s="277"/>
      <c r="CD545" s="277"/>
      <c r="CE545" s="277"/>
      <c r="CF545" s="277"/>
      <c r="CG545" s="277"/>
      <c r="CH545" s="277"/>
      <c r="CI545" s="277"/>
      <c r="CJ545" s="277"/>
      <c r="CK545" s="277"/>
      <c r="CL545" s="277"/>
      <c r="CM545" s="277"/>
      <c r="CN545" s="277"/>
      <c r="CO545" s="277"/>
      <c r="CP545" s="277"/>
      <c r="CQ545" s="277"/>
      <c r="CR545" s="277"/>
      <c r="CS545" s="277"/>
      <c r="CT545" s="277"/>
      <c r="CU545" s="277"/>
      <c r="CV545" s="277"/>
      <c r="CW545" s="277"/>
      <c r="CX545" s="277"/>
      <c r="CY545" s="277"/>
      <c r="CZ545" s="277"/>
      <c r="DA545" s="277"/>
      <c r="DB545" s="277"/>
      <c r="DC545" s="277"/>
      <c r="DD545" s="277"/>
      <c r="DE545" s="277"/>
      <c r="DF545" s="277"/>
      <c r="DG545" s="277"/>
      <c r="DH545" s="277"/>
      <c r="DI545" s="277"/>
      <c r="DJ545" s="277"/>
      <c r="DK545" s="277"/>
      <c r="DL545" s="277"/>
      <c r="DM545" s="277"/>
      <c r="DN545" s="277"/>
      <c r="DO545" s="277"/>
      <c r="DP545" s="277"/>
      <c r="DQ545" s="277"/>
      <c r="DR545" s="277"/>
      <c r="DS545" s="277"/>
      <c r="DT545" s="277"/>
      <c r="DU545" s="277"/>
      <c r="DV545" s="277"/>
      <c r="DW545" s="277"/>
      <c r="DX545" s="277"/>
      <c r="DY545" s="277"/>
      <c r="DZ545" s="277"/>
      <c r="EA545" s="277"/>
      <c r="EB545" s="277"/>
      <c r="EC545" s="277"/>
      <c r="ED545" s="277"/>
      <c r="EE545" s="277"/>
      <c r="EF545" s="277"/>
      <c r="EG545" s="277"/>
      <c r="EH545" s="277"/>
      <c r="EI545" s="277"/>
      <c r="EJ545" s="277"/>
      <c r="EK545" s="277"/>
      <c r="EL545" s="277"/>
      <c r="EM545" s="277"/>
    </row>
    <row r="546" spans="1:143" s="38" customFormat="1" ht="37.5" customHeight="1" x14ac:dyDescent="0.25">
      <c r="A546" s="205"/>
      <c r="B546" s="28"/>
      <c r="C546" s="28"/>
      <c r="D546" s="121"/>
      <c r="E546" s="32"/>
      <c r="F546" s="113"/>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277"/>
      <c r="AI546" s="277"/>
      <c r="AJ546" s="277"/>
      <c r="AK546" s="277"/>
      <c r="AL546" s="277"/>
      <c r="AM546" s="277"/>
      <c r="AN546" s="277"/>
      <c r="AO546" s="277"/>
      <c r="AP546" s="277"/>
      <c r="AQ546" s="277"/>
      <c r="AR546" s="277"/>
      <c r="AS546" s="277"/>
      <c r="AT546" s="277"/>
      <c r="AU546" s="277"/>
      <c r="AV546" s="277"/>
      <c r="AW546" s="277"/>
      <c r="AX546" s="277"/>
      <c r="AY546" s="277"/>
      <c r="AZ546" s="277"/>
      <c r="BA546" s="277"/>
      <c r="BB546" s="277"/>
      <c r="BC546" s="277"/>
      <c r="BD546" s="277"/>
      <c r="BE546" s="277"/>
      <c r="BF546" s="277"/>
      <c r="BG546" s="277"/>
      <c r="BH546" s="277"/>
      <c r="BI546" s="277"/>
      <c r="BJ546" s="277"/>
      <c r="BK546" s="277"/>
      <c r="BL546" s="277"/>
      <c r="BM546" s="277"/>
      <c r="BN546" s="277"/>
      <c r="BO546" s="277"/>
      <c r="BP546" s="277"/>
      <c r="BQ546" s="277"/>
      <c r="BR546" s="277"/>
      <c r="BS546" s="277"/>
      <c r="BT546" s="277"/>
      <c r="BU546" s="277"/>
      <c r="BV546" s="277"/>
      <c r="BW546" s="277"/>
      <c r="BX546" s="277"/>
      <c r="BY546" s="277"/>
      <c r="BZ546" s="277"/>
      <c r="CA546" s="277"/>
      <c r="CB546" s="277"/>
      <c r="CC546" s="277"/>
      <c r="CD546" s="277"/>
      <c r="CE546" s="277"/>
      <c r="CF546" s="277"/>
      <c r="CG546" s="277"/>
      <c r="CH546" s="277"/>
      <c r="CI546" s="277"/>
      <c r="CJ546" s="277"/>
      <c r="CK546" s="277"/>
      <c r="CL546" s="277"/>
      <c r="CM546" s="277"/>
      <c r="CN546" s="277"/>
      <c r="CO546" s="277"/>
      <c r="CP546" s="277"/>
      <c r="CQ546" s="277"/>
      <c r="CR546" s="277"/>
      <c r="CS546" s="277"/>
      <c r="CT546" s="277"/>
      <c r="CU546" s="277"/>
      <c r="CV546" s="277"/>
      <c r="CW546" s="277"/>
      <c r="CX546" s="277"/>
      <c r="CY546" s="277"/>
      <c r="CZ546" s="277"/>
      <c r="DA546" s="277"/>
      <c r="DB546" s="277"/>
      <c r="DC546" s="277"/>
      <c r="DD546" s="277"/>
      <c r="DE546" s="277"/>
      <c r="DF546" s="277"/>
      <c r="DG546" s="277"/>
      <c r="DH546" s="277"/>
      <c r="DI546" s="277"/>
      <c r="DJ546" s="277"/>
      <c r="DK546" s="277"/>
      <c r="DL546" s="277"/>
      <c r="DM546" s="277"/>
      <c r="DN546" s="277"/>
      <c r="DO546" s="277"/>
      <c r="DP546" s="277"/>
      <c r="DQ546" s="277"/>
      <c r="DR546" s="277"/>
      <c r="DS546" s="277"/>
      <c r="DT546" s="277"/>
      <c r="DU546" s="277"/>
      <c r="DV546" s="277"/>
      <c r="DW546" s="277"/>
      <c r="DX546" s="277"/>
      <c r="DY546" s="277"/>
      <c r="DZ546" s="277"/>
      <c r="EA546" s="277"/>
      <c r="EB546" s="277"/>
      <c r="EC546" s="277"/>
      <c r="ED546" s="277"/>
      <c r="EE546" s="277"/>
      <c r="EF546" s="277"/>
      <c r="EG546" s="277"/>
      <c r="EH546" s="277"/>
      <c r="EI546" s="277"/>
      <c r="EJ546" s="277"/>
      <c r="EK546" s="277"/>
      <c r="EL546" s="277"/>
      <c r="EM546" s="277"/>
    </row>
    <row r="547" spans="1:143" s="38" customFormat="1" x14ac:dyDescent="0.25">
      <c r="A547" s="10"/>
      <c r="B547" s="7"/>
      <c r="C547" s="35"/>
      <c r="D547" s="71"/>
      <c r="E547" s="36"/>
      <c r="F547" s="113"/>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s="277"/>
      <c r="AG547" s="277"/>
      <c r="AH547" s="277"/>
      <c r="AI547" s="277"/>
      <c r="AJ547" s="277"/>
      <c r="AK547" s="277"/>
      <c r="AL547" s="277"/>
      <c r="AM547" s="277"/>
      <c r="AN547" s="277"/>
      <c r="AO547" s="277"/>
      <c r="AP547" s="277"/>
      <c r="AQ547" s="277"/>
      <c r="AR547" s="277"/>
      <c r="AS547" s="277"/>
      <c r="AT547" s="277"/>
      <c r="AU547" s="277"/>
      <c r="AV547" s="277"/>
      <c r="AW547" s="277"/>
      <c r="AX547" s="277"/>
      <c r="AY547" s="277"/>
      <c r="AZ547" s="277"/>
      <c r="BA547" s="277"/>
      <c r="BB547" s="277"/>
      <c r="BC547" s="277"/>
      <c r="BD547" s="277"/>
      <c r="BE547" s="277"/>
      <c r="BF547" s="277"/>
      <c r="BG547" s="277"/>
      <c r="BH547" s="277"/>
      <c r="BI547" s="277"/>
      <c r="BJ547" s="277"/>
      <c r="BK547" s="277"/>
      <c r="BL547" s="277"/>
      <c r="BM547" s="277"/>
      <c r="BN547" s="277"/>
      <c r="BO547" s="277"/>
      <c r="BP547" s="277"/>
      <c r="BQ547" s="277"/>
      <c r="BR547" s="277"/>
      <c r="BS547" s="277"/>
      <c r="BT547" s="277"/>
      <c r="BU547" s="277"/>
      <c r="BV547" s="277"/>
      <c r="BW547" s="277"/>
      <c r="BX547" s="277"/>
      <c r="BY547" s="277"/>
      <c r="BZ547" s="277"/>
      <c r="CA547" s="277"/>
      <c r="CB547" s="277"/>
      <c r="CC547" s="277"/>
      <c r="CD547" s="277"/>
      <c r="CE547" s="277"/>
      <c r="CF547" s="277"/>
      <c r="CG547" s="277"/>
      <c r="CH547" s="277"/>
      <c r="CI547" s="277"/>
      <c r="CJ547" s="277"/>
      <c r="CK547" s="277"/>
      <c r="CL547" s="277"/>
      <c r="CM547" s="277"/>
      <c r="CN547" s="277"/>
      <c r="CO547" s="277"/>
      <c r="CP547" s="277"/>
      <c r="CQ547" s="277"/>
      <c r="CR547" s="277"/>
      <c r="CS547" s="277"/>
      <c r="CT547" s="277"/>
      <c r="CU547" s="277"/>
      <c r="CV547" s="277"/>
      <c r="CW547" s="277"/>
      <c r="CX547" s="277"/>
      <c r="CY547" s="277"/>
      <c r="CZ547" s="277"/>
      <c r="DA547" s="277"/>
      <c r="DB547" s="277"/>
      <c r="DC547" s="277"/>
      <c r="DD547" s="277"/>
      <c r="DE547" s="277"/>
      <c r="DF547" s="277"/>
      <c r="DG547" s="277"/>
      <c r="DH547" s="277"/>
      <c r="DI547" s="277"/>
      <c r="DJ547" s="277"/>
      <c r="DK547" s="277"/>
      <c r="DL547" s="277"/>
      <c r="DM547" s="277"/>
      <c r="DN547" s="277"/>
      <c r="DO547" s="277"/>
      <c r="DP547" s="277"/>
      <c r="DQ547" s="277"/>
      <c r="DR547" s="277"/>
      <c r="DS547" s="277"/>
      <c r="DT547" s="277"/>
      <c r="DU547" s="277"/>
      <c r="DV547" s="277"/>
      <c r="DW547" s="277"/>
      <c r="DX547" s="277"/>
      <c r="DY547" s="277"/>
      <c r="DZ547" s="277"/>
      <c r="EA547" s="277"/>
      <c r="EB547" s="277"/>
      <c r="EC547" s="277"/>
      <c r="ED547" s="277"/>
      <c r="EE547" s="277"/>
      <c r="EF547" s="277"/>
      <c r="EG547" s="277"/>
      <c r="EH547" s="277"/>
      <c r="EI547" s="277"/>
      <c r="EJ547" s="277"/>
      <c r="EK547" s="277"/>
      <c r="EL547" s="277"/>
      <c r="EM547" s="277"/>
    </row>
    <row r="548" spans="1:143" s="38" customFormat="1" x14ac:dyDescent="0.25">
      <c r="A548" s="10"/>
      <c r="B548" s="7"/>
      <c r="C548" s="35"/>
      <c r="D548" s="71"/>
      <c r="E548" s="36"/>
      <c r="F548" s="113"/>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77"/>
      <c r="AE548" s="277"/>
      <c r="AF548" s="277"/>
      <c r="AG548" s="277"/>
      <c r="AH548" s="277"/>
      <c r="AI548" s="277"/>
      <c r="AJ548" s="277"/>
      <c r="AK548" s="277"/>
      <c r="AL548" s="277"/>
      <c r="AM548" s="277"/>
      <c r="AN548" s="277"/>
      <c r="AO548" s="277"/>
      <c r="AP548" s="277"/>
      <c r="AQ548" s="277"/>
      <c r="AR548" s="277"/>
      <c r="AS548" s="277"/>
      <c r="AT548" s="277"/>
      <c r="AU548" s="277"/>
      <c r="AV548" s="277"/>
      <c r="AW548" s="277"/>
      <c r="AX548" s="277"/>
      <c r="AY548" s="277"/>
      <c r="AZ548" s="277"/>
      <c r="BA548" s="277"/>
      <c r="BB548" s="277"/>
      <c r="BC548" s="277"/>
      <c r="BD548" s="277"/>
      <c r="BE548" s="277"/>
      <c r="BF548" s="277"/>
      <c r="BG548" s="277"/>
      <c r="BH548" s="277"/>
      <c r="BI548" s="277"/>
      <c r="BJ548" s="277"/>
      <c r="BK548" s="277"/>
      <c r="BL548" s="277"/>
      <c r="BM548" s="277"/>
      <c r="BN548" s="277"/>
      <c r="BO548" s="277"/>
      <c r="BP548" s="277"/>
      <c r="BQ548" s="277"/>
      <c r="BR548" s="277"/>
      <c r="BS548" s="277"/>
      <c r="BT548" s="277"/>
      <c r="BU548" s="277"/>
      <c r="BV548" s="277"/>
      <c r="BW548" s="277"/>
      <c r="BX548" s="277"/>
      <c r="BY548" s="277"/>
      <c r="BZ548" s="277"/>
      <c r="CA548" s="277"/>
      <c r="CB548" s="277"/>
      <c r="CC548" s="277"/>
      <c r="CD548" s="277"/>
      <c r="CE548" s="277"/>
      <c r="CF548" s="277"/>
      <c r="CG548" s="277"/>
      <c r="CH548" s="277"/>
      <c r="CI548" s="277"/>
      <c r="CJ548" s="277"/>
      <c r="CK548" s="277"/>
      <c r="CL548" s="277"/>
      <c r="CM548" s="277"/>
      <c r="CN548" s="277"/>
      <c r="CO548" s="277"/>
      <c r="CP548" s="277"/>
      <c r="CQ548" s="277"/>
      <c r="CR548" s="277"/>
      <c r="CS548" s="277"/>
      <c r="CT548" s="277"/>
      <c r="CU548" s="277"/>
      <c r="CV548" s="277"/>
      <c r="CW548" s="277"/>
      <c r="CX548" s="277"/>
      <c r="CY548" s="277"/>
      <c r="CZ548" s="277"/>
      <c r="DA548" s="277"/>
      <c r="DB548" s="277"/>
      <c r="DC548" s="277"/>
      <c r="DD548" s="277"/>
      <c r="DE548" s="277"/>
      <c r="DF548" s="277"/>
      <c r="DG548" s="277"/>
      <c r="DH548" s="277"/>
      <c r="DI548" s="277"/>
      <c r="DJ548" s="277"/>
      <c r="DK548" s="277"/>
      <c r="DL548" s="277"/>
      <c r="DM548" s="277"/>
      <c r="DN548" s="277"/>
      <c r="DO548" s="277"/>
      <c r="DP548" s="277"/>
      <c r="DQ548" s="277"/>
      <c r="DR548" s="277"/>
      <c r="DS548" s="277"/>
      <c r="DT548" s="277"/>
      <c r="DU548" s="277"/>
      <c r="DV548" s="277"/>
      <c r="DW548" s="277"/>
      <c r="DX548" s="277"/>
      <c r="DY548" s="277"/>
      <c r="DZ548" s="277"/>
      <c r="EA548" s="277"/>
      <c r="EB548" s="277"/>
      <c r="EC548" s="277"/>
      <c r="ED548" s="277"/>
      <c r="EE548" s="277"/>
      <c r="EF548" s="277"/>
      <c r="EG548" s="277"/>
      <c r="EH548" s="277"/>
      <c r="EI548" s="277"/>
      <c r="EJ548" s="277"/>
      <c r="EK548" s="277"/>
      <c r="EL548" s="277"/>
      <c r="EM548" s="277"/>
    </row>
    <row r="549" spans="1:143" s="38" customFormat="1" x14ac:dyDescent="0.25">
      <c r="A549" s="887" t="s">
        <v>0</v>
      </c>
      <c r="B549" s="887"/>
      <c r="C549" s="887"/>
      <c r="D549" s="887"/>
      <c r="E549" s="887"/>
      <c r="F549" s="88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77"/>
      <c r="AE549" s="277"/>
      <c r="AF549" s="277"/>
      <c r="AG549" s="277"/>
      <c r="AH549" s="277"/>
      <c r="AI549" s="277"/>
      <c r="AJ549" s="277"/>
      <c r="AK549" s="277"/>
      <c r="AL549" s="277"/>
      <c r="AM549" s="277"/>
      <c r="AN549" s="277"/>
      <c r="AO549" s="277"/>
      <c r="AP549" s="277"/>
      <c r="AQ549" s="277"/>
      <c r="AR549" s="277"/>
      <c r="AS549" s="277"/>
      <c r="AT549" s="277"/>
      <c r="AU549" s="277"/>
      <c r="AV549" s="277"/>
      <c r="AW549" s="277"/>
      <c r="AX549" s="277"/>
      <c r="AY549" s="277"/>
      <c r="AZ549" s="277"/>
      <c r="BA549" s="277"/>
      <c r="BB549" s="277"/>
      <c r="BC549" s="277"/>
      <c r="BD549" s="277"/>
      <c r="BE549" s="277"/>
      <c r="BF549" s="277"/>
      <c r="BG549" s="277"/>
      <c r="BH549" s="277"/>
      <c r="BI549" s="277"/>
      <c r="BJ549" s="277"/>
      <c r="BK549" s="277"/>
      <c r="BL549" s="277"/>
      <c r="BM549" s="277"/>
      <c r="BN549" s="277"/>
      <c r="BO549" s="277"/>
      <c r="BP549" s="277"/>
      <c r="BQ549" s="277"/>
      <c r="BR549" s="277"/>
      <c r="BS549" s="277"/>
      <c r="BT549" s="277"/>
      <c r="BU549" s="277"/>
      <c r="BV549" s="277"/>
      <c r="BW549" s="277"/>
      <c r="BX549" s="277"/>
      <c r="BY549" s="277"/>
      <c r="BZ549" s="277"/>
      <c r="CA549" s="277"/>
      <c r="CB549" s="277"/>
      <c r="CC549" s="277"/>
      <c r="CD549" s="277"/>
      <c r="CE549" s="277"/>
      <c r="CF549" s="277"/>
      <c r="CG549" s="277"/>
      <c r="CH549" s="277"/>
      <c r="CI549" s="277"/>
      <c r="CJ549" s="277"/>
      <c r="CK549" s="277"/>
      <c r="CL549" s="277"/>
      <c r="CM549" s="277"/>
      <c r="CN549" s="277"/>
      <c r="CO549" s="277"/>
      <c r="CP549" s="277"/>
      <c r="CQ549" s="277"/>
      <c r="CR549" s="277"/>
      <c r="CS549" s="277"/>
      <c r="CT549" s="277"/>
      <c r="CU549" s="277"/>
      <c r="CV549" s="277"/>
      <c r="CW549" s="277"/>
      <c r="CX549" s="277"/>
      <c r="CY549" s="277"/>
      <c r="CZ549" s="277"/>
      <c r="DA549" s="277"/>
      <c r="DB549" s="277"/>
      <c r="DC549" s="277"/>
      <c r="DD549" s="277"/>
      <c r="DE549" s="277"/>
      <c r="DF549" s="277"/>
      <c r="DG549" s="277"/>
      <c r="DH549" s="277"/>
      <c r="DI549" s="277"/>
      <c r="DJ549" s="277"/>
      <c r="DK549" s="277"/>
      <c r="DL549" s="277"/>
      <c r="DM549" s="277"/>
      <c r="DN549" s="277"/>
      <c r="DO549" s="277"/>
      <c r="DP549" s="277"/>
      <c r="DQ549" s="277"/>
      <c r="DR549" s="277"/>
      <c r="DS549" s="277"/>
      <c r="DT549" s="277"/>
      <c r="DU549" s="277"/>
      <c r="DV549" s="277"/>
      <c r="DW549" s="277"/>
      <c r="DX549" s="277"/>
      <c r="DY549" s="277"/>
      <c r="DZ549" s="277"/>
      <c r="EA549" s="277"/>
      <c r="EB549" s="277"/>
      <c r="EC549" s="277"/>
      <c r="ED549" s="277"/>
      <c r="EE549" s="277"/>
      <c r="EF549" s="277"/>
      <c r="EG549" s="277"/>
      <c r="EH549" s="277"/>
      <c r="EI549" s="277"/>
      <c r="EJ549" s="277"/>
      <c r="EK549" s="277"/>
      <c r="EL549" s="277"/>
      <c r="EM549" s="277"/>
    </row>
    <row r="550" spans="1:143" s="38" customFormat="1" x14ac:dyDescent="0.25">
      <c r="A550" s="888" t="s">
        <v>33</v>
      </c>
      <c r="B550" s="888"/>
      <c r="C550" s="888"/>
      <c r="D550" s="888"/>
      <c r="E550" s="888"/>
      <c r="F550" s="888"/>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77"/>
      <c r="AE550" s="277"/>
      <c r="AF550" s="277"/>
      <c r="AG550" s="277"/>
      <c r="AH550" s="277"/>
      <c r="AI550" s="277"/>
      <c r="AJ550" s="277"/>
      <c r="AK550" s="277"/>
      <c r="AL550" s="277"/>
      <c r="AM550" s="277"/>
      <c r="AN550" s="277"/>
      <c r="AO550" s="277"/>
      <c r="AP550" s="277"/>
      <c r="AQ550" s="277"/>
      <c r="AR550" s="277"/>
      <c r="AS550" s="277"/>
      <c r="AT550" s="277"/>
      <c r="AU550" s="277"/>
      <c r="AV550" s="277"/>
      <c r="AW550" s="277"/>
      <c r="AX550" s="277"/>
      <c r="AY550" s="277"/>
      <c r="AZ550" s="277"/>
      <c r="BA550" s="277"/>
      <c r="BB550" s="277"/>
      <c r="BC550" s="277"/>
      <c r="BD550" s="277"/>
      <c r="BE550" s="277"/>
      <c r="BF550" s="277"/>
      <c r="BG550" s="277"/>
      <c r="BH550" s="277"/>
      <c r="BI550" s="277"/>
      <c r="BJ550" s="277"/>
      <c r="BK550" s="277"/>
      <c r="BL550" s="277"/>
      <c r="BM550" s="277"/>
      <c r="BN550" s="277"/>
      <c r="BO550" s="277"/>
      <c r="BP550" s="277"/>
      <c r="BQ550" s="277"/>
      <c r="BR550" s="277"/>
      <c r="BS550" s="277"/>
      <c r="BT550" s="277"/>
      <c r="BU550" s="277"/>
      <c r="BV550" s="277"/>
      <c r="BW550" s="277"/>
      <c r="BX550" s="277"/>
      <c r="BY550" s="277"/>
      <c r="BZ550" s="277"/>
      <c r="CA550" s="277"/>
      <c r="CB550" s="277"/>
      <c r="CC550" s="277"/>
      <c r="CD550" s="277"/>
      <c r="CE550" s="277"/>
      <c r="CF550" s="277"/>
      <c r="CG550" s="277"/>
      <c r="CH550" s="277"/>
      <c r="CI550" s="277"/>
      <c r="CJ550" s="277"/>
      <c r="CK550" s="277"/>
      <c r="CL550" s="277"/>
      <c r="CM550" s="277"/>
      <c r="CN550" s="277"/>
      <c r="CO550" s="277"/>
      <c r="CP550" s="277"/>
      <c r="CQ550" s="277"/>
      <c r="CR550" s="277"/>
      <c r="CS550" s="277"/>
      <c r="CT550" s="277"/>
      <c r="CU550" s="277"/>
      <c r="CV550" s="277"/>
      <c r="CW550" s="277"/>
      <c r="CX550" s="277"/>
      <c r="CY550" s="277"/>
      <c r="CZ550" s="277"/>
      <c r="DA550" s="277"/>
      <c r="DB550" s="277"/>
      <c r="DC550" s="277"/>
      <c r="DD550" s="277"/>
      <c r="DE550" s="277"/>
      <c r="DF550" s="277"/>
      <c r="DG550" s="277"/>
      <c r="DH550" s="277"/>
      <c r="DI550" s="277"/>
      <c r="DJ550" s="277"/>
      <c r="DK550" s="277"/>
      <c r="DL550" s="277"/>
      <c r="DM550" s="277"/>
      <c r="DN550" s="277"/>
      <c r="DO550" s="277"/>
      <c r="DP550" s="277"/>
      <c r="DQ550" s="277"/>
      <c r="DR550" s="277"/>
      <c r="DS550" s="277"/>
      <c r="DT550" s="277"/>
      <c r="DU550" s="277"/>
      <c r="DV550" s="277"/>
      <c r="DW550" s="277"/>
      <c r="DX550" s="277"/>
      <c r="DY550" s="277"/>
      <c r="DZ550" s="277"/>
      <c r="EA550" s="277"/>
      <c r="EB550" s="277"/>
      <c r="EC550" s="277"/>
      <c r="ED550" s="277"/>
      <c r="EE550" s="277"/>
      <c r="EF550" s="277"/>
      <c r="EG550" s="277"/>
      <c r="EH550" s="277"/>
      <c r="EI550" s="277"/>
      <c r="EJ550" s="277"/>
      <c r="EK550" s="277"/>
      <c r="EL550" s="277"/>
      <c r="EM550" s="277"/>
    </row>
    <row r="551" spans="1:143" s="38" customFormat="1" x14ac:dyDescent="0.25">
      <c r="A551" s="39"/>
      <c r="B551" s="249"/>
      <c r="C551" s="498"/>
      <c r="D551" s="498"/>
      <c r="E551" s="105"/>
      <c r="F551" s="100"/>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77"/>
      <c r="AE551" s="277"/>
      <c r="AF551" s="277"/>
      <c r="AG551" s="277"/>
      <c r="AH551" s="277"/>
      <c r="AI551" s="277"/>
      <c r="AJ551" s="277"/>
      <c r="AK551" s="277"/>
      <c r="AL551" s="277"/>
      <c r="AM551" s="277"/>
      <c r="AN551" s="277"/>
      <c r="AO551" s="277"/>
      <c r="AP551" s="277"/>
      <c r="AQ551" s="277"/>
      <c r="AR551" s="277"/>
      <c r="AS551" s="277"/>
      <c r="AT551" s="277"/>
      <c r="AU551" s="277"/>
      <c r="AV551" s="277"/>
      <c r="AW551" s="277"/>
      <c r="AX551" s="277"/>
      <c r="AY551" s="277"/>
      <c r="AZ551" s="277"/>
      <c r="BA551" s="277"/>
      <c r="BB551" s="277"/>
      <c r="BC551" s="277"/>
      <c r="BD551" s="277"/>
      <c r="BE551" s="277"/>
      <c r="BF551" s="277"/>
      <c r="BG551" s="277"/>
      <c r="BH551" s="277"/>
      <c r="BI551" s="277"/>
      <c r="BJ551" s="277"/>
      <c r="BK551" s="277"/>
      <c r="BL551" s="277"/>
      <c r="BM551" s="277"/>
      <c r="BN551" s="277"/>
      <c r="BO551" s="277"/>
      <c r="BP551" s="277"/>
      <c r="BQ551" s="277"/>
      <c r="BR551" s="277"/>
      <c r="BS551" s="277"/>
      <c r="BT551" s="277"/>
      <c r="BU551" s="277"/>
      <c r="BV551" s="277"/>
      <c r="BW551" s="277"/>
      <c r="BX551" s="277"/>
      <c r="BY551" s="277"/>
      <c r="BZ551" s="277"/>
      <c r="CA551" s="277"/>
      <c r="CB551" s="277"/>
      <c r="CC551" s="277"/>
      <c r="CD551" s="277"/>
      <c r="CE551" s="277"/>
      <c r="CF551" s="277"/>
      <c r="CG551" s="277"/>
      <c r="CH551" s="277"/>
      <c r="CI551" s="277"/>
      <c r="CJ551" s="277"/>
      <c r="CK551" s="277"/>
      <c r="CL551" s="277"/>
      <c r="CM551" s="277"/>
      <c r="CN551" s="277"/>
      <c r="CO551" s="277"/>
      <c r="CP551" s="277"/>
      <c r="CQ551" s="277"/>
      <c r="CR551" s="277"/>
      <c r="CS551" s="277"/>
      <c r="CT551" s="277"/>
      <c r="CU551" s="277"/>
      <c r="CV551" s="277"/>
      <c r="CW551" s="277"/>
      <c r="CX551" s="277"/>
      <c r="CY551" s="277"/>
      <c r="CZ551" s="277"/>
      <c r="DA551" s="277"/>
      <c r="DB551" s="277"/>
      <c r="DC551" s="277"/>
      <c r="DD551" s="277"/>
      <c r="DE551" s="277"/>
      <c r="DF551" s="277"/>
      <c r="DG551" s="277"/>
      <c r="DH551" s="277"/>
      <c r="DI551" s="277"/>
      <c r="DJ551" s="277"/>
      <c r="DK551" s="277"/>
      <c r="DL551" s="277"/>
      <c r="DM551" s="277"/>
      <c r="DN551" s="277"/>
      <c r="DO551" s="277"/>
      <c r="DP551" s="277"/>
      <c r="DQ551" s="277"/>
      <c r="DR551" s="277"/>
      <c r="DS551" s="277"/>
      <c r="DT551" s="277"/>
      <c r="DU551" s="277"/>
      <c r="DV551" s="277"/>
      <c r="DW551" s="277"/>
      <c r="DX551" s="277"/>
      <c r="DY551" s="277"/>
      <c r="DZ551" s="277"/>
      <c r="EA551" s="277"/>
      <c r="EB551" s="277"/>
      <c r="EC551" s="277"/>
      <c r="ED551" s="277"/>
      <c r="EE551" s="277"/>
      <c r="EF551" s="277"/>
      <c r="EG551" s="277"/>
      <c r="EH551" s="277"/>
      <c r="EI551" s="277"/>
      <c r="EJ551" s="277"/>
      <c r="EK551" s="277"/>
      <c r="EL551" s="277"/>
      <c r="EM551" s="277"/>
    </row>
    <row r="552" spans="1:143" s="38" customFormat="1" x14ac:dyDescent="0.25">
      <c r="A552" s="887" t="s">
        <v>1</v>
      </c>
      <c r="B552" s="887"/>
      <c r="C552" s="887"/>
      <c r="D552" s="887"/>
      <c r="E552" s="887"/>
      <c r="F552" s="88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77"/>
      <c r="AE552" s="277"/>
      <c r="AF552" s="277"/>
      <c r="AG552" s="277"/>
      <c r="AH552" s="277"/>
      <c r="AI552" s="277"/>
      <c r="AJ552" s="277"/>
      <c r="AK552" s="277"/>
      <c r="AL552" s="277"/>
      <c r="AM552" s="277"/>
      <c r="AN552" s="277"/>
      <c r="AO552" s="277"/>
      <c r="AP552" s="277"/>
      <c r="AQ552" s="277"/>
      <c r="AR552" s="277"/>
      <c r="AS552" s="277"/>
      <c r="AT552" s="277"/>
      <c r="AU552" s="277"/>
      <c r="AV552" s="277"/>
      <c r="AW552" s="277"/>
      <c r="AX552" s="277"/>
      <c r="AY552" s="277"/>
      <c r="AZ552" s="277"/>
      <c r="BA552" s="277"/>
      <c r="BB552" s="277"/>
      <c r="BC552" s="277"/>
      <c r="BD552" s="277"/>
      <c r="BE552" s="277"/>
      <c r="BF552" s="277"/>
      <c r="BG552" s="277"/>
      <c r="BH552" s="277"/>
      <c r="BI552" s="277"/>
      <c r="BJ552" s="277"/>
      <c r="BK552" s="277"/>
      <c r="BL552" s="277"/>
      <c r="BM552" s="277"/>
      <c r="BN552" s="277"/>
      <c r="BO552" s="277"/>
      <c r="BP552" s="277"/>
      <c r="BQ552" s="277"/>
      <c r="BR552" s="277"/>
      <c r="BS552" s="277"/>
      <c r="BT552" s="277"/>
      <c r="BU552" s="277"/>
      <c r="BV552" s="277"/>
      <c r="BW552" s="277"/>
      <c r="BX552" s="277"/>
      <c r="BY552" s="277"/>
      <c r="BZ552" s="277"/>
      <c r="CA552" s="277"/>
      <c r="CB552" s="277"/>
      <c r="CC552" s="277"/>
      <c r="CD552" s="277"/>
      <c r="CE552" s="277"/>
      <c r="CF552" s="277"/>
      <c r="CG552" s="277"/>
      <c r="CH552" s="277"/>
      <c r="CI552" s="277"/>
      <c r="CJ552" s="277"/>
      <c r="CK552" s="277"/>
      <c r="CL552" s="277"/>
      <c r="CM552" s="277"/>
      <c r="CN552" s="277"/>
      <c r="CO552" s="277"/>
      <c r="CP552" s="277"/>
      <c r="CQ552" s="277"/>
      <c r="CR552" s="277"/>
      <c r="CS552" s="277"/>
      <c r="CT552" s="277"/>
      <c r="CU552" s="277"/>
      <c r="CV552" s="277"/>
      <c r="CW552" s="277"/>
      <c r="CX552" s="277"/>
      <c r="CY552" s="277"/>
      <c r="CZ552" s="277"/>
      <c r="DA552" s="277"/>
      <c r="DB552" s="277"/>
      <c r="DC552" s="277"/>
      <c r="DD552" s="277"/>
      <c r="DE552" s="277"/>
      <c r="DF552" s="277"/>
      <c r="DG552" s="277"/>
      <c r="DH552" s="277"/>
      <c r="DI552" s="277"/>
      <c r="DJ552" s="277"/>
      <c r="DK552" s="277"/>
      <c r="DL552" s="277"/>
      <c r="DM552" s="277"/>
      <c r="DN552" s="277"/>
      <c r="DO552" s="277"/>
      <c r="DP552" s="277"/>
      <c r="DQ552" s="277"/>
      <c r="DR552" s="277"/>
      <c r="DS552" s="277"/>
      <c r="DT552" s="277"/>
      <c r="DU552" s="277"/>
      <c r="DV552" s="277"/>
      <c r="DW552" s="277"/>
      <c r="DX552" s="277"/>
      <c r="DY552" s="277"/>
      <c r="DZ552" s="277"/>
      <c r="EA552" s="277"/>
      <c r="EB552" s="277"/>
      <c r="EC552" s="277"/>
      <c r="ED552" s="277"/>
      <c r="EE552" s="277"/>
      <c r="EF552" s="277"/>
      <c r="EG552" s="277"/>
      <c r="EH552" s="277"/>
      <c r="EI552" s="277"/>
      <c r="EJ552" s="277"/>
      <c r="EK552" s="277"/>
      <c r="EL552" s="277"/>
      <c r="EM552" s="277"/>
    </row>
    <row r="553" spans="1:143" s="38" customFormat="1" x14ac:dyDescent="0.25">
      <c r="A553" s="889" t="s">
        <v>1360</v>
      </c>
      <c r="B553" s="889"/>
      <c r="C553" s="889"/>
      <c r="D553" s="889"/>
      <c r="E553" s="889"/>
      <c r="F553" s="889"/>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77"/>
      <c r="AE553" s="277"/>
      <c r="AF553" s="277"/>
      <c r="AG553" s="277"/>
      <c r="AH553" s="277"/>
      <c r="AI553" s="277"/>
      <c r="AJ553" s="277"/>
      <c r="AK553" s="277"/>
      <c r="AL553" s="277"/>
      <c r="AM553" s="277"/>
      <c r="AN553" s="277"/>
      <c r="AO553" s="277"/>
      <c r="AP553" s="277"/>
      <c r="AQ553" s="277"/>
      <c r="AR553" s="277"/>
      <c r="AS553" s="277"/>
      <c r="AT553" s="277"/>
      <c r="AU553" s="277"/>
      <c r="AV553" s="277"/>
      <c r="AW553" s="277"/>
      <c r="AX553" s="277"/>
      <c r="AY553" s="277"/>
      <c r="AZ553" s="277"/>
      <c r="BA553" s="277"/>
      <c r="BB553" s="277"/>
      <c r="BC553" s="277"/>
      <c r="BD553" s="277"/>
      <c r="BE553" s="277"/>
      <c r="BF553" s="277"/>
      <c r="BG553" s="277"/>
      <c r="BH553" s="277"/>
      <c r="BI553" s="277"/>
      <c r="BJ553" s="277"/>
      <c r="BK553" s="277"/>
      <c r="BL553" s="277"/>
      <c r="BM553" s="277"/>
      <c r="BN553" s="277"/>
      <c r="BO553" s="277"/>
      <c r="BP553" s="277"/>
      <c r="BQ553" s="277"/>
      <c r="BR553" s="277"/>
      <c r="BS553" s="277"/>
      <c r="BT553" s="277"/>
      <c r="BU553" s="277"/>
      <c r="BV553" s="277"/>
      <c r="BW553" s="277"/>
      <c r="BX553" s="277"/>
      <c r="BY553" s="277"/>
      <c r="BZ553" s="277"/>
      <c r="CA553" s="277"/>
      <c r="CB553" s="277"/>
      <c r="CC553" s="277"/>
      <c r="CD553" s="277"/>
      <c r="CE553" s="277"/>
      <c r="CF553" s="277"/>
      <c r="CG553" s="277"/>
      <c r="CH553" s="277"/>
      <c r="CI553" s="277"/>
      <c r="CJ553" s="277"/>
      <c r="CK553" s="277"/>
      <c r="CL553" s="277"/>
      <c r="CM553" s="277"/>
      <c r="CN553" s="277"/>
      <c r="CO553" s="277"/>
      <c r="CP553" s="277"/>
      <c r="CQ553" s="277"/>
      <c r="CR553" s="277"/>
      <c r="CS553" s="277"/>
      <c r="CT553" s="277"/>
      <c r="CU553" s="277"/>
      <c r="CV553" s="277"/>
      <c r="CW553" s="277"/>
      <c r="CX553" s="277"/>
      <c r="CY553" s="277"/>
      <c r="CZ553" s="277"/>
      <c r="DA553" s="277"/>
      <c r="DB553" s="277"/>
      <c r="DC553" s="277"/>
      <c r="DD553" s="277"/>
      <c r="DE553" s="277"/>
      <c r="DF553" s="277"/>
      <c r="DG553" s="277"/>
      <c r="DH553" s="277"/>
      <c r="DI553" s="277"/>
      <c r="DJ553" s="277"/>
      <c r="DK553" s="277"/>
      <c r="DL553" s="277"/>
      <c r="DM553" s="277"/>
      <c r="DN553" s="277"/>
      <c r="DO553" s="277"/>
      <c r="DP553" s="277"/>
      <c r="DQ553" s="277"/>
      <c r="DR553" s="277"/>
      <c r="DS553" s="277"/>
      <c r="DT553" s="277"/>
      <c r="DU553" s="277"/>
      <c r="DV553" s="277"/>
      <c r="DW553" s="277"/>
      <c r="DX553" s="277"/>
      <c r="DY553" s="277"/>
      <c r="DZ553" s="277"/>
      <c r="EA553" s="277"/>
      <c r="EB553" s="277"/>
      <c r="EC553" s="277"/>
      <c r="ED553" s="277"/>
      <c r="EE553" s="277"/>
      <c r="EF553" s="277"/>
      <c r="EG553" s="277"/>
      <c r="EH553" s="277"/>
      <c r="EI553" s="277"/>
      <c r="EJ553" s="277"/>
      <c r="EK553" s="277"/>
      <c r="EL553" s="277"/>
      <c r="EM553" s="277"/>
    </row>
    <row r="554" spans="1:143" s="38" customFormat="1" x14ac:dyDescent="0.25">
      <c r="A554" s="889" t="s">
        <v>2</v>
      </c>
      <c r="B554" s="889"/>
      <c r="C554" s="889"/>
      <c r="D554" s="889"/>
      <c r="E554" s="889"/>
      <c r="F554" s="889"/>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77"/>
      <c r="AE554" s="277"/>
      <c r="AF554" s="277"/>
      <c r="AG554" s="277"/>
      <c r="AH554" s="277"/>
      <c r="AI554" s="277"/>
      <c r="AJ554" s="277"/>
      <c r="AK554" s="277"/>
      <c r="AL554" s="277"/>
      <c r="AM554" s="277"/>
      <c r="AN554" s="277"/>
      <c r="AO554" s="277"/>
      <c r="AP554" s="277"/>
      <c r="AQ554" s="277"/>
      <c r="AR554" s="277"/>
      <c r="AS554" s="277"/>
      <c r="AT554" s="277"/>
      <c r="AU554" s="277"/>
      <c r="AV554" s="277"/>
      <c r="AW554" s="277"/>
      <c r="AX554" s="277"/>
      <c r="AY554" s="277"/>
      <c r="AZ554" s="277"/>
      <c r="BA554" s="277"/>
      <c r="BB554" s="277"/>
      <c r="BC554" s="277"/>
      <c r="BD554" s="277"/>
      <c r="BE554" s="277"/>
      <c r="BF554" s="277"/>
      <c r="BG554" s="277"/>
      <c r="BH554" s="277"/>
      <c r="BI554" s="277"/>
      <c r="BJ554" s="277"/>
      <c r="BK554" s="277"/>
      <c r="BL554" s="277"/>
      <c r="BM554" s="277"/>
      <c r="BN554" s="277"/>
      <c r="BO554" s="277"/>
      <c r="BP554" s="277"/>
      <c r="BQ554" s="277"/>
      <c r="BR554" s="277"/>
      <c r="BS554" s="277"/>
      <c r="BT554" s="277"/>
      <c r="BU554" s="277"/>
      <c r="BV554" s="277"/>
      <c r="BW554" s="277"/>
      <c r="BX554" s="277"/>
      <c r="BY554" s="277"/>
      <c r="BZ554" s="277"/>
      <c r="CA554" s="277"/>
      <c r="CB554" s="277"/>
      <c r="CC554" s="277"/>
      <c r="CD554" s="277"/>
      <c r="CE554" s="277"/>
      <c r="CF554" s="277"/>
      <c r="CG554" s="277"/>
      <c r="CH554" s="277"/>
      <c r="CI554" s="277"/>
      <c r="CJ554" s="277"/>
      <c r="CK554" s="277"/>
      <c r="CL554" s="277"/>
      <c r="CM554" s="277"/>
      <c r="CN554" s="277"/>
      <c r="CO554" s="277"/>
      <c r="CP554" s="277"/>
      <c r="CQ554" s="277"/>
      <c r="CR554" s="277"/>
      <c r="CS554" s="277"/>
      <c r="CT554" s="277"/>
      <c r="CU554" s="277"/>
      <c r="CV554" s="277"/>
      <c r="CW554" s="277"/>
      <c r="CX554" s="277"/>
      <c r="CY554" s="277"/>
      <c r="CZ554" s="277"/>
      <c r="DA554" s="277"/>
      <c r="DB554" s="277"/>
      <c r="DC554" s="277"/>
      <c r="DD554" s="277"/>
      <c r="DE554" s="277"/>
      <c r="DF554" s="277"/>
      <c r="DG554" s="277"/>
      <c r="DH554" s="277"/>
      <c r="DI554" s="277"/>
      <c r="DJ554" s="277"/>
      <c r="DK554" s="277"/>
      <c r="DL554" s="277"/>
      <c r="DM554" s="277"/>
      <c r="DN554" s="277"/>
      <c r="DO554" s="277"/>
      <c r="DP554" s="277"/>
      <c r="DQ554" s="277"/>
      <c r="DR554" s="277"/>
      <c r="DS554" s="277"/>
      <c r="DT554" s="277"/>
      <c r="DU554" s="277"/>
      <c r="DV554" s="277"/>
      <c r="DW554" s="277"/>
      <c r="DX554" s="277"/>
      <c r="DY554" s="277"/>
      <c r="DZ554" s="277"/>
      <c r="EA554" s="277"/>
      <c r="EB554" s="277"/>
      <c r="EC554" s="277"/>
      <c r="ED554" s="277"/>
      <c r="EE554" s="277"/>
      <c r="EF554" s="277"/>
      <c r="EG554" s="277"/>
      <c r="EH554" s="277"/>
      <c r="EI554" s="277"/>
      <c r="EJ554" s="277"/>
      <c r="EK554" s="277"/>
      <c r="EL554" s="277"/>
      <c r="EM554" s="277"/>
    </row>
    <row r="555" spans="1:143" s="38" customFormat="1" ht="39.75" customHeight="1" x14ac:dyDescent="0.25">
      <c r="A555" s="24"/>
      <c r="B555" s="131"/>
      <c r="C555" s="25"/>
      <c r="D555" s="68"/>
      <c r="E555" s="106"/>
      <c r="F555" s="101"/>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277"/>
      <c r="AF555" s="277"/>
      <c r="AG555" s="277"/>
      <c r="AH555" s="277"/>
      <c r="AI555" s="277"/>
      <c r="AJ555" s="277"/>
      <c r="AK555" s="277"/>
      <c r="AL555" s="277"/>
      <c r="AM555" s="277"/>
      <c r="AN555" s="277"/>
      <c r="AO555" s="277"/>
      <c r="AP555" s="277"/>
      <c r="AQ555" s="277"/>
      <c r="AR555" s="277"/>
      <c r="AS555" s="277"/>
      <c r="AT555" s="277"/>
      <c r="AU555" s="277"/>
      <c r="AV555" s="277"/>
      <c r="AW555" s="277"/>
      <c r="AX555" s="277"/>
      <c r="AY555" s="277"/>
      <c r="AZ555" s="277"/>
      <c r="BA555" s="277"/>
      <c r="BB555" s="277"/>
      <c r="BC555" s="277"/>
      <c r="BD555" s="277"/>
      <c r="BE555" s="277"/>
      <c r="BF555" s="277"/>
      <c r="BG555" s="277"/>
      <c r="BH555" s="277"/>
      <c r="BI555" s="277"/>
      <c r="BJ555" s="277"/>
      <c r="BK555" s="277"/>
      <c r="BL555" s="277"/>
      <c r="BM555" s="277"/>
      <c r="BN555" s="277"/>
      <c r="BO555" s="277"/>
      <c r="BP555" s="277"/>
      <c r="BQ555" s="277"/>
      <c r="BR555" s="277"/>
      <c r="BS555" s="277"/>
      <c r="BT555" s="277"/>
      <c r="BU555" s="277"/>
      <c r="BV555" s="277"/>
      <c r="BW555" s="277"/>
      <c r="BX555" s="277"/>
      <c r="BY555" s="277"/>
      <c r="BZ555" s="277"/>
      <c r="CA555" s="277"/>
      <c r="CB555" s="277"/>
      <c r="CC555" s="277"/>
      <c r="CD555" s="277"/>
      <c r="CE555" s="277"/>
      <c r="CF555" s="277"/>
      <c r="CG555" s="277"/>
      <c r="CH555" s="277"/>
      <c r="CI555" s="277"/>
      <c r="CJ555" s="277"/>
      <c r="CK555" s="277"/>
      <c r="CL555" s="277"/>
      <c r="CM555" s="277"/>
      <c r="CN555" s="277"/>
      <c r="CO555" s="277"/>
      <c r="CP555" s="277"/>
      <c r="CQ555" s="277"/>
      <c r="CR555" s="277"/>
      <c r="CS555" s="277"/>
      <c r="CT555" s="277"/>
      <c r="CU555" s="277"/>
      <c r="CV555" s="277"/>
      <c r="CW555" s="277"/>
      <c r="CX555" s="277"/>
      <c r="CY555" s="277"/>
      <c r="CZ555" s="277"/>
      <c r="DA555" s="277"/>
      <c r="DB555" s="277"/>
      <c r="DC555" s="277"/>
      <c r="DD555" s="277"/>
      <c r="DE555" s="277"/>
      <c r="DF555" s="277"/>
      <c r="DG555" s="277"/>
      <c r="DH555" s="277"/>
      <c r="DI555" s="277"/>
      <c r="DJ555" s="277"/>
      <c r="DK555" s="277"/>
      <c r="DL555" s="277"/>
      <c r="DM555" s="277"/>
      <c r="DN555" s="277"/>
      <c r="DO555" s="277"/>
      <c r="DP555" s="277"/>
      <c r="DQ555" s="277"/>
      <c r="DR555" s="277"/>
      <c r="DS555" s="277"/>
      <c r="DT555" s="277"/>
      <c r="DU555" s="277"/>
      <c r="DV555" s="277"/>
      <c r="DW555" s="277"/>
      <c r="DX555" s="277"/>
      <c r="DY555" s="277"/>
      <c r="DZ555" s="277"/>
      <c r="EA555" s="277"/>
      <c r="EB555" s="277"/>
      <c r="EC555" s="277"/>
      <c r="ED555" s="277"/>
      <c r="EE555" s="277"/>
      <c r="EF555" s="277"/>
      <c r="EG555" s="277"/>
      <c r="EH555" s="277"/>
      <c r="EI555" s="277"/>
      <c r="EJ555" s="277"/>
      <c r="EK555" s="277"/>
      <c r="EL555" s="277"/>
      <c r="EM555" s="277"/>
    </row>
    <row r="556" spans="1:143" s="38" customFormat="1" ht="29.25" customHeight="1" x14ac:dyDescent="0.25">
      <c r="A556" s="10"/>
      <c r="B556" s="7"/>
      <c r="C556" s="35"/>
      <c r="D556" s="71"/>
      <c r="E556" s="36"/>
      <c r="F556" s="113"/>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277"/>
      <c r="AF556" s="277"/>
      <c r="AG556" s="277"/>
      <c r="AH556" s="277"/>
      <c r="AI556" s="277"/>
      <c r="AJ556" s="277"/>
      <c r="AK556" s="277"/>
      <c r="AL556" s="277"/>
      <c r="AM556" s="277"/>
      <c r="AN556" s="277"/>
      <c r="AO556" s="277"/>
      <c r="AP556" s="277"/>
      <c r="AQ556" s="277"/>
      <c r="AR556" s="277"/>
      <c r="AS556" s="277"/>
      <c r="AT556" s="277"/>
      <c r="AU556" s="277"/>
      <c r="AV556" s="277"/>
      <c r="AW556" s="277"/>
      <c r="AX556" s="277"/>
      <c r="AY556" s="277"/>
      <c r="AZ556" s="277"/>
      <c r="BA556" s="277"/>
      <c r="BB556" s="277"/>
      <c r="BC556" s="277"/>
      <c r="BD556" s="277"/>
      <c r="BE556" s="277"/>
      <c r="BF556" s="277"/>
      <c r="BG556" s="277"/>
      <c r="BH556" s="277"/>
      <c r="BI556" s="277"/>
      <c r="BJ556" s="277"/>
      <c r="BK556" s="277"/>
      <c r="BL556" s="277"/>
      <c r="BM556" s="277"/>
      <c r="BN556" s="277"/>
      <c r="BO556" s="277"/>
      <c r="BP556" s="277"/>
      <c r="BQ556" s="277"/>
      <c r="BR556" s="277"/>
      <c r="BS556" s="277"/>
      <c r="BT556" s="277"/>
      <c r="BU556" s="277"/>
      <c r="BV556" s="277"/>
      <c r="BW556" s="277"/>
      <c r="BX556" s="277"/>
      <c r="BY556" s="277"/>
      <c r="BZ556" s="277"/>
      <c r="CA556" s="277"/>
      <c r="CB556" s="277"/>
      <c r="CC556" s="277"/>
      <c r="CD556" s="277"/>
      <c r="CE556" s="277"/>
      <c r="CF556" s="277"/>
      <c r="CG556" s="277"/>
      <c r="CH556" s="277"/>
      <c r="CI556" s="277"/>
      <c r="CJ556" s="277"/>
      <c r="CK556" s="277"/>
      <c r="CL556" s="277"/>
      <c r="CM556" s="277"/>
      <c r="CN556" s="277"/>
      <c r="CO556" s="277"/>
      <c r="CP556" s="277"/>
      <c r="CQ556" s="277"/>
      <c r="CR556" s="277"/>
      <c r="CS556" s="277"/>
      <c r="CT556" s="277"/>
      <c r="CU556" s="277"/>
      <c r="CV556" s="277"/>
      <c r="CW556" s="277"/>
      <c r="CX556" s="277"/>
      <c r="CY556" s="277"/>
      <c r="CZ556" s="277"/>
      <c r="DA556" s="277"/>
      <c r="DB556" s="277"/>
      <c r="DC556" s="277"/>
      <c r="DD556" s="277"/>
      <c r="DE556" s="277"/>
      <c r="DF556" s="277"/>
      <c r="DG556" s="277"/>
      <c r="DH556" s="277"/>
      <c r="DI556" s="277"/>
      <c r="DJ556" s="277"/>
      <c r="DK556" s="277"/>
      <c r="DL556" s="277"/>
      <c r="DM556" s="277"/>
      <c r="DN556" s="277"/>
      <c r="DO556" s="277"/>
      <c r="DP556" s="277"/>
      <c r="DQ556" s="277"/>
      <c r="DR556" s="277"/>
      <c r="DS556" s="277"/>
      <c r="DT556" s="277"/>
      <c r="DU556" s="277"/>
      <c r="DV556" s="277"/>
      <c r="DW556" s="277"/>
      <c r="DX556" s="277"/>
      <c r="DY556" s="277"/>
      <c r="DZ556" s="277"/>
      <c r="EA556" s="277"/>
      <c r="EB556" s="277"/>
      <c r="EC556" s="277"/>
      <c r="ED556" s="277"/>
      <c r="EE556" s="277"/>
      <c r="EF556" s="277"/>
      <c r="EG556" s="277"/>
      <c r="EH556" s="277"/>
      <c r="EI556" s="277"/>
      <c r="EJ556" s="277"/>
      <c r="EK556" s="277"/>
      <c r="EL556" s="277"/>
      <c r="EM556" s="277"/>
    </row>
    <row r="557" spans="1:143" s="38" customFormat="1" x14ac:dyDescent="0.25">
      <c r="A557" s="10"/>
      <c r="B557" s="7"/>
      <c r="C557" s="35"/>
      <c r="D557" s="71"/>
      <c r="E557" s="36"/>
      <c r="F557" s="113"/>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277"/>
      <c r="AF557" s="277"/>
      <c r="AG557" s="277"/>
      <c r="AH557" s="277"/>
      <c r="AI557" s="277"/>
      <c r="AJ557" s="277"/>
      <c r="AK557" s="277"/>
      <c r="AL557" s="277"/>
      <c r="AM557" s="277"/>
      <c r="AN557" s="277"/>
      <c r="AO557" s="277"/>
      <c r="AP557" s="277"/>
      <c r="AQ557" s="277"/>
      <c r="AR557" s="277"/>
      <c r="AS557" s="277"/>
      <c r="AT557" s="277"/>
      <c r="AU557" s="277"/>
      <c r="AV557" s="277"/>
      <c r="AW557" s="277"/>
      <c r="AX557" s="277"/>
      <c r="AY557" s="277"/>
      <c r="AZ557" s="277"/>
      <c r="BA557" s="277"/>
      <c r="BB557" s="277"/>
      <c r="BC557" s="277"/>
      <c r="BD557" s="277"/>
      <c r="BE557" s="277"/>
      <c r="BF557" s="277"/>
      <c r="BG557" s="277"/>
      <c r="BH557" s="277"/>
      <c r="BI557" s="277"/>
      <c r="BJ557" s="277"/>
      <c r="BK557" s="277"/>
      <c r="BL557" s="277"/>
      <c r="BM557" s="277"/>
      <c r="BN557" s="277"/>
      <c r="BO557" s="277"/>
      <c r="BP557" s="277"/>
      <c r="BQ557" s="277"/>
      <c r="BR557" s="277"/>
      <c r="BS557" s="277"/>
      <c r="BT557" s="277"/>
      <c r="BU557" s="277"/>
      <c r="BV557" s="277"/>
      <c r="BW557" s="277"/>
      <c r="BX557" s="277"/>
      <c r="BY557" s="277"/>
      <c r="BZ557" s="277"/>
      <c r="CA557" s="277"/>
      <c r="CB557" s="277"/>
      <c r="CC557" s="277"/>
      <c r="CD557" s="277"/>
      <c r="CE557" s="277"/>
      <c r="CF557" s="277"/>
      <c r="CG557" s="277"/>
      <c r="CH557" s="277"/>
      <c r="CI557" s="277"/>
      <c r="CJ557" s="277"/>
      <c r="CK557" s="277"/>
      <c r="CL557" s="277"/>
      <c r="CM557" s="277"/>
      <c r="CN557" s="277"/>
      <c r="CO557" s="277"/>
      <c r="CP557" s="277"/>
      <c r="CQ557" s="277"/>
      <c r="CR557" s="277"/>
      <c r="CS557" s="277"/>
      <c r="CT557" s="277"/>
      <c r="CU557" s="277"/>
      <c r="CV557" s="277"/>
      <c r="CW557" s="277"/>
      <c r="CX557" s="277"/>
      <c r="CY557" s="277"/>
      <c r="CZ557" s="277"/>
      <c r="DA557" s="277"/>
      <c r="DB557" s="277"/>
      <c r="DC557" s="277"/>
      <c r="DD557" s="277"/>
      <c r="DE557" s="277"/>
      <c r="DF557" s="277"/>
      <c r="DG557" s="277"/>
      <c r="DH557" s="277"/>
      <c r="DI557" s="277"/>
      <c r="DJ557" s="277"/>
      <c r="DK557" s="277"/>
      <c r="DL557" s="277"/>
      <c r="DM557" s="277"/>
      <c r="DN557" s="277"/>
      <c r="DO557" s="277"/>
      <c r="DP557" s="277"/>
      <c r="DQ557" s="277"/>
      <c r="DR557" s="277"/>
      <c r="DS557" s="277"/>
      <c r="DT557" s="277"/>
      <c r="DU557" s="277"/>
      <c r="DV557" s="277"/>
      <c r="DW557" s="277"/>
      <c r="DX557" s="277"/>
      <c r="DY557" s="277"/>
      <c r="DZ557" s="277"/>
      <c r="EA557" s="277"/>
      <c r="EB557" s="277"/>
      <c r="EC557" s="277"/>
      <c r="ED557" s="277"/>
      <c r="EE557" s="277"/>
      <c r="EF557" s="277"/>
      <c r="EG557" s="277"/>
      <c r="EH557" s="277"/>
      <c r="EI557" s="277"/>
      <c r="EJ557" s="277"/>
      <c r="EK557" s="277"/>
      <c r="EL557" s="277"/>
      <c r="EM557" s="277"/>
    </row>
    <row r="558" spans="1:143" s="38" customFormat="1" ht="15.75" thickBot="1" x14ac:dyDescent="0.3">
      <c r="A558" s="11"/>
      <c r="B558" s="12"/>
      <c r="C558" s="13"/>
      <c r="D558" s="69"/>
      <c r="E558" s="108"/>
      <c r="F558" s="101"/>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7"/>
      <c r="AN558" s="277"/>
      <c r="AO558" s="277"/>
      <c r="AP558" s="277"/>
      <c r="AQ558" s="277"/>
      <c r="AR558" s="277"/>
      <c r="AS558" s="277"/>
      <c r="AT558" s="277"/>
      <c r="AU558" s="277"/>
      <c r="AV558" s="277"/>
      <c r="AW558" s="277"/>
      <c r="AX558" s="277"/>
      <c r="AY558" s="277"/>
      <c r="AZ558" s="277"/>
      <c r="BA558" s="277"/>
      <c r="BB558" s="277"/>
      <c r="BC558" s="277"/>
      <c r="BD558" s="277"/>
      <c r="BE558" s="277"/>
      <c r="BF558" s="277"/>
      <c r="BG558" s="277"/>
      <c r="BH558" s="277"/>
      <c r="BI558" s="277"/>
      <c r="BJ558" s="277"/>
      <c r="BK558" s="277"/>
      <c r="BL558" s="277"/>
      <c r="BM558" s="277"/>
      <c r="BN558" s="277"/>
      <c r="BO558" s="277"/>
      <c r="BP558" s="277"/>
      <c r="BQ558" s="277"/>
      <c r="BR558" s="277"/>
      <c r="BS558" s="277"/>
      <c r="BT558" s="277"/>
      <c r="BU558" s="277"/>
      <c r="BV558" s="277"/>
      <c r="BW558" s="277"/>
      <c r="BX558" s="277"/>
      <c r="BY558" s="277"/>
      <c r="BZ558" s="277"/>
      <c r="CA558" s="277"/>
      <c r="CB558" s="277"/>
      <c r="CC558" s="277"/>
      <c r="CD558" s="277"/>
      <c r="CE558" s="277"/>
      <c r="CF558" s="277"/>
      <c r="CG558" s="277"/>
      <c r="CH558" s="277"/>
      <c r="CI558" s="277"/>
      <c r="CJ558" s="277"/>
      <c r="CK558" s="277"/>
      <c r="CL558" s="277"/>
      <c r="CM558" s="277"/>
      <c r="CN558" s="277"/>
      <c r="CO558" s="277"/>
      <c r="CP558" s="277"/>
      <c r="CQ558" s="277"/>
      <c r="CR558" s="277"/>
      <c r="CS558" s="277"/>
      <c r="CT558" s="277"/>
      <c r="CU558" s="277"/>
      <c r="CV558" s="277"/>
      <c r="CW558" s="277"/>
      <c r="CX558" s="277"/>
      <c r="CY558" s="277"/>
      <c r="CZ558" s="277"/>
      <c r="DA558" s="277"/>
      <c r="DB558" s="277"/>
      <c r="DC558" s="277"/>
      <c r="DD558" s="277"/>
      <c r="DE558" s="277"/>
      <c r="DF558" s="277"/>
      <c r="DG558" s="277"/>
      <c r="DH558" s="277"/>
      <c r="DI558" s="277"/>
      <c r="DJ558" s="277"/>
      <c r="DK558" s="277"/>
      <c r="DL558" s="277"/>
      <c r="DM558" s="277"/>
      <c r="DN558" s="277"/>
      <c r="DO558" s="277"/>
      <c r="DP558" s="277"/>
      <c r="DQ558" s="277"/>
      <c r="DR558" s="277"/>
      <c r="DS558" s="277"/>
      <c r="DT558" s="277"/>
      <c r="DU558" s="277"/>
      <c r="DV558" s="277"/>
      <c r="DW558" s="277"/>
      <c r="DX558" s="277"/>
      <c r="DY558" s="277"/>
      <c r="DZ558" s="277"/>
      <c r="EA558" s="277"/>
      <c r="EB558" s="277"/>
      <c r="EC558" s="277"/>
      <c r="ED558" s="277"/>
      <c r="EE558" s="277"/>
      <c r="EF558" s="277"/>
      <c r="EG558" s="277"/>
      <c r="EH558" s="277"/>
      <c r="EI558" s="277"/>
      <c r="EJ558" s="277"/>
      <c r="EK558" s="277"/>
      <c r="EL558" s="277"/>
      <c r="EM558" s="277"/>
    </row>
    <row r="559" spans="1:143" s="38" customFormat="1" x14ac:dyDescent="0.25">
      <c r="A559" s="890" t="s">
        <v>17</v>
      </c>
      <c r="B559" s="891"/>
      <c r="C559" s="891"/>
      <c r="D559" s="891"/>
      <c r="E559" s="891"/>
      <c r="F559" s="269"/>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s="277"/>
      <c r="AG559" s="277"/>
      <c r="AH559" s="277"/>
      <c r="AI559" s="277"/>
      <c r="AJ559" s="277"/>
      <c r="AK559" s="277"/>
      <c r="AL559" s="277"/>
      <c r="AM559" s="277"/>
      <c r="AN559" s="277"/>
      <c r="AO559" s="277"/>
      <c r="AP559" s="277"/>
      <c r="AQ559" s="277"/>
      <c r="AR559" s="277"/>
      <c r="AS559" s="277"/>
      <c r="AT559" s="277"/>
      <c r="AU559" s="277"/>
      <c r="AV559" s="277"/>
      <c r="AW559" s="277"/>
      <c r="AX559" s="277"/>
      <c r="AY559" s="277"/>
      <c r="AZ559" s="277"/>
      <c r="BA559" s="277"/>
      <c r="BB559" s="277"/>
      <c r="BC559" s="277"/>
      <c r="BD559" s="277"/>
      <c r="BE559" s="277"/>
      <c r="BF559" s="277"/>
      <c r="BG559" s="277"/>
      <c r="BH559" s="277"/>
      <c r="BI559" s="277"/>
      <c r="BJ559" s="277"/>
      <c r="BK559" s="277"/>
      <c r="BL559" s="277"/>
      <c r="BM559" s="277"/>
      <c r="BN559" s="277"/>
      <c r="BO559" s="277"/>
      <c r="BP559" s="277"/>
      <c r="BQ559" s="277"/>
      <c r="BR559" s="277"/>
      <c r="BS559" s="277"/>
      <c r="BT559" s="277"/>
      <c r="BU559" s="277"/>
      <c r="BV559" s="277"/>
      <c r="BW559" s="277"/>
      <c r="BX559" s="277"/>
      <c r="BY559" s="277"/>
      <c r="BZ559" s="277"/>
      <c r="CA559" s="277"/>
      <c r="CB559" s="277"/>
      <c r="CC559" s="277"/>
      <c r="CD559" s="277"/>
      <c r="CE559" s="277"/>
      <c r="CF559" s="277"/>
      <c r="CG559" s="277"/>
      <c r="CH559" s="277"/>
      <c r="CI559" s="277"/>
      <c r="CJ559" s="277"/>
      <c r="CK559" s="277"/>
      <c r="CL559" s="277"/>
      <c r="CM559" s="277"/>
      <c r="CN559" s="277"/>
      <c r="CO559" s="277"/>
      <c r="CP559" s="277"/>
      <c r="CQ559" s="277"/>
      <c r="CR559" s="277"/>
      <c r="CS559" s="277"/>
      <c r="CT559" s="277"/>
      <c r="CU559" s="277"/>
      <c r="CV559" s="277"/>
      <c r="CW559" s="277"/>
      <c r="CX559" s="277"/>
      <c r="CY559" s="277"/>
      <c r="CZ559" s="277"/>
      <c r="DA559" s="277"/>
      <c r="DB559" s="277"/>
      <c r="DC559" s="277"/>
      <c r="DD559" s="277"/>
      <c r="DE559" s="277"/>
      <c r="DF559" s="277"/>
      <c r="DG559" s="277"/>
      <c r="DH559" s="277"/>
      <c r="DI559" s="277"/>
      <c r="DJ559" s="277"/>
      <c r="DK559" s="277"/>
      <c r="DL559" s="277"/>
      <c r="DM559" s="277"/>
      <c r="DN559" s="277"/>
      <c r="DO559" s="277"/>
      <c r="DP559" s="277"/>
      <c r="DQ559" s="277"/>
      <c r="DR559" s="277"/>
      <c r="DS559" s="277"/>
      <c r="DT559" s="277"/>
      <c r="DU559" s="277"/>
      <c r="DV559" s="277"/>
      <c r="DW559" s="277"/>
      <c r="DX559" s="277"/>
      <c r="DY559" s="277"/>
      <c r="DZ559" s="277"/>
      <c r="EA559" s="277"/>
      <c r="EB559" s="277"/>
      <c r="EC559" s="277"/>
      <c r="ED559" s="277"/>
      <c r="EE559" s="277"/>
      <c r="EF559" s="277"/>
      <c r="EG559" s="277"/>
      <c r="EH559" s="277"/>
      <c r="EI559" s="277"/>
      <c r="EJ559" s="277"/>
      <c r="EK559" s="277"/>
      <c r="EL559" s="277"/>
      <c r="EM559" s="277"/>
    </row>
    <row r="560" spans="1:143" ht="15.75" thickBot="1" x14ac:dyDescent="0.3">
      <c r="A560" s="892"/>
      <c r="B560" s="893"/>
      <c r="C560" s="893"/>
      <c r="D560" s="893"/>
      <c r="E560" s="893"/>
      <c r="F560" s="270"/>
    </row>
    <row r="561" spans="1:6" x14ac:dyDescent="0.25">
      <c r="A561" s="890" t="s">
        <v>4</v>
      </c>
      <c r="B561" s="891"/>
      <c r="C561" s="891"/>
      <c r="D561" s="891"/>
      <c r="E561" s="894"/>
      <c r="F561" s="896">
        <v>21889397.98</v>
      </c>
    </row>
    <row r="562" spans="1:6" ht="15.75" thickBot="1" x14ac:dyDescent="0.3">
      <c r="A562" s="892"/>
      <c r="B562" s="893"/>
      <c r="C562" s="893"/>
      <c r="D562" s="893"/>
      <c r="E562" s="895"/>
      <c r="F562" s="897"/>
    </row>
    <row r="563" spans="1:6" x14ac:dyDescent="0.25">
      <c r="A563" s="898" t="s">
        <v>5</v>
      </c>
      <c r="B563" s="954" t="s">
        <v>6</v>
      </c>
      <c r="C563" s="905" t="s">
        <v>18</v>
      </c>
      <c r="D563" s="898" t="s">
        <v>8</v>
      </c>
      <c r="E563" s="903" t="s">
        <v>9</v>
      </c>
      <c r="F563" s="905" t="s">
        <v>10</v>
      </c>
    </row>
    <row r="564" spans="1:6" x14ac:dyDescent="0.25">
      <c r="A564" s="899"/>
      <c r="B564" s="972"/>
      <c r="C564" s="973"/>
      <c r="D564" s="899"/>
      <c r="E564" s="974"/>
      <c r="F564" s="973"/>
    </row>
    <row r="565" spans="1:6" x14ac:dyDescent="0.25">
      <c r="A565" s="358"/>
      <c r="B565" s="359"/>
      <c r="C565" s="360" t="s">
        <v>387</v>
      </c>
      <c r="D565" s="363"/>
      <c r="E565" s="361"/>
      <c r="F565" s="362">
        <f>F561+D565-E565</f>
        <v>21889397.98</v>
      </c>
    </row>
    <row r="566" spans="1:6" ht="15" customHeight="1" x14ac:dyDescent="0.25">
      <c r="A566" s="140"/>
      <c r="B566" s="85"/>
      <c r="C566" s="355" t="s">
        <v>19</v>
      </c>
      <c r="D566" s="533">
        <v>201526896.28</v>
      </c>
      <c r="E566" s="357"/>
      <c r="F566" s="362">
        <f>F565+D566</f>
        <v>223416294.25999999</v>
      </c>
    </row>
    <row r="567" spans="1:6" ht="15" customHeight="1" x14ac:dyDescent="0.25">
      <c r="A567" s="140"/>
      <c r="B567" s="85"/>
      <c r="C567" s="2" t="s">
        <v>2428</v>
      </c>
      <c r="D567" s="307">
        <v>380099.09</v>
      </c>
      <c r="E567" s="145"/>
      <c r="F567" s="362">
        <f>F566+D567</f>
        <v>223796393.34999999</v>
      </c>
    </row>
    <row r="568" spans="1:6" x14ac:dyDescent="0.25">
      <c r="A568" s="15"/>
      <c r="B568" s="1"/>
      <c r="C568" s="335" t="s">
        <v>19</v>
      </c>
      <c r="D568" s="307"/>
      <c r="E568" s="307">
        <v>78790782.180000007</v>
      </c>
      <c r="F568" s="362">
        <f>F567+D568-E568</f>
        <v>145005611.16999999</v>
      </c>
    </row>
    <row r="569" spans="1:6" x14ac:dyDescent="0.25">
      <c r="A569" s="313"/>
      <c r="B569" s="1"/>
      <c r="C569" s="2" t="s">
        <v>2481</v>
      </c>
      <c r="D569" s="307">
        <v>9384</v>
      </c>
      <c r="E569" s="292"/>
      <c r="F569" s="362">
        <f t="shared" ref="F569" si="10">F568+D569-E569</f>
        <v>145014995.16999999</v>
      </c>
    </row>
    <row r="570" spans="1:6" x14ac:dyDescent="0.25">
      <c r="A570" s="313"/>
      <c r="B570" s="1"/>
      <c r="C570" s="2" t="s">
        <v>2482</v>
      </c>
      <c r="D570" s="307">
        <v>0.04</v>
      </c>
      <c r="E570" s="292"/>
      <c r="F570" s="362">
        <f>F569+D570-E570</f>
        <v>145014995.20999998</v>
      </c>
    </row>
    <row r="571" spans="1:6" x14ac:dyDescent="0.25">
      <c r="A571" s="313"/>
      <c r="B571" s="1"/>
      <c r="C571" s="2" t="s">
        <v>2427</v>
      </c>
      <c r="D571" s="307">
        <v>3746883.09</v>
      </c>
      <c r="E571" s="292"/>
      <c r="F571" s="362">
        <f t="shared" ref="F571:F623" si="11">F570+D571-E571</f>
        <v>148761878.29999998</v>
      </c>
    </row>
    <row r="572" spans="1:6" x14ac:dyDescent="0.25">
      <c r="A572" s="313"/>
      <c r="B572" s="1"/>
      <c r="C572" s="2" t="s">
        <v>1599</v>
      </c>
      <c r="D572" s="307">
        <v>66728.399999999994</v>
      </c>
      <c r="E572" s="292"/>
      <c r="F572" s="362">
        <f t="shared" si="11"/>
        <v>148828606.69999999</v>
      </c>
    </row>
    <row r="573" spans="1:6" x14ac:dyDescent="0.25">
      <c r="A573" s="313"/>
      <c r="B573" s="1"/>
      <c r="C573" s="2" t="s">
        <v>1600</v>
      </c>
      <c r="D573" s="307">
        <v>12000</v>
      </c>
      <c r="E573" s="292"/>
      <c r="F573" s="362">
        <f t="shared" si="11"/>
        <v>148840606.69999999</v>
      </c>
    </row>
    <row r="574" spans="1:6" x14ac:dyDescent="0.25">
      <c r="A574" s="313"/>
      <c r="B574" s="1"/>
      <c r="C574" s="2" t="s">
        <v>2442</v>
      </c>
      <c r="D574" s="307"/>
      <c r="E574" s="315">
        <v>227874.9</v>
      </c>
      <c r="F574" s="362">
        <f t="shared" si="11"/>
        <v>148612731.79999998</v>
      </c>
    </row>
    <row r="575" spans="1:6" x14ac:dyDescent="0.25">
      <c r="A575" s="313"/>
      <c r="B575" s="1"/>
      <c r="C575" s="352" t="s">
        <v>2426</v>
      </c>
      <c r="D575" s="297">
        <v>484382.96</v>
      </c>
      <c r="E575" s="315"/>
      <c r="F575" s="362">
        <f t="shared" si="11"/>
        <v>149097114.75999999</v>
      </c>
    </row>
    <row r="576" spans="1:6" x14ac:dyDescent="0.25">
      <c r="A576" s="313"/>
      <c r="B576" s="1"/>
      <c r="C576" s="305" t="s">
        <v>1084</v>
      </c>
      <c r="D576" s="307"/>
      <c r="E576" s="495">
        <v>194098.15</v>
      </c>
      <c r="F576" s="362">
        <f t="shared" si="11"/>
        <v>148903016.60999998</v>
      </c>
    </row>
    <row r="577" spans="1:143" x14ac:dyDescent="0.25">
      <c r="A577" s="313"/>
      <c r="B577" s="1"/>
      <c r="C577" s="260" t="s">
        <v>1090</v>
      </c>
      <c r="D577" s="307"/>
      <c r="E577" s="495">
        <v>1324.11</v>
      </c>
      <c r="F577" s="362">
        <f t="shared" si="11"/>
        <v>148901692.49999997</v>
      </c>
    </row>
    <row r="578" spans="1:143" x14ac:dyDescent="0.25">
      <c r="A578" s="259"/>
      <c r="B578" s="242"/>
      <c r="C578" s="2" t="s">
        <v>1083</v>
      </c>
      <c r="D578" s="149"/>
      <c r="E578" s="496">
        <v>1000</v>
      </c>
      <c r="F578" s="362">
        <f t="shared" si="11"/>
        <v>148900692.49999997</v>
      </c>
    </row>
    <row r="579" spans="1:143" x14ac:dyDescent="0.25">
      <c r="A579" s="259"/>
      <c r="B579" s="242"/>
      <c r="C579" s="2" t="s">
        <v>1358</v>
      </c>
      <c r="D579" s="149"/>
      <c r="E579" s="497">
        <v>175</v>
      </c>
      <c r="F579" s="362">
        <f t="shared" si="11"/>
        <v>148900517.49999997</v>
      </c>
    </row>
    <row r="580" spans="1:143" x14ac:dyDescent="0.25">
      <c r="A580" s="134">
        <v>44256</v>
      </c>
      <c r="B580" s="5" t="s">
        <v>1384</v>
      </c>
      <c r="C580" s="30" t="s">
        <v>1381</v>
      </c>
      <c r="D580" s="136"/>
      <c r="E580" s="42">
        <v>96073.13</v>
      </c>
      <c r="F580" s="362">
        <f t="shared" si="11"/>
        <v>148804444.36999997</v>
      </c>
      <c r="H580" s="278"/>
    </row>
    <row r="581" spans="1:143" x14ac:dyDescent="0.25">
      <c r="A581" s="134">
        <v>44256</v>
      </c>
      <c r="B581" s="5">
        <v>102918</v>
      </c>
      <c r="C581" s="30" t="s">
        <v>41</v>
      </c>
      <c r="D581" s="136"/>
      <c r="E581" s="42">
        <v>0</v>
      </c>
      <c r="F581" s="362">
        <f t="shared" si="11"/>
        <v>148804444.36999997</v>
      </c>
    </row>
    <row r="582" spans="1:143" x14ac:dyDescent="0.25">
      <c r="A582" s="134">
        <v>44256</v>
      </c>
      <c r="B582" s="5">
        <v>102919</v>
      </c>
      <c r="C582" s="30" t="s">
        <v>41</v>
      </c>
      <c r="D582" s="136"/>
      <c r="E582" s="42">
        <v>0</v>
      </c>
      <c r="F582" s="362">
        <f t="shared" si="11"/>
        <v>148804444.36999997</v>
      </c>
    </row>
    <row r="583" spans="1:143" x14ac:dyDescent="0.25">
      <c r="A583" s="134">
        <v>44256</v>
      </c>
      <c r="B583" s="5" t="s">
        <v>1385</v>
      </c>
      <c r="C583" s="232" t="s">
        <v>1382</v>
      </c>
      <c r="D583" s="233"/>
      <c r="E583" s="42">
        <v>4656436.58</v>
      </c>
      <c r="F583" s="362">
        <f t="shared" si="11"/>
        <v>144148007.78999996</v>
      </c>
    </row>
    <row r="584" spans="1:143" s="354" customFormat="1" x14ac:dyDescent="0.25">
      <c r="A584" s="134">
        <v>44256</v>
      </c>
      <c r="B584" s="5">
        <v>102921</v>
      </c>
      <c r="C584" s="232" t="s">
        <v>41</v>
      </c>
      <c r="D584" s="233"/>
      <c r="E584" s="42">
        <v>0</v>
      </c>
      <c r="F584" s="362">
        <f t="shared" si="11"/>
        <v>144148007.78999996</v>
      </c>
      <c r="G584" s="353"/>
      <c r="H584" s="353"/>
      <c r="I584" s="353"/>
      <c r="J584" s="353"/>
      <c r="K584" s="353"/>
      <c r="L584" s="353"/>
      <c r="M584" s="353"/>
      <c r="N584" s="353"/>
      <c r="O584" s="353"/>
      <c r="P584" s="353"/>
      <c r="Q584" s="353"/>
      <c r="R584" s="353"/>
      <c r="S584" s="353"/>
      <c r="T584" s="353"/>
      <c r="U584" s="353"/>
      <c r="V584" s="353"/>
      <c r="W584" s="353"/>
      <c r="X584" s="353"/>
      <c r="Y584" s="353"/>
      <c r="Z584" s="353"/>
      <c r="AA584" s="353"/>
      <c r="AB584" s="353"/>
      <c r="AC584" s="353"/>
      <c r="AD584" s="353"/>
      <c r="AE584" s="353"/>
      <c r="AF584" s="353"/>
      <c r="AG584" s="353"/>
      <c r="AH584" s="353"/>
      <c r="AI584" s="353"/>
      <c r="AJ584" s="353"/>
      <c r="AK584" s="353"/>
      <c r="AL584" s="353"/>
      <c r="AM584" s="353"/>
      <c r="AN584" s="353"/>
      <c r="AO584" s="353"/>
      <c r="AP584" s="353"/>
      <c r="AQ584" s="353"/>
      <c r="AR584" s="353"/>
      <c r="AS584" s="353"/>
      <c r="AT584" s="353"/>
      <c r="AU584" s="353"/>
      <c r="AV584" s="353"/>
      <c r="AW584" s="353"/>
      <c r="AX584" s="353"/>
      <c r="AY584" s="353"/>
      <c r="AZ584" s="353"/>
      <c r="BA584" s="353"/>
      <c r="BB584" s="353"/>
      <c r="BC584" s="353"/>
      <c r="BD584" s="353"/>
      <c r="BE584" s="353"/>
      <c r="BF584" s="353"/>
      <c r="BG584" s="353"/>
      <c r="BH584" s="353"/>
      <c r="BI584" s="353"/>
      <c r="BJ584" s="353"/>
      <c r="BK584" s="353"/>
      <c r="BL584" s="353"/>
      <c r="BM584" s="353"/>
      <c r="BN584" s="353"/>
      <c r="BO584" s="353"/>
      <c r="BP584" s="353"/>
      <c r="BQ584" s="353"/>
      <c r="BR584" s="353"/>
      <c r="BS584" s="353"/>
      <c r="BT584" s="353"/>
      <c r="BU584" s="353"/>
      <c r="BV584" s="353"/>
      <c r="BW584" s="353"/>
      <c r="BX584" s="353"/>
      <c r="BY584" s="353"/>
      <c r="BZ584" s="353"/>
      <c r="CA584" s="353"/>
      <c r="CB584" s="353"/>
      <c r="CC584" s="353"/>
      <c r="CD584" s="353"/>
      <c r="CE584" s="353"/>
      <c r="CF584" s="353"/>
      <c r="CG584" s="353"/>
      <c r="CH584" s="353"/>
      <c r="CI584" s="353"/>
      <c r="CJ584" s="353"/>
      <c r="CK584" s="353"/>
      <c r="CL584" s="353"/>
      <c r="CM584" s="353"/>
      <c r="CN584" s="353"/>
      <c r="CO584" s="353"/>
      <c r="CP584" s="353"/>
      <c r="CQ584" s="353"/>
      <c r="CR584" s="353"/>
      <c r="CS584" s="353"/>
      <c r="CT584" s="353"/>
      <c r="CU584" s="353"/>
      <c r="CV584" s="353"/>
      <c r="CW584" s="353"/>
      <c r="CX584" s="353"/>
      <c r="CY584" s="353"/>
      <c r="CZ584" s="353"/>
      <c r="DA584" s="353"/>
      <c r="DB584" s="353"/>
      <c r="DC584" s="353"/>
      <c r="DD584" s="353"/>
      <c r="DE584" s="353"/>
      <c r="DF584" s="353"/>
      <c r="DG584" s="353"/>
      <c r="DH584" s="353"/>
      <c r="DI584" s="353"/>
      <c r="DJ584" s="353"/>
      <c r="DK584" s="353"/>
      <c r="DL584" s="353"/>
      <c r="DM584" s="353"/>
      <c r="DN584" s="353"/>
      <c r="DO584" s="353"/>
      <c r="DP584" s="353"/>
      <c r="DQ584" s="353"/>
      <c r="DR584" s="353"/>
      <c r="DS584" s="353"/>
      <c r="DT584" s="353"/>
      <c r="DU584" s="353"/>
      <c r="DV584" s="353"/>
      <c r="DW584" s="353"/>
      <c r="DX584" s="353"/>
      <c r="DY584" s="353"/>
      <c r="DZ584" s="353"/>
      <c r="EA584" s="353"/>
      <c r="EB584" s="353"/>
      <c r="EC584" s="353"/>
      <c r="ED584" s="353"/>
      <c r="EE584" s="353"/>
      <c r="EF584" s="353"/>
      <c r="EG584" s="353"/>
      <c r="EH584" s="353"/>
      <c r="EI584" s="353"/>
      <c r="EJ584" s="353"/>
      <c r="EK584" s="353"/>
      <c r="EL584" s="353"/>
      <c r="EM584" s="353"/>
    </row>
    <row r="585" spans="1:143" ht="24.75" customHeight="1" x14ac:dyDescent="0.25">
      <c r="A585" s="134">
        <v>44256</v>
      </c>
      <c r="B585" s="5" t="s">
        <v>1383</v>
      </c>
      <c r="C585" s="232" t="s">
        <v>1382</v>
      </c>
      <c r="D585" s="233"/>
      <c r="E585" s="42">
        <v>808753.68</v>
      </c>
      <c r="F585" s="362">
        <f t="shared" si="11"/>
        <v>143339254.10999995</v>
      </c>
    </row>
    <row r="586" spans="1:143" ht="21.75" customHeight="1" x14ac:dyDescent="0.25">
      <c r="A586" s="134">
        <v>44256</v>
      </c>
      <c r="B586" s="5">
        <v>102929</v>
      </c>
      <c r="C586" s="5" t="s">
        <v>41</v>
      </c>
      <c r="D586" s="233"/>
      <c r="E586" s="42">
        <v>0</v>
      </c>
      <c r="F586" s="362">
        <f t="shared" si="11"/>
        <v>143339254.10999995</v>
      </c>
    </row>
    <row r="587" spans="1:143" ht="21.75" customHeight="1" x14ac:dyDescent="0.25">
      <c r="A587" s="134">
        <v>44256</v>
      </c>
      <c r="B587" s="5">
        <v>102930</v>
      </c>
      <c r="C587" s="5" t="s">
        <v>41</v>
      </c>
      <c r="D587" s="233"/>
      <c r="E587" s="42">
        <v>0</v>
      </c>
      <c r="F587" s="362">
        <f t="shared" si="11"/>
        <v>143339254.10999995</v>
      </c>
    </row>
    <row r="588" spans="1:143" ht="21.75" customHeight="1" x14ac:dyDescent="0.25">
      <c r="A588" s="134">
        <v>44256</v>
      </c>
      <c r="B588" s="5">
        <v>102931</v>
      </c>
      <c r="C588" s="5" t="s">
        <v>41</v>
      </c>
      <c r="D588" s="95"/>
      <c r="E588" s="42">
        <v>0</v>
      </c>
      <c r="F588" s="362">
        <f t="shared" si="11"/>
        <v>143339254.10999995</v>
      </c>
    </row>
    <row r="589" spans="1:143" ht="21.75" customHeight="1" x14ac:dyDescent="0.25">
      <c r="A589" s="134">
        <v>44257</v>
      </c>
      <c r="B589" s="5" t="s">
        <v>1386</v>
      </c>
      <c r="C589" s="5" t="s">
        <v>1387</v>
      </c>
      <c r="D589" s="95"/>
      <c r="E589" s="42">
        <v>444336.97</v>
      </c>
      <c r="F589" s="362">
        <f t="shared" si="11"/>
        <v>142894917.13999996</v>
      </c>
    </row>
    <row r="590" spans="1:143" ht="21.75" customHeight="1" x14ac:dyDescent="0.25">
      <c r="A590" s="134">
        <v>44258</v>
      </c>
      <c r="B590" s="5" t="s">
        <v>1598</v>
      </c>
      <c r="C590" s="5" t="s">
        <v>1387</v>
      </c>
      <c r="D590" s="95"/>
      <c r="E590" s="42">
        <v>75191.13</v>
      </c>
      <c r="F590" s="362">
        <f t="shared" si="11"/>
        <v>142819726.00999996</v>
      </c>
    </row>
    <row r="591" spans="1:143" ht="21.75" customHeight="1" x14ac:dyDescent="0.25">
      <c r="A591" s="134">
        <v>44279</v>
      </c>
      <c r="B591" s="5">
        <v>102937</v>
      </c>
      <c r="C591" s="5" t="s">
        <v>41</v>
      </c>
      <c r="D591" s="95"/>
      <c r="E591" s="42">
        <v>0</v>
      </c>
      <c r="F591" s="362">
        <f t="shared" si="11"/>
        <v>142819726.00999996</v>
      </c>
    </row>
    <row r="592" spans="1:143" ht="21.75" customHeight="1" x14ac:dyDescent="0.25">
      <c r="A592" s="134">
        <v>44279</v>
      </c>
      <c r="B592" s="5" t="s">
        <v>2182</v>
      </c>
      <c r="C592" s="5" t="s">
        <v>526</v>
      </c>
      <c r="D592" s="95"/>
      <c r="E592" s="42">
        <v>274231.69</v>
      </c>
      <c r="F592" s="362">
        <f t="shared" si="11"/>
        <v>142545494.31999996</v>
      </c>
    </row>
    <row r="593" spans="1:6" ht="21.75" customHeight="1" x14ac:dyDescent="0.25">
      <c r="A593" s="134">
        <v>44279</v>
      </c>
      <c r="B593" s="5" t="s">
        <v>2183</v>
      </c>
      <c r="C593" s="5" t="s">
        <v>2184</v>
      </c>
      <c r="D593" s="95"/>
      <c r="E593" s="42">
        <v>21643.41</v>
      </c>
      <c r="F593" s="362">
        <f t="shared" si="11"/>
        <v>142523850.90999997</v>
      </c>
    </row>
    <row r="594" spans="1:6" ht="21.75" customHeight="1" x14ac:dyDescent="0.25">
      <c r="A594" s="134">
        <v>44279</v>
      </c>
      <c r="B594" s="5" t="s">
        <v>2193</v>
      </c>
      <c r="C594" s="5" t="s">
        <v>2185</v>
      </c>
      <c r="D594" s="95"/>
      <c r="E594" s="42">
        <v>96073.13</v>
      </c>
      <c r="F594" s="362">
        <f t="shared" si="11"/>
        <v>142427777.77999997</v>
      </c>
    </row>
    <row r="595" spans="1:6" ht="21.75" customHeight="1" x14ac:dyDescent="0.25">
      <c r="A595" s="134">
        <v>44279</v>
      </c>
      <c r="B595" s="5">
        <v>102945</v>
      </c>
      <c r="C595" s="5" t="s">
        <v>41</v>
      </c>
      <c r="D595" s="95"/>
      <c r="E595" s="42">
        <v>0</v>
      </c>
      <c r="F595" s="362">
        <f t="shared" si="11"/>
        <v>142427777.77999997</v>
      </c>
    </row>
    <row r="596" spans="1:6" ht="21.75" customHeight="1" x14ac:dyDescent="0.25">
      <c r="A596" s="134">
        <v>44279</v>
      </c>
      <c r="B596" s="5" t="s">
        <v>2275</v>
      </c>
      <c r="C596" s="5" t="s">
        <v>2186</v>
      </c>
      <c r="D596" s="95"/>
      <c r="E596" s="42">
        <v>46920</v>
      </c>
      <c r="F596" s="362">
        <f t="shared" si="11"/>
        <v>142380857.77999997</v>
      </c>
    </row>
    <row r="597" spans="1:6" ht="21.75" customHeight="1" x14ac:dyDescent="0.25">
      <c r="A597" s="134">
        <v>44279</v>
      </c>
      <c r="B597" s="5">
        <v>102951</v>
      </c>
      <c r="C597" s="5" t="s">
        <v>41</v>
      </c>
      <c r="D597" s="95"/>
      <c r="E597" s="42">
        <v>0</v>
      </c>
      <c r="F597" s="362">
        <f t="shared" si="11"/>
        <v>142380857.77999997</v>
      </c>
    </row>
    <row r="598" spans="1:6" ht="21.75" customHeight="1" x14ac:dyDescent="0.25">
      <c r="A598" s="134">
        <v>44279</v>
      </c>
      <c r="B598" s="5" t="s">
        <v>2276</v>
      </c>
      <c r="C598" s="5" t="s">
        <v>2186</v>
      </c>
      <c r="D598" s="95"/>
      <c r="E598" s="42">
        <v>45755.74</v>
      </c>
      <c r="F598" s="362">
        <f t="shared" si="11"/>
        <v>142335102.03999996</v>
      </c>
    </row>
    <row r="599" spans="1:6" ht="21.75" customHeight="1" x14ac:dyDescent="0.25">
      <c r="A599" s="134">
        <v>44279</v>
      </c>
      <c r="B599" s="5">
        <v>102956</v>
      </c>
      <c r="C599" s="5" t="s">
        <v>2277</v>
      </c>
      <c r="D599" s="95"/>
      <c r="E599" s="42">
        <v>10000</v>
      </c>
      <c r="F599" s="362">
        <f t="shared" si="11"/>
        <v>142325102.03999996</v>
      </c>
    </row>
    <row r="600" spans="1:6" ht="21.75" customHeight="1" x14ac:dyDescent="0.25">
      <c r="A600" s="134">
        <v>44279</v>
      </c>
      <c r="B600" s="5" t="s">
        <v>2187</v>
      </c>
      <c r="C600" s="5" t="s">
        <v>2188</v>
      </c>
      <c r="D600" s="95"/>
      <c r="E600" s="42">
        <v>36322.32</v>
      </c>
      <c r="F600" s="362">
        <f t="shared" si="11"/>
        <v>142288779.71999997</v>
      </c>
    </row>
    <row r="601" spans="1:6" ht="21.75" customHeight="1" x14ac:dyDescent="0.25">
      <c r="A601" s="134">
        <v>44279</v>
      </c>
      <c r="B601" s="5" t="s">
        <v>2189</v>
      </c>
      <c r="C601" s="5" t="s">
        <v>2190</v>
      </c>
      <c r="D601" s="95"/>
      <c r="E601" s="42">
        <v>590094.27</v>
      </c>
      <c r="F601" s="362">
        <f t="shared" si="11"/>
        <v>141698685.44999996</v>
      </c>
    </row>
    <row r="602" spans="1:6" ht="21.75" customHeight="1" x14ac:dyDescent="0.25">
      <c r="A602" s="134">
        <v>44279</v>
      </c>
      <c r="B602" s="5" t="s">
        <v>2192</v>
      </c>
      <c r="C602" s="5" t="s">
        <v>2191</v>
      </c>
      <c r="D602" s="95"/>
      <c r="E602" s="42">
        <v>532649.46</v>
      </c>
      <c r="F602" s="362">
        <f t="shared" si="11"/>
        <v>141166035.98999995</v>
      </c>
    </row>
    <row r="603" spans="1:6" ht="23.25" customHeight="1" x14ac:dyDescent="0.25">
      <c r="A603" s="134">
        <v>44279</v>
      </c>
      <c r="B603" s="5" t="s">
        <v>2194</v>
      </c>
      <c r="C603" s="5" t="s">
        <v>2197</v>
      </c>
      <c r="D603" s="95"/>
      <c r="E603" s="42">
        <v>47782318.75</v>
      </c>
      <c r="F603" s="362">
        <f t="shared" si="11"/>
        <v>93383717.23999995</v>
      </c>
    </row>
    <row r="604" spans="1:6" ht="24.75" customHeight="1" x14ac:dyDescent="0.25">
      <c r="A604" s="134">
        <v>44279</v>
      </c>
      <c r="B604" s="5" t="s">
        <v>2208</v>
      </c>
      <c r="C604" s="5" t="s">
        <v>2196</v>
      </c>
      <c r="D604" s="95"/>
      <c r="E604" s="42">
        <v>47226133.700000003</v>
      </c>
      <c r="F604" s="362">
        <f t="shared" si="11"/>
        <v>46157583.539999947</v>
      </c>
    </row>
    <row r="605" spans="1:6" ht="30.75" customHeight="1" x14ac:dyDescent="0.25">
      <c r="A605" s="134">
        <v>44279</v>
      </c>
      <c r="B605" s="5" t="s">
        <v>2209</v>
      </c>
      <c r="C605" s="5" t="s">
        <v>2195</v>
      </c>
      <c r="D605" s="95"/>
      <c r="E605" s="42">
        <v>9315971.1300000008</v>
      </c>
      <c r="F605" s="362">
        <f t="shared" si="11"/>
        <v>36841612.409999944</v>
      </c>
    </row>
    <row r="606" spans="1:6" ht="22.5" customHeight="1" x14ac:dyDescent="0.25">
      <c r="A606" s="134">
        <v>44279</v>
      </c>
      <c r="B606" s="5" t="s">
        <v>2210</v>
      </c>
      <c r="C606" s="5" t="s">
        <v>2206</v>
      </c>
      <c r="D606" s="95"/>
      <c r="E606" s="42">
        <v>3670182.88</v>
      </c>
      <c r="F606" s="362">
        <f t="shared" si="11"/>
        <v>33171429.529999945</v>
      </c>
    </row>
    <row r="607" spans="1:6" ht="30" customHeight="1" x14ac:dyDescent="0.25">
      <c r="A607" s="134">
        <v>44279</v>
      </c>
      <c r="B607" s="5" t="s">
        <v>2211</v>
      </c>
      <c r="C607" s="5" t="s">
        <v>2207</v>
      </c>
      <c r="D607" s="95"/>
      <c r="E607" s="42">
        <v>79768.509999999995</v>
      </c>
      <c r="F607" s="362">
        <f t="shared" si="11"/>
        <v>33091661.019999944</v>
      </c>
    </row>
    <row r="608" spans="1:6" ht="25.5" customHeight="1" x14ac:dyDescent="0.25">
      <c r="A608" s="134">
        <v>44279</v>
      </c>
      <c r="B608" s="5" t="s">
        <v>2212</v>
      </c>
      <c r="C608" s="5" t="s">
        <v>2198</v>
      </c>
      <c r="D608" s="95"/>
      <c r="E608" s="42">
        <v>10000</v>
      </c>
      <c r="F608" s="362">
        <f t="shared" si="11"/>
        <v>33081661.019999944</v>
      </c>
    </row>
    <row r="609" spans="1:6" ht="24.75" customHeight="1" x14ac:dyDescent="0.25">
      <c r="A609" s="134">
        <v>44279</v>
      </c>
      <c r="B609" s="5" t="s">
        <v>2213</v>
      </c>
      <c r="C609" s="5" t="s">
        <v>2199</v>
      </c>
      <c r="D609" s="95"/>
      <c r="E609" s="42">
        <v>3774658.9</v>
      </c>
      <c r="F609" s="362">
        <f t="shared" si="11"/>
        <v>29307002.119999945</v>
      </c>
    </row>
    <row r="610" spans="1:6" ht="20.25" customHeight="1" x14ac:dyDescent="0.25">
      <c r="A610" s="134">
        <v>44279</v>
      </c>
      <c r="B610" s="5" t="s">
        <v>2214</v>
      </c>
      <c r="C610" s="5" t="s">
        <v>2200</v>
      </c>
      <c r="D610" s="95"/>
      <c r="E610" s="42">
        <v>709358.65</v>
      </c>
      <c r="F610" s="362">
        <f t="shared" si="11"/>
        <v>28597643.469999947</v>
      </c>
    </row>
    <row r="611" spans="1:6" ht="20.25" customHeight="1" x14ac:dyDescent="0.25">
      <c r="A611" s="134">
        <v>44279</v>
      </c>
      <c r="B611" s="5" t="s">
        <v>2215</v>
      </c>
      <c r="C611" s="5" t="s">
        <v>2201</v>
      </c>
      <c r="D611" s="95"/>
      <c r="E611" s="42">
        <v>3408103.24</v>
      </c>
      <c r="F611" s="362">
        <f t="shared" si="11"/>
        <v>25189540.229999945</v>
      </c>
    </row>
    <row r="612" spans="1:6" ht="20.25" customHeight="1" x14ac:dyDescent="0.25">
      <c r="A612" s="134">
        <v>44279</v>
      </c>
      <c r="B612" s="5" t="s">
        <v>2216</v>
      </c>
      <c r="C612" s="5" t="s">
        <v>2202</v>
      </c>
      <c r="D612" s="95"/>
      <c r="E612" s="42">
        <v>2188372.4</v>
      </c>
      <c r="F612" s="362">
        <f t="shared" si="11"/>
        <v>23001167.829999946</v>
      </c>
    </row>
    <row r="613" spans="1:6" ht="27" customHeight="1" x14ac:dyDescent="0.25">
      <c r="A613" s="134">
        <v>44279</v>
      </c>
      <c r="B613" s="5" t="s">
        <v>2217</v>
      </c>
      <c r="C613" s="5" t="s">
        <v>2203</v>
      </c>
      <c r="D613" s="95"/>
      <c r="E613" s="42">
        <v>168015.16</v>
      </c>
      <c r="F613" s="362">
        <f t="shared" si="11"/>
        <v>22833152.669999946</v>
      </c>
    </row>
    <row r="614" spans="1:6" ht="29.25" customHeight="1" x14ac:dyDescent="0.25">
      <c r="A614" s="134">
        <v>44279</v>
      </c>
      <c r="B614" s="5" t="s">
        <v>2218</v>
      </c>
      <c r="C614" s="5" t="s">
        <v>2204</v>
      </c>
      <c r="D614" s="95"/>
      <c r="E614" s="42">
        <v>81912.78</v>
      </c>
      <c r="F614" s="362">
        <f t="shared" si="11"/>
        <v>22751239.889999945</v>
      </c>
    </row>
    <row r="615" spans="1:6" ht="26.25" customHeight="1" x14ac:dyDescent="0.25">
      <c r="A615" s="134">
        <v>44279</v>
      </c>
      <c r="B615" s="5" t="s">
        <v>2219</v>
      </c>
      <c r="C615" s="5" t="s">
        <v>2205</v>
      </c>
      <c r="D615" s="95"/>
      <c r="E615" s="42">
        <v>428796.65</v>
      </c>
      <c r="F615" s="362">
        <f t="shared" si="11"/>
        <v>22322443.239999946</v>
      </c>
    </row>
    <row r="616" spans="1:6" ht="23.25" customHeight="1" x14ac:dyDescent="0.25">
      <c r="A616" s="134">
        <v>44279</v>
      </c>
      <c r="B616" s="5" t="s">
        <v>2220</v>
      </c>
      <c r="C616" s="5" t="s">
        <v>3010</v>
      </c>
      <c r="D616" s="95"/>
      <c r="E616" s="42">
        <v>55606.54</v>
      </c>
      <c r="F616" s="362">
        <f t="shared" si="11"/>
        <v>22266836.699999947</v>
      </c>
    </row>
    <row r="617" spans="1:6" ht="21.75" customHeight="1" x14ac:dyDescent="0.25">
      <c r="A617" s="134">
        <v>44281</v>
      </c>
      <c r="B617" s="5" t="s">
        <v>2287</v>
      </c>
      <c r="C617" s="5" t="s">
        <v>2286</v>
      </c>
      <c r="D617" s="95"/>
      <c r="E617" s="42">
        <v>28097.87</v>
      </c>
      <c r="F617" s="362">
        <f t="shared" si="11"/>
        <v>22238738.829999946</v>
      </c>
    </row>
    <row r="618" spans="1:6" ht="21.75" customHeight="1" x14ac:dyDescent="0.25">
      <c r="A618" s="134">
        <v>44284</v>
      </c>
      <c r="B618" s="5" t="s">
        <v>2370</v>
      </c>
      <c r="C618" s="5" t="s">
        <v>2304</v>
      </c>
      <c r="D618" s="95"/>
      <c r="E618" s="42">
        <v>5733094.79</v>
      </c>
      <c r="F618" s="362">
        <f t="shared" si="11"/>
        <v>16505644.039999947</v>
      </c>
    </row>
    <row r="619" spans="1:6" ht="21.75" customHeight="1" x14ac:dyDescent="0.25">
      <c r="A619" s="134">
        <v>44284</v>
      </c>
      <c r="B619" s="5">
        <v>103053</v>
      </c>
      <c r="C619" s="5" t="s">
        <v>41</v>
      </c>
      <c r="D619" s="95"/>
      <c r="E619" s="42">
        <v>0</v>
      </c>
      <c r="F619" s="362">
        <f t="shared" si="11"/>
        <v>16505644.039999947</v>
      </c>
    </row>
    <row r="620" spans="1:6" ht="21.75" customHeight="1" x14ac:dyDescent="0.25">
      <c r="A620" s="134">
        <v>44284</v>
      </c>
      <c r="B620" s="5">
        <v>103054</v>
      </c>
      <c r="C620" s="5"/>
      <c r="D620" s="95"/>
      <c r="E620" s="42">
        <v>3500</v>
      </c>
      <c r="F620" s="362">
        <f t="shared" si="11"/>
        <v>16502144.039999947</v>
      </c>
    </row>
    <row r="621" spans="1:6" ht="21.75" customHeight="1" x14ac:dyDescent="0.25">
      <c r="A621" s="134">
        <v>44284</v>
      </c>
      <c r="B621" s="5">
        <v>103055</v>
      </c>
      <c r="C621" s="5" t="s">
        <v>41</v>
      </c>
      <c r="D621" s="95"/>
      <c r="E621" s="42">
        <v>0</v>
      </c>
      <c r="F621" s="362">
        <f t="shared" si="11"/>
        <v>16502144.039999947</v>
      </c>
    </row>
    <row r="622" spans="1:6" ht="21.75" customHeight="1" x14ac:dyDescent="0.25">
      <c r="A622" s="134">
        <v>44284</v>
      </c>
      <c r="B622" s="5">
        <v>103056</v>
      </c>
      <c r="C622" s="5" t="s">
        <v>2304</v>
      </c>
      <c r="D622" s="95"/>
      <c r="E622" s="42">
        <v>33414.58</v>
      </c>
      <c r="F622" s="362">
        <f t="shared" si="11"/>
        <v>16468729.459999947</v>
      </c>
    </row>
    <row r="623" spans="1:6" ht="21.75" customHeight="1" x14ac:dyDescent="0.25">
      <c r="A623" s="134">
        <v>44284</v>
      </c>
      <c r="B623" s="5" t="s">
        <v>2305</v>
      </c>
      <c r="C623" s="5" t="s">
        <v>2304</v>
      </c>
      <c r="D623" s="95"/>
      <c r="E623" s="42">
        <v>438394.97</v>
      </c>
      <c r="F623" s="362">
        <f t="shared" si="11"/>
        <v>16030334.489999946</v>
      </c>
    </row>
    <row r="624" spans="1:6" ht="21.75" customHeight="1" x14ac:dyDescent="0.25">
      <c r="A624" s="10"/>
      <c r="B624" s="28"/>
      <c r="C624" s="28"/>
      <c r="D624" s="121"/>
      <c r="E624" s="32"/>
      <c r="F624" s="474"/>
    </row>
    <row r="625" spans="1:143" ht="21.75" customHeight="1" x14ac:dyDescent="0.25">
      <c r="A625" s="10"/>
      <c r="B625" s="28"/>
      <c r="C625" s="28"/>
      <c r="D625" s="121"/>
      <c r="E625" s="32"/>
      <c r="F625" s="474"/>
    </row>
    <row r="626" spans="1:143" s="25" customFormat="1" ht="11.25" x14ac:dyDescent="0.2">
      <c r="A626" s="10"/>
      <c r="B626" s="251"/>
      <c r="C626" s="28"/>
      <c r="D626" s="121"/>
      <c r="E626" s="228"/>
      <c r="F626" s="112"/>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row>
    <row r="627" spans="1:143" s="235" customFormat="1" ht="15.75" customHeight="1" x14ac:dyDescent="0.2">
      <c r="A627" s="17"/>
      <c r="B627" s="7"/>
      <c r="C627" s="19"/>
      <c r="D627" s="69"/>
      <c r="E627" s="29"/>
      <c r="F627" s="112"/>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79"/>
      <c r="AD627" s="279"/>
      <c r="AE627" s="279"/>
      <c r="AF627" s="279"/>
      <c r="AG627" s="279"/>
      <c r="AH627" s="279"/>
      <c r="AI627" s="279"/>
      <c r="AJ627" s="279"/>
      <c r="AK627" s="279"/>
      <c r="AL627" s="279"/>
      <c r="AM627" s="279"/>
      <c r="AN627" s="279"/>
      <c r="AO627" s="279"/>
      <c r="AP627" s="279"/>
      <c r="AQ627" s="279"/>
      <c r="AR627" s="279"/>
      <c r="AS627" s="279"/>
      <c r="AT627" s="279"/>
      <c r="AU627" s="279"/>
      <c r="AV627" s="279"/>
      <c r="AW627" s="279"/>
      <c r="AX627" s="279"/>
      <c r="AY627" s="279"/>
      <c r="AZ627" s="279"/>
      <c r="BA627" s="279"/>
      <c r="BB627" s="279"/>
      <c r="BC627" s="279"/>
      <c r="BD627" s="279"/>
      <c r="BE627" s="279"/>
      <c r="BF627" s="279"/>
      <c r="BG627" s="279"/>
      <c r="BH627" s="279"/>
      <c r="BI627" s="279"/>
      <c r="BJ627" s="279"/>
      <c r="BK627" s="279"/>
      <c r="BL627" s="279"/>
      <c r="BM627" s="279"/>
      <c r="BN627" s="279"/>
      <c r="BO627" s="279"/>
      <c r="BP627" s="279"/>
      <c r="BQ627" s="279"/>
      <c r="BR627" s="279"/>
      <c r="BS627" s="279"/>
      <c r="BT627" s="279"/>
      <c r="BU627" s="279"/>
      <c r="BV627" s="279"/>
      <c r="BW627" s="279"/>
      <c r="BX627" s="279"/>
      <c r="BY627" s="279"/>
      <c r="BZ627" s="279"/>
      <c r="CA627" s="279"/>
      <c r="CB627" s="279"/>
      <c r="CC627" s="279"/>
      <c r="CD627" s="279"/>
      <c r="CE627" s="279"/>
      <c r="CF627" s="279"/>
      <c r="CG627" s="279"/>
      <c r="CH627" s="279"/>
      <c r="CI627" s="279"/>
      <c r="CJ627" s="279"/>
      <c r="CK627" s="279"/>
      <c r="CL627" s="279"/>
      <c r="CM627" s="279"/>
      <c r="CN627" s="279"/>
      <c r="CO627" s="279"/>
      <c r="CP627" s="279"/>
      <c r="CQ627" s="279"/>
      <c r="CR627" s="279"/>
      <c r="CS627" s="279"/>
      <c r="CT627" s="279"/>
      <c r="CU627" s="279"/>
      <c r="CV627" s="279"/>
      <c r="CW627" s="279"/>
      <c r="CX627" s="279"/>
      <c r="CY627" s="279"/>
      <c r="CZ627" s="279"/>
      <c r="DA627" s="279"/>
      <c r="DB627" s="279"/>
      <c r="DC627" s="279"/>
      <c r="DD627" s="279"/>
      <c r="DE627" s="279"/>
      <c r="DF627" s="279"/>
      <c r="DG627" s="279"/>
      <c r="DH627" s="279"/>
      <c r="DI627" s="279"/>
      <c r="DJ627" s="279"/>
      <c r="DK627" s="279"/>
      <c r="DL627" s="279"/>
      <c r="DM627" s="279"/>
      <c r="DN627" s="279"/>
      <c r="DO627" s="279"/>
      <c r="DP627" s="279"/>
      <c r="DQ627" s="279"/>
      <c r="DR627" s="279"/>
      <c r="DS627" s="279"/>
      <c r="DT627" s="279"/>
      <c r="DU627" s="279"/>
      <c r="DV627" s="279"/>
      <c r="DW627" s="279"/>
      <c r="DX627" s="279"/>
      <c r="DY627" s="279"/>
      <c r="DZ627" s="279"/>
      <c r="EA627" s="279"/>
      <c r="EB627" s="279"/>
      <c r="EC627" s="279"/>
      <c r="ED627" s="279"/>
      <c r="EE627" s="279"/>
      <c r="EF627" s="279"/>
      <c r="EG627" s="279"/>
      <c r="EH627" s="279"/>
      <c r="EI627" s="279"/>
      <c r="EJ627" s="279"/>
      <c r="EK627" s="279"/>
      <c r="EL627" s="279"/>
      <c r="EM627" s="279"/>
    </row>
    <row r="628" spans="1:143" s="235" customFormat="1" x14ac:dyDescent="0.25">
      <c r="A628" s="887" t="s">
        <v>0</v>
      </c>
      <c r="B628" s="887"/>
      <c r="C628" s="887"/>
      <c r="D628" s="887"/>
      <c r="E628" s="887"/>
      <c r="F628" s="887"/>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279"/>
      <c r="AE628" s="279"/>
      <c r="AF628" s="279"/>
      <c r="AG628" s="279"/>
      <c r="AH628" s="279"/>
      <c r="AI628" s="279"/>
      <c r="AJ628" s="279"/>
      <c r="AK628" s="279"/>
      <c r="AL628" s="279"/>
      <c r="AM628" s="279"/>
      <c r="AN628" s="279"/>
      <c r="AO628" s="279"/>
      <c r="AP628" s="279"/>
      <c r="AQ628" s="279"/>
      <c r="AR628" s="279"/>
      <c r="AS628" s="279"/>
      <c r="AT628" s="279"/>
      <c r="AU628" s="279"/>
      <c r="AV628" s="279"/>
      <c r="AW628" s="279"/>
      <c r="AX628" s="279"/>
      <c r="AY628" s="279"/>
      <c r="AZ628" s="279"/>
      <c r="BA628" s="279"/>
      <c r="BB628" s="279"/>
      <c r="BC628" s="279"/>
      <c r="BD628" s="279"/>
      <c r="BE628" s="279"/>
      <c r="BF628" s="279"/>
      <c r="BG628" s="279"/>
      <c r="BH628" s="279"/>
      <c r="BI628" s="279"/>
      <c r="BJ628" s="279"/>
      <c r="BK628" s="279"/>
      <c r="BL628" s="279"/>
      <c r="BM628" s="279"/>
      <c r="BN628" s="279"/>
      <c r="BO628" s="279"/>
      <c r="BP628" s="279"/>
      <c r="BQ628" s="279"/>
      <c r="BR628" s="279"/>
      <c r="BS628" s="279"/>
      <c r="BT628" s="279"/>
      <c r="BU628" s="279"/>
      <c r="BV628" s="279"/>
      <c r="BW628" s="279"/>
      <c r="BX628" s="279"/>
      <c r="BY628" s="279"/>
      <c r="BZ628" s="279"/>
      <c r="CA628" s="279"/>
      <c r="CB628" s="279"/>
      <c r="CC628" s="279"/>
      <c r="CD628" s="279"/>
      <c r="CE628" s="279"/>
      <c r="CF628" s="279"/>
      <c r="CG628" s="279"/>
      <c r="CH628" s="279"/>
      <c r="CI628" s="279"/>
      <c r="CJ628" s="279"/>
      <c r="CK628" s="279"/>
      <c r="CL628" s="279"/>
      <c r="CM628" s="279"/>
      <c r="CN628" s="279"/>
      <c r="CO628" s="279"/>
      <c r="CP628" s="279"/>
      <c r="CQ628" s="279"/>
      <c r="CR628" s="279"/>
      <c r="CS628" s="279"/>
      <c r="CT628" s="279"/>
      <c r="CU628" s="279"/>
      <c r="CV628" s="279"/>
      <c r="CW628" s="279"/>
      <c r="CX628" s="279"/>
      <c r="CY628" s="279"/>
      <c r="CZ628" s="279"/>
      <c r="DA628" s="279"/>
      <c r="DB628" s="279"/>
      <c r="DC628" s="279"/>
      <c r="DD628" s="279"/>
      <c r="DE628" s="279"/>
      <c r="DF628" s="279"/>
      <c r="DG628" s="279"/>
      <c r="DH628" s="279"/>
      <c r="DI628" s="279"/>
      <c r="DJ628" s="279"/>
      <c r="DK628" s="279"/>
      <c r="DL628" s="279"/>
      <c r="DM628" s="279"/>
      <c r="DN628" s="279"/>
      <c r="DO628" s="279"/>
      <c r="DP628" s="279"/>
      <c r="DQ628" s="279"/>
      <c r="DR628" s="279"/>
      <c r="DS628" s="279"/>
      <c r="DT628" s="279"/>
      <c r="DU628" s="279"/>
      <c r="DV628" s="279"/>
      <c r="DW628" s="279"/>
      <c r="DX628" s="279"/>
      <c r="DY628" s="279"/>
      <c r="DZ628" s="279"/>
      <c r="EA628" s="279"/>
      <c r="EB628" s="279"/>
      <c r="EC628" s="279"/>
      <c r="ED628" s="279"/>
      <c r="EE628" s="279"/>
      <c r="EF628" s="279"/>
      <c r="EG628" s="279"/>
      <c r="EH628" s="279"/>
      <c r="EI628" s="279"/>
      <c r="EJ628" s="279"/>
      <c r="EK628" s="279"/>
      <c r="EL628" s="279"/>
      <c r="EM628" s="279"/>
    </row>
    <row r="629" spans="1:143" s="235" customFormat="1" x14ac:dyDescent="0.25">
      <c r="A629" s="888" t="s">
        <v>33</v>
      </c>
      <c r="B629" s="888"/>
      <c r="C629" s="888"/>
      <c r="D629" s="888"/>
      <c r="E629" s="888"/>
      <c r="F629" s="888"/>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279"/>
      <c r="AF629" s="279"/>
      <c r="AG629" s="279"/>
      <c r="AH629" s="279"/>
      <c r="AI629" s="279"/>
      <c r="AJ629" s="279"/>
      <c r="AK629" s="279"/>
      <c r="AL629" s="279"/>
      <c r="AM629" s="279"/>
      <c r="AN629" s="279"/>
      <c r="AO629" s="279"/>
      <c r="AP629" s="279"/>
      <c r="AQ629" s="279"/>
      <c r="AR629" s="279"/>
      <c r="AS629" s="279"/>
      <c r="AT629" s="279"/>
      <c r="AU629" s="279"/>
      <c r="AV629" s="279"/>
      <c r="AW629" s="279"/>
      <c r="AX629" s="279"/>
      <c r="AY629" s="279"/>
      <c r="AZ629" s="279"/>
      <c r="BA629" s="279"/>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79"/>
      <c r="CQ629" s="279"/>
      <c r="CR629" s="279"/>
      <c r="CS629" s="279"/>
      <c r="CT629" s="279"/>
      <c r="CU629" s="279"/>
      <c r="CV629" s="279"/>
      <c r="CW629" s="279"/>
      <c r="CX629" s="279"/>
      <c r="CY629" s="279"/>
      <c r="CZ629" s="279"/>
      <c r="DA629" s="279"/>
      <c r="DB629" s="279"/>
      <c r="DC629" s="279"/>
      <c r="DD629" s="279"/>
      <c r="DE629" s="279"/>
      <c r="DF629" s="279"/>
      <c r="DG629" s="279"/>
      <c r="DH629" s="279"/>
      <c r="DI629" s="279"/>
      <c r="DJ629" s="279"/>
      <c r="DK629" s="279"/>
      <c r="DL629" s="279"/>
      <c r="DM629" s="279"/>
      <c r="DN629" s="279"/>
      <c r="DO629" s="279"/>
      <c r="DP629" s="279"/>
      <c r="DQ629" s="279"/>
      <c r="DR629" s="279"/>
      <c r="DS629" s="279"/>
      <c r="DT629" s="279"/>
      <c r="DU629" s="279"/>
      <c r="DV629" s="279"/>
      <c r="DW629" s="279"/>
      <c r="DX629" s="279"/>
      <c r="DY629" s="279"/>
      <c r="DZ629" s="279"/>
      <c r="EA629" s="279"/>
      <c r="EB629" s="279"/>
      <c r="EC629" s="279"/>
      <c r="ED629" s="279"/>
      <c r="EE629" s="279"/>
      <c r="EF629" s="279"/>
      <c r="EG629" s="279"/>
      <c r="EH629" s="279"/>
      <c r="EI629" s="279"/>
      <c r="EJ629" s="279"/>
      <c r="EK629" s="279"/>
      <c r="EL629" s="279"/>
      <c r="EM629" s="279"/>
    </row>
    <row r="630" spans="1:143" s="235" customFormat="1" ht="25.5" customHeight="1" x14ac:dyDescent="0.25">
      <c r="A630" s="124"/>
      <c r="B630" s="249"/>
      <c r="C630" s="498"/>
      <c r="D630" s="498"/>
      <c r="E630" s="105"/>
      <c r="F630" s="100"/>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79"/>
      <c r="AE630" s="279"/>
      <c r="AF630" s="279"/>
      <c r="AG630" s="279"/>
      <c r="AH630" s="279"/>
      <c r="AI630" s="279"/>
      <c r="AJ630" s="279"/>
      <c r="AK630" s="279"/>
      <c r="AL630" s="279"/>
      <c r="AM630" s="279"/>
      <c r="AN630" s="279"/>
      <c r="AO630" s="279"/>
      <c r="AP630" s="279"/>
      <c r="AQ630" s="279"/>
      <c r="AR630" s="279"/>
      <c r="AS630" s="279"/>
      <c r="AT630" s="279"/>
      <c r="AU630" s="279"/>
      <c r="AV630" s="279"/>
      <c r="AW630" s="279"/>
      <c r="AX630" s="279"/>
      <c r="AY630" s="279"/>
      <c r="AZ630" s="279"/>
      <c r="BA630" s="279"/>
      <c r="BB630" s="279"/>
      <c r="BC630" s="279"/>
      <c r="BD630" s="279"/>
      <c r="BE630" s="279"/>
      <c r="BF630" s="279"/>
      <c r="BG630" s="279"/>
      <c r="BH630" s="279"/>
      <c r="BI630" s="279"/>
      <c r="BJ630" s="279"/>
      <c r="BK630" s="279"/>
      <c r="BL630" s="279"/>
      <c r="BM630" s="279"/>
      <c r="BN630" s="279"/>
      <c r="BO630" s="279"/>
      <c r="BP630" s="279"/>
      <c r="BQ630" s="279"/>
      <c r="BR630" s="279"/>
      <c r="BS630" s="279"/>
      <c r="BT630" s="279"/>
      <c r="BU630" s="279"/>
      <c r="BV630" s="279"/>
      <c r="BW630" s="279"/>
      <c r="BX630" s="279"/>
      <c r="BY630" s="279"/>
      <c r="BZ630" s="279"/>
      <c r="CA630" s="279"/>
      <c r="CB630" s="279"/>
      <c r="CC630" s="279"/>
      <c r="CD630" s="279"/>
      <c r="CE630" s="279"/>
      <c r="CF630" s="279"/>
      <c r="CG630" s="279"/>
      <c r="CH630" s="279"/>
      <c r="CI630" s="279"/>
      <c r="CJ630" s="279"/>
      <c r="CK630" s="279"/>
      <c r="CL630" s="279"/>
      <c r="CM630" s="279"/>
      <c r="CN630" s="279"/>
      <c r="CO630" s="279"/>
      <c r="CP630" s="279"/>
      <c r="CQ630" s="279"/>
      <c r="CR630" s="279"/>
      <c r="CS630" s="279"/>
      <c r="CT630" s="279"/>
      <c r="CU630" s="279"/>
      <c r="CV630" s="279"/>
      <c r="CW630" s="279"/>
      <c r="CX630" s="279"/>
      <c r="CY630" s="279"/>
      <c r="CZ630" s="279"/>
      <c r="DA630" s="279"/>
      <c r="DB630" s="279"/>
      <c r="DC630" s="279"/>
      <c r="DD630" s="279"/>
      <c r="DE630" s="279"/>
      <c r="DF630" s="279"/>
      <c r="DG630" s="279"/>
      <c r="DH630" s="279"/>
      <c r="DI630" s="279"/>
      <c r="DJ630" s="279"/>
      <c r="DK630" s="279"/>
      <c r="DL630" s="279"/>
      <c r="DM630" s="279"/>
      <c r="DN630" s="279"/>
      <c r="DO630" s="279"/>
      <c r="DP630" s="279"/>
      <c r="DQ630" s="279"/>
      <c r="DR630" s="279"/>
      <c r="DS630" s="279"/>
      <c r="DT630" s="279"/>
      <c r="DU630" s="279"/>
      <c r="DV630" s="279"/>
      <c r="DW630" s="279"/>
      <c r="DX630" s="279"/>
      <c r="DY630" s="279"/>
      <c r="DZ630" s="279"/>
      <c r="EA630" s="279"/>
      <c r="EB630" s="279"/>
      <c r="EC630" s="279"/>
      <c r="ED630" s="279"/>
      <c r="EE630" s="279"/>
      <c r="EF630" s="279"/>
      <c r="EG630" s="279"/>
      <c r="EH630" s="279"/>
      <c r="EI630" s="279"/>
      <c r="EJ630" s="279"/>
      <c r="EK630" s="279"/>
      <c r="EL630" s="279"/>
      <c r="EM630" s="279"/>
    </row>
    <row r="631" spans="1:143" s="235" customFormat="1" ht="25.5" customHeight="1" x14ac:dyDescent="0.25">
      <c r="A631" s="887" t="s">
        <v>1</v>
      </c>
      <c r="B631" s="887"/>
      <c r="C631" s="887"/>
      <c r="D631" s="887"/>
      <c r="E631" s="887"/>
      <c r="F631" s="887"/>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79"/>
      <c r="AE631" s="279"/>
      <c r="AF631" s="279"/>
      <c r="AG631" s="279"/>
      <c r="AH631" s="279"/>
      <c r="AI631" s="279"/>
      <c r="AJ631" s="279"/>
      <c r="AK631" s="279"/>
      <c r="AL631" s="279"/>
      <c r="AM631" s="279"/>
      <c r="AN631" s="279"/>
      <c r="AO631" s="279"/>
      <c r="AP631" s="279"/>
      <c r="AQ631" s="279"/>
      <c r="AR631" s="279"/>
      <c r="AS631" s="279"/>
      <c r="AT631" s="279"/>
      <c r="AU631" s="279"/>
      <c r="AV631" s="279"/>
      <c r="AW631" s="279"/>
      <c r="AX631" s="279"/>
      <c r="AY631" s="279"/>
      <c r="AZ631" s="279"/>
      <c r="BA631" s="279"/>
      <c r="BB631" s="279"/>
      <c r="BC631" s="279"/>
      <c r="BD631" s="279"/>
      <c r="BE631" s="279"/>
      <c r="BF631" s="279"/>
      <c r="BG631" s="279"/>
      <c r="BH631" s="279"/>
      <c r="BI631" s="279"/>
      <c r="BJ631" s="279"/>
      <c r="BK631" s="279"/>
      <c r="BL631" s="279"/>
      <c r="BM631" s="279"/>
      <c r="BN631" s="279"/>
      <c r="BO631" s="279"/>
      <c r="BP631" s="279"/>
      <c r="BQ631" s="279"/>
      <c r="BR631" s="279"/>
      <c r="BS631" s="279"/>
      <c r="BT631" s="279"/>
      <c r="BU631" s="279"/>
      <c r="BV631" s="279"/>
      <c r="BW631" s="279"/>
      <c r="BX631" s="279"/>
      <c r="BY631" s="279"/>
      <c r="BZ631" s="279"/>
      <c r="CA631" s="279"/>
      <c r="CB631" s="279"/>
      <c r="CC631" s="279"/>
      <c r="CD631" s="279"/>
      <c r="CE631" s="279"/>
      <c r="CF631" s="279"/>
      <c r="CG631" s="279"/>
      <c r="CH631" s="279"/>
      <c r="CI631" s="279"/>
      <c r="CJ631" s="279"/>
      <c r="CK631" s="279"/>
      <c r="CL631" s="279"/>
      <c r="CM631" s="279"/>
      <c r="CN631" s="279"/>
      <c r="CO631" s="279"/>
      <c r="CP631" s="279"/>
      <c r="CQ631" s="279"/>
      <c r="CR631" s="279"/>
      <c r="CS631" s="279"/>
      <c r="CT631" s="279"/>
      <c r="CU631" s="279"/>
      <c r="CV631" s="279"/>
      <c r="CW631" s="279"/>
      <c r="CX631" s="279"/>
      <c r="CY631" s="279"/>
      <c r="CZ631" s="279"/>
      <c r="DA631" s="279"/>
      <c r="DB631" s="279"/>
      <c r="DC631" s="279"/>
      <c r="DD631" s="279"/>
      <c r="DE631" s="279"/>
      <c r="DF631" s="279"/>
      <c r="DG631" s="279"/>
      <c r="DH631" s="279"/>
      <c r="DI631" s="279"/>
      <c r="DJ631" s="279"/>
      <c r="DK631" s="279"/>
      <c r="DL631" s="279"/>
      <c r="DM631" s="279"/>
      <c r="DN631" s="279"/>
      <c r="DO631" s="279"/>
      <c r="DP631" s="279"/>
      <c r="DQ631" s="279"/>
      <c r="DR631" s="279"/>
      <c r="DS631" s="279"/>
      <c r="DT631" s="279"/>
      <c r="DU631" s="279"/>
      <c r="DV631" s="279"/>
      <c r="DW631" s="279"/>
      <c r="DX631" s="279"/>
      <c r="DY631" s="279"/>
      <c r="DZ631" s="279"/>
      <c r="EA631" s="279"/>
      <c r="EB631" s="279"/>
      <c r="EC631" s="279"/>
      <c r="ED631" s="279"/>
      <c r="EE631" s="279"/>
      <c r="EF631" s="279"/>
      <c r="EG631" s="279"/>
      <c r="EH631" s="279"/>
      <c r="EI631" s="279"/>
      <c r="EJ631" s="279"/>
      <c r="EK631" s="279"/>
      <c r="EL631" s="279"/>
      <c r="EM631" s="279"/>
    </row>
    <row r="632" spans="1:143" s="25" customFormat="1" ht="28.5" customHeight="1" x14ac:dyDescent="0.25">
      <c r="A632" s="889" t="s">
        <v>1360</v>
      </c>
      <c r="B632" s="889"/>
      <c r="C632" s="889"/>
      <c r="D632" s="889"/>
      <c r="E632" s="889"/>
      <c r="F632" s="889"/>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row>
    <row r="633" spans="1:143" s="25" customFormat="1" ht="12.75" customHeight="1" x14ac:dyDescent="0.25">
      <c r="A633" s="889" t="s">
        <v>2</v>
      </c>
      <c r="B633" s="889"/>
      <c r="C633" s="889"/>
      <c r="D633" s="889"/>
      <c r="E633" s="889"/>
      <c r="F633" s="889"/>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row>
    <row r="634" spans="1:143" s="25" customFormat="1" ht="26.25" customHeight="1" x14ac:dyDescent="0.2">
      <c r="A634" s="123"/>
      <c r="B634" s="131"/>
      <c r="D634" s="68"/>
      <c r="E634" s="106"/>
      <c r="F634" s="101"/>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row>
    <row r="635" spans="1:143" s="25" customFormat="1" ht="12.75" customHeight="1" x14ac:dyDescent="0.2">
      <c r="A635" s="17"/>
      <c r="B635" s="18"/>
      <c r="C635" s="19"/>
      <c r="D635" s="69"/>
      <c r="E635" s="29"/>
      <c r="F635" s="112"/>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row>
    <row r="636" spans="1:143" s="25" customFormat="1" ht="12.75" customHeight="1" thickBot="1" x14ac:dyDescent="0.25">
      <c r="A636" s="126"/>
      <c r="B636" s="18"/>
      <c r="C636" s="22"/>
      <c r="D636" s="69"/>
      <c r="E636" s="23"/>
      <c r="F636" s="112"/>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row>
    <row r="637" spans="1:143" s="25" customFormat="1" ht="12.75" customHeight="1" x14ac:dyDescent="0.2">
      <c r="A637" s="890" t="s">
        <v>21</v>
      </c>
      <c r="B637" s="891"/>
      <c r="C637" s="891"/>
      <c r="D637" s="891"/>
      <c r="E637" s="894"/>
      <c r="F637" s="329"/>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row>
    <row r="638" spans="1:143" s="25" customFormat="1" ht="12.75" customHeight="1" thickBot="1" x14ac:dyDescent="0.25">
      <c r="A638" s="892"/>
      <c r="B638" s="893"/>
      <c r="C638" s="893"/>
      <c r="D638" s="893"/>
      <c r="E638" s="895"/>
      <c r="F638" s="330"/>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row>
    <row r="639" spans="1:143" s="25" customFormat="1" ht="11.25" customHeight="1" x14ac:dyDescent="0.2">
      <c r="A639" s="890" t="s">
        <v>4</v>
      </c>
      <c r="B639" s="891"/>
      <c r="C639" s="891"/>
      <c r="D639" s="891"/>
      <c r="E639" s="894"/>
      <c r="F639" s="966">
        <v>623008923.86000001</v>
      </c>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row>
    <row r="640" spans="1:143" s="25" customFormat="1" ht="12" thickBot="1" x14ac:dyDescent="0.25">
      <c r="A640" s="892"/>
      <c r="B640" s="893"/>
      <c r="C640" s="893"/>
      <c r="D640" s="893"/>
      <c r="E640" s="895"/>
      <c r="F640" s="967"/>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row>
    <row r="641" spans="1:143" x14ac:dyDescent="0.25">
      <c r="A641" s="927" t="s">
        <v>5</v>
      </c>
      <c r="B641" s="968" t="s">
        <v>6</v>
      </c>
      <c r="C641" s="929" t="s">
        <v>22</v>
      </c>
      <c r="D641" s="929" t="s">
        <v>8</v>
      </c>
      <c r="E641" s="931" t="s">
        <v>9</v>
      </c>
      <c r="F641" s="970" t="s">
        <v>10</v>
      </c>
    </row>
    <row r="642" spans="1:143" ht="15.75" thickBot="1" x14ac:dyDescent="0.3">
      <c r="A642" s="928"/>
      <c r="B642" s="969"/>
      <c r="C642" s="930"/>
      <c r="D642" s="930"/>
      <c r="E642" s="932"/>
      <c r="F642" s="971"/>
    </row>
    <row r="643" spans="1:143" x14ac:dyDescent="0.25">
      <c r="A643" s="156"/>
      <c r="B643" s="98"/>
      <c r="C643" s="33" t="s">
        <v>32</v>
      </c>
      <c r="D643" s="135"/>
      <c r="E643" s="157"/>
      <c r="F643" s="331">
        <f>F639</f>
        <v>623008923.86000001</v>
      </c>
    </row>
    <row r="644" spans="1:143" x14ac:dyDescent="0.25">
      <c r="A644" s="159"/>
      <c r="B644" s="16"/>
      <c r="C644" s="2" t="s">
        <v>32</v>
      </c>
      <c r="D644" s="128"/>
      <c r="E644" s="339">
        <v>54573988.950000003</v>
      </c>
      <c r="F644" s="331">
        <f>F643+D644-E644</f>
        <v>568434934.90999997</v>
      </c>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row>
    <row r="645" spans="1:143" ht="15" customHeight="1" x14ac:dyDescent="0.25">
      <c r="A645" s="222"/>
      <c r="B645" s="16"/>
      <c r="C645" s="260" t="s">
        <v>751</v>
      </c>
      <c r="D645" s="223"/>
      <c r="E645" s="224"/>
      <c r="F645" s="331">
        <f>F644+D645-E645</f>
        <v>568434934.90999997</v>
      </c>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row>
    <row r="646" spans="1:143" ht="15" customHeight="1" x14ac:dyDescent="0.25">
      <c r="A646" s="61"/>
      <c r="B646" s="16"/>
      <c r="C646" s="2" t="s">
        <v>1358</v>
      </c>
      <c r="D646" s="149"/>
      <c r="E646" s="337">
        <v>175</v>
      </c>
      <c r="F646" s="332">
        <f>F645+D646-E646</f>
        <v>568434759.90999997</v>
      </c>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row>
    <row r="647" spans="1:143" x14ac:dyDescent="0.25">
      <c r="A647" s="59"/>
      <c r="B647" s="20"/>
      <c r="C647" s="64"/>
      <c r="D647" s="72"/>
      <c r="E647" s="65"/>
      <c r="F647" s="114"/>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row>
    <row r="648" spans="1:143" x14ac:dyDescent="0.25">
      <c r="A648" s="59"/>
      <c r="B648" s="20"/>
      <c r="C648" s="64"/>
      <c r="D648" s="72"/>
      <c r="E648" s="65"/>
      <c r="F648" s="114"/>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row>
    <row r="649" spans="1:143" x14ac:dyDescent="0.25">
      <c r="A649" s="59"/>
      <c r="B649" s="20"/>
      <c r="C649" s="64"/>
      <c r="D649" s="72"/>
      <c r="E649" s="65"/>
      <c r="F649" s="114"/>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row>
    <row r="650" spans="1:143" x14ac:dyDescent="0.25">
      <c r="A650" s="887" t="s">
        <v>0</v>
      </c>
      <c r="B650" s="887"/>
      <c r="C650" s="887"/>
      <c r="D650" s="887"/>
      <c r="E650" s="887"/>
      <c r="F650" s="887"/>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row>
    <row r="651" spans="1:143" x14ac:dyDescent="0.25">
      <c r="A651" s="888" t="s">
        <v>33</v>
      </c>
      <c r="B651" s="888"/>
      <c r="C651" s="888"/>
      <c r="D651" s="888"/>
      <c r="E651" s="888"/>
      <c r="F651" s="888"/>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row>
    <row r="652" spans="1:143" x14ac:dyDescent="0.25">
      <c r="A652" s="124"/>
      <c r="B652" s="249"/>
      <c r="C652" s="498"/>
      <c r="D652" s="498"/>
      <c r="E652" s="105"/>
      <c r="F652" s="100"/>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row>
    <row r="653" spans="1:143" x14ac:dyDescent="0.25">
      <c r="A653" s="887" t="s">
        <v>1</v>
      </c>
      <c r="B653" s="887"/>
      <c r="C653" s="887"/>
      <c r="D653" s="887"/>
      <c r="E653" s="887"/>
      <c r="F653" s="887"/>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row>
    <row r="654" spans="1:143" x14ac:dyDescent="0.25">
      <c r="A654" s="889" t="s">
        <v>1360</v>
      </c>
      <c r="B654" s="889"/>
      <c r="C654" s="889"/>
      <c r="D654" s="889"/>
      <c r="E654" s="889"/>
      <c r="F654" s="889"/>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row>
    <row r="655" spans="1:143" x14ac:dyDescent="0.25">
      <c r="A655" s="889" t="s">
        <v>2</v>
      </c>
      <c r="B655" s="889"/>
      <c r="C655" s="889"/>
      <c r="D655" s="889"/>
      <c r="E655" s="889"/>
      <c r="F655" s="889"/>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row>
    <row r="656" spans="1:143" x14ac:dyDescent="0.25">
      <c r="A656" s="123"/>
      <c r="C656" s="25"/>
      <c r="D656" s="68"/>
      <c r="E656" s="106"/>
      <c r="F656" s="101"/>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row>
    <row r="657" spans="1:143" x14ac:dyDescent="0.25">
      <c r="A657" s="17"/>
      <c r="B657" s="18"/>
      <c r="C657" s="19"/>
      <c r="D657" s="69"/>
      <c r="E657" s="29"/>
      <c r="F657" s="112"/>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row>
    <row r="658" spans="1:143" ht="15.75" thickBot="1" x14ac:dyDescent="0.3">
      <c r="A658" s="126"/>
      <c r="B658" s="18"/>
      <c r="C658" s="22"/>
      <c r="D658" s="69"/>
      <c r="E658" s="23"/>
      <c r="F658" s="112"/>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row>
    <row r="659" spans="1:143" x14ac:dyDescent="0.25">
      <c r="A659" s="890" t="s">
        <v>38</v>
      </c>
      <c r="B659" s="891"/>
      <c r="C659" s="891"/>
      <c r="D659" s="891"/>
      <c r="E659" s="894"/>
      <c r="F659" s="32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row>
    <row r="660" spans="1:143" ht="15.75" thickBot="1" x14ac:dyDescent="0.3">
      <c r="A660" s="892"/>
      <c r="B660" s="893"/>
      <c r="C660" s="893"/>
      <c r="D660" s="893"/>
      <c r="E660" s="895"/>
      <c r="F660" s="33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row>
    <row r="661" spans="1:143" x14ac:dyDescent="0.25">
      <c r="A661" s="890" t="s">
        <v>4</v>
      </c>
      <c r="B661" s="891"/>
      <c r="C661" s="891"/>
      <c r="D661" s="891"/>
      <c r="E661" s="894"/>
      <c r="F661" s="966">
        <v>45137138.18</v>
      </c>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row>
    <row r="662" spans="1:143" ht="15.75" thickBot="1" x14ac:dyDescent="0.3">
      <c r="A662" s="892"/>
      <c r="B662" s="893"/>
      <c r="C662" s="893"/>
      <c r="D662" s="893"/>
      <c r="E662" s="895"/>
      <c r="F662" s="967"/>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row>
    <row r="663" spans="1:143" x14ac:dyDescent="0.25">
      <c r="A663" s="927" t="s">
        <v>5</v>
      </c>
      <c r="B663" s="968" t="s">
        <v>6</v>
      </c>
      <c r="C663" s="929" t="s">
        <v>22</v>
      </c>
      <c r="D663" s="929" t="s">
        <v>8</v>
      </c>
      <c r="E663" s="931" t="s">
        <v>9</v>
      </c>
      <c r="F663" s="970" t="s">
        <v>10</v>
      </c>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row>
    <row r="664" spans="1:143" ht="15.75" thickBot="1" x14ac:dyDescent="0.3">
      <c r="A664" s="928"/>
      <c r="B664" s="969"/>
      <c r="C664" s="930"/>
      <c r="D664" s="930"/>
      <c r="E664" s="932"/>
      <c r="F664" s="971"/>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row>
    <row r="665" spans="1:143" x14ac:dyDescent="0.25">
      <c r="A665" s="156"/>
      <c r="B665" s="98"/>
      <c r="C665" s="33" t="s">
        <v>387</v>
      </c>
      <c r="D665" s="344">
        <v>23868191.010000002</v>
      </c>
      <c r="E665" s="345"/>
      <c r="F665" s="331">
        <f>F661+D665</f>
        <v>69005329.189999998</v>
      </c>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row>
    <row r="666" spans="1:143" x14ac:dyDescent="0.25">
      <c r="A666" s="475"/>
      <c r="B666" s="98"/>
      <c r="C666" s="33" t="s">
        <v>2372</v>
      </c>
      <c r="D666" s="344">
        <v>68994.33</v>
      </c>
      <c r="E666" s="345"/>
      <c r="F666" s="331">
        <f>F665+D666</f>
        <v>69074323.519999996</v>
      </c>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row>
    <row r="667" spans="1:143" x14ac:dyDescent="0.25">
      <c r="A667" s="475"/>
      <c r="B667" s="98"/>
      <c r="C667" s="33" t="s">
        <v>1759</v>
      </c>
      <c r="D667" s="344">
        <v>1841028.07</v>
      </c>
      <c r="E667" s="345"/>
      <c r="F667" s="331">
        <f>F666+D667</f>
        <v>70915351.589999989</v>
      </c>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row>
    <row r="668" spans="1:143" x14ac:dyDescent="0.25">
      <c r="A668" s="159"/>
      <c r="B668" s="16"/>
      <c r="C668" s="2" t="s">
        <v>32</v>
      </c>
      <c r="D668" s="339"/>
      <c r="E668" s="339">
        <v>40000000</v>
      </c>
      <c r="F668" s="331">
        <f>F667-E668</f>
        <v>30915351.589999989</v>
      </c>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row>
    <row r="669" spans="1:143" ht="15" customHeight="1" x14ac:dyDescent="0.25">
      <c r="A669" s="333"/>
      <c r="B669" s="98"/>
      <c r="C669" s="260" t="s">
        <v>1330</v>
      </c>
      <c r="D669" s="346"/>
      <c r="E669" s="346">
        <v>1907749.62</v>
      </c>
      <c r="F669" s="331">
        <f>F668-E669</f>
        <v>29007601.969999988</v>
      </c>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row>
    <row r="670" spans="1:143" ht="15" customHeight="1" x14ac:dyDescent="0.25">
      <c r="A670" s="333"/>
      <c r="B670" s="98"/>
      <c r="C670" s="260" t="s">
        <v>1334</v>
      </c>
      <c r="D670" s="346"/>
      <c r="E670" s="346">
        <v>12100</v>
      </c>
      <c r="F670" s="331">
        <f t="shared" ref="F670:F673" si="12">F669-E670</f>
        <v>28995501.969999988</v>
      </c>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row>
    <row r="671" spans="1:143" x14ac:dyDescent="0.25">
      <c r="A671" s="333"/>
      <c r="B671" s="98"/>
      <c r="C671" s="260" t="s">
        <v>1331</v>
      </c>
      <c r="D671" s="346"/>
      <c r="E671" s="346">
        <v>300</v>
      </c>
      <c r="F671" s="331">
        <f t="shared" si="12"/>
        <v>28995201.969999988</v>
      </c>
      <c r="L671" s="271" t="s">
        <v>37</v>
      </c>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row>
    <row r="672" spans="1:143" x14ac:dyDescent="0.25">
      <c r="A672" s="333"/>
      <c r="B672" s="98"/>
      <c r="C672" s="260" t="s">
        <v>1332</v>
      </c>
      <c r="D672" s="346"/>
      <c r="E672" s="346">
        <v>1607.32</v>
      </c>
      <c r="F672" s="331">
        <f t="shared" si="12"/>
        <v>28993594.649999987</v>
      </c>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row>
    <row r="673" spans="1:143" x14ac:dyDescent="0.25">
      <c r="A673" s="134"/>
      <c r="B673" s="16"/>
      <c r="C673" s="2" t="s">
        <v>1333</v>
      </c>
      <c r="D673" s="339"/>
      <c r="E673" s="339">
        <v>150</v>
      </c>
      <c r="F673" s="332">
        <f t="shared" si="12"/>
        <v>28993444.649999987</v>
      </c>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row>
    <row r="674" spans="1:143" x14ac:dyDescent="0.25">
      <c r="A674" s="59"/>
      <c r="B674" s="20"/>
      <c r="C674" s="86"/>
      <c r="D674" s="72"/>
      <c r="E674" s="65"/>
      <c r="F674" s="16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row>
    <row r="675" spans="1:143" x14ac:dyDescent="0.25">
      <c r="A675" s="59"/>
      <c r="B675" s="20"/>
      <c r="C675" s="86"/>
      <c r="D675" s="72"/>
      <c r="E675" s="65"/>
      <c r="F675" s="164"/>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row>
    <row r="676" spans="1:143" x14ac:dyDescent="0.25">
      <c r="A676" s="59"/>
      <c r="B676" s="20"/>
      <c r="C676" s="86"/>
      <c r="D676" s="72"/>
      <c r="E676" s="65"/>
      <c r="F676" s="164"/>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row>
    <row r="677" spans="1:143" x14ac:dyDescent="0.25">
      <c r="A677" s="59"/>
      <c r="B677" s="20"/>
      <c r="C677" s="86"/>
      <c r="D677" s="72"/>
      <c r="E677" s="65"/>
      <c r="F677" s="164"/>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row>
    <row r="678" spans="1:143" x14ac:dyDescent="0.25">
      <c r="A678" s="887" t="s">
        <v>0</v>
      </c>
      <c r="B678" s="887"/>
      <c r="C678" s="887"/>
      <c r="D678" s="887"/>
      <c r="E678" s="887"/>
      <c r="F678" s="887"/>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row>
    <row r="679" spans="1:143" x14ac:dyDescent="0.25">
      <c r="A679" s="888" t="s">
        <v>33</v>
      </c>
      <c r="B679" s="888"/>
      <c r="C679" s="888"/>
      <c r="D679" s="888"/>
      <c r="E679" s="888"/>
      <c r="F679" s="888"/>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row>
    <row r="680" spans="1:143" x14ac:dyDescent="0.25">
      <c r="A680" s="124"/>
      <c r="B680" s="249"/>
      <c r="C680" s="498"/>
      <c r="D680" s="498"/>
      <c r="E680" s="105"/>
      <c r="F680" s="10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row>
    <row r="681" spans="1:143" x14ac:dyDescent="0.25">
      <c r="A681" s="887" t="s">
        <v>1</v>
      </c>
      <c r="B681" s="887"/>
      <c r="C681" s="887"/>
      <c r="D681" s="887"/>
      <c r="E681" s="887"/>
      <c r="F681" s="887"/>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row>
    <row r="682" spans="1:143" x14ac:dyDescent="0.25">
      <c r="A682" s="889" t="s">
        <v>1360</v>
      </c>
      <c r="B682" s="889"/>
      <c r="C682" s="889"/>
      <c r="D682" s="889"/>
      <c r="E682" s="889"/>
      <c r="F682" s="889"/>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row>
    <row r="683" spans="1:143" x14ac:dyDescent="0.25">
      <c r="A683" s="889" t="s">
        <v>2</v>
      </c>
      <c r="B683" s="889"/>
      <c r="C683" s="889"/>
      <c r="D683" s="889"/>
      <c r="E683" s="889"/>
      <c r="F683" s="889"/>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row>
    <row r="684" spans="1:143" x14ac:dyDescent="0.25">
      <c r="A684" s="123"/>
      <c r="C684" s="25"/>
      <c r="D684" s="68"/>
      <c r="E684" s="106"/>
      <c r="F684" s="101"/>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row>
    <row r="685" spans="1:143" x14ac:dyDescent="0.25">
      <c r="A685" s="59"/>
      <c r="B685" s="20"/>
      <c r="C685" s="86"/>
      <c r="D685" s="72"/>
      <c r="E685" s="65"/>
      <c r="F685" s="164"/>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row>
    <row r="686" spans="1:143" x14ac:dyDescent="0.25">
      <c r="A686" s="59"/>
      <c r="B686" s="20"/>
      <c r="C686" s="86"/>
      <c r="D686" s="72"/>
      <c r="E686" s="65"/>
      <c r="F686" s="164"/>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row>
    <row r="687" spans="1:143" ht="15.75" thickBot="1" x14ac:dyDescent="0.3">
      <c r="A687" s="26"/>
      <c r="B687" s="20"/>
      <c r="C687" s="14"/>
      <c r="D687" s="69"/>
      <c r="E687" s="108"/>
      <c r="F687" s="115"/>
      <c r="G687" s="271" t="s">
        <v>37</v>
      </c>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row>
    <row r="688" spans="1:143" x14ac:dyDescent="0.25">
      <c r="A688" s="935" t="s">
        <v>25</v>
      </c>
      <c r="B688" s="936"/>
      <c r="C688" s="936"/>
      <c r="D688" s="936"/>
      <c r="E688" s="936"/>
      <c r="F688" s="321"/>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row>
    <row r="689" spans="1:143" ht="15.75" thickBot="1" x14ac:dyDescent="0.3">
      <c r="A689" s="937"/>
      <c r="B689" s="938"/>
      <c r="C689" s="938"/>
      <c r="D689" s="938"/>
      <c r="E689" s="938"/>
      <c r="F689" s="322"/>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row>
    <row r="690" spans="1:143" x14ac:dyDescent="0.25">
      <c r="A690" s="935" t="s">
        <v>4</v>
      </c>
      <c r="B690" s="936"/>
      <c r="C690" s="936"/>
      <c r="D690" s="936"/>
      <c r="E690" s="939"/>
      <c r="F690" s="952">
        <v>190215.24</v>
      </c>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row>
    <row r="691" spans="1:143" ht="15.75" thickBot="1" x14ac:dyDescent="0.3">
      <c r="A691" s="937"/>
      <c r="B691" s="938"/>
      <c r="C691" s="938"/>
      <c r="D691" s="938"/>
      <c r="E691" s="940"/>
      <c r="F691" s="953"/>
    </row>
    <row r="692" spans="1:143" x14ac:dyDescent="0.25">
      <c r="A692" s="943" t="s">
        <v>5</v>
      </c>
      <c r="B692" s="954" t="s">
        <v>23</v>
      </c>
      <c r="C692" s="943" t="s">
        <v>22</v>
      </c>
      <c r="D692" s="943" t="s">
        <v>8</v>
      </c>
      <c r="E692" s="947" t="s">
        <v>9</v>
      </c>
      <c r="F692" s="956" t="s">
        <v>10</v>
      </c>
      <c r="G692" s="271" t="s">
        <v>1542</v>
      </c>
    </row>
    <row r="693" spans="1:143" ht="15.75" thickBot="1" x14ac:dyDescent="0.3">
      <c r="A693" s="944"/>
      <c r="B693" s="955"/>
      <c r="C693" s="944"/>
      <c r="D693" s="944"/>
      <c r="E693" s="948"/>
      <c r="F693" s="957"/>
    </row>
    <row r="694" spans="1:143" x14ac:dyDescent="0.25">
      <c r="A694" s="43"/>
      <c r="B694" s="56"/>
      <c r="C694" s="260" t="s">
        <v>751</v>
      </c>
      <c r="D694" s="82"/>
      <c r="E694" s="42"/>
      <c r="F694" s="328">
        <f>F690+D694-E694</f>
        <v>190215.24</v>
      </c>
    </row>
    <row r="695" spans="1:143" ht="15" customHeight="1" x14ac:dyDescent="0.25">
      <c r="A695" s="83"/>
      <c r="B695" s="34"/>
      <c r="C695" s="4" t="s">
        <v>16</v>
      </c>
      <c r="D695" s="471">
        <v>500000</v>
      </c>
      <c r="E695" s="109"/>
      <c r="F695" s="96">
        <f>F694+D695-E695</f>
        <v>690215.24</v>
      </c>
    </row>
    <row r="696" spans="1:143" ht="15" customHeight="1" x14ac:dyDescent="0.25">
      <c r="A696" s="87"/>
      <c r="B696" s="27"/>
      <c r="C696" s="2" t="s">
        <v>1358</v>
      </c>
      <c r="D696" s="149"/>
      <c r="E696" s="339">
        <v>175</v>
      </c>
      <c r="F696" s="327">
        <f>F695+D696-E696</f>
        <v>690040.24</v>
      </c>
    </row>
    <row r="697" spans="1:143" x14ac:dyDescent="0.25">
      <c r="A697" s="17"/>
      <c r="B697" s="7"/>
      <c r="C697" s="7"/>
      <c r="D697" s="73"/>
      <c r="E697" s="93"/>
      <c r="F697" s="116"/>
    </row>
    <row r="698" spans="1:143" x14ac:dyDescent="0.25">
      <c r="A698" s="17"/>
      <c r="B698" s="7"/>
      <c r="C698" s="7"/>
      <c r="D698" s="73"/>
      <c r="E698" s="93"/>
      <c r="F698" s="116"/>
    </row>
    <row r="699" spans="1:143" x14ac:dyDescent="0.25">
      <c r="A699" s="17"/>
      <c r="B699" s="7"/>
      <c r="C699" s="7"/>
      <c r="D699" s="73"/>
      <c r="E699" s="93"/>
      <c r="F699" s="116"/>
    </row>
    <row r="700" spans="1:143" x14ac:dyDescent="0.25">
      <c r="A700" s="17"/>
      <c r="B700" s="7"/>
      <c r="C700" s="7"/>
      <c r="D700" s="73"/>
      <c r="E700" s="93"/>
      <c r="F700" s="116"/>
    </row>
    <row r="701" spans="1:143" x14ac:dyDescent="0.25">
      <c r="A701" s="887" t="s">
        <v>0</v>
      </c>
      <c r="B701" s="887"/>
      <c r="C701" s="887"/>
      <c r="D701" s="887"/>
      <c r="E701" s="887"/>
      <c r="F701" s="887"/>
    </row>
    <row r="702" spans="1:143" x14ac:dyDescent="0.25">
      <c r="A702" s="888" t="s">
        <v>33</v>
      </c>
      <c r="B702" s="888"/>
      <c r="C702" s="888"/>
      <c r="D702" s="888"/>
      <c r="E702" s="888"/>
      <c r="F702" s="888"/>
    </row>
    <row r="703" spans="1:143" x14ac:dyDescent="0.25">
      <c r="A703" s="39"/>
      <c r="B703" s="249"/>
      <c r="C703" s="498"/>
      <c r="D703" s="498"/>
      <c r="E703" s="105"/>
      <c r="F703" s="100"/>
    </row>
    <row r="704" spans="1:143" x14ac:dyDescent="0.25">
      <c r="A704" s="887" t="s">
        <v>1</v>
      </c>
      <c r="B704" s="887"/>
      <c r="C704" s="887"/>
      <c r="D704" s="887"/>
      <c r="E704" s="887"/>
      <c r="F704" s="887"/>
    </row>
    <row r="705" spans="1:143" x14ac:dyDescent="0.25">
      <c r="A705" s="889" t="s">
        <v>1360</v>
      </c>
      <c r="B705" s="889"/>
      <c r="C705" s="889"/>
      <c r="D705" s="889"/>
      <c r="E705" s="889"/>
      <c r="F705" s="889"/>
    </row>
    <row r="706" spans="1:143" s="37" customFormat="1" ht="28.5" customHeight="1" x14ac:dyDescent="0.25">
      <c r="A706" s="889" t="s">
        <v>2</v>
      </c>
      <c r="B706" s="889"/>
      <c r="C706" s="889"/>
      <c r="D706" s="889"/>
      <c r="E706" s="889"/>
      <c r="F706" s="889"/>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74"/>
      <c r="AE706" s="274"/>
      <c r="AF706" s="274"/>
      <c r="AG706" s="274"/>
      <c r="AH706" s="274"/>
      <c r="AI706" s="274"/>
      <c r="AJ706" s="274"/>
      <c r="AK706" s="274"/>
      <c r="AL706" s="274"/>
      <c r="AM706" s="274"/>
      <c r="AN706" s="274"/>
      <c r="AO706" s="274"/>
      <c r="AP706" s="274"/>
      <c r="AQ706" s="274"/>
      <c r="AR706" s="274"/>
      <c r="AS706" s="274"/>
      <c r="AT706" s="274"/>
      <c r="AU706" s="274"/>
      <c r="AV706" s="274"/>
      <c r="AW706" s="274"/>
      <c r="AX706" s="274"/>
      <c r="AY706" s="274"/>
      <c r="AZ706" s="274"/>
      <c r="BA706" s="274"/>
      <c r="BB706" s="274"/>
      <c r="BC706" s="274"/>
      <c r="BD706" s="274"/>
      <c r="BE706" s="274"/>
      <c r="BF706" s="274"/>
      <c r="BG706" s="274"/>
      <c r="BH706" s="274"/>
      <c r="BI706" s="274"/>
      <c r="BJ706" s="274"/>
      <c r="BK706" s="274"/>
      <c r="BL706" s="274"/>
      <c r="BM706" s="274"/>
      <c r="BN706" s="274"/>
      <c r="BO706" s="274"/>
      <c r="BP706" s="274"/>
      <c r="BQ706" s="274"/>
      <c r="BR706" s="274"/>
      <c r="BS706" s="274"/>
      <c r="BT706" s="274"/>
      <c r="BU706" s="274"/>
      <c r="BV706" s="274"/>
      <c r="BW706" s="274"/>
      <c r="BX706" s="274"/>
      <c r="BY706" s="274"/>
      <c r="BZ706" s="274"/>
      <c r="CA706" s="274"/>
      <c r="CB706" s="274"/>
      <c r="CC706" s="274"/>
      <c r="CD706" s="274"/>
      <c r="CE706" s="274"/>
      <c r="CF706" s="274"/>
      <c r="CG706" s="274"/>
      <c r="CH706" s="274"/>
      <c r="CI706" s="274"/>
      <c r="CJ706" s="274"/>
      <c r="CK706" s="274"/>
      <c r="CL706" s="274"/>
      <c r="CM706" s="274"/>
      <c r="CN706" s="274"/>
      <c r="CO706" s="274"/>
      <c r="CP706" s="274"/>
      <c r="CQ706" s="274"/>
      <c r="CR706" s="274"/>
      <c r="CS706" s="274"/>
      <c r="CT706" s="274"/>
      <c r="CU706" s="274"/>
      <c r="CV706" s="274"/>
      <c r="CW706" s="274"/>
      <c r="CX706" s="274"/>
      <c r="CY706" s="274"/>
      <c r="CZ706" s="274"/>
      <c r="DA706" s="274"/>
      <c r="DB706" s="274"/>
      <c r="DC706" s="274"/>
      <c r="DD706" s="274"/>
      <c r="DE706" s="274"/>
      <c r="DF706" s="274"/>
      <c r="DG706" s="274"/>
      <c r="DH706" s="274"/>
      <c r="DI706" s="274"/>
      <c r="DJ706" s="274"/>
      <c r="DK706" s="274"/>
      <c r="DL706" s="274"/>
      <c r="DM706" s="274"/>
      <c r="DN706" s="274"/>
      <c r="DO706" s="274"/>
      <c r="DP706" s="274"/>
      <c r="DQ706" s="274"/>
      <c r="DR706" s="274"/>
      <c r="DS706" s="274"/>
      <c r="DT706" s="274"/>
      <c r="DU706" s="274"/>
      <c r="DV706" s="274"/>
      <c r="DW706" s="274"/>
      <c r="DX706" s="274"/>
      <c r="DY706" s="274"/>
      <c r="DZ706" s="274"/>
      <c r="EA706" s="274"/>
      <c r="EB706" s="274"/>
      <c r="EC706" s="274"/>
      <c r="ED706" s="274"/>
      <c r="EE706" s="274"/>
      <c r="EF706" s="274"/>
      <c r="EG706" s="274"/>
      <c r="EH706" s="274"/>
      <c r="EI706" s="274"/>
      <c r="EJ706" s="274"/>
      <c r="EK706" s="274"/>
      <c r="EL706" s="274"/>
      <c r="EM706" s="274"/>
    </row>
    <row r="707" spans="1:143" s="37" customFormat="1" x14ac:dyDescent="0.25">
      <c r="A707" s="17"/>
      <c r="B707" s="7"/>
      <c r="C707" s="14"/>
      <c r="D707" s="69"/>
      <c r="E707" s="108"/>
      <c r="F707" s="103"/>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74"/>
      <c r="AE707" s="274"/>
      <c r="AF707" s="274"/>
      <c r="AG707" s="274"/>
      <c r="AH707" s="274"/>
      <c r="AI707" s="274"/>
      <c r="AJ707" s="274"/>
      <c r="AK707" s="274"/>
      <c r="AL707" s="274"/>
      <c r="AM707" s="274"/>
      <c r="AN707" s="274"/>
      <c r="AO707" s="274"/>
      <c r="AP707" s="274"/>
      <c r="AQ707" s="274"/>
      <c r="AR707" s="274"/>
      <c r="AS707" s="274"/>
      <c r="AT707" s="274"/>
      <c r="AU707" s="274"/>
      <c r="AV707" s="274"/>
      <c r="AW707" s="274"/>
      <c r="AX707" s="274"/>
      <c r="AY707" s="274"/>
      <c r="AZ707" s="274"/>
      <c r="BA707" s="274"/>
      <c r="BB707" s="274"/>
      <c r="BC707" s="274"/>
      <c r="BD707" s="274"/>
      <c r="BE707" s="274"/>
      <c r="BF707" s="274"/>
      <c r="BG707" s="274"/>
      <c r="BH707" s="274"/>
      <c r="BI707" s="274"/>
      <c r="BJ707" s="274"/>
      <c r="BK707" s="274"/>
      <c r="BL707" s="274"/>
      <c r="BM707" s="274"/>
      <c r="BN707" s="274"/>
      <c r="BO707" s="274"/>
      <c r="BP707" s="274"/>
      <c r="BQ707" s="274"/>
      <c r="BR707" s="274"/>
      <c r="BS707" s="274"/>
      <c r="BT707" s="274"/>
      <c r="BU707" s="274"/>
      <c r="BV707" s="274"/>
      <c r="BW707" s="274"/>
      <c r="BX707" s="274"/>
      <c r="BY707" s="274"/>
      <c r="BZ707" s="274"/>
      <c r="CA707" s="274"/>
      <c r="CB707" s="274"/>
      <c r="CC707" s="274"/>
      <c r="CD707" s="274"/>
      <c r="CE707" s="274"/>
      <c r="CF707" s="274"/>
      <c r="CG707" s="274"/>
      <c r="CH707" s="274"/>
      <c r="CI707" s="274"/>
      <c r="CJ707" s="274"/>
      <c r="CK707" s="274"/>
      <c r="CL707" s="274"/>
      <c r="CM707" s="274"/>
      <c r="CN707" s="274"/>
      <c r="CO707" s="274"/>
      <c r="CP707" s="274"/>
      <c r="CQ707" s="274"/>
      <c r="CR707" s="274"/>
      <c r="CS707" s="274"/>
      <c r="CT707" s="274"/>
      <c r="CU707" s="274"/>
      <c r="CV707" s="274"/>
      <c r="CW707" s="274"/>
      <c r="CX707" s="274"/>
      <c r="CY707" s="274"/>
      <c r="CZ707" s="274"/>
      <c r="DA707" s="274"/>
      <c r="DB707" s="274"/>
      <c r="DC707" s="274"/>
      <c r="DD707" s="274"/>
      <c r="DE707" s="274"/>
      <c r="DF707" s="274"/>
      <c r="DG707" s="274"/>
      <c r="DH707" s="274"/>
      <c r="DI707" s="274"/>
      <c r="DJ707" s="274"/>
      <c r="DK707" s="274"/>
      <c r="DL707" s="274"/>
      <c r="DM707" s="274"/>
      <c r="DN707" s="274"/>
      <c r="DO707" s="274"/>
      <c r="DP707" s="274"/>
      <c r="DQ707" s="274"/>
      <c r="DR707" s="274"/>
      <c r="DS707" s="274"/>
      <c r="DT707" s="274"/>
      <c r="DU707" s="274"/>
      <c r="DV707" s="274"/>
      <c r="DW707" s="274"/>
      <c r="DX707" s="274"/>
      <c r="DY707" s="274"/>
      <c r="DZ707" s="274"/>
      <c r="EA707" s="274"/>
      <c r="EB707" s="274"/>
      <c r="EC707" s="274"/>
      <c r="ED707" s="274"/>
      <c r="EE707" s="274"/>
      <c r="EF707" s="274"/>
      <c r="EG707" s="274"/>
      <c r="EH707" s="274"/>
      <c r="EI707" s="274"/>
      <c r="EJ707" s="274"/>
      <c r="EK707" s="274"/>
      <c r="EL707" s="274"/>
      <c r="EM707" s="274"/>
    </row>
    <row r="708" spans="1:143" s="37" customFormat="1" ht="15.75" thickBot="1" x14ac:dyDescent="0.3">
      <c r="A708" s="17"/>
      <c r="B708" s="7"/>
      <c r="C708" s="14"/>
      <c r="D708" s="69"/>
      <c r="E708" s="108"/>
      <c r="F708" s="103"/>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74"/>
      <c r="AE708" s="274"/>
      <c r="AF708" s="274"/>
      <c r="AG708" s="274"/>
      <c r="AH708" s="274"/>
      <c r="AI708" s="274"/>
      <c r="AJ708" s="274"/>
      <c r="AK708" s="274"/>
      <c r="AL708" s="274"/>
      <c r="AM708" s="274"/>
      <c r="AN708" s="274"/>
      <c r="AO708" s="274"/>
      <c r="AP708" s="274"/>
      <c r="AQ708" s="274"/>
      <c r="AR708" s="274"/>
      <c r="AS708" s="274"/>
      <c r="AT708" s="274"/>
      <c r="AU708" s="274"/>
      <c r="AV708" s="274"/>
      <c r="AW708" s="274"/>
      <c r="AX708" s="274"/>
      <c r="AY708" s="274"/>
      <c r="AZ708" s="274"/>
      <c r="BA708" s="274"/>
      <c r="BB708" s="274"/>
      <c r="BC708" s="274"/>
      <c r="BD708" s="274"/>
      <c r="BE708" s="274"/>
      <c r="BF708" s="274"/>
      <c r="BG708" s="274"/>
      <c r="BH708" s="274"/>
      <c r="BI708" s="274"/>
      <c r="BJ708" s="274"/>
      <c r="BK708" s="274"/>
      <c r="BL708" s="274"/>
      <c r="BM708" s="274"/>
      <c r="BN708" s="274"/>
      <c r="BO708" s="274"/>
      <c r="BP708" s="274"/>
      <c r="BQ708" s="274"/>
      <c r="BR708" s="274"/>
      <c r="BS708" s="274"/>
      <c r="BT708" s="274"/>
      <c r="BU708" s="274"/>
      <c r="BV708" s="274"/>
      <c r="BW708" s="274"/>
      <c r="BX708" s="274"/>
      <c r="BY708" s="274"/>
      <c r="BZ708" s="274"/>
      <c r="CA708" s="274"/>
      <c r="CB708" s="274"/>
      <c r="CC708" s="274"/>
      <c r="CD708" s="274"/>
      <c r="CE708" s="274"/>
      <c r="CF708" s="274"/>
      <c r="CG708" s="274"/>
      <c r="CH708" s="274"/>
      <c r="CI708" s="274"/>
      <c r="CJ708" s="274"/>
      <c r="CK708" s="274"/>
      <c r="CL708" s="274"/>
      <c r="CM708" s="274"/>
      <c r="CN708" s="274"/>
      <c r="CO708" s="274"/>
      <c r="CP708" s="274"/>
      <c r="CQ708" s="274"/>
      <c r="CR708" s="274"/>
      <c r="CS708" s="274"/>
      <c r="CT708" s="274"/>
      <c r="CU708" s="274"/>
      <c r="CV708" s="274"/>
      <c r="CW708" s="274"/>
      <c r="CX708" s="274"/>
      <c r="CY708" s="274"/>
      <c r="CZ708" s="274"/>
      <c r="DA708" s="274"/>
      <c r="DB708" s="274"/>
      <c r="DC708" s="274"/>
      <c r="DD708" s="274"/>
      <c r="DE708" s="274"/>
      <c r="DF708" s="274"/>
      <c r="DG708" s="274"/>
      <c r="DH708" s="274"/>
      <c r="DI708" s="274"/>
      <c r="DJ708" s="274"/>
      <c r="DK708" s="274"/>
      <c r="DL708" s="274"/>
      <c r="DM708" s="274"/>
      <c r="DN708" s="274"/>
      <c r="DO708" s="274"/>
      <c r="DP708" s="274"/>
      <c r="DQ708" s="274"/>
      <c r="DR708" s="274"/>
      <c r="DS708" s="274"/>
      <c r="DT708" s="274"/>
      <c r="DU708" s="274"/>
      <c r="DV708" s="274"/>
      <c r="DW708" s="274"/>
      <c r="DX708" s="274"/>
      <c r="DY708" s="274"/>
      <c r="DZ708" s="274"/>
      <c r="EA708" s="274"/>
      <c r="EB708" s="274"/>
      <c r="EC708" s="274"/>
      <c r="ED708" s="274"/>
      <c r="EE708" s="274"/>
      <c r="EF708" s="274"/>
      <c r="EG708" s="274"/>
      <c r="EH708" s="274"/>
      <c r="EI708" s="274"/>
      <c r="EJ708" s="274"/>
      <c r="EK708" s="274"/>
      <c r="EL708" s="274"/>
      <c r="EM708" s="274"/>
    </row>
    <row r="709" spans="1:143" s="37" customFormat="1" x14ac:dyDescent="0.25">
      <c r="A709" s="890" t="s">
        <v>26</v>
      </c>
      <c r="B709" s="891"/>
      <c r="C709" s="891"/>
      <c r="D709" s="891"/>
      <c r="E709" s="960"/>
      <c r="F709" s="500"/>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row>
    <row r="710" spans="1:143" s="37" customFormat="1" ht="15.75" thickBot="1" x14ac:dyDescent="0.3">
      <c r="A710" s="892"/>
      <c r="B710" s="893"/>
      <c r="C710" s="893"/>
      <c r="D710" s="893"/>
      <c r="E710" s="961"/>
      <c r="F710" s="501"/>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row>
    <row r="711" spans="1:143" s="37" customFormat="1" x14ac:dyDescent="0.25">
      <c r="A711" s="890" t="s">
        <v>4</v>
      </c>
      <c r="B711" s="891"/>
      <c r="C711" s="891"/>
      <c r="D711" s="891"/>
      <c r="E711" s="960"/>
      <c r="F711" s="962">
        <v>133058.06</v>
      </c>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74"/>
      <c r="AE711" s="274"/>
      <c r="AF711" s="274"/>
      <c r="AG711" s="274"/>
      <c r="AH711" s="274"/>
      <c r="AI711" s="274"/>
      <c r="AJ711" s="274"/>
      <c r="AK711" s="274"/>
      <c r="AL711" s="274"/>
      <c r="AM711" s="274"/>
      <c r="AN711" s="274"/>
      <c r="AO711" s="274"/>
      <c r="AP711" s="274"/>
      <c r="AQ711" s="274"/>
      <c r="AR711" s="274"/>
      <c r="AS711" s="274"/>
      <c r="AT711" s="274"/>
      <c r="AU711" s="274"/>
      <c r="AV711" s="274"/>
      <c r="AW711" s="274"/>
      <c r="AX711" s="274"/>
      <c r="AY711" s="274"/>
      <c r="AZ711" s="274"/>
      <c r="BA711" s="274"/>
      <c r="BB711" s="274"/>
      <c r="BC711" s="274"/>
      <c r="BD711" s="274"/>
      <c r="BE711" s="274"/>
      <c r="BF711" s="274"/>
      <c r="BG711" s="274"/>
      <c r="BH711" s="274"/>
      <c r="BI711" s="274"/>
      <c r="BJ711" s="274"/>
      <c r="BK711" s="274"/>
      <c r="BL711" s="274"/>
      <c r="BM711" s="274"/>
      <c r="BN711" s="274"/>
      <c r="BO711" s="274"/>
      <c r="BP711" s="274"/>
      <c r="BQ711" s="274"/>
      <c r="BR711" s="274"/>
      <c r="BS711" s="274"/>
      <c r="BT711" s="274"/>
      <c r="BU711" s="274"/>
      <c r="BV711" s="274"/>
      <c r="BW711" s="274"/>
      <c r="BX711" s="274"/>
      <c r="BY711" s="274"/>
      <c r="BZ711" s="274"/>
      <c r="CA711" s="274"/>
      <c r="CB711" s="274"/>
      <c r="CC711" s="274"/>
      <c r="CD711" s="274"/>
      <c r="CE711" s="274"/>
      <c r="CF711" s="274"/>
      <c r="CG711" s="274"/>
      <c r="CH711" s="274"/>
      <c r="CI711" s="274"/>
      <c r="CJ711" s="274"/>
      <c r="CK711" s="274"/>
      <c r="CL711" s="274"/>
      <c r="CM711" s="274"/>
      <c r="CN711" s="274"/>
      <c r="CO711" s="274"/>
      <c r="CP711" s="274"/>
      <c r="CQ711" s="274"/>
      <c r="CR711" s="274"/>
      <c r="CS711" s="274"/>
      <c r="CT711" s="274"/>
      <c r="CU711" s="274"/>
      <c r="CV711" s="274"/>
      <c r="CW711" s="274"/>
      <c r="CX711" s="274"/>
      <c r="CY711" s="274"/>
      <c r="CZ711" s="274"/>
      <c r="DA711" s="274"/>
      <c r="DB711" s="274"/>
      <c r="DC711" s="274"/>
      <c r="DD711" s="274"/>
      <c r="DE711" s="274"/>
      <c r="DF711" s="274"/>
      <c r="DG711" s="274"/>
      <c r="DH711" s="274"/>
      <c r="DI711" s="274"/>
      <c r="DJ711" s="274"/>
      <c r="DK711" s="274"/>
      <c r="DL711" s="274"/>
      <c r="DM711" s="274"/>
      <c r="DN711" s="274"/>
      <c r="DO711" s="274"/>
      <c r="DP711" s="274"/>
      <c r="DQ711" s="274"/>
      <c r="DR711" s="274"/>
      <c r="DS711" s="274"/>
      <c r="DT711" s="274"/>
      <c r="DU711" s="274"/>
      <c r="DV711" s="274"/>
      <c r="DW711" s="274"/>
      <c r="DX711" s="274"/>
      <c r="DY711" s="274"/>
      <c r="DZ711" s="274"/>
      <c r="EA711" s="274"/>
      <c r="EB711" s="274"/>
      <c r="EC711" s="274"/>
      <c r="ED711" s="274"/>
      <c r="EE711" s="274"/>
      <c r="EF711" s="274"/>
      <c r="EG711" s="274"/>
      <c r="EH711" s="274"/>
      <c r="EI711" s="274"/>
      <c r="EJ711" s="274"/>
      <c r="EK711" s="274"/>
      <c r="EL711" s="274"/>
      <c r="EM711" s="274"/>
    </row>
    <row r="712" spans="1:143" s="37" customFormat="1" ht="15.75" thickBot="1" x14ac:dyDescent="0.3">
      <c r="A712" s="892"/>
      <c r="B712" s="893"/>
      <c r="C712" s="893"/>
      <c r="D712" s="893"/>
      <c r="E712" s="961"/>
      <c r="F712" s="963"/>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74"/>
      <c r="AE712" s="274"/>
      <c r="AF712" s="274"/>
      <c r="AG712" s="274"/>
      <c r="AH712" s="274"/>
      <c r="AI712" s="274"/>
      <c r="AJ712" s="274"/>
      <c r="AK712" s="274"/>
      <c r="AL712" s="274"/>
      <c r="AM712" s="274"/>
      <c r="AN712" s="274"/>
      <c r="AO712" s="274"/>
      <c r="AP712" s="274"/>
      <c r="AQ712" s="274"/>
      <c r="AR712" s="274"/>
      <c r="AS712" s="274"/>
      <c r="AT712" s="274"/>
      <c r="AU712" s="274"/>
      <c r="AV712" s="274"/>
      <c r="AW712" s="274"/>
      <c r="AX712" s="274"/>
      <c r="AY712" s="274"/>
      <c r="AZ712" s="274"/>
      <c r="BA712" s="274"/>
      <c r="BB712" s="274"/>
      <c r="BC712" s="274"/>
      <c r="BD712" s="274"/>
      <c r="BE712" s="274"/>
      <c r="BF712" s="274"/>
      <c r="BG712" s="274"/>
      <c r="BH712" s="274"/>
      <c r="BI712" s="274"/>
      <c r="BJ712" s="274"/>
      <c r="BK712" s="274"/>
      <c r="BL712" s="274"/>
      <c r="BM712" s="274"/>
      <c r="BN712" s="274"/>
      <c r="BO712" s="274"/>
      <c r="BP712" s="274"/>
      <c r="BQ712" s="274"/>
      <c r="BR712" s="274"/>
      <c r="BS712" s="274"/>
      <c r="BT712" s="274"/>
      <c r="BU712" s="274"/>
      <c r="BV712" s="274"/>
      <c r="BW712" s="274"/>
      <c r="BX712" s="274"/>
      <c r="BY712" s="274"/>
      <c r="BZ712" s="274"/>
      <c r="CA712" s="274"/>
      <c r="CB712" s="274"/>
      <c r="CC712" s="274"/>
      <c r="CD712" s="274"/>
      <c r="CE712" s="274"/>
      <c r="CF712" s="274"/>
      <c r="CG712" s="274"/>
      <c r="CH712" s="274"/>
      <c r="CI712" s="274"/>
      <c r="CJ712" s="274"/>
      <c r="CK712" s="274"/>
      <c r="CL712" s="274"/>
      <c r="CM712" s="274"/>
      <c r="CN712" s="274"/>
      <c r="CO712" s="274"/>
      <c r="CP712" s="274"/>
      <c r="CQ712" s="274"/>
      <c r="CR712" s="274"/>
      <c r="CS712" s="274"/>
      <c r="CT712" s="274"/>
      <c r="CU712" s="274"/>
      <c r="CV712" s="274"/>
      <c r="CW712" s="274"/>
      <c r="CX712" s="274"/>
      <c r="CY712" s="274"/>
      <c r="CZ712" s="274"/>
      <c r="DA712" s="274"/>
      <c r="DB712" s="274"/>
      <c r="DC712" s="274"/>
      <c r="DD712" s="274"/>
      <c r="DE712" s="274"/>
      <c r="DF712" s="274"/>
      <c r="DG712" s="274"/>
      <c r="DH712" s="274"/>
      <c r="DI712" s="274"/>
      <c r="DJ712" s="274"/>
      <c r="DK712" s="274"/>
      <c r="DL712" s="274"/>
      <c r="DM712" s="274"/>
      <c r="DN712" s="274"/>
      <c r="DO712" s="274"/>
      <c r="DP712" s="274"/>
      <c r="DQ712" s="274"/>
      <c r="DR712" s="274"/>
      <c r="DS712" s="274"/>
      <c r="DT712" s="274"/>
      <c r="DU712" s="274"/>
      <c r="DV712" s="274"/>
      <c r="DW712" s="274"/>
      <c r="DX712" s="274"/>
      <c r="DY712" s="274"/>
      <c r="DZ712" s="274"/>
      <c r="EA712" s="274"/>
      <c r="EB712" s="274"/>
      <c r="EC712" s="274"/>
      <c r="ED712" s="274"/>
      <c r="EE712" s="274"/>
      <c r="EF712" s="274"/>
      <c r="EG712" s="274"/>
      <c r="EH712" s="274"/>
      <c r="EI712" s="274"/>
      <c r="EJ712" s="274"/>
      <c r="EK712" s="274"/>
      <c r="EL712" s="274"/>
      <c r="EM712" s="274"/>
    </row>
    <row r="713" spans="1:143" s="37" customFormat="1" x14ac:dyDescent="0.25">
      <c r="A713" s="898" t="s">
        <v>5</v>
      </c>
      <c r="B713" s="954" t="s">
        <v>23</v>
      </c>
      <c r="C713" s="898" t="s">
        <v>22</v>
      </c>
      <c r="D713" s="898" t="s">
        <v>8</v>
      </c>
      <c r="E713" s="964" t="s">
        <v>9</v>
      </c>
      <c r="F713" s="911" t="s">
        <v>10</v>
      </c>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74"/>
      <c r="AE713" s="274"/>
      <c r="AF713" s="274"/>
      <c r="AG713" s="274"/>
      <c r="AH713" s="274"/>
      <c r="AI713" s="274"/>
      <c r="AJ713" s="274"/>
      <c r="AK713" s="274"/>
      <c r="AL713" s="274"/>
      <c r="AM713" s="274"/>
      <c r="AN713" s="274"/>
      <c r="AO713" s="274"/>
      <c r="AP713" s="274"/>
      <c r="AQ713" s="274"/>
      <c r="AR713" s="274"/>
      <c r="AS713" s="274"/>
      <c r="AT713" s="274"/>
      <c r="AU713" s="274"/>
      <c r="AV713" s="274"/>
      <c r="AW713" s="274"/>
      <c r="AX713" s="274"/>
      <c r="AY713" s="274"/>
      <c r="AZ713" s="274"/>
      <c r="BA713" s="274"/>
      <c r="BB713" s="274"/>
      <c r="BC713" s="274"/>
      <c r="BD713" s="274"/>
      <c r="BE713" s="274"/>
      <c r="BF713" s="274"/>
      <c r="BG713" s="274"/>
      <c r="BH713" s="274"/>
      <c r="BI713" s="274"/>
      <c r="BJ713" s="274"/>
      <c r="BK713" s="274"/>
      <c r="BL713" s="274"/>
      <c r="BM713" s="274"/>
      <c r="BN713" s="274"/>
      <c r="BO713" s="274"/>
      <c r="BP713" s="274"/>
      <c r="BQ713" s="274"/>
      <c r="BR713" s="274"/>
      <c r="BS713" s="274"/>
      <c r="BT713" s="274"/>
      <c r="BU713" s="274"/>
      <c r="BV713" s="274"/>
      <c r="BW713" s="274"/>
      <c r="BX713" s="274"/>
      <c r="BY713" s="274"/>
      <c r="BZ713" s="274"/>
      <c r="CA713" s="274"/>
      <c r="CB713" s="274"/>
      <c r="CC713" s="274"/>
      <c r="CD713" s="274"/>
      <c r="CE713" s="274"/>
      <c r="CF713" s="274"/>
      <c r="CG713" s="274"/>
      <c r="CH713" s="274"/>
      <c r="CI713" s="274"/>
      <c r="CJ713" s="274"/>
      <c r="CK713" s="274"/>
      <c r="CL713" s="274"/>
      <c r="CM713" s="274"/>
      <c r="CN713" s="274"/>
      <c r="CO713" s="274"/>
      <c r="CP713" s="274"/>
      <c r="CQ713" s="274"/>
      <c r="CR713" s="274"/>
      <c r="CS713" s="274"/>
      <c r="CT713" s="274"/>
      <c r="CU713" s="274"/>
      <c r="CV713" s="274"/>
      <c r="CW713" s="274"/>
      <c r="CX713" s="274"/>
      <c r="CY713" s="274"/>
      <c r="CZ713" s="274"/>
      <c r="DA713" s="274"/>
      <c r="DB713" s="274"/>
      <c r="DC713" s="274"/>
      <c r="DD713" s="274"/>
      <c r="DE713" s="274"/>
      <c r="DF713" s="274"/>
      <c r="DG713" s="274"/>
      <c r="DH713" s="274"/>
      <c r="DI713" s="274"/>
      <c r="DJ713" s="274"/>
      <c r="DK713" s="274"/>
      <c r="DL713" s="274"/>
      <c r="DM713" s="274"/>
      <c r="DN713" s="274"/>
      <c r="DO713" s="274"/>
      <c r="DP713" s="274"/>
      <c r="DQ713" s="274"/>
      <c r="DR713" s="274"/>
      <c r="DS713" s="274"/>
      <c r="DT713" s="274"/>
      <c r="DU713" s="274"/>
      <c r="DV713" s="274"/>
      <c r="DW713" s="274"/>
      <c r="DX713" s="274"/>
      <c r="DY713" s="274"/>
      <c r="DZ713" s="274"/>
      <c r="EA713" s="274"/>
      <c r="EB713" s="274"/>
      <c r="EC713" s="274"/>
      <c r="ED713" s="274"/>
      <c r="EE713" s="274"/>
      <c r="EF713" s="274"/>
      <c r="EG713" s="274"/>
      <c r="EH713" s="274"/>
      <c r="EI713" s="274"/>
      <c r="EJ713" s="274"/>
      <c r="EK713" s="274"/>
      <c r="EL713" s="274"/>
      <c r="EM713" s="274"/>
    </row>
    <row r="714" spans="1:143" s="37" customFormat="1" ht="15.75" thickBot="1" x14ac:dyDescent="0.3">
      <c r="A714" s="902"/>
      <c r="B714" s="955"/>
      <c r="C714" s="902"/>
      <c r="D714" s="902"/>
      <c r="E714" s="965"/>
      <c r="F714" s="912"/>
      <c r="G714" s="274" t="s">
        <v>1543</v>
      </c>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74"/>
      <c r="AE714" s="274"/>
      <c r="AF714" s="274"/>
      <c r="AG714" s="274"/>
      <c r="AH714" s="274"/>
      <c r="AI714" s="274"/>
      <c r="AJ714" s="274"/>
      <c r="AK714" s="274"/>
      <c r="AL714" s="274"/>
      <c r="AM714" s="274"/>
      <c r="AN714" s="274"/>
      <c r="AO714" s="274"/>
      <c r="AP714" s="274"/>
      <c r="AQ714" s="274"/>
      <c r="AR714" s="274"/>
      <c r="AS714" s="274"/>
      <c r="AT714" s="274"/>
      <c r="AU714" s="274"/>
      <c r="AV714" s="274"/>
      <c r="AW714" s="274"/>
      <c r="AX714" s="274"/>
      <c r="AY714" s="274"/>
      <c r="AZ714" s="274"/>
      <c r="BA714" s="274"/>
      <c r="BB714" s="274"/>
      <c r="BC714" s="274"/>
      <c r="BD714" s="274"/>
      <c r="BE714" s="274"/>
      <c r="BF714" s="274"/>
      <c r="BG714" s="274"/>
      <c r="BH714" s="274"/>
      <c r="BI714" s="274"/>
      <c r="BJ714" s="274"/>
      <c r="BK714" s="274"/>
      <c r="BL714" s="274"/>
      <c r="BM714" s="274"/>
      <c r="BN714" s="274"/>
      <c r="BO714" s="274"/>
      <c r="BP714" s="274"/>
      <c r="BQ714" s="274"/>
      <c r="BR714" s="274"/>
      <c r="BS714" s="274"/>
      <c r="BT714" s="274"/>
      <c r="BU714" s="274"/>
      <c r="BV714" s="274"/>
      <c r="BW714" s="274"/>
      <c r="BX714" s="274"/>
      <c r="BY714" s="274"/>
      <c r="BZ714" s="274"/>
      <c r="CA714" s="274"/>
      <c r="CB714" s="274"/>
      <c r="CC714" s="274"/>
      <c r="CD714" s="274"/>
      <c r="CE714" s="274"/>
      <c r="CF714" s="274"/>
      <c r="CG714" s="274"/>
      <c r="CH714" s="274"/>
      <c r="CI714" s="274"/>
      <c r="CJ714" s="274"/>
      <c r="CK714" s="274"/>
      <c r="CL714" s="274"/>
      <c r="CM714" s="274"/>
      <c r="CN714" s="274"/>
      <c r="CO714" s="274"/>
      <c r="CP714" s="274"/>
      <c r="CQ714" s="274"/>
      <c r="CR714" s="274"/>
      <c r="CS714" s="274"/>
      <c r="CT714" s="274"/>
      <c r="CU714" s="274"/>
      <c r="CV714" s="274"/>
      <c r="CW714" s="274"/>
      <c r="CX714" s="274"/>
      <c r="CY714" s="274"/>
      <c r="CZ714" s="274"/>
      <c r="DA714" s="274"/>
      <c r="DB714" s="274"/>
      <c r="DC714" s="274"/>
      <c r="DD714" s="274"/>
      <c r="DE714" s="274"/>
      <c r="DF714" s="274"/>
      <c r="DG714" s="274"/>
      <c r="DH714" s="274"/>
      <c r="DI714" s="274"/>
      <c r="DJ714" s="274"/>
      <c r="DK714" s="274"/>
      <c r="DL714" s="274"/>
      <c r="DM714" s="274"/>
      <c r="DN714" s="274"/>
      <c r="DO714" s="274"/>
      <c r="DP714" s="274"/>
      <c r="DQ714" s="274"/>
      <c r="DR714" s="274"/>
      <c r="DS714" s="274"/>
      <c r="DT714" s="274"/>
      <c r="DU714" s="274"/>
      <c r="DV714" s="274"/>
      <c r="DW714" s="274"/>
      <c r="DX714" s="274"/>
      <c r="DY714" s="274"/>
      <c r="DZ714" s="274"/>
      <c r="EA714" s="274"/>
      <c r="EB714" s="274"/>
      <c r="EC714" s="274"/>
      <c r="ED714" s="274"/>
      <c r="EE714" s="274"/>
      <c r="EF714" s="274"/>
      <c r="EG714" s="274"/>
      <c r="EH714" s="274"/>
      <c r="EI714" s="274"/>
      <c r="EJ714" s="274"/>
      <c r="EK714" s="274"/>
      <c r="EL714" s="274"/>
      <c r="EM714" s="274"/>
    </row>
    <row r="715" spans="1:143" s="37" customFormat="1" x14ac:dyDescent="0.25">
      <c r="A715" s="43"/>
      <c r="B715" s="44"/>
      <c r="C715" s="2" t="s">
        <v>27</v>
      </c>
      <c r="D715" s="79"/>
      <c r="E715" s="325"/>
      <c r="F715" s="326"/>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c r="AF715" s="274"/>
      <c r="AG715" s="274"/>
      <c r="AH715" s="274"/>
      <c r="AI715" s="274"/>
      <c r="AJ715" s="274"/>
      <c r="AK715" s="274"/>
      <c r="AL715" s="274"/>
      <c r="AM715" s="274"/>
      <c r="AN715" s="274"/>
      <c r="AO715" s="274"/>
      <c r="AP715" s="274"/>
      <c r="AQ715" s="274"/>
      <c r="AR715" s="274"/>
      <c r="AS715" s="274"/>
      <c r="AT715" s="274"/>
      <c r="AU715" s="274"/>
      <c r="AV715" s="274"/>
      <c r="AW715" s="274"/>
      <c r="AX715" s="274"/>
      <c r="AY715" s="274"/>
      <c r="AZ715" s="274"/>
      <c r="BA715" s="274"/>
      <c r="BB715" s="274"/>
      <c r="BC715" s="274"/>
      <c r="BD715" s="274"/>
      <c r="BE715" s="274"/>
      <c r="BF715" s="274"/>
      <c r="BG715" s="274"/>
      <c r="BH715" s="274"/>
      <c r="BI715" s="274"/>
      <c r="BJ715" s="274"/>
      <c r="BK715" s="274"/>
      <c r="BL715" s="274"/>
      <c r="BM715" s="274"/>
      <c r="BN715" s="274"/>
      <c r="BO715" s="274"/>
      <c r="BP715" s="274"/>
      <c r="BQ715" s="274"/>
      <c r="BR715" s="274"/>
      <c r="BS715" s="274"/>
      <c r="BT715" s="274"/>
      <c r="BU715" s="274"/>
      <c r="BV715" s="274"/>
      <c r="BW715" s="274"/>
      <c r="BX715" s="274"/>
      <c r="BY715" s="274"/>
      <c r="BZ715" s="274"/>
      <c r="CA715" s="274"/>
      <c r="CB715" s="274"/>
      <c r="CC715" s="274"/>
      <c r="CD715" s="274"/>
      <c r="CE715" s="274"/>
      <c r="CF715" s="274"/>
      <c r="CG715" s="274"/>
      <c r="CH715" s="274"/>
      <c r="CI715" s="274"/>
      <c r="CJ715" s="274"/>
      <c r="CK715" s="274"/>
      <c r="CL715" s="274"/>
      <c r="CM715" s="274"/>
      <c r="CN715" s="274"/>
      <c r="CO715" s="274"/>
      <c r="CP715" s="274"/>
      <c r="CQ715" s="274"/>
      <c r="CR715" s="274"/>
      <c r="CS715" s="274"/>
      <c r="CT715" s="274"/>
      <c r="CU715" s="274"/>
      <c r="CV715" s="274"/>
      <c r="CW715" s="274"/>
      <c r="CX715" s="274"/>
      <c r="CY715" s="274"/>
      <c r="CZ715" s="274"/>
      <c r="DA715" s="274"/>
      <c r="DB715" s="274"/>
      <c r="DC715" s="274"/>
      <c r="DD715" s="274"/>
      <c r="DE715" s="274"/>
      <c r="DF715" s="274"/>
      <c r="DG715" s="274"/>
      <c r="DH715" s="274"/>
      <c r="DI715" s="274"/>
      <c r="DJ715" s="274"/>
      <c r="DK715" s="274"/>
      <c r="DL715" s="274"/>
      <c r="DM715" s="274"/>
      <c r="DN715" s="274"/>
      <c r="DO715" s="274"/>
      <c r="DP715" s="274"/>
      <c r="DQ715" s="274"/>
      <c r="DR715" s="274"/>
      <c r="DS715" s="274"/>
      <c r="DT715" s="274"/>
      <c r="DU715" s="274"/>
      <c r="DV715" s="274"/>
      <c r="DW715" s="274"/>
      <c r="DX715" s="274"/>
      <c r="DY715" s="274"/>
      <c r="DZ715" s="274"/>
      <c r="EA715" s="274"/>
      <c r="EB715" s="274"/>
      <c r="EC715" s="274"/>
      <c r="ED715" s="274"/>
      <c r="EE715" s="274"/>
      <c r="EF715" s="274"/>
      <c r="EG715" s="274"/>
      <c r="EH715" s="274"/>
      <c r="EI715" s="274"/>
      <c r="EJ715" s="274"/>
      <c r="EK715" s="274"/>
      <c r="EL715" s="274"/>
      <c r="EM715" s="274"/>
    </row>
    <row r="716" spans="1:143" s="37" customFormat="1" x14ac:dyDescent="0.25">
      <c r="A716" s="84"/>
      <c r="B716" s="9"/>
      <c r="C716" s="260" t="s">
        <v>751</v>
      </c>
      <c r="D716" s="63"/>
      <c r="E716" s="280"/>
      <c r="F716" s="327"/>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274"/>
      <c r="AF716" s="274"/>
      <c r="AG716" s="274"/>
      <c r="AH716" s="274"/>
      <c r="AI716" s="274"/>
      <c r="AJ716" s="274"/>
      <c r="AK716" s="274"/>
      <c r="AL716" s="274"/>
      <c r="AM716" s="274"/>
      <c r="AN716" s="274"/>
      <c r="AO716" s="274"/>
      <c r="AP716" s="274"/>
      <c r="AQ716" s="274"/>
      <c r="AR716" s="274"/>
      <c r="AS716" s="274"/>
      <c r="AT716" s="274"/>
      <c r="AU716" s="274"/>
      <c r="AV716" s="274"/>
      <c r="AW716" s="274"/>
      <c r="AX716" s="274"/>
      <c r="AY716" s="274"/>
      <c r="AZ716" s="274"/>
      <c r="BA716" s="274"/>
      <c r="BB716" s="274"/>
      <c r="BC716" s="274"/>
      <c r="BD716" s="274"/>
      <c r="BE716" s="274"/>
      <c r="BF716" s="274"/>
      <c r="BG716" s="274"/>
      <c r="BH716" s="274"/>
      <c r="BI716" s="274"/>
      <c r="BJ716" s="274"/>
      <c r="BK716" s="274"/>
      <c r="BL716" s="274"/>
      <c r="BM716" s="274"/>
      <c r="BN716" s="274"/>
      <c r="BO716" s="274"/>
      <c r="BP716" s="274"/>
      <c r="BQ716" s="274"/>
      <c r="BR716" s="274"/>
      <c r="BS716" s="274"/>
      <c r="BT716" s="274"/>
      <c r="BU716" s="274"/>
      <c r="BV716" s="274"/>
      <c r="BW716" s="274"/>
      <c r="BX716" s="274"/>
      <c r="BY716" s="274"/>
      <c r="BZ716" s="274"/>
      <c r="CA716" s="274"/>
      <c r="CB716" s="274"/>
      <c r="CC716" s="274"/>
      <c r="CD716" s="274"/>
      <c r="CE716" s="274"/>
      <c r="CF716" s="274"/>
      <c r="CG716" s="274"/>
      <c r="CH716" s="274"/>
      <c r="CI716" s="274"/>
      <c r="CJ716" s="274"/>
      <c r="CK716" s="274"/>
      <c r="CL716" s="274"/>
      <c r="CM716" s="274"/>
      <c r="CN716" s="274"/>
      <c r="CO716" s="274"/>
      <c r="CP716" s="274"/>
      <c r="CQ716" s="274"/>
      <c r="CR716" s="274"/>
      <c r="CS716" s="274"/>
      <c r="CT716" s="274"/>
      <c r="CU716" s="274"/>
      <c r="CV716" s="274"/>
      <c r="CW716" s="274"/>
      <c r="CX716" s="274"/>
      <c r="CY716" s="274"/>
      <c r="CZ716" s="274"/>
      <c r="DA716" s="274"/>
      <c r="DB716" s="274"/>
      <c r="DC716" s="274"/>
      <c r="DD716" s="274"/>
      <c r="DE716" s="274"/>
      <c r="DF716" s="274"/>
      <c r="DG716" s="274"/>
      <c r="DH716" s="274"/>
      <c r="DI716" s="274"/>
      <c r="DJ716" s="274"/>
      <c r="DK716" s="274"/>
      <c r="DL716" s="274"/>
      <c r="DM716" s="274"/>
      <c r="DN716" s="274"/>
      <c r="DO716" s="274"/>
      <c r="DP716" s="274"/>
      <c r="DQ716" s="274"/>
      <c r="DR716" s="274"/>
      <c r="DS716" s="274"/>
      <c r="DT716" s="274"/>
      <c r="DU716" s="274"/>
      <c r="DV716" s="274"/>
      <c r="DW716" s="274"/>
      <c r="DX716" s="274"/>
      <c r="DY716" s="274"/>
      <c r="DZ716" s="274"/>
      <c r="EA716" s="274"/>
      <c r="EB716" s="274"/>
      <c r="EC716" s="274"/>
      <c r="ED716" s="274"/>
      <c r="EE716" s="274"/>
      <c r="EF716" s="274"/>
      <c r="EG716" s="274"/>
      <c r="EH716" s="274"/>
      <c r="EI716" s="274"/>
      <c r="EJ716" s="274"/>
      <c r="EK716" s="274"/>
      <c r="EL716" s="274"/>
      <c r="EM716" s="274"/>
    </row>
    <row r="717" spans="1:143" s="37" customFormat="1" x14ac:dyDescent="0.25">
      <c r="A717" s="87"/>
      <c r="B717" s="27"/>
      <c r="C717" s="2" t="s">
        <v>1358</v>
      </c>
      <c r="D717" s="149"/>
      <c r="E717" s="339">
        <v>175</v>
      </c>
      <c r="F717" s="327">
        <f>F711+D717-E717</f>
        <v>132883.06</v>
      </c>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F717" s="274"/>
      <c r="AG717" s="274"/>
      <c r="AH717" s="274"/>
      <c r="AI717" s="274"/>
      <c r="AJ717" s="274"/>
      <c r="AK717" s="274"/>
      <c r="AL717" s="274"/>
      <c r="AM717" s="274"/>
      <c r="AN717" s="274"/>
      <c r="AO717" s="274"/>
      <c r="AP717" s="274"/>
      <c r="AQ717" s="274"/>
      <c r="AR717" s="274"/>
      <c r="AS717" s="274"/>
      <c r="AT717" s="274"/>
      <c r="AU717" s="274"/>
      <c r="AV717" s="274"/>
      <c r="AW717" s="274"/>
      <c r="AX717" s="274"/>
      <c r="AY717" s="274"/>
      <c r="AZ717" s="274"/>
      <c r="BA717" s="274"/>
      <c r="BB717" s="274"/>
      <c r="BC717" s="274"/>
      <c r="BD717" s="274"/>
      <c r="BE717" s="274"/>
      <c r="BF717" s="274"/>
      <c r="BG717" s="274"/>
      <c r="BH717" s="274"/>
      <c r="BI717" s="274"/>
      <c r="BJ717" s="274"/>
      <c r="BK717" s="274"/>
      <c r="BL717" s="274"/>
      <c r="BM717" s="274"/>
      <c r="BN717" s="274"/>
      <c r="BO717" s="274"/>
      <c r="BP717" s="274"/>
      <c r="BQ717" s="274"/>
      <c r="BR717" s="274"/>
      <c r="BS717" s="274"/>
      <c r="BT717" s="274"/>
      <c r="BU717" s="274"/>
      <c r="BV717" s="274"/>
      <c r="BW717" s="274"/>
      <c r="BX717" s="274"/>
      <c r="BY717" s="274"/>
      <c r="BZ717" s="274"/>
      <c r="CA717" s="274"/>
      <c r="CB717" s="274"/>
      <c r="CC717" s="274"/>
      <c r="CD717" s="274"/>
      <c r="CE717" s="274"/>
      <c r="CF717" s="274"/>
      <c r="CG717" s="274"/>
      <c r="CH717" s="274"/>
      <c r="CI717" s="274"/>
      <c r="CJ717" s="274"/>
      <c r="CK717" s="274"/>
      <c r="CL717" s="274"/>
      <c r="CM717" s="274"/>
      <c r="CN717" s="274"/>
      <c r="CO717" s="274"/>
      <c r="CP717" s="274"/>
      <c r="CQ717" s="274"/>
      <c r="CR717" s="274"/>
      <c r="CS717" s="274"/>
      <c r="CT717" s="274"/>
      <c r="CU717" s="274"/>
      <c r="CV717" s="274"/>
      <c r="CW717" s="274"/>
      <c r="CX717" s="274"/>
      <c r="CY717" s="274"/>
      <c r="CZ717" s="274"/>
      <c r="DA717" s="274"/>
      <c r="DB717" s="274"/>
      <c r="DC717" s="274"/>
      <c r="DD717" s="274"/>
      <c r="DE717" s="274"/>
      <c r="DF717" s="274"/>
      <c r="DG717" s="274"/>
      <c r="DH717" s="274"/>
      <c r="DI717" s="274"/>
      <c r="DJ717" s="274"/>
      <c r="DK717" s="274"/>
      <c r="DL717" s="274"/>
      <c r="DM717" s="274"/>
      <c r="DN717" s="274"/>
      <c r="DO717" s="274"/>
      <c r="DP717" s="274"/>
      <c r="DQ717" s="274"/>
      <c r="DR717" s="274"/>
      <c r="DS717" s="274"/>
      <c r="DT717" s="274"/>
      <c r="DU717" s="274"/>
      <c r="DV717" s="274"/>
      <c r="DW717" s="274"/>
      <c r="DX717" s="274"/>
      <c r="DY717" s="274"/>
      <c r="DZ717" s="274"/>
      <c r="EA717" s="274"/>
      <c r="EB717" s="274"/>
      <c r="EC717" s="274"/>
      <c r="ED717" s="274"/>
      <c r="EE717" s="274"/>
      <c r="EF717" s="274"/>
      <c r="EG717" s="274"/>
      <c r="EH717" s="274"/>
      <c r="EI717" s="274"/>
      <c r="EJ717" s="274"/>
      <c r="EK717" s="274"/>
      <c r="EL717" s="274"/>
      <c r="EM717" s="274"/>
    </row>
    <row r="718" spans="1:143" s="37" customFormat="1" ht="15" customHeight="1" x14ac:dyDescent="0.25">
      <c r="A718" s="59"/>
      <c r="B718" s="7"/>
      <c r="C718" s="31"/>
      <c r="D718" s="74"/>
      <c r="E718" s="32"/>
      <c r="F718" s="116"/>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74"/>
      <c r="AE718" s="274"/>
      <c r="AF718" s="274"/>
      <c r="AG718" s="274"/>
      <c r="AH718" s="274"/>
      <c r="AI718" s="274"/>
      <c r="AJ718" s="274"/>
      <c r="AK718" s="274"/>
      <c r="AL718" s="274"/>
      <c r="AM718" s="274"/>
      <c r="AN718" s="274"/>
      <c r="AO718" s="274"/>
      <c r="AP718" s="274"/>
      <c r="AQ718" s="274"/>
      <c r="AR718" s="274"/>
      <c r="AS718" s="274"/>
      <c r="AT718" s="274"/>
      <c r="AU718" s="274"/>
      <c r="AV718" s="274"/>
      <c r="AW718" s="274"/>
      <c r="AX718" s="274"/>
      <c r="AY718" s="274"/>
      <c r="AZ718" s="274"/>
      <c r="BA718" s="274"/>
      <c r="BB718" s="274"/>
      <c r="BC718" s="274"/>
      <c r="BD718" s="274"/>
      <c r="BE718" s="274"/>
      <c r="BF718" s="274"/>
      <c r="BG718" s="274"/>
      <c r="BH718" s="274"/>
      <c r="BI718" s="274"/>
      <c r="BJ718" s="274"/>
      <c r="BK718" s="274"/>
      <c r="BL718" s="274"/>
      <c r="BM718" s="274"/>
      <c r="BN718" s="274"/>
      <c r="BO718" s="274"/>
      <c r="BP718" s="274"/>
      <c r="BQ718" s="274"/>
      <c r="BR718" s="274"/>
      <c r="BS718" s="274"/>
      <c r="BT718" s="274"/>
      <c r="BU718" s="274"/>
      <c r="BV718" s="274"/>
      <c r="BW718" s="274"/>
      <c r="BX718" s="274"/>
      <c r="BY718" s="274"/>
      <c r="BZ718" s="274"/>
      <c r="CA718" s="274"/>
      <c r="CB718" s="274"/>
      <c r="CC718" s="274"/>
      <c r="CD718" s="274"/>
      <c r="CE718" s="274"/>
      <c r="CF718" s="274"/>
      <c r="CG718" s="274"/>
      <c r="CH718" s="274"/>
      <c r="CI718" s="274"/>
      <c r="CJ718" s="274"/>
      <c r="CK718" s="274"/>
      <c r="CL718" s="274"/>
      <c r="CM718" s="274"/>
      <c r="CN718" s="274"/>
      <c r="CO718" s="274"/>
      <c r="CP718" s="274"/>
      <c r="CQ718" s="274"/>
      <c r="CR718" s="274"/>
      <c r="CS718" s="274"/>
      <c r="CT718" s="274"/>
      <c r="CU718" s="274"/>
      <c r="CV718" s="274"/>
      <c r="CW718" s="274"/>
      <c r="CX718" s="274"/>
      <c r="CY718" s="274"/>
      <c r="CZ718" s="274"/>
      <c r="DA718" s="274"/>
      <c r="DB718" s="274"/>
      <c r="DC718" s="274"/>
      <c r="DD718" s="274"/>
      <c r="DE718" s="274"/>
      <c r="DF718" s="274"/>
      <c r="DG718" s="274"/>
      <c r="DH718" s="274"/>
      <c r="DI718" s="274"/>
      <c r="DJ718" s="274"/>
      <c r="DK718" s="274"/>
      <c r="DL718" s="274"/>
      <c r="DM718" s="274"/>
      <c r="DN718" s="274"/>
      <c r="DO718" s="274"/>
      <c r="DP718" s="274"/>
      <c r="DQ718" s="274"/>
      <c r="DR718" s="274"/>
      <c r="DS718" s="274"/>
      <c r="DT718" s="274"/>
      <c r="DU718" s="274"/>
      <c r="DV718" s="274"/>
      <c r="DW718" s="274"/>
      <c r="DX718" s="274"/>
      <c r="DY718" s="274"/>
      <c r="DZ718" s="274"/>
      <c r="EA718" s="274"/>
      <c r="EB718" s="274"/>
      <c r="EC718" s="274"/>
      <c r="ED718" s="274"/>
      <c r="EE718" s="274"/>
      <c r="EF718" s="274"/>
      <c r="EG718" s="274"/>
      <c r="EH718" s="274"/>
      <c r="EI718" s="274"/>
      <c r="EJ718" s="274"/>
      <c r="EK718" s="274"/>
      <c r="EL718" s="274"/>
      <c r="EM718" s="274"/>
    </row>
    <row r="719" spans="1:143" ht="15" customHeight="1" x14ac:dyDescent="0.25">
      <c r="A719" s="59"/>
      <c r="B719" s="7"/>
      <c r="C719" s="31"/>
      <c r="D719" s="74"/>
      <c r="E719" s="32"/>
      <c r="F719" s="116"/>
    </row>
    <row r="720" spans="1:143" x14ac:dyDescent="0.25">
      <c r="A720" s="59"/>
      <c r="B720" s="7"/>
      <c r="C720" s="31"/>
      <c r="D720" s="74"/>
      <c r="E720" s="32"/>
      <c r="F720" s="116"/>
    </row>
    <row r="721" spans="1:143" x14ac:dyDescent="0.25">
      <c r="A721" s="887" t="s">
        <v>0</v>
      </c>
      <c r="B721" s="887"/>
      <c r="C721" s="887"/>
      <c r="D721" s="887"/>
      <c r="E721" s="887"/>
      <c r="F721" s="887"/>
    </row>
    <row r="722" spans="1:143" x14ac:dyDescent="0.25">
      <c r="A722" s="888" t="s">
        <v>33</v>
      </c>
      <c r="B722" s="888"/>
      <c r="C722" s="888"/>
      <c r="D722" s="888"/>
      <c r="E722" s="888"/>
      <c r="F722" s="888"/>
    </row>
    <row r="723" spans="1:143" x14ac:dyDescent="0.25">
      <c r="A723" s="39"/>
      <c r="B723" s="249"/>
      <c r="C723" s="498"/>
      <c r="D723" s="498"/>
      <c r="E723" s="105"/>
      <c r="F723" s="100"/>
    </row>
    <row r="724" spans="1:143" x14ac:dyDescent="0.25">
      <c r="A724" s="887" t="s">
        <v>1</v>
      </c>
      <c r="B724" s="887"/>
      <c r="C724" s="887"/>
      <c r="D724" s="887"/>
      <c r="E724" s="887"/>
      <c r="F724" s="887"/>
    </row>
    <row r="725" spans="1:143" x14ac:dyDescent="0.25">
      <c r="A725" s="889" t="s">
        <v>1360</v>
      </c>
      <c r="B725" s="889"/>
      <c r="C725" s="889"/>
      <c r="D725" s="889"/>
      <c r="E725" s="889"/>
      <c r="F725" s="889"/>
    </row>
    <row r="726" spans="1:143" x14ac:dyDescent="0.25">
      <c r="A726" s="889" t="s">
        <v>2</v>
      </c>
      <c r="B726" s="889"/>
      <c r="C726" s="889"/>
      <c r="D726" s="889"/>
      <c r="E726" s="889"/>
      <c r="F726" s="889"/>
    </row>
    <row r="727" spans="1:143" x14ac:dyDescent="0.25">
      <c r="A727" s="59"/>
      <c r="B727" s="7"/>
      <c r="C727" s="31"/>
      <c r="D727" s="74"/>
      <c r="E727" s="32"/>
      <c r="F727" s="116"/>
      <c r="G727" s="274"/>
    </row>
    <row r="728" spans="1:143" ht="18" customHeight="1" thickBot="1" x14ac:dyDescent="0.3">
      <c r="A728" s="21"/>
      <c r="B728" s="7"/>
      <c r="C728" s="31"/>
      <c r="D728" s="71"/>
      <c r="E728" s="32"/>
      <c r="F728" s="118"/>
    </row>
    <row r="729" spans="1:143" s="37" customFormat="1" ht="22.5" customHeight="1" x14ac:dyDescent="0.25">
      <c r="A729" s="935" t="s">
        <v>30</v>
      </c>
      <c r="B729" s="936"/>
      <c r="C729" s="936"/>
      <c r="D729" s="936"/>
      <c r="E729" s="936"/>
      <c r="F729" s="321"/>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74"/>
      <c r="AE729" s="274"/>
      <c r="AF729" s="274"/>
      <c r="AG729" s="274"/>
      <c r="AH729" s="274"/>
      <c r="AI729" s="274"/>
      <c r="AJ729" s="274"/>
      <c r="AK729" s="274"/>
      <c r="AL729" s="274"/>
      <c r="AM729" s="274"/>
      <c r="AN729" s="274"/>
      <c r="AO729" s="274"/>
      <c r="AP729" s="274"/>
      <c r="AQ729" s="274"/>
      <c r="AR729" s="274"/>
      <c r="AS729" s="274"/>
      <c r="AT729" s="274"/>
      <c r="AU729" s="274"/>
      <c r="AV729" s="274"/>
      <c r="AW729" s="274"/>
      <c r="AX729" s="274"/>
      <c r="AY729" s="274"/>
      <c r="AZ729" s="274"/>
      <c r="BA729" s="274"/>
      <c r="BB729" s="274"/>
      <c r="BC729" s="274"/>
      <c r="BD729" s="274"/>
      <c r="BE729" s="274"/>
      <c r="BF729" s="274"/>
      <c r="BG729" s="274"/>
      <c r="BH729" s="274"/>
      <c r="BI729" s="274"/>
      <c r="BJ729" s="274"/>
      <c r="BK729" s="274"/>
      <c r="BL729" s="274"/>
      <c r="BM729" s="274"/>
      <c r="BN729" s="274"/>
      <c r="BO729" s="274"/>
      <c r="BP729" s="274"/>
      <c r="BQ729" s="274"/>
      <c r="BR729" s="274"/>
      <c r="BS729" s="274"/>
      <c r="BT729" s="274"/>
      <c r="BU729" s="274"/>
      <c r="BV729" s="274"/>
      <c r="BW729" s="274"/>
      <c r="BX729" s="274"/>
      <c r="BY729" s="274"/>
      <c r="BZ729" s="274"/>
      <c r="CA729" s="274"/>
      <c r="CB729" s="274"/>
      <c r="CC729" s="274"/>
      <c r="CD729" s="274"/>
      <c r="CE729" s="274"/>
      <c r="CF729" s="274"/>
      <c r="CG729" s="274"/>
      <c r="CH729" s="274"/>
      <c r="CI729" s="274"/>
      <c r="CJ729" s="274"/>
      <c r="CK729" s="274"/>
      <c r="CL729" s="274"/>
      <c r="CM729" s="274"/>
      <c r="CN729" s="274"/>
      <c r="CO729" s="274"/>
      <c r="CP729" s="274"/>
      <c r="CQ729" s="274"/>
      <c r="CR729" s="274"/>
      <c r="CS729" s="274"/>
      <c r="CT729" s="274"/>
      <c r="CU729" s="274"/>
      <c r="CV729" s="274"/>
      <c r="CW729" s="274"/>
      <c r="CX729" s="274"/>
      <c r="CY729" s="274"/>
      <c r="CZ729" s="274"/>
      <c r="DA729" s="274"/>
      <c r="DB729" s="274"/>
      <c r="DC729" s="274"/>
      <c r="DD729" s="274"/>
      <c r="DE729" s="274"/>
      <c r="DF729" s="274"/>
      <c r="DG729" s="274"/>
      <c r="DH729" s="274"/>
      <c r="DI729" s="274"/>
      <c r="DJ729" s="274"/>
      <c r="DK729" s="274"/>
      <c r="DL729" s="274"/>
      <c r="DM729" s="274"/>
      <c r="DN729" s="274"/>
      <c r="DO729" s="274"/>
      <c r="DP729" s="274"/>
      <c r="DQ729" s="274"/>
      <c r="DR729" s="274"/>
      <c r="DS729" s="274"/>
      <c r="DT729" s="274"/>
      <c r="DU729" s="274"/>
      <c r="DV729" s="274"/>
      <c r="DW729" s="274"/>
      <c r="DX729" s="274"/>
      <c r="DY729" s="274"/>
      <c r="DZ729" s="274"/>
      <c r="EA729" s="274"/>
      <c r="EB729" s="274"/>
      <c r="EC729" s="274"/>
      <c r="ED729" s="274"/>
      <c r="EE729" s="274"/>
      <c r="EF729" s="274"/>
      <c r="EG729" s="274"/>
      <c r="EH729" s="274"/>
      <c r="EI729" s="274"/>
      <c r="EJ729" s="274"/>
      <c r="EK729" s="274"/>
      <c r="EL729" s="274"/>
      <c r="EM729" s="274"/>
    </row>
    <row r="730" spans="1:143" s="37" customFormat="1" ht="15.75" thickBot="1" x14ac:dyDescent="0.3">
      <c r="A730" s="937"/>
      <c r="B730" s="938"/>
      <c r="C730" s="938"/>
      <c r="D730" s="938"/>
      <c r="E730" s="938"/>
      <c r="F730" s="322"/>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4"/>
      <c r="AE730" s="274"/>
      <c r="AF730" s="274"/>
      <c r="AG730" s="274"/>
      <c r="AH730" s="274"/>
      <c r="AI730" s="274"/>
      <c r="AJ730" s="274"/>
      <c r="AK730" s="274"/>
      <c r="AL730" s="274"/>
      <c r="AM730" s="274"/>
      <c r="AN730" s="274"/>
      <c r="AO730" s="274"/>
      <c r="AP730" s="274"/>
      <c r="AQ730" s="274"/>
      <c r="AR730" s="274"/>
      <c r="AS730" s="274"/>
      <c r="AT730" s="274"/>
      <c r="AU730" s="274"/>
      <c r="AV730" s="274"/>
      <c r="AW730" s="274"/>
      <c r="AX730" s="274"/>
      <c r="AY730" s="274"/>
      <c r="AZ730" s="274"/>
      <c r="BA730" s="274"/>
      <c r="BB730" s="274"/>
      <c r="BC730" s="274"/>
      <c r="BD730" s="274"/>
      <c r="BE730" s="274"/>
      <c r="BF730" s="274"/>
      <c r="BG730" s="274"/>
      <c r="BH730" s="274"/>
      <c r="BI730" s="274"/>
      <c r="BJ730" s="274"/>
      <c r="BK730" s="274"/>
      <c r="BL730" s="274"/>
      <c r="BM730" s="274"/>
      <c r="BN730" s="274"/>
      <c r="BO730" s="274"/>
      <c r="BP730" s="274"/>
      <c r="BQ730" s="274"/>
      <c r="BR730" s="274"/>
      <c r="BS730" s="274"/>
      <c r="BT730" s="274"/>
      <c r="BU730" s="274"/>
      <c r="BV730" s="274"/>
      <c r="BW730" s="274"/>
      <c r="BX730" s="274"/>
      <c r="BY730" s="274"/>
      <c r="BZ730" s="274"/>
      <c r="CA730" s="274"/>
      <c r="CB730" s="274"/>
      <c r="CC730" s="274"/>
      <c r="CD730" s="274"/>
      <c r="CE730" s="274"/>
      <c r="CF730" s="274"/>
      <c r="CG730" s="274"/>
      <c r="CH730" s="274"/>
      <c r="CI730" s="274"/>
      <c r="CJ730" s="274"/>
      <c r="CK730" s="274"/>
      <c r="CL730" s="274"/>
      <c r="CM730" s="274"/>
      <c r="CN730" s="274"/>
      <c r="CO730" s="274"/>
      <c r="CP730" s="274"/>
      <c r="CQ730" s="274"/>
      <c r="CR730" s="274"/>
      <c r="CS730" s="274"/>
      <c r="CT730" s="274"/>
      <c r="CU730" s="274"/>
      <c r="CV730" s="274"/>
      <c r="CW730" s="274"/>
      <c r="CX730" s="274"/>
      <c r="CY730" s="274"/>
      <c r="CZ730" s="274"/>
      <c r="DA730" s="274"/>
      <c r="DB730" s="274"/>
      <c r="DC730" s="274"/>
      <c r="DD730" s="274"/>
      <c r="DE730" s="274"/>
      <c r="DF730" s="274"/>
      <c r="DG730" s="274"/>
      <c r="DH730" s="274"/>
      <c r="DI730" s="274"/>
      <c r="DJ730" s="274"/>
      <c r="DK730" s="274"/>
      <c r="DL730" s="274"/>
      <c r="DM730" s="274"/>
      <c r="DN730" s="274"/>
      <c r="DO730" s="274"/>
      <c r="DP730" s="274"/>
      <c r="DQ730" s="274"/>
      <c r="DR730" s="274"/>
      <c r="DS730" s="274"/>
      <c r="DT730" s="274"/>
      <c r="DU730" s="274"/>
      <c r="DV730" s="274"/>
      <c r="DW730" s="274"/>
      <c r="DX730" s="274"/>
      <c r="DY730" s="274"/>
      <c r="DZ730" s="274"/>
      <c r="EA730" s="274"/>
      <c r="EB730" s="274"/>
      <c r="EC730" s="274"/>
      <c r="ED730" s="274"/>
      <c r="EE730" s="274"/>
      <c r="EF730" s="274"/>
      <c r="EG730" s="274"/>
      <c r="EH730" s="274"/>
      <c r="EI730" s="274"/>
      <c r="EJ730" s="274"/>
      <c r="EK730" s="274"/>
      <c r="EL730" s="274"/>
      <c r="EM730" s="274"/>
    </row>
    <row r="731" spans="1:143" s="37" customFormat="1" x14ac:dyDescent="0.25">
      <c r="A731" s="935" t="s">
        <v>4</v>
      </c>
      <c r="B731" s="936"/>
      <c r="C731" s="936"/>
      <c r="D731" s="936"/>
      <c r="E731" s="939"/>
      <c r="F731" s="941">
        <v>351012.46</v>
      </c>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74"/>
      <c r="AE731" s="274"/>
      <c r="AF731" s="274"/>
      <c r="AG731" s="274"/>
      <c r="AH731" s="274"/>
      <c r="AI731" s="274"/>
      <c r="AJ731" s="274"/>
      <c r="AK731" s="274"/>
      <c r="AL731" s="274"/>
      <c r="AM731" s="274"/>
      <c r="AN731" s="274"/>
      <c r="AO731" s="274"/>
      <c r="AP731" s="274"/>
      <c r="AQ731" s="274"/>
      <c r="AR731" s="274"/>
      <c r="AS731" s="274"/>
      <c r="AT731" s="274"/>
      <c r="AU731" s="274"/>
      <c r="AV731" s="274"/>
      <c r="AW731" s="274"/>
      <c r="AX731" s="274"/>
      <c r="AY731" s="274"/>
      <c r="AZ731" s="274"/>
      <c r="BA731" s="274"/>
      <c r="BB731" s="274"/>
      <c r="BC731" s="274"/>
      <c r="BD731" s="274"/>
      <c r="BE731" s="274"/>
      <c r="BF731" s="274"/>
      <c r="BG731" s="274"/>
      <c r="BH731" s="274"/>
      <c r="BI731" s="274"/>
      <c r="BJ731" s="274"/>
      <c r="BK731" s="274"/>
      <c r="BL731" s="274"/>
      <c r="BM731" s="274"/>
      <c r="BN731" s="274"/>
      <c r="BO731" s="274"/>
      <c r="BP731" s="274"/>
      <c r="BQ731" s="274"/>
      <c r="BR731" s="274"/>
      <c r="BS731" s="274"/>
      <c r="BT731" s="274"/>
      <c r="BU731" s="274"/>
      <c r="BV731" s="274"/>
      <c r="BW731" s="274"/>
      <c r="BX731" s="274"/>
      <c r="BY731" s="274"/>
      <c r="BZ731" s="274"/>
      <c r="CA731" s="274"/>
      <c r="CB731" s="274"/>
      <c r="CC731" s="274"/>
      <c r="CD731" s="274"/>
      <c r="CE731" s="274"/>
      <c r="CF731" s="274"/>
      <c r="CG731" s="274"/>
      <c r="CH731" s="274"/>
      <c r="CI731" s="274"/>
      <c r="CJ731" s="274"/>
      <c r="CK731" s="274"/>
      <c r="CL731" s="274"/>
      <c r="CM731" s="274"/>
      <c r="CN731" s="274"/>
      <c r="CO731" s="274"/>
      <c r="CP731" s="274"/>
      <c r="CQ731" s="274"/>
      <c r="CR731" s="274"/>
      <c r="CS731" s="274"/>
      <c r="CT731" s="274"/>
      <c r="CU731" s="274"/>
      <c r="CV731" s="274"/>
      <c r="CW731" s="274"/>
      <c r="CX731" s="274"/>
      <c r="CY731" s="274"/>
      <c r="CZ731" s="274"/>
      <c r="DA731" s="274"/>
      <c r="DB731" s="274"/>
      <c r="DC731" s="274"/>
      <c r="DD731" s="274"/>
      <c r="DE731" s="274"/>
      <c r="DF731" s="274"/>
      <c r="DG731" s="274"/>
      <c r="DH731" s="274"/>
      <c r="DI731" s="274"/>
      <c r="DJ731" s="274"/>
      <c r="DK731" s="274"/>
      <c r="DL731" s="274"/>
      <c r="DM731" s="274"/>
      <c r="DN731" s="274"/>
      <c r="DO731" s="274"/>
      <c r="DP731" s="274"/>
      <c r="DQ731" s="274"/>
      <c r="DR731" s="274"/>
      <c r="DS731" s="274"/>
      <c r="DT731" s="274"/>
      <c r="DU731" s="274"/>
      <c r="DV731" s="274"/>
      <c r="DW731" s="274"/>
      <c r="DX731" s="274"/>
      <c r="DY731" s="274"/>
      <c r="DZ731" s="274"/>
      <c r="EA731" s="274"/>
      <c r="EB731" s="274"/>
      <c r="EC731" s="274"/>
      <c r="ED731" s="274"/>
      <c r="EE731" s="274"/>
      <c r="EF731" s="274"/>
      <c r="EG731" s="274"/>
      <c r="EH731" s="274"/>
      <c r="EI731" s="274"/>
      <c r="EJ731" s="274"/>
      <c r="EK731" s="274"/>
      <c r="EL731" s="274"/>
      <c r="EM731" s="274"/>
    </row>
    <row r="732" spans="1:143" s="37" customFormat="1" ht="15.75" thickBot="1" x14ac:dyDescent="0.3">
      <c r="A732" s="937"/>
      <c r="B732" s="938"/>
      <c r="C732" s="938"/>
      <c r="D732" s="938"/>
      <c r="E732" s="940"/>
      <c r="F732" s="942"/>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4"/>
      <c r="AN732" s="274"/>
      <c r="AO732" s="274"/>
      <c r="AP732" s="274"/>
      <c r="AQ732" s="274"/>
      <c r="AR732" s="274"/>
      <c r="AS732" s="274"/>
      <c r="AT732" s="274"/>
      <c r="AU732" s="274"/>
      <c r="AV732" s="274"/>
      <c r="AW732" s="274"/>
      <c r="AX732" s="274"/>
      <c r="AY732" s="274"/>
      <c r="AZ732" s="274"/>
      <c r="BA732" s="274"/>
      <c r="BB732" s="274"/>
      <c r="BC732" s="274"/>
      <c r="BD732" s="274"/>
      <c r="BE732" s="274"/>
      <c r="BF732" s="274"/>
      <c r="BG732" s="274"/>
      <c r="BH732" s="274"/>
      <c r="BI732" s="274"/>
      <c r="BJ732" s="274"/>
      <c r="BK732" s="274"/>
      <c r="BL732" s="274"/>
      <c r="BM732" s="274"/>
      <c r="BN732" s="274"/>
      <c r="BO732" s="274"/>
      <c r="BP732" s="274"/>
      <c r="BQ732" s="274"/>
      <c r="BR732" s="274"/>
      <c r="BS732" s="274"/>
      <c r="BT732" s="274"/>
      <c r="BU732" s="274"/>
      <c r="BV732" s="274"/>
      <c r="BW732" s="274"/>
      <c r="BX732" s="274"/>
      <c r="BY732" s="274"/>
      <c r="BZ732" s="274"/>
      <c r="CA732" s="274"/>
      <c r="CB732" s="274"/>
      <c r="CC732" s="274"/>
      <c r="CD732" s="274"/>
      <c r="CE732" s="274"/>
      <c r="CF732" s="274"/>
      <c r="CG732" s="274"/>
      <c r="CH732" s="274"/>
      <c r="CI732" s="274"/>
      <c r="CJ732" s="274"/>
      <c r="CK732" s="274"/>
      <c r="CL732" s="274"/>
      <c r="CM732" s="274"/>
      <c r="CN732" s="274"/>
      <c r="CO732" s="274"/>
      <c r="CP732" s="274"/>
      <c r="CQ732" s="274"/>
      <c r="CR732" s="274"/>
      <c r="CS732" s="274"/>
      <c r="CT732" s="274"/>
      <c r="CU732" s="274"/>
      <c r="CV732" s="274"/>
      <c r="CW732" s="274"/>
      <c r="CX732" s="274"/>
      <c r="CY732" s="274"/>
      <c r="CZ732" s="274"/>
      <c r="DA732" s="274"/>
      <c r="DB732" s="274"/>
      <c r="DC732" s="274"/>
      <c r="DD732" s="274"/>
      <c r="DE732" s="274"/>
      <c r="DF732" s="274"/>
      <c r="DG732" s="274"/>
      <c r="DH732" s="274"/>
      <c r="DI732" s="274"/>
      <c r="DJ732" s="274"/>
      <c r="DK732" s="274"/>
      <c r="DL732" s="274"/>
      <c r="DM732" s="274"/>
      <c r="DN732" s="274"/>
      <c r="DO732" s="274"/>
      <c r="DP732" s="274"/>
      <c r="DQ732" s="274"/>
      <c r="DR732" s="274"/>
      <c r="DS732" s="274"/>
      <c r="DT732" s="274"/>
      <c r="DU732" s="274"/>
      <c r="DV732" s="274"/>
      <c r="DW732" s="274"/>
      <c r="DX732" s="274"/>
      <c r="DY732" s="274"/>
      <c r="DZ732" s="274"/>
      <c r="EA732" s="274"/>
      <c r="EB732" s="274"/>
      <c r="EC732" s="274"/>
      <c r="ED732" s="274"/>
      <c r="EE732" s="274"/>
      <c r="EF732" s="274"/>
      <c r="EG732" s="274"/>
      <c r="EH732" s="274"/>
      <c r="EI732" s="274"/>
      <c r="EJ732" s="274"/>
      <c r="EK732" s="274"/>
      <c r="EL732" s="274"/>
      <c r="EM732" s="274"/>
    </row>
    <row r="733" spans="1:143" s="37" customFormat="1" x14ac:dyDescent="0.25">
      <c r="A733" s="943" t="s">
        <v>5</v>
      </c>
      <c r="B733" s="954" t="s">
        <v>23</v>
      </c>
      <c r="C733" s="943" t="s">
        <v>22</v>
      </c>
      <c r="D733" s="943" t="s">
        <v>8</v>
      </c>
      <c r="E733" s="958" t="s">
        <v>9</v>
      </c>
      <c r="F733" s="949" t="s">
        <v>10</v>
      </c>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74"/>
      <c r="AE733" s="274"/>
      <c r="AF733" s="274"/>
      <c r="AG733" s="274"/>
      <c r="AH733" s="274"/>
      <c r="AI733" s="274"/>
      <c r="AJ733" s="274"/>
      <c r="AK733" s="274"/>
      <c r="AL733" s="274"/>
      <c r="AM733" s="274"/>
      <c r="AN733" s="274"/>
      <c r="AO733" s="274"/>
      <c r="AP733" s="274"/>
      <c r="AQ733" s="274"/>
      <c r="AR733" s="274"/>
      <c r="AS733" s="274"/>
      <c r="AT733" s="274"/>
      <c r="AU733" s="274"/>
      <c r="AV733" s="274"/>
      <c r="AW733" s="274"/>
      <c r="AX733" s="274"/>
      <c r="AY733" s="274"/>
      <c r="AZ733" s="274"/>
      <c r="BA733" s="274"/>
      <c r="BB733" s="274"/>
      <c r="BC733" s="274"/>
      <c r="BD733" s="274"/>
      <c r="BE733" s="274"/>
      <c r="BF733" s="274"/>
      <c r="BG733" s="274"/>
      <c r="BH733" s="274"/>
      <c r="BI733" s="274"/>
      <c r="BJ733" s="274"/>
      <c r="BK733" s="274"/>
      <c r="BL733" s="274"/>
      <c r="BM733" s="274"/>
      <c r="BN733" s="274"/>
      <c r="BO733" s="274"/>
      <c r="BP733" s="274"/>
      <c r="BQ733" s="274"/>
      <c r="BR733" s="274"/>
      <c r="BS733" s="274"/>
      <c r="BT733" s="274"/>
      <c r="BU733" s="274"/>
      <c r="BV733" s="274"/>
      <c r="BW733" s="274"/>
      <c r="BX733" s="274"/>
      <c r="BY733" s="274"/>
      <c r="BZ733" s="274"/>
      <c r="CA733" s="274"/>
      <c r="CB733" s="274"/>
      <c r="CC733" s="274"/>
      <c r="CD733" s="274"/>
      <c r="CE733" s="274"/>
      <c r="CF733" s="274"/>
      <c r="CG733" s="274"/>
      <c r="CH733" s="274"/>
      <c r="CI733" s="274"/>
      <c r="CJ733" s="274"/>
      <c r="CK733" s="274"/>
      <c r="CL733" s="274"/>
      <c r="CM733" s="274"/>
      <c r="CN733" s="274"/>
      <c r="CO733" s="274"/>
      <c r="CP733" s="274"/>
      <c r="CQ733" s="274"/>
      <c r="CR733" s="274"/>
      <c r="CS733" s="274"/>
      <c r="CT733" s="274"/>
      <c r="CU733" s="274"/>
      <c r="CV733" s="274"/>
      <c r="CW733" s="274"/>
      <c r="CX733" s="274"/>
      <c r="CY733" s="274"/>
      <c r="CZ733" s="274"/>
      <c r="DA733" s="274"/>
      <c r="DB733" s="274"/>
      <c r="DC733" s="274"/>
      <c r="DD733" s="274"/>
      <c r="DE733" s="274"/>
      <c r="DF733" s="274"/>
      <c r="DG733" s="274"/>
      <c r="DH733" s="274"/>
      <c r="DI733" s="274"/>
      <c r="DJ733" s="274"/>
      <c r="DK733" s="274"/>
      <c r="DL733" s="274"/>
      <c r="DM733" s="274"/>
      <c r="DN733" s="274"/>
      <c r="DO733" s="274"/>
      <c r="DP733" s="274"/>
      <c r="DQ733" s="274"/>
      <c r="DR733" s="274"/>
      <c r="DS733" s="274"/>
      <c r="DT733" s="274"/>
      <c r="DU733" s="274"/>
      <c r="DV733" s="274"/>
      <c r="DW733" s="274"/>
      <c r="DX733" s="274"/>
      <c r="DY733" s="274"/>
      <c r="DZ733" s="274"/>
      <c r="EA733" s="274"/>
      <c r="EB733" s="274"/>
      <c r="EC733" s="274"/>
      <c r="ED733" s="274"/>
      <c r="EE733" s="274"/>
      <c r="EF733" s="274"/>
      <c r="EG733" s="274"/>
      <c r="EH733" s="274"/>
      <c r="EI733" s="274"/>
      <c r="EJ733" s="274"/>
      <c r="EK733" s="274"/>
      <c r="EL733" s="274"/>
      <c r="EM733" s="274"/>
    </row>
    <row r="734" spans="1:143" s="37" customFormat="1" ht="15.75" thickBot="1" x14ac:dyDescent="0.3">
      <c r="A734" s="944"/>
      <c r="B734" s="955"/>
      <c r="C734" s="944"/>
      <c r="D734" s="944"/>
      <c r="E734" s="959"/>
      <c r="F734" s="950"/>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74"/>
      <c r="AE734" s="274"/>
      <c r="AF734" s="274"/>
      <c r="AG734" s="274"/>
      <c r="AH734" s="274"/>
      <c r="AI734" s="274"/>
      <c r="AJ734" s="274"/>
      <c r="AK734" s="274"/>
      <c r="AL734" s="274"/>
      <c r="AM734" s="274"/>
      <c r="AN734" s="274"/>
      <c r="AO734" s="274"/>
      <c r="AP734" s="274"/>
      <c r="AQ734" s="274"/>
      <c r="AR734" s="274"/>
      <c r="AS734" s="274"/>
      <c r="AT734" s="274"/>
      <c r="AU734" s="274"/>
      <c r="AV734" s="274"/>
      <c r="AW734" s="274"/>
      <c r="AX734" s="274"/>
      <c r="AY734" s="274"/>
      <c r="AZ734" s="274"/>
      <c r="BA734" s="274"/>
      <c r="BB734" s="274"/>
      <c r="BC734" s="274"/>
      <c r="BD734" s="274"/>
      <c r="BE734" s="274"/>
      <c r="BF734" s="274"/>
      <c r="BG734" s="274"/>
      <c r="BH734" s="274"/>
      <c r="BI734" s="274"/>
      <c r="BJ734" s="274"/>
      <c r="BK734" s="274"/>
      <c r="BL734" s="274"/>
      <c r="BM734" s="274"/>
      <c r="BN734" s="274"/>
      <c r="BO734" s="274"/>
      <c r="BP734" s="274"/>
      <c r="BQ734" s="274"/>
      <c r="BR734" s="274"/>
      <c r="BS734" s="274"/>
      <c r="BT734" s="274"/>
      <c r="BU734" s="274"/>
      <c r="BV734" s="274"/>
      <c r="BW734" s="274"/>
      <c r="BX734" s="274"/>
      <c r="BY734" s="274"/>
      <c r="BZ734" s="274"/>
      <c r="CA734" s="274"/>
      <c r="CB734" s="274"/>
      <c r="CC734" s="274"/>
      <c r="CD734" s="274"/>
      <c r="CE734" s="274"/>
      <c r="CF734" s="274"/>
      <c r="CG734" s="274"/>
      <c r="CH734" s="274"/>
      <c r="CI734" s="274"/>
      <c r="CJ734" s="274"/>
      <c r="CK734" s="274"/>
      <c r="CL734" s="274"/>
      <c r="CM734" s="274"/>
      <c r="CN734" s="274"/>
      <c r="CO734" s="274"/>
      <c r="CP734" s="274"/>
      <c r="CQ734" s="274"/>
      <c r="CR734" s="274"/>
      <c r="CS734" s="274"/>
      <c r="CT734" s="274"/>
      <c r="CU734" s="274"/>
      <c r="CV734" s="274"/>
      <c r="CW734" s="274"/>
      <c r="CX734" s="274"/>
      <c r="CY734" s="274"/>
      <c r="CZ734" s="274"/>
      <c r="DA734" s="274"/>
      <c r="DB734" s="274"/>
      <c r="DC734" s="274"/>
      <c r="DD734" s="274"/>
      <c r="DE734" s="274"/>
      <c r="DF734" s="274"/>
      <c r="DG734" s="274"/>
      <c r="DH734" s="274"/>
      <c r="DI734" s="274"/>
      <c r="DJ734" s="274"/>
      <c r="DK734" s="274"/>
      <c r="DL734" s="274"/>
      <c r="DM734" s="274"/>
      <c r="DN734" s="274"/>
      <c r="DO734" s="274"/>
      <c r="DP734" s="274"/>
      <c r="DQ734" s="274"/>
      <c r="DR734" s="274"/>
      <c r="DS734" s="274"/>
      <c r="DT734" s="274"/>
      <c r="DU734" s="274"/>
      <c r="DV734" s="274"/>
      <c r="DW734" s="274"/>
      <c r="DX734" s="274"/>
      <c r="DY734" s="274"/>
      <c r="DZ734" s="274"/>
      <c r="EA734" s="274"/>
      <c r="EB734" s="274"/>
      <c r="EC734" s="274"/>
      <c r="ED734" s="274"/>
      <c r="EE734" s="274"/>
      <c r="EF734" s="274"/>
      <c r="EG734" s="274"/>
      <c r="EH734" s="274"/>
      <c r="EI734" s="274"/>
      <c r="EJ734" s="274"/>
      <c r="EK734" s="274"/>
      <c r="EL734" s="274"/>
      <c r="EM734" s="274"/>
    </row>
    <row r="735" spans="1:143" s="37" customFormat="1" ht="15.75" thickBot="1" x14ac:dyDescent="0.3">
      <c r="A735" s="80"/>
      <c r="B735" s="9"/>
      <c r="C735" s="1" t="s">
        <v>27</v>
      </c>
      <c r="D735" s="40">
        <v>600000</v>
      </c>
      <c r="E735" s="343"/>
      <c r="F735" s="177">
        <f>F731+D735-E735</f>
        <v>951012.46</v>
      </c>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274"/>
      <c r="AE735" s="274"/>
      <c r="AF735" s="274"/>
      <c r="AG735" s="274"/>
      <c r="AH735" s="274"/>
      <c r="AI735" s="274"/>
      <c r="AJ735" s="274"/>
      <c r="AK735" s="274"/>
      <c r="AL735" s="274"/>
      <c r="AM735" s="274"/>
      <c r="AN735" s="274"/>
      <c r="AO735" s="274"/>
      <c r="AP735" s="274"/>
      <c r="AQ735" s="274"/>
      <c r="AR735" s="274"/>
      <c r="AS735" s="274"/>
      <c r="AT735" s="274"/>
      <c r="AU735" s="274"/>
      <c r="AV735" s="274"/>
      <c r="AW735" s="274"/>
      <c r="AX735" s="274"/>
      <c r="AY735" s="274"/>
      <c r="AZ735" s="274"/>
      <c r="BA735" s="274"/>
      <c r="BB735" s="274"/>
      <c r="BC735" s="274"/>
      <c r="BD735" s="274"/>
      <c r="BE735" s="274"/>
      <c r="BF735" s="274"/>
      <c r="BG735" s="274"/>
      <c r="BH735" s="274"/>
      <c r="BI735" s="274"/>
      <c r="BJ735" s="274"/>
      <c r="BK735" s="274"/>
      <c r="BL735" s="274"/>
      <c r="BM735" s="274"/>
      <c r="BN735" s="274"/>
      <c r="BO735" s="274"/>
      <c r="BP735" s="274"/>
      <c r="BQ735" s="274"/>
      <c r="BR735" s="274"/>
      <c r="BS735" s="274"/>
      <c r="BT735" s="274"/>
      <c r="BU735" s="274"/>
      <c r="BV735" s="274"/>
      <c r="BW735" s="274"/>
      <c r="BX735" s="274"/>
      <c r="BY735" s="274"/>
      <c r="BZ735" s="274"/>
      <c r="CA735" s="274"/>
      <c r="CB735" s="274"/>
      <c r="CC735" s="274"/>
      <c r="CD735" s="274"/>
      <c r="CE735" s="274"/>
      <c r="CF735" s="274"/>
      <c r="CG735" s="274"/>
      <c r="CH735" s="274"/>
      <c r="CI735" s="274"/>
      <c r="CJ735" s="274"/>
      <c r="CK735" s="274"/>
      <c r="CL735" s="274"/>
      <c r="CM735" s="274"/>
      <c r="CN735" s="274"/>
      <c r="CO735" s="274"/>
      <c r="CP735" s="274"/>
      <c r="CQ735" s="274"/>
      <c r="CR735" s="274"/>
      <c r="CS735" s="274"/>
      <c r="CT735" s="274"/>
      <c r="CU735" s="274"/>
      <c r="CV735" s="274"/>
      <c r="CW735" s="274"/>
      <c r="CX735" s="274"/>
      <c r="CY735" s="274"/>
      <c r="CZ735" s="274"/>
      <c r="DA735" s="274"/>
      <c r="DB735" s="274"/>
      <c r="DC735" s="274"/>
      <c r="DD735" s="274"/>
      <c r="DE735" s="274"/>
      <c r="DF735" s="274"/>
      <c r="DG735" s="274"/>
      <c r="DH735" s="274"/>
      <c r="DI735" s="274"/>
      <c r="DJ735" s="274"/>
      <c r="DK735" s="274"/>
      <c r="DL735" s="274"/>
      <c r="DM735" s="274"/>
      <c r="DN735" s="274"/>
      <c r="DO735" s="274"/>
      <c r="DP735" s="274"/>
      <c r="DQ735" s="274"/>
      <c r="DR735" s="274"/>
      <c r="DS735" s="274"/>
      <c r="DT735" s="274"/>
      <c r="DU735" s="274"/>
      <c r="DV735" s="274"/>
      <c r="DW735" s="274"/>
      <c r="DX735" s="274"/>
      <c r="DY735" s="274"/>
      <c r="DZ735" s="274"/>
      <c r="EA735" s="274"/>
      <c r="EB735" s="274"/>
      <c r="EC735" s="274"/>
      <c r="ED735" s="274"/>
      <c r="EE735" s="274"/>
      <c r="EF735" s="274"/>
      <c r="EG735" s="274"/>
      <c r="EH735" s="274"/>
      <c r="EI735" s="274"/>
      <c r="EJ735" s="274"/>
      <c r="EK735" s="274"/>
      <c r="EL735" s="274"/>
      <c r="EM735" s="274"/>
    </row>
    <row r="736" spans="1:143" s="37" customFormat="1" ht="15.75" thickBot="1" x14ac:dyDescent="0.3">
      <c r="A736" s="80"/>
      <c r="B736" s="9"/>
      <c r="C736" s="305" t="s">
        <v>1084</v>
      </c>
      <c r="D736" s="62"/>
      <c r="E736" s="315">
        <v>606.20000000000005</v>
      </c>
      <c r="F736" s="177">
        <f>F735+D736-E736</f>
        <v>950406.26</v>
      </c>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274"/>
      <c r="AF736" s="274"/>
      <c r="AG736" s="274"/>
      <c r="AH736" s="274"/>
      <c r="AI736" s="274"/>
      <c r="AJ736" s="274"/>
      <c r="AK736" s="274"/>
      <c r="AL736" s="274"/>
      <c r="AM736" s="274"/>
      <c r="AN736" s="274"/>
      <c r="AO736" s="274"/>
      <c r="AP736" s="274"/>
      <c r="AQ736" s="274"/>
      <c r="AR736" s="274"/>
      <c r="AS736" s="274"/>
      <c r="AT736" s="274"/>
      <c r="AU736" s="274"/>
      <c r="AV736" s="274"/>
      <c r="AW736" s="274"/>
      <c r="AX736" s="274"/>
      <c r="AY736" s="274"/>
      <c r="AZ736" s="274"/>
      <c r="BA736" s="274"/>
      <c r="BB736" s="274"/>
      <c r="BC736" s="274"/>
      <c r="BD736" s="274"/>
      <c r="BE736" s="274"/>
      <c r="BF736" s="274"/>
      <c r="BG736" s="274"/>
      <c r="BH736" s="274"/>
      <c r="BI736" s="274"/>
      <c r="BJ736" s="274"/>
      <c r="BK736" s="274"/>
      <c r="BL736" s="274"/>
      <c r="BM736" s="274"/>
      <c r="BN736" s="274"/>
      <c r="BO736" s="274"/>
      <c r="BP736" s="274"/>
      <c r="BQ736" s="274"/>
      <c r="BR736" s="274"/>
      <c r="BS736" s="274"/>
      <c r="BT736" s="274"/>
      <c r="BU736" s="274"/>
      <c r="BV736" s="274"/>
      <c r="BW736" s="274"/>
      <c r="BX736" s="274"/>
      <c r="BY736" s="274"/>
      <c r="BZ736" s="274"/>
      <c r="CA736" s="274"/>
      <c r="CB736" s="274"/>
      <c r="CC736" s="274"/>
      <c r="CD736" s="274"/>
      <c r="CE736" s="274"/>
      <c r="CF736" s="274"/>
      <c r="CG736" s="274"/>
      <c r="CH736" s="274"/>
      <c r="CI736" s="274"/>
      <c r="CJ736" s="274"/>
      <c r="CK736" s="274"/>
      <c r="CL736" s="274"/>
      <c r="CM736" s="274"/>
      <c r="CN736" s="274"/>
      <c r="CO736" s="274"/>
      <c r="CP736" s="274"/>
      <c r="CQ736" s="274"/>
      <c r="CR736" s="274"/>
      <c r="CS736" s="274"/>
      <c r="CT736" s="274"/>
      <c r="CU736" s="274"/>
      <c r="CV736" s="274"/>
      <c r="CW736" s="274"/>
      <c r="CX736" s="274"/>
      <c r="CY736" s="274"/>
      <c r="CZ736" s="274"/>
      <c r="DA736" s="274"/>
      <c r="DB736" s="274"/>
      <c r="DC736" s="274"/>
      <c r="DD736" s="274"/>
      <c r="DE736" s="274"/>
      <c r="DF736" s="274"/>
      <c r="DG736" s="274"/>
      <c r="DH736" s="274"/>
      <c r="DI736" s="274"/>
      <c r="DJ736" s="274"/>
      <c r="DK736" s="274"/>
      <c r="DL736" s="274"/>
      <c r="DM736" s="274"/>
      <c r="DN736" s="274"/>
      <c r="DO736" s="274"/>
      <c r="DP736" s="274"/>
      <c r="DQ736" s="274"/>
      <c r="DR736" s="274"/>
      <c r="DS736" s="274"/>
      <c r="DT736" s="274"/>
      <c r="DU736" s="274"/>
      <c r="DV736" s="274"/>
      <c r="DW736" s="274"/>
      <c r="DX736" s="274"/>
      <c r="DY736" s="274"/>
      <c r="DZ736" s="274"/>
      <c r="EA736" s="274"/>
      <c r="EB736" s="274"/>
      <c r="EC736" s="274"/>
      <c r="ED736" s="274"/>
      <c r="EE736" s="274"/>
      <c r="EF736" s="274"/>
      <c r="EG736" s="274"/>
      <c r="EH736" s="274"/>
      <c r="EI736" s="274"/>
      <c r="EJ736" s="274"/>
      <c r="EK736" s="274"/>
      <c r="EL736" s="274"/>
      <c r="EM736" s="274"/>
    </row>
    <row r="737" spans="1:143" s="37" customFormat="1" ht="15.75" thickBot="1" x14ac:dyDescent="0.3">
      <c r="A737" s="211"/>
      <c r="B737" s="485"/>
      <c r="C737" s="33" t="s">
        <v>1083</v>
      </c>
      <c r="D737" s="66"/>
      <c r="E737" s="486">
        <v>500</v>
      </c>
      <c r="F737" s="177">
        <f>F736+D737-E737</f>
        <v>949906.26</v>
      </c>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s="274"/>
      <c r="AG737" s="274"/>
      <c r="AH737" s="274"/>
      <c r="AI737" s="274"/>
      <c r="AJ737" s="274"/>
      <c r="AK737" s="274"/>
      <c r="AL737" s="274"/>
      <c r="AM737" s="274"/>
      <c r="AN737" s="274"/>
      <c r="AO737" s="274"/>
      <c r="AP737" s="274"/>
      <c r="AQ737" s="274"/>
      <c r="AR737" s="274"/>
      <c r="AS737" s="274"/>
      <c r="AT737" s="274"/>
      <c r="AU737" s="274"/>
      <c r="AV737" s="274"/>
      <c r="AW737" s="274"/>
      <c r="AX737" s="274"/>
      <c r="AY737" s="274"/>
      <c r="AZ737" s="274"/>
      <c r="BA737" s="274"/>
      <c r="BB737" s="274"/>
      <c r="BC737" s="274"/>
      <c r="BD737" s="274"/>
      <c r="BE737" s="274"/>
      <c r="BF737" s="274"/>
      <c r="BG737" s="274"/>
      <c r="BH737" s="274"/>
      <c r="BI737" s="274"/>
      <c r="BJ737" s="274"/>
      <c r="BK737" s="274"/>
      <c r="BL737" s="274"/>
      <c r="BM737" s="274"/>
      <c r="BN737" s="274"/>
      <c r="BO737" s="274"/>
      <c r="BP737" s="274"/>
      <c r="BQ737" s="274"/>
      <c r="BR737" s="274"/>
      <c r="BS737" s="274"/>
      <c r="BT737" s="274"/>
      <c r="BU737" s="274"/>
      <c r="BV737" s="274"/>
      <c r="BW737" s="274"/>
      <c r="BX737" s="274"/>
      <c r="BY737" s="274"/>
      <c r="BZ737" s="274"/>
      <c r="CA737" s="274"/>
      <c r="CB737" s="274"/>
      <c r="CC737" s="274"/>
      <c r="CD737" s="274"/>
      <c r="CE737" s="274"/>
      <c r="CF737" s="274"/>
      <c r="CG737" s="274"/>
      <c r="CH737" s="274"/>
      <c r="CI737" s="274"/>
      <c r="CJ737" s="274"/>
      <c r="CK737" s="274"/>
      <c r="CL737" s="274"/>
      <c r="CM737" s="274"/>
      <c r="CN737" s="274"/>
      <c r="CO737" s="274"/>
      <c r="CP737" s="274"/>
      <c r="CQ737" s="274"/>
      <c r="CR737" s="274"/>
      <c r="CS737" s="274"/>
      <c r="CT737" s="274"/>
      <c r="CU737" s="274"/>
      <c r="CV737" s="274"/>
      <c r="CW737" s="274"/>
      <c r="CX737" s="274"/>
      <c r="CY737" s="274"/>
      <c r="CZ737" s="274"/>
      <c r="DA737" s="274"/>
      <c r="DB737" s="274"/>
      <c r="DC737" s="274"/>
      <c r="DD737" s="274"/>
      <c r="DE737" s="274"/>
      <c r="DF737" s="274"/>
      <c r="DG737" s="274"/>
      <c r="DH737" s="274"/>
      <c r="DI737" s="274"/>
      <c r="DJ737" s="274"/>
      <c r="DK737" s="274"/>
      <c r="DL737" s="274"/>
      <c r="DM737" s="274"/>
      <c r="DN737" s="274"/>
      <c r="DO737" s="274"/>
      <c r="DP737" s="274"/>
      <c r="DQ737" s="274"/>
      <c r="DR737" s="274"/>
      <c r="DS737" s="274"/>
      <c r="DT737" s="274"/>
      <c r="DU737" s="274"/>
      <c r="DV737" s="274"/>
      <c r="DW737" s="274"/>
      <c r="DX737" s="274"/>
      <c r="DY737" s="274"/>
      <c r="DZ737" s="274"/>
      <c r="EA737" s="274"/>
      <c r="EB737" s="274"/>
      <c r="EC737" s="274"/>
      <c r="ED737" s="274"/>
      <c r="EE737" s="274"/>
      <c r="EF737" s="274"/>
      <c r="EG737" s="274"/>
      <c r="EH737" s="274"/>
      <c r="EI737" s="274"/>
      <c r="EJ737" s="274"/>
      <c r="EK737" s="274"/>
      <c r="EL737" s="274"/>
      <c r="EM737" s="274"/>
    </row>
    <row r="738" spans="1:143" s="37" customFormat="1" ht="15" customHeight="1" thickBot="1" x14ac:dyDescent="0.3">
      <c r="A738" s="87"/>
      <c r="B738" s="27"/>
      <c r="C738" s="2" t="s">
        <v>1358</v>
      </c>
      <c r="D738" s="62"/>
      <c r="E738" s="339">
        <v>175</v>
      </c>
      <c r="F738" s="177">
        <f>F737+D738-E738</f>
        <v>949731.26</v>
      </c>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74"/>
      <c r="AE738" s="274"/>
      <c r="AF738" s="274"/>
      <c r="AG738" s="274"/>
      <c r="AH738" s="274"/>
      <c r="AI738" s="274"/>
      <c r="AJ738" s="274"/>
      <c r="AK738" s="274"/>
      <c r="AL738" s="274"/>
      <c r="AM738" s="274"/>
      <c r="AN738" s="274"/>
      <c r="AO738" s="274"/>
      <c r="AP738" s="274"/>
      <c r="AQ738" s="274"/>
      <c r="AR738" s="274"/>
      <c r="AS738" s="274"/>
      <c r="AT738" s="274"/>
      <c r="AU738" s="274"/>
      <c r="AV738" s="274"/>
      <c r="AW738" s="274"/>
      <c r="AX738" s="274"/>
      <c r="AY738" s="274"/>
      <c r="AZ738" s="274"/>
      <c r="BA738" s="274"/>
      <c r="BB738" s="274"/>
      <c r="BC738" s="274"/>
      <c r="BD738" s="274"/>
      <c r="BE738" s="274"/>
      <c r="BF738" s="274"/>
      <c r="BG738" s="274"/>
      <c r="BH738" s="274"/>
      <c r="BI738" s="274"/>
      <c r="BJ738" s="274"/>
      <c r="BK738" s="274"/>
      <c r="BL738" s="274"/>
      <c r="BM738" s="274"/>
      <c r="BN738" s="274"/>
      <c r="BO738" s="274"/>
      <c r="BP738" s="274"/>
      <c r="BQ738" s="274"/>
      <c r="BR738" s="274"/>
      <c r="BS738" s="274"/>
      <c r="BT738" s="274"/>
      <c r="BU738" s="274"/>
      <c r="BV738" s="274"/>
      <c r="BW738" s="274"/>
      <c r="BX738" s="274"/>
      <c r="BY738" s="274"/>
      <c r="BZ738" s="274"/>
      <c r="CA738" s="274"/>
      <c r="CB738" s="274"/>
      <c r="CC738" s="274"/>
      <c r="CD738" s="274"/>
      <c r="CE738" s="274"/>
      <c r="CF738" s="274"/>
      <c r="CG738" s="274"/>
      <c r="CH738" s="274"/>
      <c r="CI738" s="274"/>
      <c r="CJ738" s="274"/>
      <c r="CK738" s="274"/>
      <c r="CL738" s="274"/>
      <c r="CM738" s="274"/>
      <c r="CN738" s="274"/>
      <c r="CO738" s="274"/>
      <c r="CP738" s="274"/>
      <c r="CQ738" s="274"/>
      <c r="CR738" s="274"/>
      <c r="CS738" s="274"/>
      <c r="CT738" s="274"/>
      <c r="CU738" s="274"/>
      <c r="CV738" s="274"/>
      <c r="CW738" s="274"/>
      <c r="CX738" s="274"/>
      <c r="CY738" s="274"/>
      <c r="CZ738" s="274"/>
      <c r="DA738" s="274"/>
      <c r="DB738" s="274"/>
      <c r="DC738" s="274"/>
      <c r="DD738" s="274"/>
      <c r="DE738" s="274"/>
      <c r="DF738" s="274"/>
      <c r="DG738" s="274"/>
      <c r="DH738" s="274"/>
      <c r="DI738" s="274"/>
      <c r="DJ738" s="274"/>
      <c r="DK738" s="274"/>
      <c r="DL738" s="274"/>
      <c r="DM738" s="274"/>
      <c r="DN738" s="274"/>
      <c r="DO738" s="274"/>
      <c r="DP738" s="274"/>
      <c r="DQ738" s="274"/>
      <c r="DR738" s="274"/>
      <c r="DS738" s="274"/>
      <c r="DT738" s="274"/>
      <c r="DU738" s="274"/>
      <c r="DV738" s="274"/>
      <c r="DW738" s="274"/>
      <c r="DX738" s="274"/>
      <c r="DY738" s="274"/>
      <c r="DZ738" s="274"/>
      <c r="EA738" s="274"/>
      <c r="EB738" s="274"/>
      <c r="EC738" s="274"/>
      <c r="ED738" s="274"/>
      <c r="EE738" s="274"/>
      <c r="EF738" s="274"/>
      <c r="EG738" s="274"/>
      <c r="EH738" s="274"/>
      <c r="EI738" s="274"/>
      <c r="EJ738" s="274"/>
      <c r="EK738" s="274"/>
      <c r="EL738" s="274"/>
      <c r="EM738" s="274"/>
    </row>
    <row r="739" spans="1:143" s="37" customFormat="1" ht="15" customHeight="1" thickBot="1" x14ac:dyDescent="0.3">
      <c r="A739" s="489">
        <v>44263</v>
      </c>
      <c r="B739" s="5">
        <v>2248</v>
      </c>
      <c r="C739" s="439" t="s">
        <v>2234</v>
      </c>
      <c r="D739" s="62"/>
      <c r="E739" s="444">
        <v>7943.83</v>
      </c>
      <c r="F739" s="177">
        <f t="shared" ref="F739:F781" si="13">F738+D739-E739</f>
        <v>941787.43</v>
      </c>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74"/>
      <c r="AE739" s="274"/>
      <c r="AF739" s="274"/>
      <c r="AG739" s="274"/>
      <c r="AH739" s="274"/>
      <c r="AI739" s="274"/>
      <c r="AJ739" s="274"/>
      <c r="AK739" s="274"/>
      <c r="AL739" s="274"/>
      <c r="AM739" s="274"/>
      <c r="AN739" s="274"/>
      <c r="AO739" s="274"/>
      <c r="AP739" s="274"/>
      <c r="AQ739" s="274"/>
      <c r="AR739" s="274"/>
      <c r="AS739" s="274"/>
      <c r="AT739" s="274"/>
      <c r="AU739" s="274"/>
      <c r="AV739" s="274"/>
      <c r="AW739" s="274"/>
      <c r="AX739" s="274"/>
      <c r="AY739" s="274"/>
      <c r="AZ739" s="274"/>
      <c r="BA739" s="274"/>
      <c r="BB739" s="274"/>
      <c r="BC739" s="274"/>
      <c r="BD739" s="274"/>
      <c r="BE739" s="274"/>
      <c r="BF739" s="274"/>
      <c r="BG739" s="274"/>
      <c r="BH739" s="274"/>
      <c r="BI739" s="274"/>
      <c r="BJ739" s="274"/>
      <c r="BK739" s="274"/>
      <c r="BL739" s="274"/>
      <c r="BM739" s="274"/>
      <c r="BN739" s="274"/>
      <c r="BO739" s="274"/>
      <c r="BP739" s="274"/>
      <c r="BQ739" s="274"/>
      <c r="BR739" s="274"/>
      <c r="BS739" s="274"/>
      <c r="BT739" s="274"/>
      <c r="BU739" s="274"/>
      <c r="BV739" s="274"/>
      <c r="BW739" s="274"/>
      <c r="BX739" s="274"/>
      <c r="BY739" s="274"/>
      <c r="BZ739" s="274"/>
      <c r="CA739" s="274"/>
      <c r="CB739" s="274"/>
      <c r="CC739" s="274"/>
      <c r="CD739" s="274"/>
      <c r="CE739" s="274"/>
      <c r="CF739" s="274"/>
      <c r="CG739" s="274"/>
      <c r="CH739" s="274"/>
      <c r="CI739" s="274"/>
      <c r="CJ739" s="274"/>
      <c r="CK739" s="274"/>
      <c r="CL739" s="274"/>
      <c r="CM739" s="274"/>
      <c r="CN739" s="274"/>
      <c r="CO739" s="274"/>
      <c r="CP739" s="274"/>
      <c r="CQ739" s="274"/>
      <c r="CR739" s="274"/>
      <c r="CS739" s="274"/>
      <c r="CT739" s="274"/>
      <c r="CU739" s="274"/>
      <c r="CV739" s="274"/>
      <c r="CW739" s="274"/>
      <c r="CX739" s="274"/>
      <c r="CY739" s="274"/>
      <c r="CZ739" s="274"/>
      <c r="DA739" s="274"/>
      <c r="DB739" s="274"/>
      <c r="DC739" s="274"/>
      <c r="DD739" s="274"/>
      <c r="DE739" s="274"/>
      <c r="DF739" s="274"/>
      <c r="DG739" s="274"/>
      <c r="DH739" s="274"/>
      <c r="DI739" s="274"/>
      <c r="DJ739" s="274"/>
      <c r="DK739" s="274"/>
      <c r="DL739" s="274"/>
      <c r="DM739" s="274"/>
      <c r="DN739" s="274"/>
      <c r="DO739" s="274"/>
      <c r="DP739" s="274"/>
      <c r="DQ739" s="274"/>
      <c r="DR739" s="274"/>
      <c r="DS739" s="274"/>
      <c r="DT739" s="274"/>
      <c r="DU739" s="274"/>
      <c r="DV739" s="274"/>
      <c r="DW739" s="274"/>
      <c r="DX739" s="274"/>
      <c r="DY739" s="274"/>
      <c r="DZ739" s="274"/>
      <c r="EA739" s="274"/>
      <c r="EB739" s="274"/>
      <c r="EC739" s="274"/>
      <c r="ED739" s="274"/>
      <c r="EE739" s="274"/>
      <c r="EF739" s="274"/>
      <c r="EG739" s="274"/>
      <c r="EH739" s="274"/>
      <c r="EI739" s="274"/>
      <c r="EJ739" s="274"/>
      <c r="EK739" s="274"/>
      <c r="EL739" s="274"/>
      <c r="EM739" s="274"/>
    </row>
    <row r="740" spans="1:143" s="37" customFormat="1" ht="15" customHeight="1" thickBot="1" x14ac:dyDescent="0.3">
      <c r="A740" s="489">
        <v>44263</v>
      </c>
      <c r="B740" s="5">
        <v>2249</v>
      </c>
      <c r="C740" s="439" t="s">
        <v>2235</v>
      </c>
      <c r="D740" s="62"/>
      <c r="E740" s="444">
        <v>30600</v>
      </c>
      <c r="F740" s="177">
        <f t="shared" si="13"/>
        <v>911187.43</v>
      </c>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74"/>
      <c r="AE740" s="274"/>
      <c r="AF740" s="274"/>
      <c r="AG740" s="274"/>
      <c r="AH740" s="274"/>
      <c r="AI740" s="274"/>
      <c r="AJ740" s="274"/>
      <c r="AK740" s="274"/>
      <c r="AL740" s="274"/>
      <c r="AM740" s="274"/>
      <c r="AN740" s="274"/>
      <c r="AO740" s="274"/>
      <c r="AP740" s="274"/>
      <c r="AQ740" s="274"/>
      <c r="AR740" s="274"/>
      <c r="AS740" s="274"/>
      <c r="AT740" s="274"/>
      <c r="AU740" s="274"/>
      <c r="AV740" s="274"/>
      <c r="AW740" s="274"/>
      <c r="AX740" s="274"/>
      <c r="AY740" s="274"/>
      <c r="AZ740" s="274"/>
      <c r="BA740" s="274"/>
      <c r="BB740" s="274"/>
      <c r="BC740" s="274"/>
      <c r="BD740" s="274"/>
      <c r="BE740" s="274"/>
      <c r="BF740" s="274"/>
      <c r="BG740" s="274"/>
      <c r="BH740" s="274"/>
      <c r="BI740" s="274"/>
      <c r="BJ740" s="274"/>
      <c r="BK740" s="274"/>
      <c r="BL740" s="274"/>
      <c r="BM740" s="274"/>
      <c r="BN740" s="274"/>
      <c r="BO740" s="274"/>
      <c r="BP740" s="274"/>
      <c r="BQ740" s="274"/>
      <c r="BR740" s="274"/>
      <c r="BS740" s="274"/>
      <c r="BT740" s="274"/>
      <c r="BU740" s="274"/>
      <c r="BV740" s="274"/>
      <c r="BW740" s="274"/>
      <c r="BX740" s="274"/>
      <c r="BY740" s="274"/>
      <c r="BZ740" s="274"/>
      <c r="CA740" s="274"/>
      <c r="CB740" s="274"/>
      <c r="CC740" s="274"/>
      <c r="CD740" s="274"/>
      <c r="CE740" s="274"/>
      <c r="CF740" s="274"/>
      <c r="CG740" s="274"/>
      <c r="CH740" s="274"/>
      <c r="CI740" s="274"/>
      <c r="CJ740" s="274"/>
      <c r="CK740" s="274"/>
      <c r="CL740" s="274"/>
      <c r="CM740" s="274"/>
      <c r="CN740" s="274"/>
      <c r="CO740" s="274"/>
      <c r="CP740" s="274"/>
      <c r="CQ740" s="274"/>
      <c r="CR740" s="274"/>
      <c r="CS740" s="274"/>
      <c r="CT740" s="274"/>
      <c r="CU740" s="274"/>
      <c r="CV740" s="274"/>
      <c r="CW740" s="274"/>
      <c r="CX740" s="274"/>
      <c r="CY740" s="274"/>
      <c r="CZ740" s="274"/>
      <c r="DA740" s="274"/>
      <c r="DB740" s="274"/>
      <c r="DC740" s="274"/>
      <c r="DD740" s="274"/>
      <c r="DE740" s="274"/>
      <c r="DF740" s="274"/>
      <c r="DG740" s="274"/>
      <c r="DH740" s="274"/>
      <c r="DI740" s="274"/>
      <c r="DJ740" s="274"/>
      <c r="DK740" s="274"/>
      <c r="DL740" s="274"/>
      <c r="DM740" s="274"/>
      <c r="DN740" s="274"/>
      <c r="DO740" s="274"/>
      <c r="DP740" s="274"/>
      <c r="DQ740" s="274"/>
      <c r="DR740" s="274"/>
      <c r="DS740" s="274"/>
      <c r="DT740" s="274"/>
      <c r="DU740" s="274"/>
      <c r="DV740" s="274"/>
      <c r="DW740" s="274"/>
      <c r="DX740" s="274"/>
      <c r="DY740" s="274"/>
      <c r="DZ740" s="274"/>
      <c r="EA740" s="274"/>
      <c r="EB740" s="274"/>
      <c r="EC740" s="274"/>
      <c r="ED740" s="274"/>
      <c r="EE740" s="274"/>
      <c r="EF740" s="274"/>
      <c r="EG740" s="274"/>
      <c r="EH740" s="274"/>
      <c r="EI740" s="274"/>
      <c r="EJ740" s="274"/>
      <c r="EK740" s="274"/>
      <c r="EL740" s="274"/>
      <c r="EM740" s="274"/>
    </row>
    <row r="741" spans="1:143" s="37" customFormat="1" ht="15" customHeight="1" thickBot="1" x14ac:dyDescent="0.3">
      <c r="A741" s="489">
        <v>44263</v>
      </c>
      <c r="B741" s="5">
        <v>2250</v>
      </c>
      <c r="C741" s="439" t="s">
        <v>2236</v>
      </c>
      <c r="D741" s="62"/>
      <c r="E741" s="444">
        <v>17820</v>
      </c>
      <c r="F741" s="177">
        <f t="shared" si="13"/>
        <v>893367.43</v>
      </c>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c r="AF741" s="274"/>
      <c r="AG741" s="274"/>
      <c r="AH741" s="274"/>
      <c r="AI741" s="274"/>
      <c r="AJ741" s="274"/>
      <c r="AK741" s="274"/>
      <c r="AL741" s="274"/>
      <c r="AM741" s="274"/>
      <c r="AN741" s="274"/>
      <c r="AO741" s="274"/>
      <c r="AP741" s="274"/>
      <c r="AQ741" s="274"/>
      <c r="AR741" s="274"/>
      <c r="AS741" s="274"/>
      <c r="AT741" s="274"/>
      <c r="AU741" s="274"/>
      <c r="AV741" s="274"/>
      <c r="AW741" s="274"/>
      <c r="AX741" s="274"/>
      <c r="AY741" s="274"/>
      <c r="AZ741" s="274"/>
      <c r="BA741" s="274"/>
      <c r="BB741" s="274"/>
      <c r="BC741" s="274"/>
      <c r="BD741" s="274"/>
      <c r="BE741" s="274"/>
      <c r="BF741" s="274"/>
      <c r="BG741" s="274"/>
      <c r="BH741" s="274"/>
      <c r="BI741" s="274"/>
      <c r="BJ741" s="274"/>
      <c r="BK741" s="274"/>
      <c r="BL741" s="274"/>
      <c r="BM741" s="274"/>
      <c r="BN741" s="274"/>
      <c r="BO741" s="274"/>
      <c r="BP741" s="274"/>
      <c r="BQ741" s="274"/>
      <c r="BR741" s="274"/>
      <c r="BS741" s="274"/>
      <c r="BT741" s="274"/>
      <c r="BU741" s="274"/>
      <c r="BV741" s="274"/>
      <c r="BW741" s="274"/>
      <c r="BX741" s="274"/>
      <c r="BY741" s="274"/>
      <c r="BZ741" s="274"/>
      <c r="CA741" s="274"/>
      <c r="CB741" s="274"/>
      <c r="CC741" s="274"/>
      <c r="CD741" s="274"/>
      <c r="CE741" s="274"/>
      <c r="CF741" s="274"/>
      <c r="CG741" s="274"/>
      <c r="CH741" s="274"/>
      <c r="CI741" s="274"/>
      <c r="CJ741" s="274"/>
      <c r="CK741" s="274"/>
      <c r="CL741" s="274"/>
      <c r="CM741" s="274"/>
      <c r="CN741" s="274"/>
      <c r="CO741" s="274"/>
      <c r="CP741" s="274"/>
      <c r="CQ741" s="274"/>
      <c r="CR741" s="274"/>
      <c r="CS741" s="274"/>
      <c r="CT741" s="274"/>
      <c r="CU741" s="274"/>
      <c r="CV741" s="274"/>
      <c r="CW741" s="274"/>
      <c r="CX741" s="274"/>
      <c r="CY741" s="274"/>
      <c r="CZ741" s="274"/>
      <c r="DA741" s="274"/>
      <c r="DB741" s="274"/>
      <c r="DC741" s="274"/>
      <c r="DD741" s="274"/>
      <c r="DE741" s="274"/>
      <c r="DF741" s="274"/>
      <c r="DG741" s="274"/>
      <c r="DH741" s="274"/>
      <c r="DI741" s="274"/>
      <c r="DJ741" s="274"/>
      <c r="DK741" s="274"/>
      <c r="DL741" s="274"/>
      <c r="DM741" s="274"/>
      <c r="DN741" s="274"/>
      <c r="DO741" s="274"/>
      <c r="DP741" s="274"/>
      <c r="DQ741" s="274"/>
      <c r="DR741" s="274"/>
      <c r="DS741" s="274"/>
      <c r="DT741" s="274"/>
      <c r="DU741" s="274"/>
      <c r="DV741" s="274"/>
      <c r="DW741" s="274"/>
      <c r="DX741" s="274"/>
      <c r="DY741" s="274"/>
      <c r="DZ741" s="274"/>
      <c r="EA741" s="274"/>
      <c r="EB741" s="274"/>
      <c r="EC741" s="274"/>
      <c r="ED741" s="274"/>
      <c r="EE741" s="274"/>
      <c r="EF741" s="274"/>
      <c r="EG741" s="274"/>
      <c r="EH741" s="274"/>
      <c r="EI741" s="274"/>
      <c r="EJ741" s="274"/>
      <c r="EK741" s="274"/>
      <c r="EL741" s="274"/>
      <c r="EM741" s="274"/>
    </row>
    <row r="742" spans="1:143" s="37" customFormat="1" ht="15" customHeight="1" thickBot="1" x14ac:dyDescent="0.3">
      <c r="A742" s="489">
        <v>44263</v>
      </c>
      <c r="B742" s="5">
        <v>2251</v>
      </c>
      <c r="C742" s="439" t="s">
        <v>2237</v>
      </c>
      <c r="D742" s="62"/>
      <c r="E742" s="444">
        <v>40140</v>
      </c>
      <c r="F742" s="177">
        <f t="shared" si="13"/>
        <v>853227.43</v>
      </c>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row>
    <row r="743" spans="1:143" s="37" customFormat="1" ht="15" customHeight="1" thickBot="1" x14ac:dyDescent="0.3">
      <c r="A743" s="489">
        <v>44263</v>
      </c>
      <c r="B743" s="5">
        <v>2252</v>
      </c>
      <c r="C743" s="439" t="s">
        <v>2238</v>
      </c>
      <c r="D743" s="62"/>
      <c r="E743" s="444">
        <v>17820</v>
      </c>
      <c r="F743" s="177">
        <f t="shared" si="13"/>
        <v>835407.43</v>
      </c>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row>
    <row r="744" spans="1:143" s="37" customFormat="1" ht="15" customHeight="1" thickBot="1" x14ac:dyDescent="0.3">
      <c r="A744" s="489">
        <v>44263</v>
      </c>
      <c r="B744" s="5">
        <v>2253</v>
      </c>
      <c r="C744" s="439" t="s">
        <v>2239</v>
      </c>
      <c r="D744" s="62"/>
      <c r="E744" s="444">
        <v>7110</v>
      </c>
      <c r="F744" s="177">
        <f t="shared" si="13"/>
        <v>828297.43</v>
      </c>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F744" s="274"/>
      <c r="AG744" s="274"/>
      <c r="AH744" s="274"/>
      <c r="AI744" s="274"/>
      <c r="AJ744" s="274"/>
      <c r="AK744" s="274"/>
      <c r="AL744" s="274"/>
      <c r="AM744" s="274"/>
      <c r="AN744" s="274"/>
      <c r="AO744" s="274"/>
      <c r="AP744" s="274"/>
      <c r="AQ744" s="274"/>
      <c r="AR744" s="274"/>
      <c r="AS744" s="274"/>
      <c r="AT744" s="274"/>
      <c r="AU744" s="274"/>
      <c r="AV744" s="274"/>
      <c r="AW744" s="274"/>
      <c r="AX744" s="274"/>
      <c r="AY744" s="274"/>
      <c r="AZ744" s="274"/>
      <c r="BA744" s="274"/>
      <c r="BB744" s="274"/>
      <c r="BC744" s="274"/>
      <c r="BD744" s="274"/>
      <c r="BE744" s="274"/>
      <c r="BF744" s="274"/>
      <c r="BG744" s="274"/>
      <c r="BH744" s="274"/>
      <c r="BI744" s="274"/>
      <c r="BJ744" s="274"/>
      <c r="BK744" s="274"/>
      <c r="BL744" s="274"/>
      <c r="BM744" s="274"/>
      <c r="BN744" s="274"/>
      <c r="BO744" s="274"/>
      <c r="BP744" s="274"/>
      <c r="BQ744" s="274"/>
      <c r="BR744" s="274"/>
      <c r="BS744" s="274"/>
      <c r="BT744" s="274"/>
      <c r="BU744" s="274"/>
      <c r="BV744" s="274"/>
      <c r="BW744" s="274"/>
      <c r="BX744" s="274"/>
      <c r="BY744" s="274"/>
      <c r="BZ744" s="274"/>
      <c r="CA744" s="274"/>
      <c r="CB744" s="274"/>
      <c r="CC744" s="274"/>
      <c r="CD744" s="274"/>
      <c r="CE744" s="274"/>
      <c r="CF744" s="274"/>
      <c r="CG744" s="274"/>
      <c r="CH744" s="274"/>
      <c r="CI744" s="274"/>
      <c r="CJ744" s="274"/>
      <c r="CK744" s="274"/>
      <c r="CL744" s="274"/>
      <c r="CM744" s="274"/>
      <c r="CN744" s="274"/>
      <c r="CO744" s="274"/>
      <c r="CP744" s="274"/>
      <c r="CQ744" s="274"/>
      <c r="CR744" s="274"/>
      <c r="CS744" s="274"/>
      <c r="CT744" s="274"/>
      <c r="CU744" s="274"/>
      <c r="CV744" s="274"/>
      <c r="CW744" s="274"/>
      <c r="CX744" s="274"/>
      <c r="CY744" s="274"/>
      <c r="CZ744" s="274"/>
      <c r="DA744" s="274"/>
      <c r="DB744" s="274"/>
      <c r="DC744" s="274"/>
      <c r="DD744" s="274"/>
      <c r="DE744" s="274"/>
      <c r="DF744" s="274"/>
      <c r="DG744" s="274"/>
      <c r="DH744" s="274"/>
      <c r="DI744" s="274"/>
      <c r="DJ744" s="274"/>
      <c r="DK744" s="274"/>
      <c r="DL744" s="274"/>
      <c r="DM744" s="274"/>
      <c r="DN744" s="274"/>
      <c r="DO744" s="274"/>
      <c r="DP744" s="274"/>
      <c r="DQ744" s="274"/>
      <c r="DR744" s="274"/>
      <c r="DS744" s="274"/>
      <c r="DT744" s="274"/>
      <c r="DU744" s="274"/>
      <c r="DV744" s="274"/>
      <c r="DW744" s="274"/>
      <c r="DX744" s="274"/>
      <c r="DY744" s="274"/>
      <c r="DZ744" s="274"/>
      <c r="EA744" s="274"/>
      <c r="EB744" s="274"/>
      <c r="EC744" s="274"/>
      <c r="ED744" s="274"/>
      <c r="EE744" s="274"/>
      <c r="EF744" s="274"/>
      <c r="EG744" s="274"/>
      <c r="EH744" s="274"/>
      <c r="EI744" s="274"/>
      <c r="EJ744" s="274"/>
      <c r="EK744" s="274"/>
      <c r="EL744" s="274"/>
      <c r="EM744" s="274"/>
    </row>
    <row r="745" spans="1:143" s="37" customFormat="1" ht="15" customHeight="1" thickBot="1" x14ac:dyDescent="0.3">
      <c r="A745" s="489">
        <v>44263</v>
      </c>
      <c r="B745" s="5">
        <v>2254</v>
      </c>
      <c r="C745" s="439" t="s">
        <v>2240</v>
      </c>
      <c r="D745" s="62"/>
      <c r="E745" s="444">
        <v>9000</v>
      </c>
      <c r="F745" s="177">
        <f t="shared" si="13"/>
        <v>819297.43</v>
      </c>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274"/>
      <c r="AF745" s="274"/>
      <c r="AG745" s="274"/>
      <c r="AH745" s="274"/>
      <c r="AI745" s="274"/>
      <c r="AJ745" s="274"/>
      <c r="AK745" s="274"/>
      <c r="AL745" s="274"/>
      <c r="AM745" s="274"/>
      <c r="AN745" s="274"/>
      <c r="AO745" s="274"/>
      <c r="AP745" s="274"/>
      <c r="AQ745" s="274"/>
      <c r="AR745" s="274"/>
      <c r="AS745" s="274"/>
      <c r="AT745" s="274"/>
      <c r="AU745" s="274"/>
      <c r="AV745" s="274"/>
      <c r="AW745" s="274"/>
      <c r="AX745" s="274"/>
      <c r="AY745" s="274"/>
      <c r="AZ745" s="274"/>
      <c r="BA745" s="274"/>
      <c r="BB745" s="274"/>
      <c r="BC745" s="274"/>
      <c r="BD745" s="274"/>
      <c r="BE745" s="274"/>
      <c r="BF745" s="274"/>
      <c r="BG745" s="274"/>
      <c r="BH745" s="274"/>
      <c r="BI745" s="274"/>
      <c r="BJ745" s="274"/>
      <c r="BK745" s="274"/>
      <c r="BL745" s="274"/>
      <c r="BM745" s="274"/>
      <c r="BN745" s="274"/>
      <c r="BO745" s="274"/>
      <c r="BP745" s="274"/>
      <c r="BQ745" s="274"/>
      <c r="BR745" s="274"/>
      <c r="BS745" s="274"/>
      <c r="BT745" s="274"/>
      <c r="BU745" s="274"/>
      <c r="BV745" s="274"/>
      <c r="BW745" s="274"/>
      <c r="BX745" s="274"/>
      <c r="BY745" s="274"/>
      <c r="BZ745" s="274"/>
      <c r="CA745" s="274"/>
      <c r="CB745" s="274"/>
      <c r="CC745" s="274"/>
      <c r="CD745" s="274"/>
      <c r="CE745" s="274"/>
      <c r="CF745" s="274"/>
      <c r="CG745" s="274"/>
      <c r="CH745" s="274"/>
      <c r="CI745" s="274"/>
      <c r="CJ745" s="274"/>
      <c r="CK745" s="274"/>
      <c r="CL745" s="274"/>
      <c r="CM745" s="274"/>
      <c r="CN745" s="274"/>
      <c r="CO745" s="274"/>
      <c r="CP745" s="274"/>
      <c r="CQ745" s="274"/>
      <c r="CR745" s="274"/>
      <c r="CS745" s="274"/>
      <c r="CT745" s="274"/>
      <c r="CU745" s="274"/>
      <c r="CV745" s="274"/>
      <c r="CW745" s="274"/>
      <c r="CX745" s="274"/>
      <c r="CY745" s="274"/>
      <c r="CZ745" s="274"/>
      <c r="DA745" s="274"/>
      <c r="DB745" s="274"/>
      <c r="DC745" s="274"/>
      <c r="DD745" s="274"/>
      <c r="DE745" s="274"/>
      <c r="DF745" s="274"/>
      <c r="DG745" s="274"/>
      <c r="DH745" s="274"/>
      <c r="DI745" s="274"/>
      <c r="DJ745" s="274"/>
      <c r="DK745" s="274"/>
      <c r="DL745" s="274"/>
      <c r="DM745" s="274"/>
      <c r="DN745" s="274"/>
      <c r="DO745" s="274"/>
      <c r="DP745" s="274"/>
      <c r="DQ745" s="274"/>
      <c r="DR745" s="274"/>
      <c r="DS745" s="274"/>
      <c r="DT745" s="274"/>
      <c r="DU745" s="274"/>
      <c r="DV745" s="274"/>
      <c r="DW745" s="274"/>
      <c r="DX745" s="274"/>
      <c r="DY745" s="274"/>
      <c r="DZ745" s="274"/>
      <c r="EA745" s="274"/>
      <c r="EB745" s="274"/>
      <c r="EC745" s="274"/>
      <c r="ED745" s="274"/>
      <c r="EE745" s="274"/>
      <c r="EF745" s="274"/>
      <c r="EG745" s="274"/>
      <c r="EH745" s="274"/>
      <c r="EI745" s="274"/>
      <c r="EJ745" s="274"/>
      <c r="EK745" s="274"/>
      <c r="EL745" s="274"/>
      <c r="EM745" s="274"/>
    </row>
    <row r="746" spans="1:143" s="37" customFormat="1" ht="15" customHeight="1" thickBot="1" x14ac:dyDescent="0.3">
      <c r="A746" s="489">
        <v>44263</v>
      </c>
      <c r="B746" s="5">
        <v>2255</v>
      </c>
      <c r="C746" s="439" t="s">
        <v>2241</v>
      </c>
      <c r="D746" s="62"/>
      <c r="E746" s="444">
        <v>18000</v>
      </c>
      <c r="F746" s="177">
        <f t="shared" si="13"/>
        <v>801297.43</v>
      </c>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c r="AF746" s="274"/>
      <c r="AG746" s="274"/>
      <c r="AH746" s="274"/>
      <c r="AI746" s="274"/>
      <c r="AJ746" s="274"/>
      <c r="AK746" s="274"/>
      <c r="AL746" s="274"/>
      <c r="AM746" s="274"/>
      <c r="AN746" s="274"/>
      <c r="AO746" s="274"/>
      <c r="AP746" s="274"/>
      <c r="AQ746" s="274"/>
      <c r="AR746" s="274"/>
      <c r="AS746" s="274"/>
      <c r="AT746" s="274"/>
      <c r="AU746" s="274"/>
      <c r="AV746" s="274"/>
      <c r="AW746" s="274"/>
      <c r="AX746" s="274"/>
      <c r="AY746" s="274"/>
      <c r="AZ746" s="274"/>
      <c r="BA746" s="274"/>
      <c r="BB746" s="274"/>
      <c r="BC746" s="274"/>
      <c r="BD746" s="274"/>
      <c r="BE746" s="274"/>
      <c r="BF746" s="274"/>
      <c r="BG746" s="274"/>
      <c r="BH746" s="274"/>
      <c r="BI746" s="274"/>
      <c r="BJ746" s="274"/>
      <c r="BK746" s="274"/>
      <c r="BL746" s="274"/>
      <c r="BM746" s="274"/>
      <c r="BN746" s="274"/>
      <c r="BO746" s="274"/>
      <c r="BP746" s="274"/>
      <c r="BQ746" s="274"/>
      <c r="BR746" s="274"/>
      <c r="BS746" s="274"/>
      <c r="BT746" s="274"/>
      <c r="BU746" s="274"/>
      <c r="BV746" s="274"/>
      <c r="BW746" s="274"/>
      <c r="BX746" s="274"/>
      <c r="BY746" s="274"/>
      <c r="BZ746" s="274"/>
      <c r="CA746" s="274"/>
      <c r="CB746" s="274"/>
      <c r="CC746" s="274"/>
      <c r="CD746" s="274"/>
      <c r="CE746" s="274"/>
      <c r="CF746" s="274"/>
      <c r="CG746" s="274"/>
      <c r="CH746" s="274"/>
      <c r="CI746" s="274"/>
      <c r="CJ746" s="274"/>
      <c r="CK746" s="274"/>
      <c r="CL746" s="274"/>
      <c r="CM746" s="274"/>
      <c r="CN746" s="274"/>
      <c r="CO746" s="274"/>
      <c r="CP746" s="274"/>
      <c r="CQ746" s="274"/>
      <c r="CR746" s="274"/>
      <c r="CS746" s="274"/>
      <c r="CT746" s="274"/>
      <c r="CU746" s="274"/>
      <c r="CV746" s="274"/>
      <c r="CW746" s="274"/>
      <c r="CX746" s="274"/>
      <c r="CY746" s="274"/>
      <c r="CZ746" s="274"/>
      <c r="DA746" s="274"/>
      <c r="DB746" s="274"/>
      <c r="DC746" s="274"/>
      <c r="DD746" s="274"/>
      <c r="DE746" s="274"/>
      <c r="DF746" s="274"/>
      <c r="DG746" s="274"/>
      <c r="DH746" s="274"/>
      <c r="DI746" s="274"/>
      <c r="DJ746" s="274"/>
      <c r="DK746" s="274"/>
      <c r="DL746" s="274"/>
      <c r="DM746" s="274"/>
      <c r="DN746" s="274"/>
      <c r="DO746" s="274"/>
      <c r="DP746" s="274"/>
      <c r="DQ746" s="274"/>
      <c r="DR746" s="274"/>
      <c r="DS746" s="274"/>
      <c r="DT746" s="274"/>
      <c r="DU746" s="274"/>
      <c r="DV746" s="274"/>
      <c r="DW746" s="274"/>
      <c r="DX746" s="274"/>
      <c r="DY746" s="274"/>
      <c r="DZ746" s="274"/>
      <c r="EA746" s="274"/>
      <c r="EB746" s="274"/>
      <c r="EC746" s="274"/>
      <c r="ED746" s="274"/>
      <c r="EE746" s="274"/>
      <c r="EF746" s="274"/>
      <c r="EG746" s="274"/>
      <c r="EH746" s="274"/>
      <c r="EI746" s="274"/>
      <c r="EJ746" s="274"/>
      <c r="EK746" s="274"/>
      <c r="EL746" s="274"/>
      <c r="EM746" s="274"/>
    </row>
    <row r="747" spans="1:143" s="37" customFormat="1" ht="15" customHeight="1" thickBot="1" x14ac:dyDescent="0.3">
      <c r="A747" s="489">
        <v>44263</v>
      </c>
      <c r="B747" s="5">
        <v>2256</v>
      </c>
      <c r="C747" s="439" t="s">
        <v>2242</v>
      </c>
      <c r="D747" s="62"/>
      <c r="E747" s="444">
        <v>18000</v>
      </c>
      <c r="F747" s="177">
        <f t="shared" si="13"/>
        <v>783297.43</v>
      </c>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74"/>
      <c r="AE747" s="274"/>
      <c r="AF747" s="274"/>
      <c r="AG747" s="274"/>
      <c r="AH747" s="274"/>
      <c r="AI747" s="274"/>
      <c r="AJ747" s="274"/>
      <c r="AK747" s="274"/>
      <c r="AL747" s="274"/>
      <c r="AM747" s="274"/>
      <c r="AN747" s="274"/>
      <c r="AO747" s="274"/>
      <c r="AP747" s="274"/>
      <c r="AQ747" s="274"/>
      <c r="AR747" s="274"/>
      <c r="AS747" s="274"/>
      <c r="AT747" s="274"/>
      <c r="AU747" s="274"/>
      <c r="AV747" s="274"/>
      <c r="AW747" s="274"/>
      <c r="AX747" s="274"/>
      <c r="AY747" s="274"/>
      <c r="AZ747" s="274"/>
      <c r="BA747" s="274"/>
      <c r="BB747" s="274"/>
      <c r="BC747" s="274"/>
      <c r="BD747" s="274"/>
      <c r="BE747" s="274"/>
      <c r="BF747" s="274"/>
      <c r="BG747" s="274"/>
      <c r="BH747" s="274"/>
      <c r="BI747" s="274"/>
      <c r="BJ747" s="274"/>
      <c r="BK747" s="274"/>
      <c r="BL747" s="274"/>
      <c r="BM747" s="274"/>
      <c r="BN747" s="274"/>
      <c r="BO747" s="274"/>
      <c r="BP747" s="274"/>
      <c r="BQ747" s="274"/>
      <c r="BR747" s="274"/>
      <c r="BS747" s="274"/>
      <c r="BT747" s="274"/>
      <c r="BU747" s="274"/>
      <c r="BV747" s="274"/>
      <c r="BW747" s="274"/>
      <c r="BX747" s="274"/>
      <c r="BY747" s="274"/>
      <c r="BZ747" s="274"/>
      <c r="CA747" s="274"/>
      <c r="CB747" s="274"/>
      <c r="CC747" s="274"/>
      <c r="CD747" s="274"/>
      <c r="CE747" s="274"/>
      <c r="CF747" s="274"/>
      <c r="CG747" s="274"/>
      <c r="CH747" s="274"/>
      <c r="CI747" s="274"/>
      <c r="CJ747" s="274"/>
      <c r="CK747" s="274"/>
      <c r="CL747" s="274"/>
      <c r="CM747" s="274"/>
      <c r="CN747" s="274"/>
      <c r="CO747" s="274"/>
      <c r="CP747" s="274"/>
      <c r="CQ747" s="274"/>
      <c r="CR747" s="274"/>
      <c r="CS747" s="274"/>
      <c r="CT747" s="274"/>
      <c r="CU747" s="274"/>
      <c r="CV747" s="274"/>
      <c r="CW747" s="274"/>
      <c r="CX747" s="274"/>
      <c r="CY747" s="274"/>
      <c r="CZ747" s="274"/>
      <c r="DA747" s="274"/>
      <c r="DB747" s="274"/>
      <c r="DC747" s="274"/>
      <c r="DD747" s="274"/>
      <c r="DE747" s="274"/>
      <c r="DF747" s="274"/>
      <c r="DG747" s="274"/>
      <c r="DH747" s="274"/>
      <c r="DI747" s="274"/>
      <c r="DJ747" s="274"/>
      <c r="DK747" s="274"/>
      <c r="DL747" s="274"/>
      <c r="DM747" s="274"/>
      <c r="DN747" s="274"/>
      <c r="DO747" s="274"/>
      <c r="DP747" s="274"/>
      <c r="DQ747" s="274"/>
      <c r="DR747" s="274"/>
      <c r="DS747" s="274"/>
      <c r="DT747" s="274"/>
      <c r="DU747" s="274"/>
      <c r="DV747" s="274"/>
      <c r="DW747" s="274"/>
      <c r="DX747" s="274"/>
      <c r="DY747" s="274"/>
      <c r="DZ747" s="274"/>
      <c r="EA747" s="274"/>
      <c r="EB747" s="274"/>
      <c r="EC747" s="274"/>
      <c r="ED747" s="274"/>
      <c r="EE747" s="274"/>
      <c r="EF747" s="274"/>
      <c r="EG747" s="274"/>
      <c r="EH747" s="274"/>
      <c r="EI747" s="274"/>
      <c r="EJ747" s="274"/>
      <c r="EK747" s="274"/>
      <c r="EL747" s="274"/>
      <c r="EM747" s="274"/>
    </row>
    <row r="748" spans="1:143" s="37" customFormat="1" ht="15" customHeight="1" thickBot="1" x14ac:dyDescent="0.3">
      <c r="A748" s="489">
        <v>44263</v>
      </c>
      <c r="B748" s="5">
        <v>2257</v>
      </c>
      <c r="C748" s="439" t="s">
        <v>2243</v>
      </c>
      <c r="D748" s="488"/>
      <c r="E748" s="444">
        <v>7200</v>
      </c>
      <c r="F748" s="177">
        <f t="shared" si="13"/>
        <v>776097.43</v>
      </c>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274"/>
      <c r="AF748" s="274"/>
      <c r="AG748" s="274"/>
      <c r="AH748" s="274"/>
      <c r="AI748" s="274"/>
      <c r="AJ748" s="274"/>
      <c r="AK748" s="274"/>
      <c r="AL748" s="274"/>
      <c r="AM748" s="274"/>
      <c r="AN748" s="274"/>
      <c r="AO748" s="274"/>
      <c r="AP748" s="274"/>
      <c r="AQ748" s="274"/>
      <c r="AR748" s="274"/>
      <c r="AS748" s="274"/>
      <c r="AT748" s="274"/>
      <c r="AU748" s="274"/>
      <c r="AV748" s="274"/>
      <c r="AW748" s="274"/>
      <c r="AX748" s="274"/>
      <c r="AY748" s="274"/>
      <c r="AZ748" s="274"/>
      <c r="BA748" s="274"/>
      <c r="BB748" s="274"/>
      <c r="BC748" s="274"/>
      <c r="BD748" s="274"/>
      <c r="BE748" s="274"/>
      <c r="BF748" s="274"/>
      <c r="BG748" s="274"/>
      <c r="BH748" s="274"/>
      <c r="BI748" s="274"/>
      <c r="BJ748" s="274"/>
      <c r="BK748" s="274"/>
      <c r="BL748" s="274"/>
      <c r="BM748" s="274"/>
      <c r="BN748" s="274"/>
      <c r="BO748" s="274"/>
      <c r="BP748" s="274"/>
      <c r="BQ748" s="274"/>
      <c r="BR748" s="274"/>
      <c r="BS748" s="274"/>
      <c r="BT748" s="274"/>
      <c r="BU748" s="274"/>
      <c r="BV748" s="274"/>
      <c r="BW748" s="274"/>
      <c r="BX748" s="274"/>
      <c r="BY748" s="274"/>
      <c r="BZ748" s="274"/>
      <c r="CA748" s="274"/>
      <c r="CB748" s="274"/>
      <c r="CC748" s="274"/>
      <c r="CD748" s="274"/>
      <c r="CE748" s="274"/>
      <c r="CF748" s="274"/>
      <c r="CG748" s="274"/>
      <c r="CH748" s="274"/>
      <c r="CI748" s="274"/>
      <c r="CJ748" s="274"/>
      <c r="CK748" s="274"/>
      <c r="CL748" s="274"/>
      <c r="CM748" s="274"/>
      <c r="CN748" s="274"/>
      <c r="CO748" s="274"/>
      <c r="CP748" s="274"/>
      <c r="CQ748" s="274"/>
      <c r="CR748" s="274"/>
      <c r="CS748" s="274"/>
      <c r="CT748" s="274"/>
      <c r="CU748" s="274"/>
      <c r="CV748" s="274"/>
      <c r="CW748" s="274"/>
      <c r="CX748" s="274"/>
      <c r="CY748" s="274"/>
      <c r="CZ748" s="274"/>
      <c r="DA748" s="274"/>
      <c r="DB748" s="274"/>
      <c r="DC748" s="274"/>
      <c r="DD748" s="274"/>
      <c r="DE748" s="274"/>
      <c r="DF748" s="274"/>
      <c r="DG748" s="274"/>
      <c r="DH748" s="274"/>
      <c r="DI748" s="274"/>
      <c r="DJ748" s="274"/>
      <c r="DK748" s="274"/>
      <c r="DL748" s="274"/>
      <c r="DM748" s="274"/>
      <c r="DN748" s="274"/>
      <c r="DO748" s="274"/>
      <c r="DP748" s="274"/>
      <c r="DQ748" s="274"/>
      <c r="DR748" s="274"/>
      <c r="DS748" s="274"/>
      <c r="DT748" s="274"/>
      <c r="DU748" s="274"/>
      <c r="DV748" s="274"/>
      <c r="DW748" s="274"/>
      <c r="DX748" s="274"/>
      <c r="DY748" s="274"/>
      <c r="DZ748" s="274"/>
      <c r="EA748" s="274"/>
      <c r="EB748" s="274"/>
      <c r="EC748" s="274"/>
      <c r="ED748" s="274"/>
      <c r="EE748" s="274"/>
      <c r="EF748" s="274"/>
      <c r="EG748" s="274"/>
      <c r="EH748" s="274"/>
      <c r="EI748" s="274"/>
      <c r="EJ748" s="274"/>
      <c r="EK748" s="274"/>
      <c r="EL748" s="274"/>
      <c r="EM748" s="274"/>
    </row>
    <row r="749" spans="1:143" ht="23.25" thickBot="1" x14ac:dyDescent="0.3">
      <c r="A749" s="489">
        <v>44263</v>
      </c>
      <c r="B749" s="5">
        <v>2258</v>
      </c>
      <c r="C749" s="439" t="s">
        <v>2244</v>
      </c>
      <c r="D749" s="432"/>
      <c r="E749" s="444">
        <v>7020</v>
      </c>
      <c r="F749" s="177">
        <f t="shared" si="13"/>
        <v>769077.43</v>
      </c>
    </row>
    <row r="750" spans="1:143" ht="23.25" thickBot="1" x14ac:dyDescent="0.3">
      <c r="A750" s="489">
        <v>44263</v>
      </c>
      <c r="B750" s="5">
        <v>2259</v>
      </c>
      <c r="C750" s="439" t="s">
        <v>2245</v>
      </c>
      <c r="D750" s="432"/>
      <c r="E750" s="444">
        <v>21600</v>
      </c>
      <c r="F750" s="177">
        <f t="shared" si="13"/>
        <v>747477.43</v>
      </c>
    </row>
    <row r="751" spans="1:143" ht="23.25" thickBot="1" x14ac:dyDescent="0.3">
      <c r="A751" s="489">
        <v>44263</v>
      </c>
      <c r="B751" s="5">
        <v>2260</v>
      </c>
      <c r="C751" s="439" t="s">
        <v>2246</v>
      </c>
      <c r="D751" s="432"/>
      <c r="E751" s="444">
        <v>3000</v>
      </c>
      <c r="F751" s="177">
        <f t="shared" si="13"/>
        <v>744477.43</v>
      </c>
    </row>
    <row r="752" spans="1:143" ht="23.25" thickBot="1" x14ac:dyDescent="0.3">
      <c r="A752" s="489">
        <v>44263</v>
      </c>
      <c r="B752" s="5">
        <v>2261</v>
      </c>
      <c r="C752" s="439" t="s">
        <v>2247</v>
      </c>
      <c r="D752" s="432"/>
      <c r="E752" s="444">
        <v>3000</v>
      </c>
      <c r="F752" s="177">
        <f t="shared" si="13"/>
        <v>741477.43</v>
      </c>
    </row>
    <row r="753" spans="1:7" ht="23.25" thickBot="1" x14ac:dyDescent="0.3">
      <c r="A753" s="489">
        <v>44263</v>
      </c>
      <c r="B753" s="5">
        <v>2262</v>
      </c>
      <c r="C753" s="439" t="s">
        <v>2248</v>
      </c>
      <c r="D753" s="432"/>
      <c r="E753" s="444">
        <v>12800</v>
      </c>
      <c r="F753" s="177">
        <f t="shared" si="13"/>
        <v>728677.43</v>
      </c>
    </row>
    <row r="754" spans="1:7" ht="23.25" thickBot="1" x14ac:dyDescent="0.3">
      <c r="A754" s="489">
        <v>44263</v>
      </c>
      <c r="B754" s="5">
        <v>2263</v>
      </c>
      <c r="C754" s="439" t="s">
        <v>2249</v>
      </c>
      <c r="D754" s="432"/>
      <c r="E754" s="444">
        <v>4800</v>
      </c>
      <c r="F754" s="177">
        <f t="shared" si="13"/>
        <v>723877.43</v>
      </c>
    </row>
    <row r="755" spans="1:7" ht="15.75" thickBot="1" x14ac:dyDescent="0.3">
      <c r="A755" s="489">
        <v>44263</v>
      </c>
      <c r="B755" s="5">
        <v>2264</v>
      </c>
      <c r="C755" s="439" t="s">
        <v>2250</v>
      </c>
      <c r="D755" s="432"/>
      <c r="E755" s="444">
        <v>1500</v>
      </c>
      <c r="F755" s="177">
        <f t="shared" si="13"/>
        <v>722377.43</v>
      </c>
    </row>
    <row r="756" spans="1:7" ht="23.25" thickBot="1" x14ac:dyDescent="0.3">
      <c r="A756" s="489">
        <v>44263</v>
      </c>
      <c r="B756" s="5">
        <v>2265</v>
      </c>
      <c r="C756" s="439" t="s">
        <v>2251</v>
      </c>
      <c r="D756" s="432"/>
      <c r="E756" s="444">
        <v>1500</v>
      </c>
      <c r="F756" s="177">
        <f t="shared" si="13"/>
        <v>720877.43</v>
      </c>
    </row>
    <row r="757" spans="1:7" ht="23.25" thickBot="1" x14ac:dyDescent="0.3">
      <c r="A757" s="489">
        <v>44263</v>
      </c>
      <c r="B757" s="5">
        <v>2266</v>
      </c>
      <c r="C757" s="439" t="s">
        <v>2252</v>
      </c>
      <c r="D757" s="432"/>
      <c r="E757" s="444">
        <v>1500</v>
      </c>
      <c r="F757" s="177">
        <f t="shared" si="13"/>
        <v>719377.43</v>
      </c>
    </row>
    <row r="758" spans="1:7" ht="23.25" thickBot="1" x14ac:dyDescent="0.3">
      <c r="A758" s="489">
        <v>44263</v>
      </c>
      <c r="B758" s="5">
        <v>2267</v>
      </c>
      <c r="C758" s="439" t="s">
        <v>2256</v>
      </c>
      <c r="D758" s="432"/>
      <c r="E758" s="444">
        <v>1500</v>
      </c>
      <c r="F758" s="177">
        <f t="shared" si="13"/>
        <v>717877.43</v>
      </c>
    </row>
    <row r="759" spans="1:7" ht="23.25" thickBot="1" x14ac:dyDescent="0.3">
      <c r="A759" s="489">
        <v>44263</v>
      </c>
      <c r="B759" s="5">
        <v>2268</v>
      </c>
      <c r="C759" s="439" t="s">
        <v>2252</v>
      </c>
      <c r="D759" s="432"/>
      <c r="E759" s="444">
        <v>1500</v>
      </c>
      <c r="F759" s="177">
        <f t="shared" si="13"/>
        <v>716377.43</v>
      </c>
    </row>
    <row r="760" spans="1:7" ht="15.75" thickBot="1" x14ac:dyDescent="0.3">
      <c r="A760" s="489">
        <v>44263</v>
      </c>
      <c r="B760" s="5">
        <v>2269</v>
      </c>
      <c r="C760" s="439" t="s">
        <v>2253</v>
      </c>
      <c r="D760" s="432"/>
      <c r="E760" s="444">
        <v>7600</v>
      </c>
      <c r="F760" s="177">
        <f t="shared" si="13"/>
        <v>708777.43</v>
      </c>
    </row>
    <row r="761" spans="1:7" ht="15.75" thickBot="1" x14ac:dyDescent="0.3">
      <c r="A761" s="489">
        <v>44263</v>
      </c>
      <c r="B761" s="5">
        <v>2270</v>
      </c>
      <c r="C761" s="439" t="s">
        <v>2254</v>
      </c>
      <c r="D761" s="432"/>
      <c r="E761" s="444">
        <v>2400</v>
      </c>
      <c r="F761" s="177">
        <f t="shared" si="13"/>
        <v>706377.43</v>
      </c>
    </row>
    <row r="762" spans="1:7" ht="23.25" thickBot="1" x14ac:dyDescent="0.3">
      <c r="A762" s="502">
        <v>44273</v>
      </c>
      <c r="B762" s="212">
        <v>2271</v>
      </c>
      <c r="C762" s="521" t="s">
        <v>2255</v>
      </c>
      <c r="D762" s="503"/>
      <c r="E762" s="504">
        <v>44525.4</v>
      </c>
      <c r="F762" s="314">
        <f t="shared" si="13"/>
        <v>661852.03</v>
      </c>
      <c r="G762" s="271" t="s">
        <v>1365</v>
      </c>
    </row>
    <row r="763" spans="1:7" ht="15.75" thickBot="1" x14ac:dyDescent="0.3">
      <c r="A763" s="506">
        <v>44274</v>
      </c>
      <c r="B763" s="507">
        <v>2272</v>
      </c>
      <c r="C763" s="487" t="s">
        <v>2400</v>
      </c>
      <c r="D763" s="508"/>
      <c r="E763" s="509">
        <v>40899.9</v>
      </c>
      <c r="F763" s="314">
        <f t="shared" si="13"/>
        <v>620952.13</v>
      </c>
    </row>
    <row r="764" spans="1:7" ht="15.75" thickBot="1" x14ac:dyDescent="0.3">
      <c r="A764" s="506">
        <v>44280</v>
      </c>
      <c r="B764" s="510">
        <v>2273</v>
      </c>
      <c r="C764" s="238" t="s">
        <v>2401</v>
      </c>
      <c r="D764" s="508"/>
      <c r="E764" s="509">
        <v>2400</v>
      </c>
      <c r="F764" s="314">
        <f t="shared" si="13"/>
        <v>618552.13</v>
      </c>
    </row>
    <row r="765" spans="1:7" ht="23.25" thickBot="1" x14ac:dyDescent="0.3">
      <c r="A765" s="506">
        <v>44280</v>
      </c>
      <c r="B765" s="510" t="s">
        <v>2402</v>
      </c>
      <c r="C765" s="238" t="s">
        <v>2403</v>
      </c>
      <c r="D765" s="508"/>
      <c r="E765" s="509">
        <v>2400</v>
      </c>
      <c r="F765" s="314">
        <f t="shared" si="13"/>
        <v>616152.13</v>
      </c>
    </row>
    <row r="766" spans="1:7" ht="23.25" thickBot="1" x14ac:dyDescent="0.3">
      <c r="A766" s="506">
        <v>44280</v>
      </c>
      <c r="B766" s="510">
        <v>2275</v>
      </c>
      <c r="C766" s="238" t="s">
        <v>2404</v>
      </c>
      <c r="D766" s="508"/>
      <c r="E766" s="509">
        <v>1750</v>
      </c>
      <c r="F766" s="314">
        <f t="shared" si="13"/>
        <v>614402.13</v>
      </c>
    </row>
    <row r="767" spans="1:7" ht="23.25" thickBot="1" x14ac:dyDescent="0.3">
      <c r="A767" s="506">
        <v>44280</v>
      </c>
      <c r="B767" s="510">
        <v>2276</v>
      </c>
      <c r="C767" s="238" t="s">
        <v>2405</v>
      </c>
      <c r="D767" s="508"/>
      <c r="E767" s="509">
        <v>7200</v>
      </c>
      <c r="F767" s="314">
        <f t="shared" si="13"/>
        <v>607202.13</v>
      </c>
    </row>
    <row r="768" spans="1:7" ht="23.25" thickBot="1" x14ac:dyDescent="0.3">
      <c r="A768" s="506">
        <v>44280</v>
      </c>
      <c r="B768" s="510">
        <v>2277</v>
      </c>
      <c r="C768" s="238" t="s">
        <v>2406</v>
      </c>
      <c r="D768" s="508"/>
      <c r="E768" s="509">
        <v>2800</v>
      </c>
      <c r="F768" s="314">
        <f t="shared" si="13"/>
        <v>604402.13</v>
      </c>
    </row>
    <row r="769" spans="1:143" ht="23.25" thickBot="1" x14ac:dyDescent="0.3">
      <c r="A769" s="506">
        <v>44280</v>
      </c>
      <c r="B769" s="510">
        <v>2278</v>
      </c>
      <c r="C769" s="238" t="s">
        <v>2407</v>
      </c>
      <c r="D769" s="508"/>
      <c r="E769" s="509">
        <v>4500</v>
      </c>
      <c r="F769" s="314">
        <f t="shared" si="13"/>
        <v>599902.13</v>
      </c>
    </row>
    <row r="770" spans="1:143" ht="23.25" thickBot="1" x14ac:dyDescent="0.3">
      <c r="A770" s="506">
        <v>44280</v>
      </c>
      <c r="B770" s="510">
        <v>2279</v>
      </c>
      <c r="C770" s="238" t="s">
        <v>2408</v>
      </c>
      <c r="D770" s="508"/>
      <c r="E770" s="509">
        <v>3000</v>
      </c>
      <c r="F770" s="314">
        <f t="shared" si="13"/>
        <v>596902.13</v>
      </c>
    </row>
    <row r="771" spans="1:143" ht="23.25" thickBot="1" x14ac:dyDescent="0.3">
      <c r="A771" s="506">
        <v>44280</v>
      </c>
      <c r="B771" s="510">
        <v>2280</v>
      </c>
      <c r="C771" s="238" t="s">
        <v>2409</v>
      </c>
      <c r="D771" s="508"/>
      <c r="E771" s="509">
        <v>4500</v>
      </c>
      <c r="F771" s="314">
        <f t="shared" si="13"/>
        <v>592402.13</v>
      </c>
    </row>
    <row r="772" spans="1:143" ht="23.25" thickBot="1" x14ac:dyDescent="0.3">
      <c r="A772" s="506">
        <v>44280</v>
      </c>
      <c r="B772" s="510">
        <v>2281</v>
      </c>
      <c r="C772" s="238" t="s">
        <v>2410</v>
      </c>
      <c r="D772" s="508"/>
      <c r="E772" s="509">
        <v>3000</v>
      </c>
      <c r="F772" s="314">
        <f t="shared" si="13"/>
        <v>589402.13</v>
      </c>
    </row>
    <row r="773" spans="1:143" ht="23.25" thickBot="1" x14ac:dyDescent="0.3">
      <c r="A773" s="506">
        <v>44280</v>
      </c>
      <c r="B773" s="510">
        <v>2282</v>
      </c>
      <c r="C773" s="238" t="s">
        <v>2411</v>
      </c>
      <c r="D773" s="508"/>
      <c r="E773" s="509">
        <v>3600</v>
      </c>
      <c r="F773" s="314">
        <f t="shared" si="13"/>
        <v>585802.13</v>
      </c>
    </row>
    <row r="774" spans="1:143" ht="15.75" thickBot="1" x14ac:dyDescent="0.3">
      <c r="A774" s="506">
        <v>44280</v>
      </c>
      <c r="B774" s="510" t="s">
        <v>2412</v>
      </c>
      <c r="C774" s="238" t="s">
        <v>41</v>
      </c>
      <c r="D774" s="508"/>
      <c r="E774" s="509">
        <v>0</v>
      </c>
      <c r="F774" s="314">
        <f t="shared" si="13"/>
        <v>585802.13</v>
      </c>
    </row>
    <row r="775" spans="1:143" ht="23.25" thickBot="1" x14ac:dyDescent="0.3">
      <c r="A775" s="511">
        <v>44280</v>
      </c>
      <c r="B775" s="512">
        <v>2284</v>
      </c>
      <c r="C775" s="513" t="s">
        <v>2413</v>
      </c>
      <c r="D775" s="514"/>
      <c r="E775" s="515">
        <v>7200</v>
      </c>
      <c r="F775" s="314">
        <f t="shared" si="13"/>
        <v>578602.13</v>
      </c>
    </row>
    <row r="776" spans="1:143" ht="23.25" thickBot="1" x14ac:dyDescent="0.3">
      <c r="A776" s="505">
        <v>44280</v>
      </c>
      <c r="B776" s="516">
        <v>2285</v>
      </c>
      <c r="C776" s="517" t="s">
        <v>2414</v>
      </c>
      <c r="D776" s="508"/>
      <c r="E776" s="518">
        <v>2400</v>
      </c>
      <c r="F776" s="314">
        <f t="shared" si="13"/>
        <v>576202.13</v>
      </c>
    </row>
    <row r="777" spans="1:143" ht="23.25" thickBot="1" x14ac:dyDescent="0.3">
      <c r="A777" s="505">
        <v>44280</v>
      </c>
      <c r="B777" s="516">
        <v>2286</v>
      </c>
      <c r="C777" s="517" t="s">
        <v>2415</v>
      </c>
      <c r="D777" s="508"/>
      <c r="E777" s="518">
        <v>1500</v>
      </c>
      <c r="F777" s="314">
        <f t="shared" si="13"/>
        <v>574702.13</v>
      </c>
    </row>
    <row r="778" spans="1:143" ht="23.25" thickBot="1" x14ac:dyDescent="0.3">
      <c r="A778" s="505">
        <v>44280</v>
      </c>
      <c r="B778" s="516">
        <v>2287</v>
      </c>
      <c r="C778" s="517" t="s">
        <v>2416</v>
      </c>
      <c r="D778" s="508"/>
      <c r="E778" s="518">
        <v>9500</v>
      </c>
      <c r="F778" s="314">
        <f t="shared" si="13"/>
        <v>565202.13</v>
      </c>
    </row>
    <row r="779" spans="1:143" ht="23.25" thickBot="1" x14ac:dyDescent="0.3">
      <c r="A779" s="505">
        <v>44280</v>
      </c>
      <c r="B779" s="516">
        <v>2288</v>
      </c>
      <c r="C779" s="517" t="s">
        <v>2417</v>
      </c>
      <c r="D779" s="508"/>
      <c r="E779" s="518">
        <v>5793.64</v>
      </c>
      <c r="F779" s="314">
        <f t="shared" si="13"/>
        <v>559408.49</v>
      </c>
    </row>
    <row r="780" spans="1:143" ht="22.5" x14ac:dyDescent="0.25">
      <c r="A780" s="505">
        <v>44280</v>
      </c>
      <c r="B780" s="516">
        <v>2289</v>
      </c>
      <c r="C780" s="517" t="s">
        <v>2418</v>
      </c>
      <c r="D780" s="508"/>
      <c r="E780" s="518">
        <v>17100</v>
      </c>
      <c r="F780" s="314">
        <f t="shared" si="13"/>
        <v>542308.49</v>
      </c>
    </row>
    <row r="781" spans="1:143" ht="22.5" x14ac:dyDescent="0.25">
      <c r="A781" s="505">
        <v>44280</v>
      </c>
      <c r="B781" s="516">
        <v>2290</v>
      </c>
      <c r="C781" s="517" t="s">
        <v>2419</v>
      </c>
      <c r="D781" s="508"/>
      <c r="E781" s="520">
        <v>12800</v>
      </c>
      <c r="F781" s="494">
        <f t="shared" si="13"/>
        <v>529508.49</v>
      </c>
    </row>
    <row r="782" spans="1:143" x14ac:dyDescent="0.25">
      <c r="C782" s="99"/>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row>
    <row r="783" spans="1:143" x14ac:dyDescent="0.25">
      <c r="C783" s="99"/>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row>
    <row r="784" spans="1:143" x14ac:dyDescent="0.25">
      <c r="C784" s="99"/>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row>
    <row r="785" spans="1:143" x14ac:dyDescent="0.25">
      <c r="A785" s="887" t="s">
        <v>0</v>
      </c>
      <c r="B785" s="887"/>
      <c r="C785" s="887"/>
      <c r="D785" s="887"/>
      <c r="E785" s="887"/>
      <c r="F785" s="887"/>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row>
    <row r="786" spans="1:143" x14ac:dyDescent="0.25">
      <c r="A786" s="888" t="s">
        <v>33</v>
      </c>
      <c r="B786" s="888"/>
      <c r="C786" s="888"/>
      <c r="D786" s="888"/>
      <c r="E786" s="888"/>
      <c r="F786" s="888"/>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row>
    <row r="787" spans="1:143" x14ac:dyDescent="0.25">
      <c r="A787" s="39"/>
      <c r="B787" s="249"/>
      <c r="C787" s="498"/>
      <c r="D787" s="498"/>
      <c r="E787" s="105"/>
      <c r="F787" s="100"/>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row>
    <row r="788" spans="1:143" x14ac:dyDescent="0.25">
      <c r="A788" s="887" t="s">
        <v>1</v>
      </c>
      <c r="B788" s="887"/>
      <c r="C788" s="887"/>
      <c r="D788" s="887"/>
      <c r="E788" s="887"/>
      <c r="F788" s="887"/>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row>
    <row r="789" spans="1:143" x14ac:dyDescent="0.25">
      <c r="A789" s="889" t="s">
        <v>1360</v>
      </c>
      <c r="B789" s="889"/>
      <c r="C789" s="889"/>
      <c r="D789" s="889"/>
      <c r="E789" s="889"/>
      <c r="F789" s="8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row>
    <row r="790" spans="1:143" x14ac:dyDescent="0.25">
      <c r="A790" s="889" t="s">
        <v>2</v>
      </c>
      <c r="B790" s="889"/>
      <c r="C790" s="889"/>
      <c r="D790" s="889"/>
      <c r="E790" s="889"/>
      <c r="F790" s="889"/>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row>
    <row r="791" spans="1:143" x14ac:dyDescent="0.25">
      <c r="A791" s="59"/>
      <c r="B791" s="7"/>
      <c r="C791" s="31"/>
      <c r="D791" s="74"/>
      <c r="E791" s="32"/>
      <c r="F791" s="116"/>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row>
    <row r="792" spans="1:143" ht="15.75" thickBot="1" x14ac:dyDescent="0.3">
      <c r="A792" s="21"/>
      <c r="B792" s="7"/>
      <c r="C792" s="31"/>
      <c r="D792" s="71"/>
      <c r="E792" s="32"/>
      <c r="F792" s="118"/>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row>
    <row r="793" spans="1:143" x14ac:dyDescent="0.25">
      <c r="A793" s="935" t="s">
        <v>29</v>
      </c>
      <c r="B793" s="936"/>
      <c r="C793" s="936"/>
      <c r="D793" s="936"/>
      <c r="E793" s="936"/>
      <c r="F793" s="321"/>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row>
    <row r="794" spans="1:143" ht="15.75" thickBot="1" x14ac:dyDescent="0.3">
      <c r="A794" s="937"/>
      <c r="B794" s="938"/>
      <c r="C794" s="938"/>
      <c r="D794" s="938"/>
      <c r="E794" s="938"/>
      <c r="F794" s="322"/>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row>
    <row r="795" spans="1:143" x14ac:dyDescent="0.25">
      <c r="A795" s="935" t="s">
        <v>4</v>
      </c>
      <c r="B795" s="936"/>
      <c r="C795" s="936"/>
      <c r="D795" s="936"/>
      <c r="E795" s="939"/>
      <c r="F795" s="952">
        <v>673359.61</v>
      </c>
      <c r="G795" s="271" t="s">
        <v>1541</v>
      </c>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row>
    <row r="796" spans="1:143" ht="15.75" thickBot="1" x14ac:dyDescent="0.3">
      <c r="A796" s="937"/>
      <c r="B796" s="938"/>
      <c r="C796" s="938"/>
      <c r="D796" s="938"/>
      <c r="E796" s="940"/>
      <c r="F796" s="953"/>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row>
    <row r="797" spans="1:143" x14ac:dyDescent="0.25">
      <c r="A797" s="943" t="s">
        <v>5</v>
      </c>
      <c r="B797" s="954" t="s">
        <v>23</v>
      </c>
      <c r="C797" s="943" t="s">
        <v>22</v>
      </c>
      <c r="D797" s="943" t="s">
        <v>8</v>
      </c>
      <c r="E797" s="947" t="s">
        <v>9</v>
      </c>
      <c r="F797" s="956" t="s">
        <v>10</v>
      </c>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row>
    <row r="798" spans="1:143" ht="15.75" thickBot="1" x14ac:dyDescent="0.3">
      <c r="A798" s="944"/>
      <c r="B798" s="955"/>
      <c r="C798" s="944"/>
      <c r="D798" s="944"/>
      <c r="E798" s="951"/>
      <c r="F798" s="957"/>
      <c r="G798" s="274"/>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row>
    <row r="799" spans="1:143" x14ac:dyDescent="0.25">
      <c r="A799" s="58"/>
      <c r="B799" s="85"/>
      <c r="C799" s="33" t="s">
        <v>27</v>
      </c>
      <c r="D799" s="297">
        <v>3079364.37</v>
      </c>
      <c r="E799" s="297"/>
      <c r="F799" s="323">
        <f>F795+D799-E799</f>
        <v>3752723.98</v>
      </c>
      <c r="G799" s="274"/>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row>
    <row r="800" spans="1:143" x14ac:dyDescent="0.25">
      <c r="A800" s="191"/>
      <c r="B800" s="1"/>
      <c r="C800" s="305" t="s">
        <v>1084</v>
      </c>
      <c r="D800" s="340"/>
      <c r="E800" s="341">
        <v>2064.02</v>
      </c>
      <c r="F800" s="324">
        <f>F799+D800-E800</f>
        <v>3750659.96</v>
      </c>
      <c r="G800" s="274"/>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row>
    <row r="801" spans="1:143" x14ac:dyDescent="0.25">
      <c r="A801" s="59"/>
      <c r="B801" s="1"/>
      <c r="C801" s="2" t="s">
        <v>1083</v>
      </c>
      <c r="D801" s="340"/>
      <c r="E801" s="342">
        <v>500</v>
      </c>
      <c r="F801" s="324">
        <f>F800+D801-E801</f>
        <v>3750159.96</v>
      </c>
      <c r="G801" s="274"/>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row>
    <row r="802" spans="1:143" ht="15" customHeight="1" x14ac:dyDescent="0.25">
      <c r="A802" s="87"/>
      <c r="B802" s="27"/>
      <c r="C802" s="2" t="s">
        <v>1358</v>
      </c>
      <c r="D802" s="149"/>
      <c r="E802" s="339">
        <v>175</v>
      </c>
      <c r="F802" s="327">
        <f>F801+D802-E802</f>
        <v>3749984.96</v>
      </c>
      <c r="G802" s="274"/>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row>
    <row r="803" spans="1:143" ht="22.5" x14ac:dyDescent="0.25">
      <c r="A803" s="493">
        <v>44257</v>
      </c>
      <c r="B803" s="484">
        <v>3780</v>
      </c>
      <c r="C803" s="483" t="s">
        <v>2223</v>
      </c>
      <c r="D803" s="365"/>
      <c r="E803" s="528">
        <v>7236</v>
      </c>
      <c r="F803" s="327">
        <f t="shared" ref="F803:F836" si="14">F802+D803-E803</f>
        <v>3742748.96</v>
      </c>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row>
    <row r="804" spans="1:143" ht="22.5" x14ac:dyDescent="0.25">
      <c r="A804" s="493">
        <v>44257</v>
      </c>
      <c r="B804" s="484">
        <v>3781</v>
      </c>
      <c r="C804" s="483" t="s">
        <v>2224</v>
      </c>
      <c r="D804" s="365"/>
      <c r="E804" s="528">
        <v>7020</v>
      </c>
      <c r="F804" s="327">
        <f t="shared" si="14"/>
        <v>3735728.96</v>
      </c>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row>
    <row r="805" spans="1:143" ht="22.5" x14ac:dyDescent="0.25">
      <c r="A805" s="493">
        <v>44257</v>
      </c>
      <c r="B805" s="484">
        <v>3782</v>
      </c>
      <c r="C805" s="483" t="s">
        <v>2225</v>
      </c>
      <c r="D805" s="365"/>
      <c r="E805" s="528">
        <v>14850</v>
      </c>
      <c r="F805" s="327">
        <f t="shared" si="14"/>
        <v>3720878.96</v>
      </c>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row>
    <row r="806" spans="1:143" ht="22.5" x14ac:dyDescent="0.25">
      <c r="A806" s="493">
        <v>44257</v>
      </c>
      <c r="B806" s="484">
        <v>3783</v>
      </c>
      <c r="C806" s="483" t="s">
        <v>2226</v>
      </c>
      <c r="D806" s="364"/>
      <c r="E806" s="528">
        <v>25200</v>
      </c>
      <c r="F806" s="327">
        <f t="shared" si="14"/>
        <v>3695678.96</v>
      </c>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row>
    <row r="807" spans="1:143" ht="22.5" x14ac:dyDescent="0.25">
      <c r="A807" s="493">
        <v>44257</v>
      </c>
      <c r="B807" s="484">
        <v>3784</v>
      </c>
      <c r="C807" s="483" t="s">
        <v>2227</v>
      </c>
      <c r="D807" s="364"/>
      <c r="E807" s="528">
        <v>16200</v>
      </c>
      <c r="F807" s="327">
        <f t="shared" si="14"/>
        <v>3679478.96</v>
      </c>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row>
    <row r="808" spans="1:143" ht="22.5" x14ac:dyDescent="0.25">
      <c r="A808" s="493">
        <v>44257</v>
      </c>
      <c r="B808" s="484">
        <v>3785</v>
      </c>
      <c r="C808" s="483" t="s">
        <v>2228</v>
      </c>
      <c r="D808" s="364"/>
      <c r="E808" s="528">
        <v>25973.05</v>
      </c>
      <c r="F808" s="327">
        <f t="shared" si="14"/>
        <v>3653505.91</v>
      </c>
    </row>
    <row r="809" spans="1:143" x14ac:dyDescent="0.25">
      <c r="A809" s="493">
        <v>44257</v>
      </c>
      <c r="B809" s="484">
        <v>3786</v>
      </c>
      <c r="C809" s="483" t="s">
        <v>41</v>
      </c>
      <c r="D809" s="364"/>
      <c r="E809" s="528">
        <v>0</v>
      </c>
      <c r="F809" s="327">
        <f t="shared" si="14"/>
        <v>3653505.91</v>
      </c>
    </row>
    <row r="810" spans="1:143" x14ac:dyDescent="0.25">
      <c r="A810" s="493">
        <v>44258</v>
      </c>
      <c r="B810" s="484">
        <v>3787</v>
      </c>
      <c r="C810" s="483" t="s">
        <v>41</v>
      </c>
      <c r="D810" s="364"/>
      <c r="E810" s="528">
        <v>0</v>
      </c>
      <c r="F810" s="327">
        <f t="shared" si="14"/>
        <v>3653505.91</v>
      </c>
    </row>
    <row r="811" spans="1:143" ht="21" customHeight="1" x14ac:dyDescent="0.25">
      <c r="A811" s="493">
        <v>44258</v>
      </c>
      <c r="B811" s="484">
        <v>3788</v>
      </c>
      <c r="C811" s="483" t="s">
        <v>2229</v>
      </c>
      <c r="D811" s="364"/>
      <c r="E811" s="528">
        <v>31165.4</v>
      </c>
      <c r="F811" s="327">
        <f t="shared" si="14"/>
        <v>3622340.5100000002</v>
      </c>
      <c r="G811" s="274"/>
    </row>
    <row r="812" spans="1:143" ht="21.75" customHeight="1" x14ac:dyDescent="0.25">
      <c r="A812" s="493">
        <v>44258</v>
      </c>
      <c r="B812" s="484">
        <v>3789</v>
      </c>
      <c r="C812" s="483" t="s">
        <v>2230</v>
      </c>
      <c r="D812" s="364"/>
      <c r="E812" s="528">
        <v>30573.91</v>
      </c>
      <c r="F812" s="327">
        <f t="shared" si="14"/>
        <v>3591766.6</v>
      </c>
      <c r="G812" s="274"/>
    </row>
    <row r="813" spans="1:143" ht="21.75" customHeight="1" x14ac:dyDescent="0.25">
      <c r="A813" s="493">
        <v>44258</v>
      </c>
      <c r="B813" s="484">
        <v>3790</v>
      </c>
      <c r="C813" s="483" t="s">
        <v>2231</v>
      </c>
      <c r="D813" s="364"/>
      <c r="E813" s="528">
        <v>8136</v>
      </c>
      <c r="F813" s="327">
        <f t="shared" si="14"/>
        <v>3583630.6</v>
      </c>
      <c r="G813" s="274"/>
    </row>
    <row r="814" spans="1:143" ht="24.75" customHeight="1" x14ac:dyDescent="0.25">
      <c r="A814" s="493">
        <v>44258</v>
      </c>
      <c r="B814" s="484">
        <v>3791</v>
      </c>
      <c r="C814" s="483" t="s">
        <v>2232</v>
      </c>
      <c r="D814" s="364"/>
      <c r="E814" s="528">
        <v>92124.4</v>
      </c>
      <c r="F814" s="327">
        <f t="shared" si="14"/>
        <v>3491506.2</v>
      </c>
    </row>
    <row r="815" spans="1:143" ht="22.5" x14ac:dyDescent="0.25">
      <c r="A815" s="522">
        <v>44258</v>
      </c>
      <c r="B815" s="523">
        <v>3792</v>
      </c>
      <c r="C815" s="524" t="s">
        <v>2233</v>
      </c>
      <c r="D815" s="525"/>
      <c r="E815" s="529">
        <v>208845.67</v>
      </c>
      <c r="F815" s="526">
        <f t="shared" si="14"/>
        <v>3282660.5300000003</v>
      </c>
    </row>
    <row r="816" spans="1:143" x14ac:dyDescent="0.25">
      <c r="A816" s="493">
        <v>44266</v>
      </c>
      <c r="B816" s="527">
        <v>3793</v>
      </c>
      <c r="C816" s="483" t="s">
        <v>41</v>
      </c>
      <c r="D816" s="365"/>
      <c r="E816" s="528">
        <v>0</v>
      </c>
      <c r="F816" s="526">
        <f t="shared" si="14"/>
        <v>3282660.5300000003</v>
      </c>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row>
    <row r="817" spans="1:143" x14ac:dyDescent="0.25">
      <c r="A817" s="493">
        <v>44266</v>
      </c>
      <c r="B817" s="527">
        <v>3794</v>
      </c>
      <c r="C817" s="483" t="s">
        <v>41</v>
      </c>
      <c r="D817" s="365"/>
      <c r="E817" s="528">
        <v>0</v>
      </c>
      <c r="F817" s="526">
        <f t="shared" si="14"/>
        <v>3282660.5300000003</v>
      </c>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row>
    <row r="818" spans="1:143" x14ac:dyDescent="0.25">
      <c r="A818" s="493">
        <v>44266</v>
      </c>
      <c r="B818" s="527">
        <v>3795</v>
      </c>
      <c r="C818" s="483" t="s">
        <v>41</v>
      </c>
      <c r="D818" s="365"/>
      <c r="E818" s="528">
        <v>0</v>
      </c>
      <c r="F818" s="526">
        <f t="shared" si="14"/>
        <v>3282660.5300000003</v>
      </c>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row>
    <row r="819" spans="1:143" x14ac:dyDescent="0.25">
      <c r="A819" s="493">
        <v>44266</v>
      </c>
      <c r="B819" s="527">
        <v>3796</v>
      </c>
      <c r="C819" s="483" t="s">
        <v>41</v>
      </c>
      <c r="D819" s="365"/>
      <c r="E819" s="528">
        <v>0</v>
      </c>
      <c r="F819" s="526">
        <f t="shared" si="14"/>
        <v>3282660.5300000003</v>
      </c>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row>
    <row r="820" spans="1:143" x14ac:dyDescent="0.25">
      <c r="A820" s="493">
        <v>44266</v>
      </c>
      <c r="B820" s="527">
        <v>3797</v>
      </c>
      <c r="C820" s="483" t="s">
        <v>41</v>
      </c>
      <c r="D820" s="365"/>
      <c r="E820" s="528">
        <v>0</v>
      </c>
      <c r="F820" s="526">
        <f t="shared" si="14"/>
        <v>3282660.5300000003</v>
      </c>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row>
    <row r="821" spans="1:143" x14ac:dyDescent="0.25">
      <c r="A821" s="493">
        <v>44266</v>
      </c>
      <c r="B821" s="527">
        <v>3798</v>
      </c>
      <c r="C821" s="483" t="s">
        <v>41</v>
      </c>
      <c r="D821" s="365"/>
      <c r="E821" s="528">
        <v>0</v>
      </c>
      <c r="F821" s="526">
        <f t="shared" si="14"/>
        <v>3282660.5300000003</v>
      </c>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row>
    <row r="822" spans="1:143" ht="22.5" x14ac:dyDescent="0.25">
      <c r="A822" s="493">
        <v>44266</v>
      </c>
      <c r="B822" s="527">
        <v>3799</v>
      </c>
      <c r="C822" s="483" t="s">
        <v>2429</v>
      </c>
      <c r="D822" s="365"/>
      <c r="E822" s="528">
        <v>33642.36</v>
      </c>
      <c r="F822" s="526">
        <f t="shared" si="14"/>
        <v>3249018.1700000004</v>
      </c>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row>
    <row r="823" spans="1:143" x14ac:dyDescent="0.25">
      <c r="A823" s="493">
        <v>44266</v>
      </c>
      <c r="B823" s="527">
        <v>3800</v>
      </c>
      <c r="C823" s="483" t="s">
        <v>41</v>
      </c>
      <c r="D823" s="365"/>
      <c r="E823" s="528">
        <v>0</v>
      </c>
      <c r="F823" s="526">
        <f t="shared" si="14"/>
        <v>3249018.1700000004</v>
      </c>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row>
    <row r="824" spans="1:143" x14ac:dyDescent="0.25">
      <c r="A824" s="493">
        <v>44266</v>
      </c>
      <c r="B824" s="527">
        <v>3801</v>
      </c>
      <c r="C824" s="483" t="s">
        <v>41</v>
      </c>
      <c r="D824" s="365"/>
      <c r="E824" s="528">
        <v>0</v>
      </c>
      <c r="F824" s="526">
        <f t="shared" si="14"/>
        <v>3249018.1700000004</v>
      </c>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row>
    <row r="825" spans="1:143" ht="22.5" x14ac:dyDescent="0.25">
      <c r="A825" s="493">
        <v>44266</v>
      </c>
      <c r="B825" s="527">
        <v>3802</v>
      </c>
      <c r="C825" s="483" t="s">
        <v>2430</v>
      </c>
      <c r="D825" s="365"/>
      <c r="E825" s="528">
        <v>66071.100000000006</v>
      </c>
      <c r="F825" s="526">
        <f t="shared" si="14"/>
        <v>3182947.0700000003</v>
      </c>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row>
    <row r="826" spans="1:143" x14ac:dyDescent="0.25">
      <c r="A826" s="493">
        <v>44266</v>
      </c>
      <c r="B826" s="527">
        <v>3803</v>
      </c>
      <c r="C826" s="483" t="s">
        <v>2431</v>
      </c>
      <c r="D826" s="365"/>
      <c r="E826" s="528">
        <v>437310</v>
      </c>
      <c r="F826" s="526">
        <f t="shared" si="14"/>
        <v>2745637.0700000003</v>
      </c>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row>
    <row r="827" spans="1:143" x14ac:dyDescent="0.25">
      <c r="A827" s="493">
        <v>44266</v>
      </c>
      <c r="B827" s="527">
        <v>3804</v>
      </c>
      <c r="C827" s="483" t="s">
        <v>2432</v>
      </c>
      <c r="D827" s="365"/>
      <c r="E827" s="528">
        <v>86400</v>
      </c>
      <c r="F827" s="526">
        <f t="shared" si="14"/>
        <v>2659237.0700000003</v>
      </c>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row>
    <row r="828" spans="1:143" ht="22.5" x14ac:dyDescent="0.25">
      <c r="A828" s="493">
        <v>44266</v>
      </c>
      <c r="B828" s="527">
        <v>3805</v>
      </c>
      <c r="C828" s="483" t="s">
        <v>2433</v>
      </c>
      <c r="D828" s="365"/>
      <c r="E828" s="528">
        <v>23400</v>
      </c>
      <c r="F828" s="526">
        <f t="shared" si="14"/>
        <v>2635837.0700000003</v>
      </c>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row>
    <row r="829" spans="1:143" ht="22.5" x14ac:dyDescent="0.25">
      <c r="A829" s="493">
        <v>44266</v>
      </c>
      <c r="B829" s="527">
        <v>3806</v>
      </c>
      <c r="C829" s="483" t="s">
        <v>2434</v>
      </c>
      <c r="D829" s="365"/>
      <c r="E829" s="528">
        <v>28391.25</v>
      </c>
      <c r="F829" s="526">
        <f t="shared" si="14"/>
        <v>2607445.8200000003</v>
      </c>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row>
    <row r="830" spans="1:143" ht="22.5" x14ac:dyDescent="0.25">
      <c r="A830" s="493">
        <v>44266</v>
      </c>
      <c r="B830" s="527">
        <v>3807</v>
      </c>
      <c r="C830" s="483" t="s">
        <v>2435</v>
      </c>
      <c r="D830" s="365"/>
      <c r="E830" s="528">
        <v>77714.69</v>
      </c>
      <c r="F830" s="526">
        <f t="shared" si="14"/>
        <v>2529731.1300000004</v>
      </c>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row>
    <row r="831" spans="1:143" x14ac:dyDescent="0.25">
      <c r="A831" s="493">
        <v>44278</v>
      </c>
      <c r="B831" s="527">
        <v>3808</v>
      </c>
      <c r="C831" s="483" t="s">
        <v>2436</v>
      </c>
      <c r="D831" s="365"/>
      <c r="E831" s="528">
        <v>179254.13</v>
      </c>
      <c r="F831" s="526">
        <f t="shared" si="14"/>
        <v>2350477.0000000005</v>
      </c>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row>
    <row r="832" spans="1:143" x14ac:dyDescent="0.25">
      <c r="A832" s="493">
        <v>44280</v>
      </c>
      <c r="B832" s="527">
        <v>3809</v>
      </c>
      <c r="C832" s="483" t="s">
        <v>2437</v>
      </c>
      <c r="D832" s="365"/>
      <c r="E832" s="528">
        <v>124187</v>
      </c>
      <c r="F832" s="526">
        <f t="shared" si="14"/>
        <v>2226290.0000000005</v>
      </c>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row>
    <row r="833" spans="1:143" ht="22.5" x14ac:dyDescent="0.25">
      <c r="A833" s="493">
        <v>44280</v>
      </c>
      <c r="B833" s="527">
        <v>3810</v>
      </c>
      <c r="C833" s="483" t="s">
        <v>2438</v>
      </c>
      <c r="D833" s="365"/>
      <c r="E833" s="528">
        <v>22261</v>
      </c>
      <c r="F833" s="526">
        <f t="shared" si="14"/>
        <v>2204029.0000000005</v>
      </c>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row>
    <row r="834" spans="1:143" ht="22.5" x14ac:dyDescent="0.25">
      <c r="A834" s="493">
        <v>44281</v>
      </c>
      <c r="B834" s="527">
        <v>3811</v>
      </c>
      <c r="C834" s="483" t="s">
        <v>2439</v>
      </c>
      <c r="D834" s="365"/>
      <c r="E834" s="528">
        <v>12475.2</v>
      </c>
      <c r="F834" s="526">
        <f t="shared" si="14"/>
        <v>2191553.8000000003</v>
      </c>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row>
    <row r="835" spans="1:143" x14ac:dyDescent="0.25">
      <c r="A835" s="493">
        <v>44281</v>
      </c>
      <c r="B835" s="527">
        <v>3812</v>
      </c>
      <c r="C835" s="483" t="s">
        <v>2440</v>
      </c>
      <c r="D835" s="365"/>
      <c r="E835" s="528">
        <v>39663</v>
      </c>
      <c r="F835" s="526">
        <f t="shared" si="14"/>
        <v>2151890.8000000003</v>
      </c>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row>
    <row r="836" spans="1:143" x14ac:dyDescent="0.25">
      <c r="A836" s="493">
        <v>44281</v>
      </c>
      <c r="B836" s="527">
        <v>3813</v>
      </c>
      <c r="C836" s="483" t="s">
        <v>2441</v>
      </c>
      <c r="D836" s="365"/>
      <c r="E836" s="528">
        <v>12339.6</v>
      </c>
      <c r="F836" s="327">
        <f t="shared" si="14"/>
        <v>2139551.2000000002</v>
      </c>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row>
  </sheetData>
  <mergeCells count="127">
    <mergeCell ref="A795:E796"/>
    <mergeCell ref="F795:F796"/>
    <mergeCell ref="A797:A798"/>
    <mergeCell ref="B797:B798"/>
    <mergeCell ref="C797:C798"/>
    <mergeCell ref="D797:D798"/>
    <mergeCell ref="E797:E798"/>
    <mergeCell ref="F797:F798"/>
    <mergeCell ref="A785:F785"/>
    <mergeCell ref="A786:F786"/>
    <mergeCell ref="A788:F788"/>
    <mergeCell ref="A789:F789"/>
    <mergeCell ref="A790:F790"/>
    <mergeCell ref="A793:E794"/>
    <mergeCell ref="A731:E732"/>
    <mergeCell ref="F731:F732"/>
    <mergeCell ref="A733:A734"/>
    <mergeCell ref="B733:B734"/>
    <mergeCell ref="C733:C734"/>
    <mergeCell ref="D733:D734"/>
    <mergeCell ref="E733:E734"/>
    <mergeCell ref="F733:F734"/>
    <mergeCell ref="A721:F721"/>
    <mergeCell ref="A722:F722"/>
    <mergeCell ref="A724:F724"/>
    <mergeCell ref="A725:F725"/>
    <mergeCell ref="A726:F726"/>
    <mergeCell ref="A729:E730"/>
    <mergeCell ref="A711:E712"/>
    <mergeCell ref="F711:F712"/>
    <mergeCell ref="A713:A714"/>
    <mergeCell ref="B713:B714"/>
    <mergeCell ref="C713:C714"/>
    <mergeCell ref="D713:D714"/>
    <mergeCell ref="E713:E714"/>
    <mergeCell ref="F713:F714"/>
    <mergeCell ref="A701:F701"/>
    <mergeCell ref="A702:F702"/>
    <mergeCell ref="A704:F704"/>
    <mergeCell ref="A705:F705"/>
    <mergeCell ref="A706:F706"/>
    <mergeCell ref="A709:E710"/>
    <mergeCell ref="A690:E691"/>
    <mergeCell ref="F690:F691"/>
    <mergeCell ref="A692:A693"/>
    <mergeCell ref="B692:B693"/>
    <mergeCell ref="C692:C693"/>
    <mergeCell ref="D692:D693"/>
    <mergeCell ref="E692:E693"/>
    <mergeCell ref="F692:F693"/>
    <mergeCell ref="A678:F678"/>
    <mergeCell ref="A679:F679"/>
    <mergeCell ref="A681:F681"/>
    <mergeCell ref="A682:F682"/>
    <mergeCell ref="A683:F683"/>
    <mergeCell ref="A688:E689"/>
    <mergeCell ref="A661:E662"/>
    <mergeCell ref="F661:F662"/>
    <mergeCell ref="A663:A664"/>
    <mergeCell ref="B663:B664"/>
    <mergeCell ref="C663:C664"/>
    <mergeCell ref="D663:D664"/>
    <mergeCell ref="E663:E664"/>
    <mergeCell ref="F663:F664"/>
    <mergeCell ref="A650:F650"/>
    <mergeCell ref="A651:F651"/>
    <mergeCell ref="A653:F653"/>
    <mergeCell ref="A654:F654"/>
    <mergeCell ref="A655:F655"/>
    <mergeCell ref="A659:E660"/>
    <mergeCell ref="A639:E640"/>
    <mergeCell ref="F639:F640"/>
    <mergeCell ref="A641:A642"/>
    <mergeCell ref="B641:B642"/>
    <mergeCell ref="C641:C642"/>
    <mergeCell ref="D641:D642"/>
    <mergeCell ref="E641:E642"/>
    <mergeCell ref="F641:F642"/>
    <mergeCell ref="A628:F628"/>
    <mergeCell ref="A629:F629"/>
    <mergeCell ref="A631:F631"/>
    <mergeCell ref="A632:F632"/>
    <mergeCell ref="A633:F633"/>
    <mergeCell ref="A637:E638"/>
    <mergeCell ref="A561:E562"/>
    <mergeCell ref="F561:F562"/>
    <mergeCell ref="A563:A564"/>
    <mergeCell ref="B563:B564"/>
    <mergeCell ref="C563:C564"/>
    <mergeCell ref="D563:D564"/>
    <mergeCell ref="E563:E564"/>
    <mergeCell ref="F563:F564"/>
    <mergeCell ref="A549:F549"/>
    <mergeCell ref="A550:F550"/>
    <mergeCell ref="A552:F552"/>
    <mergeCell ref="A553:F553"/>
    <mergeCell ref="A554:F554"/>
    <mergeCell ref="A559:E560"/>
    <mergeCell ref="A497:E498"/>
    <mergeCell ref="F497:F498"/>
    <mergeCell ref="A499:A500"/>
    <mergeCell ref="B499:B500"/>
    <mergeCell ref="C499:C500"/>
    <mergeCell ref="D499:D500"/>
    <mergeCell ref="E499:E500"/>
    <mergeCell ref="F499:F500"/>
    <mergeCell ref="A489:F489"/>
    <mergeCell ref="A490:F490"/>
    <mergeCell ref="A491:F491"/>
    <mergeCell ref="A492:F492"/>
    <mergeCell ref="A493:F493"/>
    <mergeCell ref="A495:E496"/>
    <mergeCell ref="A10:E11"/>
    <mergeCell ref="F10:F11"/>
    <mergeCell ref="A12:A13"/>
    <mergeCell ref="B12:B13"/>
    <mergeCell ref="C12:C13"/>
    <mergeCell ref="D12:D13"/>
    <mergeCell ref="E12:E13"/>
    <mergeCell ref="F12:F13"/>
    <mergeCell ref="A1:F1"/>
    <mergeCell ref="A2:F2"/>
    <mergeCell ref="A4:F4"/>
    <mergeCell ref="A5:F5"/>
    <mergeCell ref="A6:F6"/>
    <mergeCell ref="A8:E9"/>
    <mergeCell ref="F8:F9"/>
  </mergeCells>
  <pageMargins left="0.7" right="0.7" top="0.75" bottom="0.75" header="0.3" footer="0.3"/>
  <pageSetup paperSize="9" orientation="portrait" r:id="rId1"/>
  <ignoredErrors>
    <ignoredError sqref="B580:B583 B765 B774 B61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02"/>
  <sheetViews>
    <sheetView topLeftCell="A556" zoomScaleNormal="100" workbookViewId="0">
      <selection activeCell="A573" sqref="A573:F573"/>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60" width="11.42578125" style="271"/>
  </cols>
  <sheetData>
    <row r="1" spans="1:6" x14ac:dyDescent="0.25">
      <c r="A1" s="887" t="s">
        <v>0</v>
      </c>
      <c r="B1" s="887"/>
      <c r="C1" s="887"/>
      <c r="D1" s="887"/>
      <c r="E1" s="887"/>
      <c r="F1" s="887"/>
    </row>
    <row r="2" spans="1:6" x14ac:dyDescent="0.25">
      <c r="A2" s="888" t="s">
        <v>33</v>
      </c>
      <c r="B2" s="888"/>
      <c r="C2" s="888"/>
      <c r="D2" s="888"/>
      <c r="E2" s="888"/>
      <c r="F2" s="888"/>
    </row>
    <row r="3" spans="1:6" x14ac:dyDescent="0.25">
      <c r="A3" s="887" t="s">
        <v>1</v>
      </c>
      <c r="B3" s="887"/>
      <c r="C3" s="887"/>
      <c r="D3" s="887"/>
      <c r="E3" s="887"/>
      <c r="F3" s="887"/>
    </row>
    <row r="4" spans="1:6" x14ac:dyDescent="0.25">
      <c r="A4" s="889" t="s">
        <v>2373</v>
      </c>
      <c r="B4" s="889"/>
      <c r="C4" s="889"/>
      <c r="D4" s="889"/>
      <c r="E4" s="889"/>
      <c r="F4" s="889"/>
    </row>
    <row r="5" spans="1:6" x14ac:dyDescent="0.25">
      <c r="A5" s="889" t="s">
        <v>2</v>
      </c>
      <c r="B5" s="889"/>
      <c r="C5" s="889"/>
      <c r="D5" s="889"/>
      <c r="E5" s="889"/>
      <c r="F5" s="889"/>
    </row>
    <row r="6" spans="1:6" ht="15.75" thickBot="1" x14ac:dyDescent="0.3">
      <c r="A6" s="24"/>
      <c r="C6" s="25"/>
      <c r="D6" s="68"/>
      <c r="E6" s="106"/>
      <c r="F6" s="101"/>
    </row>
    <row r="7" spans="1:6" x14ac:dyDescent="0.25">
      <c r="A7" s="917" t="s">
        <v>3</v>
      </c>
      <c r="B7" s="918"/>
      <c r="C7" s="918"/>
      <c r="D7" s="918"/>
      <c r="E7" s="918"/>
      <c r="F7" s="983"/>
    </row>
    <row r="8" spans="1:6" ht="15.75" thickBot="1" x14ac:dyDescent="0.3">
      <c r="A8" s="920"/>
      <c r="B8" s="921"/>
      <c r="C8" s="921"/>
      <c r="D8" s="921"/>
      <c r="E8" s="921"/>
      <c r="F8" s="984"/>
    </row>
    <row r="9" spans="1:6" x14ac:dyDescent="0.25">
      <c r="A9" s="978" t="s">
        <v>4</v>
      </c>
      <c r="B9" s="979"/>
      <c r="C9" s="979"/>
      <c r="D9" s="979"/>
      <c r="E9" s="979"/>
      <c r="F9" s="896">
        <v>435964485.68000001</v>
      </c>
    </row>
    <row r="10" spans="1:6" ht="15.75" thickBot="1" x14ac:dyDescent="0.3">
      <c r="A10" s="920"/>
      <c r="B10" s="921"/>
      <c r="C10" s="921"/>
      <c r="D10" s="921"/>
      <c r="E10" s="921"/>
      <c r="F10" s="897"/>
    </row>
    <row r="11" spans="1:6" x14ac:dyDescent="0.25">
      <c r="A11" s="907" t="s">
        <v>5</v>
      </c>
      <c r="B11" s="968" t="s">
        <v>6</v>
      </c>
      <c r="C11" s="911" t="s">
        <v>7</v>
      </c>
      <c r="D11" s="913" t="s">
        <v>8</v>
      </c>
      <c r="E11" s="981" t="s">
        <v>9</v>
      </c>
      <c r="F11" s="905" t="s">
        <v>10</v>
      </c>
    </row>
    <row r="12" spans="1:6" ht="15.75" thickBot="1" x14ac:dyDescent="0.3">
      <c r="A12" s="908"/>
      <c r="B12" s="969"/>
      <c r="C12" s="912"/>
      <c r="D12" s="914"/>
      <c r="E12" s="982"/>
      <c r="F12" s="973"/>
    </row>
    <row r="13" spans="1:6" x14ac:dyDescent="0.25">
      <c r="A13" s="43"/>
      <c r="B13" s="44"/>
      <c r="C13" s="45" t="s">
        <v>11</v>
      </c>
      <c r="D13" s="295">
        <v>55345554.850000001</v>
      </c>
      <c r="E13" s="296"/>
      <c r="F13" s="288">
        <f>F9+D13</f>
        <v>491310040.53000003</v>
      </c>
    </row>
    <row r="14" spans="1:6" x14ac:dyDescent="0.25">
      <c r="A14" s="15"/>
      <c r="B14" s="1"/>
      <c r="C14" s="3" t="s">
        <v>12</v>
      </c>
      <c r="D14" s="297">
        <v>44226137.859999999</v>
      </c>
      <c r="E14" s="298"/>
      <c r="F14" s="288">
        <f>F13+D14</f>
        <v>535536178.39000005</v>
      </c>
    </row>
    <row r="15" spans="1:6" x14ac:dyDescent="0.25">
      <c r="A15" s="15"/>
      <c r="B15" s="1"/>
      <c r="C15" s="2" t="s">
        <v>13</v>
      </c>
      <c r="D15" s="297">
        <v>504416014.67000002</v>
      </c>
      <c r="E15" s="298"/>
      <c r="F15" s="288">
        <f>F14+D15</f>
        <v>1039952193.0600001</v>
      </c>
    </row>
    <row r="16" spans="1:6" x14ac:dyDescent="0.25">
      <c r="A16" s="15"/>
      <c r="B16" s="1"/>
      <c r="C16" s="4" t="s">
        <v>31</v>
      </c>
      <c r="D16" s="299">
        <v>955541.19</v>
      </c>
      <c r="E16" s="299"/>
      <c r="F16" s="288">
        <f>F15+D16</f>
        <v>1040907734.2500001</v>
      </c>
    </row>
    <row r="17" spans="1:61" x14ac:dyDescent="0.25">
      <c r="A17" s="15"/>
      <c r="B17" s="1"/>
      <c r="C17" s="3" t="s">
        <v>12</v>
      </c>
      <c r="D17" s="300"/>
      <c r="E17" s="301">
        <v>900218268.78999996</v>
      </c>
      <c r="F17" s="288">
        <f>F16-E17</f>
        <v>140689465.46000016</v>
      </c>
    </row>
    <row r="18" spans="1:61" x14ac:dyDescent="0.25">
      <c r="A18" s="481"/>
      <c r="B18" s="1"/>
      <c r="C18" s="482" t="s">
        <v>14</v>
      </c>
      <c r="D18" s="300"/>
      <c r="E18" s="301">
        <v>2</v>
      </c>
      <c r="F18" s="288">
        <f>F17-E18</f>
        <v>140689463.46000016</v>
      </c>
    </row>
    <row r="19" spans="1:61" ht="24" customHeight="1" x14ac:dyDescent="0.25">
      <c r="A19" s="87"/>
      <c r="B19" s="1"/>
      <c r="C19" s="260" t="s">
        <v>1088</v>
      </c>
      <c r="D19" s="300"/>
      <c r="E19" s="436">
        <v>41488.15</v>
      </c>
      <c r="F19" s="288">
        <f t="shared" ref="F19:F82" si="0">F18-E19</f>
        <v>140647975.31000015</v>
      </c>
    </row>
    <row r="20" spans="1:61" ht="24" customHeight="1" x14ac:dyDescent="0.25">
      <c r="A20" s="87"/>
      <c r="B20" s="1"/>
      <c r="C20" s="260" t="s">
        <v>1089</v>
      </c>
      <c r="D20" s="302"/>
      <c r="E20" s="437"/>
      <c r="F20" s="288">
        <f t="shared" si="0"/>
        <v>140647975.31000015</v>
      </c>
    </row>
    <row r="21" spans="1:61" ht="24" customHeight="1" x14ac:dyDescent="0.25">
      <c r="A21" s="303"/>
      <c r="B21" s="304"/>
      <c r="C21" s="305" t="s">
        <v>1084</v>
      </c>
      <c r="D21" s="306"/>
      <c r="E21" s="436">
        <v>14267.35</v>
      </c>
      <c r="F21" s="288">
        <f t="shared" si="0"/>
        <v>140633707.96000016</v>
      </c>
    </row>
    <row r="22" spans="1:61" ht="24" customHeight="1" x14ac:dyDescent="0.25">
      <c r="A22" s="303"/>
      <c r="B22" s="304"/>
      <c r="C22" s="530" t="s">
        <v>2479</v>
      </c>
      <c r="D22" s="306"/>
      <c r="E22" s="438">
        <v>42085.07</v>
      </c>
      <c r="F22" s="288">
        <f t="shared" si="0"/>
        <v>140591622.89000016</v>
      </c>
    </row>
    <row r="23" spans="1:61" ht="24" customHeight="1" x14ac:dyDescent="0.25">
      <c r="A23" s="87"/>
      <c r="B23" s="1"/>
      <c r="C23" s="2" t="s">
        <v>1083</v>
      </c>
      <c r="D23" s="302"/>
      <c r="E23" s="436">
        <v>1350</v>
      </c>
      <c r="F23" s="288">
        <f t="shared" si="0"/>
        <v>140590272.89000016</v>
      </c>
    </row>
    <row r="24" spans="1:61" ht="24" customHeight="1" x14ac:dyDescent="0.25">
      <c r="A24" s="87"/>
      <c r="B24" s="1"/>
      <c r="C24" s="2" t="s">
        <v>2278</v>
      </c>
      <c r="D24" s="302"/>
      <c r="E24" s="436"/>
      <c r="F24" s="288">
        <f t="shared" si="0"/>
        <v>140590272.89000016</v>
      </c>
    </row>
    <row r="25" spans="1:61" ht="24" customHeight="1" x14ac:dyDescent="0.25">
      <c r="A25" s="87"/>
      <c r="B25" s="1"/>
      <c r="C25" s="2" t="s">
        <v>1086</v>
      </c>
      <c r="D25" s="302"/>
      <c r="E25" s="436">
        <v>100</v>
      </c>
      <c r="F25" s="288">
        <f t="shared" si="0"/>
        <v>140590172.89000016</v>
      </c>
    </row>
    <row r="26" spans="1:61" ht="24" customHeight="1" x14ac:dyDescent="0.25">
      <c r="A26" s="87"/>
      <c r="B26" s="1"/>
      <c r="C26" s="2" t="s">
        <v>1087</v>
      </c>
      <c r="D26" s="302"/>
      <c r="E26" s="436">
        <v>350</v>
      </c>
      <c r="F26" s="288">
        <f t="shared" si="0"/>
        <v>140589822.89000016</v>
      </c>
    </row>
    <row r="27" spans="1:61" ht="24" customHeight="1" x14ac:dyDescent="0.25">
      <c r="A27" s="87"/>
      <c r="B27" s="1"/>
      <c r="C27" s="2" t="s">
        <v>2420</v>
      </c>
      <c r="D27" s="302"/>
      <c r="E27" s="436">
        <v>2000</v>
      </c>
      <c r="F27" s="288">
        <f t="shared" si="0"/>
        <v>140587822.89000016</v>
      </c>
    </row>
    <row r="28" spans="1:61" ht="24" customHeight="1" x14ac:dyDescent="0.25">
      <c r="A28" s="87"/>
      <c r="B28" s="1"/>
      <c r="C28" s="2" t="s">
        <v>1358</v>
      </c>
      <c r="D28" s="302"/>
      <c r="E28" s="436">
        <v>175</v>
      </c>
      <c r="F28" s="288">
        <f t="shared" si="0"/>
        <v>140587647.89000016</v>
      </c>
    </row>
    <row r="29" spans="1:61" s="414" customFormat="1" ht="66.75" customHeight="1" x14ac:dyDescent="0.2">
      <c r="A29" s="395">
        <v>44291</v>
      </c>
      <c r="B29" s="377">
        <v>58800</v>
      </c>
      <c r="C29" s="574" t="s">
        <v>2377</v>
      </c>
      <c r="D29" s="402"/>
      <c r="E29" s="380">
        <v>45000</v>
      </c>
      <c r="F29" s="288">
        <f t="shared" si="0"/>
        <v>140542647.89000016</v>
      </c>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545"/>
    </row>
    <row r="30" spans="1:61" s="412" customFormat="1" ht="38.25" customHeight="1" x14ac:dyDescent="0.2">
      <c r="A30" s="395">
        <v>44291</v>
      </c>
      <c r="B30" s="377">
        <v>58801</v>
      </c>
      <c r="C30" s="574" t="s">
        <v>2378</v>
      </c>
      <c r="D30" s="394"/>
      <c r="E30" s="380">
        <v>2574.8200000000002</v>
      </c>
      <c r="F30" s="288">
        <f t="shared" si="0"/>
        <v>140540073.07000017</v>
      </c>
    </row>
    <row r="31" spans="1:61" s="412" customFormat="1" ht="42" customHeight="1" x14ac:dyDescent="0.2">
      <c r="A31" s="230">
        <v>44291</v>
      </c>
      <c r="B31" s="377">
        <v>58802</v>
      </c>
      <c r="C31" s="574" t="s">
        <v>2379</v>
      </c>
      <c r="D31" s="402"/>
      <c r="E31" s="380">
        <v>71469.259999999995</v>
      </c>
      <c r="F31" s="288">
        <f t="shared" si="0"/>
        <v>140468603.81000018</v>
      </c>
    </row>
    <row r="32" spans="1:61" s="412" customFormat="1" ht="21" customHeight="1" x14ac:dyDescent="0.2">
      <c r="A32" s="395">
        <v>44291</v>
      </c>
      <c r="B32" s="377">
        <v>58803</v>
      </c>
      <c r="C32" s="574" t="s">
        <v>41</v>
      </c>
      <c r="D32" s="408"/>
      <c r="E32" s="380">
        <v>0</v>
      </c>
      <c r="F32" s="288">
        <f t="shared" si="0"/>
        <v>140468603.81000018</v>
      </c>
    </row>
    <row r="33" spans="1:6" s="412" customFormat="1" ht="42.75" customHeight="1" x14ac:dyDescent="0.2">
      <c r="A33" s="395">
        <v>44291</v>
      </c>
      <c r="B33" s="377">
        <v>58804</v>
      </c>
      <c r="C33" s="574" t="s">
        <v>2380</v>
      </c>
      <c r="D33" s="402"/>
      <c r="E33" s="380">
        <v>291862.45</v>
      </c>
      <c r="F33" s="288">
        <f t="shared" si="0"/>
        <v>140176741.36000019</v>
      </c>
    </row>
    <row r="34" spans="1:6" s="412" customFormat="1" ht="48" customHeight="1" x14ac:dyDescent="0.2">
      <c r="A34" s="230">
        <v>44291</v>
      </c>
      <c r="B34" s="377">
        <v>58805</v>
      </c>
      <c r="C34" s="574" t="s">
        <v>2381</v>
      </c>
      <c r="D34" s="402"/>
      <c r="E34" s="380">
        <v>189855</v>
      </c>
      <c r="F34" s="288">
        <f t="shared" si="0"/>
        <v>139986886.36000019</v>
      </c>
    </row>
    <row r="35" spans="1:6" s="412" customFormat="1" ht="52.5" customHeight="1" x14ac:dyDescent="0.2">
      <c r="A35" s="395">
        <v>44291</v>
      </c>
      <c r="B35" s="377">
        <v>58806</v>
      </c>
      <c r="C35" s="574" t="s">
        <v>2382</v>
      </c>
      <c r="D35" s="402"/>
      <c r="E35" s="380">
        <v>253650</v>
      </c>
      <c r="F35" s="288">
        <f t="shared" si="0"/>
        <v>139733236.36000019</v>
      </c>
    </row>
    <row r="36" spans="1:6" s="412" customFormat="1" ht="46.5" customHeight="1" x14ac:dyDescent="0.2">
      <c r="A36" s="395">
        <v>44291</v>
      </c>
      <c r="B36" s="377">
        <v>58807</v>
      </c>
      <c r="C36" s="574" t="s">
        <v>2383</v>
      </c>
      <c r="D36" s="402"/>
      <c r="E36" s="380">
        <v>198692.5</v>
      </c>
      <c r="F36" s="288">
        <f t="shared" si="0"/>
        <v>139534543.86000019</v>
      </c>
    </row>
    <row r="37" spans="1:6" s="412" customFormat="1" ht="42" customHeight="1" x14ac:dyDescent="0.2">
      <c r="A37" s="230">
        <v>44291</v>
      </c>
      <c r="B37" s="377">
        <v>58808</v>
      </c>
      <c r="C37" s="574" t="s">
        <v>2384</v>
      </c>
      <c r="D37" s="402"/>
      <c r="E37" s="380">
        <v>1436.44</v>
      </c>
      <c r="F37" s="288">
        <f t="shared" si="0"/>
        <v>139533107.4200002</v>
      </c>
    </row>
    <row r="38" spans="1:6" s="412" customFormat="1" ht="53.25" customHeight="1" x14ac:dyDescent="0.2">
      <c r="A38" s="395">
        <v>44291</v>
      </c>
      <c r="B38" s="377">
        <v>58809</v>
      </c>
      <c r="C38" s="574" t="s">
        <v>2385</v>
      </c>
      <c r="D38" s="402"/>
      <c r="E38" s="380">
        <v>253650</v>
      </c>
      <c r="F38" s="288">
        <f t="shared" si="0"/>
        <v>139279457.4200002</v>
      </c>
    </row>
    <row r="39" spans="1:6" s="412" customFormat="1" ht="38.25" customHeight="1" x14ac:dyDescent="0.2">
      <c r="A39" s="395">
        <v>44291</v>
      </c>
      <c r="B39" s="377">
        <v>58810</v>
      </c>
      <c r="C39" s="574" t="s">
        <v>2386</v>
      </c>
      <c r="D39" s="402"/>
      <c r="E39" s="380">
        <v>59941.89</v>
      </c>
      <c r="F39" s="288">
        <f t="shared" si="0"/>
        <v>139219515.53000021</v>
      </c>
    </row>
    <row r="40" spans="1:6" s="412" customFormat="1" ht="53.25" customHeight="1" x14ac:dyDescent="0.2">
      <c r="A40" s="230">
        <v>44291</v>
      </c>
      <c r="B40" s="377">
        <v>58811</v>
      </c>
      <c r="C40" s="574" t="s">
        <v>2387</v>
      </c>
      <c r="D40" s="402"/>
      <c r="E40" s="380">
        <v>66105</v>
      </c>
      <c r="F40" s="288">
        <f t="shared" si="0"/>
        <v>139153410.53000021</v>
      </c>
    </row>
    <row r="41" spans="1:6" s="412" customFormat="1" ht="54.75" customHeight="1" x14ac:dyDescent="0.2">
      <c r="A41" s="230">
        <v>44291</v>
      </c>
      <c r="B41" s="377" t="s">
        <v>2374</v>
      </c>
      <c r="C41" s="574" t="s">
        <v>2388</v>
      </c>
      <c r="D41" s="408"/>
      <c r="E41" s="380">
        <v>245195</v>
      </c>
      <c r="F41" s="288">
        <f t="shared" si="0"/>
        <v>138908215.53000021</v>
      </c>
    </row>
    <row r="42" spans="1:6" s="412" customFormat="1" ht="41.25" customHeight="1" x14ac:dyDescent="0.2">
      <c r="A42" s="395">
        <v>44291</v>
      </c>
      <c r="B42" s="377" t="s">
        <v>2375</v>
      </c>
      <c r="C42" s="574" t="s">
        <v>2389</v>
      </c>
      <c r="D42" s="408"/>
      <c r="E42" s="380">
        <v>114142.5</v>
      </c>
      <c r="F42" s="288">
        <f t="shared" si="0"/>
        <v>138794073.03000021</v>
      </c>
    </row>
    <row r="43" spans="1:6" s="412" customFormat="1" ht="73.5" customHeight="1" x14ac:dyDescent="0.2">
      <c r="A43" s="395">
        <v>44291</v>
      </c>
      <c r="B43" s="377" t="s">
        <v>2376</v>
      </c>
      <c r="C43" s="574" t="s">
        <v>2390</v>
      </c>
      <c r="D43" s="408"/>
      <c r="E43" s="380">
        <v>137523.72</v>
      </c>
      <c r="F43" s="288">
        <f t="shared" si="0"/>
        <v>138656549.31000021</v>
      </c>
    </row>
    <row r="44" spans="1:6" s="412" customFormat="1" ht="45.75" customHeight="1" x14ac:dyDescent="0.2">
      <c r="A44" s="230">
        <v>44292</v>
      </c>
      <c r="B44" s="377">
        <v>58812</v>
      </c>
      <c r="C44" s="574" t="s">
        <v>2392</v>
      </c>
      <c r="D44" s="408"/>
      <c r="E44" s="380">
        <v>112100</v>
      </c>
      <c r="F44" s="288">
        <f t="shared" si="0"/>
        <v>138544449.31000021</v>
      </c>
    </row>
    <row r="45" spans="1:6" s="412" customFormat="1" ht="41.25" customHeight="1" x14ac:dyDescent="0.2">
      <c r="A45" s="230">
        <v>44292</v>
      </c>
      <c r="B45" s="377">
        <v>58813</v>
      </c>
      <c r="C45" s="574" t="s">
        <v>2393</v>
      </c>
      <c r="D45" s="408"/>
      <c r="E45" s="380">
        <v>299212.58</v>
      </c>
      <c r="F45" s="288">
        <f t="shared" si="0"/>
        <v>138245236.7300002</v>
      </c>
    </row>
    <row r="46" spans="1:6" s="412" customFormat="1" ht="48.75" customHeight="1" x14ac:dyDescent="0.2">
      <c r="A46" s="395">
        <v>44292</v>
      </c>
      <c r="B46" s="377">
        <v>58814</v>
      </c>
      <c r="C46" s="574" t="s">
        <v>2394</v>
      </c>
      <c r="D46" s="408"/>
      <c r="E46" s="380">
        <v>186010</v>
      </c>
      <c r="F46" s="288">
        <f t="shared" si="0"/>
        <v>138059226.7300002</v>
      </c>
    </row>
    <row r="47" spans="1:6" s="412" customFormat="1" ht="30" customHeight="1" x14ac:dyDescent="0.2">
      <c r="A47" s="230">
        <v>44292</v>
      </c>
      <c r="B47" s="377">
        <v>58815</v>
      </c>
      <c r="C47" s="574" t="s">
        <v>2395</v>
      </c>
      <c r="D47" s="408"/>
      <c r="E47" s="380">
        <v>73325.31</v>
      </c>
      <c r="F47" s="288">
        <f t="shared" si="0"/>
        <v>137985901.4200002</v>
      </c>
    </row>
    <row r="48" spans="1:6" s="412" customFormat="1" ht="41.25" customHeight="1" x14ac:dyDescent="0.2">
      <c r="A48" s="230">
        <v>44292</v>
      </c>
      <c r="B48" s="377">
        <v>58816</v>
      </c>
      <c r="C48" s="574" t="s">
        <v>2396</v>
      </c>
      <c r="D48" s="408"/>
      <c r="E48" s="380">
        <v>126825</v>
      </c>
      <c r="F48" s="288">
        <f t="shared" si="0"/>
        <v>137859076.4200002</v>
      </c>
    </row>
    <row r="49" spans="1:6" s="412" customFormat="1" ht="41.25" customHeight="1" x14ac:dyDescent="0.2">
      <c r="A49" s="395">
        <v>44292</v>
      </c>
      <c r="B49" s="377">
        <v>58817</v>
      </c>
      <c r="C49" s="574" t="s">
        <v>2397</v>
      </c>
      <c r="D49" s="408"/>
      <c r="E49" s="380">
        <v>100520.11</v>
      </c>
      <c r="F49" s="288">
        <f t="shared" si="0"/>
        <v>137758556.31000018</v>
      </c>
    </row>
    <row r="50" spans="1:6" s="412" customFormat="1" ht="66" customHeight="1" x14ac:dyDescent="0.2">
      <c r="A50" s="230">
        <v>44292</v>
      </c>
      <c r="B50" s="377">
        <v>58818</v>
      </c>
      <c r="C50" s="574" t="s">
        <v>2398</v>
      </c>
      <c r="D50" s="408"/>
      <c r="E50" s="380">
        <v>55906.75</v>
      </c>
      <c r="F50" s="288">
        <f t="shared" si="0"/>
        <v>137702649.56000018</v>
      </c>
    </row>
    <row r="51" spans="1:6" s="412" customFormat="1" ht="42" customHeight="1" x14ac:dyDescent="0.2">
      <c r="A51" s="230">
        <v>44292</v>
      </c>
      <c r="B51" s="377" t="s">
        <v>2391</v>
      </c>
      <c r="C51" s="574" t="s">
        <v>2399</v>
      </c>
      <c r="D51" s="408"/>
      <c r="E51" s="380">
        <v>246170.5</v>
      </c>
      <c r="F51" s="288">
        <f t="shared" si="0"/>
        <v>137456479.06000018</v>
      </c>
    </row>
    <row r="52" spans="1:6" s="412" customFormat="1" ht="69" customHeight="1" x14ac:dyDescent="0.2">
      <c r="A52" s="395">
        <v>44293</v>
      </c>
      <c r="B52" s="377">
        <v>58819</v>
      </c>
      <c r="C52" s="574" t="s">
        <v>2464</v>
      </c>
      <c r="D52" s="402"/>
      <c r="E52" s="380">
        <v>113000</v>
      </c>
      <c r="F52" s="288">
        <f t="shared" si="0"/>
        <v>137343479.06000018</v>
      </c>
    </row>
    <row r="53" spans="1:6" s="412" customFormat="1" ht="57.75" customHeight="1" x14ac:dyDescent="0.2">
      <c r="A53" s="230">
        <v>44293</v>
      </c>
      <c r="B53" s="377">
        <v>58820</v>
      </c>
      <c r="C53" s="574" t="s">
        <v>2465</v>
      </c>
      <c r="D53" s="402"/>
      <c r="E53" s="380">
        <v>90400</v>
      </c>
      <c r="F53" s="288">
        <f t="shared" si="0"/>
        <v>137253079.06000018</v>
      </c>
    </row>
    <row r="54" spans="1:6" s="412" customFormat="1" ht="68.25" customHeight="1" x14ac:dyDescent="0.2">
      <c r="A54" s="230">
        <v>44293</v>
      </c>
      <c r="B54" s="377">
        <v>58821</v>
      </c>
      <c r="C54" s="574" t="s">
        <v>2466</v>
      </c>
      <c r="D54" s="402"/>
      <c r="E54" s="380">
        <v>113000</v>
      </c>
      <c r="F54" s="288">
        <f t="shared" si="0"/>
        <v>137140079.06000018</v>
      </c>
    </row>
    <row r="55" spans="1:6" s="412" customFormat="1" ht="49.5" customHeight="1" x14ac:dyDescent="0.2">
      <c r="A55" s="395">
        <v>44293</v>
      </c>
      <c r="B55" s="377" t="s">
        <v>2463</v>
      </c>
      <c r="C55" s="574" t="s">
        <v>2467</v>
      </c>
      <c r="D55" s="402"/>
      <c r="E55" s="380">
        <v>236740</v>
      </c>
      <c r="F55" s="288">
        <f t="shared" si="0"/>
        <v>136903339.06000018</v>
      </c>
    </row>
    <row r="56" spans="1:6" s="412" customFormat="1" ht="48" customHeight="1" x14ac:dyDescent="0.2">
      <c r="A56" s="230">
        <v>44294</v>
      </c>
      <c r="B56" s="377">
        <v>58822</v>
      </c>
      <c r="C56" s="574" t="s">
        <v>2468</v>
      </c>
      <c r="D56" s="402"/>
      <c r="E56" s="380">
        <v>230197.95</v>
      </c>
      <c r="F56" s="288">
        <f t="shared" si="0"/>
        <v>136673141.11000019</v>
      </c>
    </row>
    <row r="57" spans="1:6" s="412" customFormat="1" ht="41.25" customHeight="1" x14ac:dyDescent="0.2">
      <c r="A57" s="230">
        <v>44294</v>
      </c>
      <c r="B57" s="377">
        <v>58823</v>
      </c>
      <c r="C57" s="574" t="s">
        <v>2469</v>
      </c>
      <c r="D57" s="402"/>
      <c r="E57" s="380">
        <v>187071.53</v>
      </c>
      <c r="F57" s="288">
        <f t="shared" si="0"/>
        <v>136486069.58000019</v>
      </c>
    </row>
    <row r="58" spans="1:6" s="412" customFormat="1" ht="37.5" customHeight="1" x14ac:dyDescent="0.2">
      <c r="A58" s="395">
        <v>44294</v>
      </c>
      <c r="B58" s="377">
        <v>58824</v>
      </c>
      <c r="C58" s="574" t="s">
        <v>2470</v>
      </c>
      <c r="D58" s="402"/>
      <c r="E58" s="380">
        <v>59205.26</v>
      </c>
      <c r="F58" s="288">
        <f t="shared" si="0"/>
        <v>136426864.3200002</v>
      </c>
    </row>
    <row r="59" spans="1:6" s="412" customFormat="1" ht="56.25" customHeight="1" x14ac:dyDescent="0.2">
      <c r="A59" s="230">
        <v>44294</v>
      </c>
      <c r="B59" s="377">
        <v>58825</v>
      </c>
      <c r="C59" s="574" t="s">
        <v>2471</v>
      </c>
      <c r="D59" s="402"/>
      <c r="E59" s="380">
        <v>135600</v>
      </c>
      <c r="F59" s="288">
        <f t="shared" si="0"/>
        <v>136291264.3200002</v>
      </c>
    </row>
    <row r="60" spans="1:6" s="412" customFormat="1" ht="53.25" customHeight="1" x14ac:dyDescent="0.2">
      <c r="A60" s="230">
        <v>44294</v>
      </c>
      <c r="B60" s="377">
        <v>58826</v>
      </c>
      <c r="C60" s="574" t="s">
        <v>2472</v>
      </c>
      <c r="D60" s="402"/>
      <c r="E60" s="380">
        <v>38047.5</v>
      </c>
      <c r="F60" s="288">
        <f t="shared" si="0"/>
        <v>136253216.8200002</v>
      </c>
    </row>
    <row r="61" spans="1:6" s="412" customFormat="1" ht="41.25" customHeight="1" x14ac:dyDescent="0.2">
      <c r="A61" s="395">
        <v>44294</v>
      </c>
      <c r="B61" s="377">
        <v>58827</v>
      </c>
      <c r="C61" s="574" t="s">
        <v>2478</v>
      </c>
      <c r="D61" s="402"/>
      <c r="E61" s="380">
        <v>173330.96</v>
      </c>
      <c r="F61" s="288">
        <f t="shared" si="0"/>
        <v>136079885.86000019</v>
      </c>
    </row>
    <row r="62" spans="1:6" s="412" customFormat="1" ht="41.25" customHeight="1" x14ac:dyDescent="0.2">
      <c r="A62" s="230">
        <v>44294</v>
      </c>
      <c r="B62" s="377">
        <v>58828</v>
      </c>
      <c r="C62" s="574" t="s">
        <v>2473</v>
      </c>
      <c r="D62" s="402"/>
      <c r="E62" s="380">
        <v>117997.23</v>
      </c>
      <c r="F62" s="288">
        <f t="shared" si="0"/>
        <v>135961888.6300002</v>
      </c>
    </row>
    <row r="63" spans="1:6" s="412" customFormat="1" ht="28.5" customHeight="1" x14ac:dyDescent="0.2">
      <c r="A63" s="230">
        <v>44294</v>
      </c>
      <c r="B63" s="377">
        <v>58829</v>
      </c>
      <c r="C63" s="574" t="s">
        <v>2474</v>
      </c>
      <c r="D63" s="402"/>
      <c r="E63" s="380">
        <v>46146.75</v>
      </c>
      <c r="F63" s="288">
        <f t="shared" si="0"/>
        <v>135915741.8800002</v>
      </c>
    </row>
    <row r="64" spans="1:6" s="412" customFormat="1" ht="41.25" customHeight="1" x14ac:dyDescent="0.2">
      <c r="A64" s="230">
        <v>44294</v>
      </c>
      <c r="B64" s="377">
        <v>58830</v>
      </c>
      <c r="C64" s="574" t="s">
        <v>2475</v>
      </c>
      <c r="D64" s="402"/>
      <c r="E64" s="380">
        <v>163073.37</v>
      </c>
      <c r="F64" s="288">
        <f t="shared" si="0"/>
        <v>135752668.5100002</v>
      </c>
    </row>
    <row r="65" spans="1:6" s="412" customFormat="1" ht="41.25" customHeight="1" x14ac:dyDescent="0.2">
      <c r="A65" s="395">
        <v>44294</v>
      </c>
      <c r="B65" s="377">
        <v>58831</v>
      </c>
      <c r="C65" s="574" t="s">
        <v>2476</v>
      </c>
      <c r="D65" s="402"/>
      <c r="E65" s="380">
        <v>135366.44</v>
      </c>
      <c r="F65" s="288">
        <f t="shared" si="0"/>
        <v>135617302.0700002</v>
      </c>
    </row>
    <row r="66" spans="1:6" s="412" customFormat="1" ht="45" customHeight="1" x14ac:dyDescent="0.2">
      <c r="A66" s="395">
        <v>44294</v>
      </c>
      <c r="B66" s="391">
        <v>58832</v>
      </c>
      <c r="C66" s="575" t="s">
        <v>2477</v>
      </c>
      <c r="D66" s="408"/>
      <c r="E66" s="393">
        <v>49552.800000000003</v>
      </c>
      <c r="F66" s="288">
        <f t="shared" si="0"/>
        <v>135567749.27000019</v>
      </c>
    </row>
    <row r="67" spans="1:6" s="412" customFormat="1" ht="41.25" customHeight="1" x14ac:dyDescent="0.2">
      <c r="A67" s="230">
        <v>44295</v>
      </c>
      <c r="B67" s="377">
        <v>58833</v>
      </c>
      <c r="C67" s="574" t="s">
        <v>2496</v>
      </c>
      <c r="D67" s="402"/>
      <c r="E67" s="380">
        <v>17799.75</v>
      </c>
      <c r="F67" s="288">
        <f t="shared" si="0"/>
        <v>135549949.52000019</v>
      </c>
    </row>
    <row r="68" spans="1:6" s="412" customFormat="1" ht="41.25" customHeight="1" x14ac:dyDescent="0.2">
      <c r="A68" s="230">
        <v>44295</v>
      </c>
      <c r="B68" s="377">
        <v>58834</v>
      </c>
      <c r="C68" s="574" t="s">
        <v>2497</v>
      </c>
      <c r="D68" s="402"/>
      <c r="E68" s="380">
        <v>18171</v>
      </c>
      <c r="F68" s="288">
        <f t="shared" si="0"/>
        <v>135531778.52000019</v>
      </c>
    </row>
    <row r="69" spans="1:6" s="412" customFormat="1" ht="33" customHeight="1" x14ac:dyDescent="0.2">
      <c r="A69" s="230">
        <v>44295</v>
      </c>
      <c r="B69" s="377">
        <v>58835</v>
      </c>
      <c r="C69" s="574" t="s">
        <v>2498</v>
      </c>
      <c r="D69" s="402"/>
      <c r="E69" s="380">
        <v>120048.94</v>
      </c>
      <c r="F69" s="288">
        <f t="shared" si="0"/>
        <v>135411729.58000019</v>
      </c>
    </row>
    <row r="70" spans="1:6" s="412" customFormat="1" ht="41.25" customHeight="1" x14ac:dyDescent="0.2">
      <c r="A70" s="395">
        <v>44295</v>
      </c>
      <c r="B70" s="391">
        <v>58836</v>
      </c>
      <c r="C70" s="575" t="s">
        <v>2499</v>
      </c>
      <c r="D70" s="408"/>
      <c r="E70" s="393">
        <v>871733.24</v>
      </c>
      <c r="F70" s="288">
        <f t="shared" si="0"/>
        <v>134539996.34000018</v>
      </c>
    </row>
    <row r="71" spans="1:6" s="412" customFormat="1" ht="41.25" customHeight="1" x14ac:dyDescent="0.2">
      <c r="A71" s="230">
        <v>44298</v>
      </c>
      <c r="B71" s="377">
        <v>58837</v>
      </c>
      <c r="C71" s="574" t="s">
        <v>2519</v>
      </c>
      <c r="D71" s="402"/>
      <c r="E71" s="380">
        <v>87735.8</v>
      </c>
      <c r="F71" s="288">
        <f t="shared" si="0"/>
        <v>134452260.54000017</v>
      </c>
    </row>
    <row r="72" spans="1:6" s="412" customFormat="1" ht="48" customHeight="1" x14ac:dyDescent="0.2">
      <c r="A72" s="230">
        <v>44298</v>
      </c>
      <c r="B72" s="377">
        <v>58838</v>
      </c>
      <c r="C72" s="574" t="s">
        <v>2520</v>
      </c>
      <c r="D72" s="402"/>
      <c r="E72" s="380">
        <v>113000</v>
      </c>
      <c r="F72" s="288">
        <f t="shared" si="0"/>
        <v>134339260.54000017</v>
      </c>
    </row>
    <row r="73" spans="1:6" s="412" customFormat="1" ht="41.25" customHeight="1" x14ac:dyDescent="0.2">
      <c r="A73" s="230">
        <v>44298</v>
      </c>
      <c r="B73" s="377">
        <v>58839</v>
      </c>
      <c r="C73" s="574" t="s">
        <v>2521</v>
      </c>
      <c r="D73" s="402"/>
      <c r="E73" s="380">
        <v>207045.02</v>
      </c>
      <c r="F73" s="288">
        <f t="shared" si="0"/>
        <v>134132215.52000017</v>
      </c>
    </row>
    <row r="74" spans="1:6" s="412" customFormat="1" ht="41.25" customHeight="1" x14ac:dyDescent="0.2">
      <c r="A74" s="230">
        <v>44298</v>
      </c>
      <c r="B74" s="377">
        <v>58840</v>
      </c>
      <c r="C74" s="574" t="s">
        <v>2522</v>
      </c>
      <c r="D74" s="402"/>
      <c r="E74" s="380">
        <v>23196.23</v>
      </c>
      <c r="F74" s="288">
        <f t="shared" si="0"/>
        <v>134109019.29000017</v>
      </c>
    </row>
    <row r="75" spans="1:6" s="412" customFormat="1" ht="47.25" customHeight="1" x14ac:dyDescent="0.2">
      <c r="A75" s="230">
        <v>44298</v>
      </c>
      <c r="B75" s="377">
        <v>58841</v>
      </c>
      <c r="C75" s="574" t="s">
        <v>2523</v>
      </c>
      <c r="D75" s="402"/>
      <c r="E75" s="380">
        <v>226000</v>
      </c>
      <c r="F75" s="288">
        <f t="shared" si="0"/>
        <v>133883019.29000017</v>
      </c>
    </row>
    <row r="76" spans="1:6" s="412" customFormat="1" ht="41.25" customHeight="1" x14ac:dyDescent="0.2">
      <c r="A76" s="230">
        <v>44298</v>
      </c>
      <c r="B76" s="377">
        <v>58842</v>
      </c>
      <c r="C76" s="574" t="s">
        <v>2524</v>
      </c>
      <c r="D76" s="402"/>
      <c r="E76" s="380">
        <v>800000</v>
      </c>
      <c r="F76" s="288">
        <f t="shared" si="0"/>
        <v>133083019.29000017</v>
      </c>
    </row>
    <row r="77" spans="1:6" s="412" customFormat="1" ht="41.25" customHeight="1" x14ac:dyDescent="0.2">
      <c r="A77" s="230">
        <v>44298</v>
      </c>
      <c r="B77" s="377" t="s">
        <v>2518</v>
      </c>
      <c r="C77" s="574" t="s">
        <v>2528</v>
      </c>
      <c r="D77" s="402"/>
      <c r="E77" s="380">
        <v>6300</v>
      </c>
      <c r="F77" s="288">
        <f t="shared" si="0"/>
        <v>133076719.29000017</v>
      </c>
    </row>
    <row r="78" spans="1:6" s="412" customFormat="1" ht="51" customHeight="1" x14ac:dyDescent="0.2">
      <c r="A78" s="230">
        <v>44299</v>
      </c>
      <c r="B78" s="377">
        <v>58843</v>
      </c>
      <c r="C78" s="574" t="s">
        <v>2529</v>
      </c>
      <c r="D78" s="402"/>
      <c r="E78" s="380">
        <v>90000</v>
      </c>
      <c r="F78" s="288">
        <f t="shared" si="0"/>
        <v>132986719.29000017</v>
      </c>
    </row>
    <row r="79" spans="1:6" s="412" customFormat="1" ht="28.5" customHeight="1" x14ac:dyDescent="0.2">
      <c r="A79" s="230">
        <v>44299</v>
      </c>
      <c r="B79" s="377" t="s">
        <v>2525</v>
      </c>
      <c r="C79" s="574" t="s">
        <v>2530</v>
      </c>
      <c r="D79" s="402"/>
      <c r="E79" s="380">
        <v>58199.59</v>
      </c>
      <c r="F79" s="288">
        <f t="shared" si="0"/>
        <v>132928519.70000017</v>
      </c>
    </row>
    <row r="80" spans="1:6" s="412" customFormat="1" ht="41.25" customHeight="1" x14ac:dyDescent="0.2">
      <c r="A80" s="230">
        <v>44299</v>
      </c>
      <c r="B80" s="377" t="s">
        <v>2526</v>
      </c>
      <c r="C80" s="574" t="s">
        <v>2531</v>
      </c>
      <c r="D80" s="402"/>
      <c r="E80" s="380">
        <v>326671.55</v>
      </c>
      <c r="F80" s="288">
        <f t="shared" si="0"/>
        <v>132601848.15000017</v>
      </c>
    </row>
    <row r="81" spans="1:6" s="412" customFormat="1" ht="41.25" customHeight="1" x14ac:dyDescent="0.2">
      <c r="A81" s="230">
        <v>44299</v>
      </c>
      <c r="B81" s="377" t="s">
        <v>2527</v>
      </c>
      <c r="C81" s="574" t="s">
        <v>2532</v>
      </c>
      <c r="D81" s="402"/>
      <c r="E81" s="380">
        <v>953231.34</v>
      </c>
      <c r="F81" s="288">
        <f t="shared" si="0"/>
        <v>131648616.81000017</v>
      </c>
    </row>
    <row r="82" spans="1:6" s="412" customFormat="1" ht="48" customHeight="1" x14ac:dyDescent="0.2">
      <c r="A82" s="230">
        <v>44300</v>
      </c>
      <c r="B82" s="377">
        <v>58844</v>
      </c>
      <c r="C82" s="574" t="s">
        <v>2540</v>
      </c>
      <c r="D82" s="402"/>
      <c r="E82" s="380">
        <v>131052.5</v>
      </c>
      <c r="F82" s="288">
        <f t="shared" si="0"/>
        <v>131517564.31000017</v>
      </c>
    </row>
    <row r="83" spans="1:6" s="412" customFormat="1" ht="41.25" customHeight="1" x14ac:dyDescent="0.2">
      <c r="A83" s="230">
        <v>44300</v>
      </c>
      <c r="B83" s="377">
        <v>58845</v>
      </c>
      <c r="C83" s="574" t="s">
        <v>2541</v>
      </c>
      <c r="D83" s="402"/>
      <c r="E83" s="380">
        <v>15930</v>
      </c>
      <c r="F83" s="288">
        <f t="shared" ref="F83:F146" si="1">F82-E83</f>
        <v>131501634.31000017</v>
      </c>
    </row>
    <row r="84" spans="1:6" s="412" customFormat="1" ht="41.25" customHeight="1" x14ac:dyDescent="0.2">
      <c r="A84" s="230">
        <v>44300</v>
      </c>
      <c r="B84" s="377">
        <v>58846</v>
      </c>
      <c r="C84" s="574" t="s">
        <v>2542</v>
      </c>
      <c r="D84" s="402"/>
      <c r="E84" s="380">
        <v>10800</v>
      </c>
      <c r="F84" s="288">
        <f t="shared" si="1"/>
        <v>131490834.31000017</v>
      </c>
    </row>
    <row r="85" spans="1:6" s="412" customFormat="1" ht="41.25" customHeight="1" x14ac:dyDescent="0.2">
      <c r="A85" s="230">
        <v>44300</v>
      </c>
      <c r="B85" s="377">
        <v>58847</v>
      </c>
      <c r="C85" s="574" t="s">
        <v>2543</v>
      </c>
      <c r="D85" s="402"/>
      <c r="E85" s="380">
        <v>215649.74</v>
      </c>
      <c r="F85" s="288">
        <f t="shared" si="1"/>
        <v>131275184.57000017</v>
      </c>
    </row>
    <row r="86" spans="1:6" s="412" customFormat="1" ht="41.25" customHeight="1" x14ac:dyDescent="0.2">
      <c r="A86" s="230">
        <v>44300</v>
      </c>
      <c r="B86" s="377">
        <v>58848</v>
      </c>
      <c r="C86" s="574" t="s">
        <v>2544</v>
      </c>
      <c r="D86" s="402"/>
      <c r="E86" s="380">
        <v>21075.22</v>
      </c>
      <c r="F86" s="288">
        <f t="shared" si="1"/>
        <v>131254109.35000017</v>
      </c>
    </row>
    <row r="87" spans="1:6" s="412" customFormat="1" ht="41.25" customHeight="1" x14ac:dyDescent="0.2">
      <c r="A87" s="230">
        <v>44300</v>
      </c>
      <c r="B87" s="377">
        <v>58849</v>
      </c>
      <c r="C87" s="574" t="s">
        <v>2545</v>
      </c>
      <c r="D87" s="402"/>
      <c r="E87" s="380">
        <v>69220.12</v>
      </c>
      <c r="F87" s="288">
        <f t="shared" si="1"/>
        <v>131184889.23000017</v>
      </c>
    </row>
    <row r="88" spans="1:6" s="412" customFormat="1" ht="18" customHeight="1" x14ac:dyDescent="0.2">
      <c r="A88" s="230">
        <v>44300</v>
      </c>
      <c r="B88" s="377">
        <v>58850</v>
      </c>
      <c r="C88" s="574" t="s">
        <v>41</v>
      </c>
      <c r="D88" s="402"/>
      <c r="E88" s="380">
        <v>0</v>
      </c>
      <c r="F88" s="288">
        <f t="shared" si="1"/>
        <v>131184889.23000017</v>
      </c>
    </row>
    <row r="89" spans="1:6" s="412" customFormat="1" ht="41.25" customHeight="1" x14ac:dyDescent="0.2">
      <c r="A89" s="230">
        <v>44300</v>
      </c>
      <c r="B89" s="377">
        <v>58851</v>
      </c>
      <c r="C89" s="574" t="s">
        <v>2546</v>
      </c>
      <c r="D89" s="402"/>
      <c r="E89" s="380">
        <v>185380.71</v>
      </c>
      <c r="F89" s="288">
        <f t="shared" si="1"/>
        <v>130999508.52000017</v>
      </c>
    </row>
    <row r="90" spans="1:6" s="412" customFormat="1" ht="41.25" customHeight="1" x14ac:dyDescent="0.2">
      <c r="A90" s="230">
        <v>44300</v>
      </c>
      <c r="B90" s="377">
        <v>58852</v>
      </c>
      <c r="C90" s="574" t="s">
        <v>2547</v>
      </c>
      <c r="D90" s="402"/>
      <c r="E90" s="380">
        <v>16922.009999999998</v>
      </c>
      <c r="F90" s="288">
        <f t="shared" si="1"/>
        <v>130982586.51000017</v>
      </c>
    </row>
    <row r="91" spans="1:6" s="412" customFormat="1" ht="41.25" customHeight="1" x14ac:dyDescent="0.2">
      <c r="A91" s="230">
        <v>44300</v>
      </c>
      <c r="B91" s="377">
        <v>58853</v>
      </c>
      <c r="C91" s="574" t="s">
        <v>2548</v>
      </c>
      <c r="D91" s="402"/>
      <c r="E91" s="380">
        <v>173073.37</v>
      </c>
      <c r="F91" s="288">
        <f t="shared" si="1"/>
        <v>130809513.14000016</v>
      </c>
    </row>
    <row r="92" spans="1:6" s="412" customFormat="1" ht="41.25" customHeight="1" x14ac:dyDescent="0.2">
      <c r="A92" s="230">
        <v>44300</v>
      </c>
      <c r="B92" s="377">
        <v>58854</v>
      </c>
      <c r="C92" s="574" t="s">
        <v>2549</v>
      </c>
      <c r="D92" s="402"/>
      <c r="E92" s="380">
        <v>13500</v>
      </c>
      <c r="F92" s="288">
        <f t="shared" si="1"/>
        <v>130796013.14000016</v>
      </c>
    </row>
    <row r="93" spans="1:6" s="412" customFormat="1" ht="41.25" customHeight="1" x14ac:dyDescent="0.2">
      <c r="A93" s="230">
        <v>44300</v>
      </c>
      <c r="B93" s="377">
        <v>58855</v>
      </c>
      <c r="C93" s="574" t="s">
        <v>2550</v>
      </c>
      <c r="D93" s="402"/>
      <c r="E93" s="380">
        <v>20700</v>
      </c>
      <c r="F93" s="288">
        <f t="shared" si="1"/>
        <v>130775313.14000016</v>
      </c>
    </row>
    <row r="94" spans="1:6" s="412" customFormat="1" ht="41.25" customHeight="1" x14ac:dyDescent="0.2">
      <c r="A94" s="230">
        <v>44300</v>
      </c>
      <c r="B94" s="377">
        <v>58856</v>
      </c>
      <c r="C94" s="574" t="s">
        <v>2551</v>
      </c>
      <c r="D94" s="402"/>
      <c r="E94" s="380">
        <v>23400</v>
      </c>
      <c r="F94" s="288">
        <f t="shared" si="1"/>
        <v>130751913.14000016</v>
      </c>
    </row>
    <row r="95" spans="1:6" s="412" customFormat="1" ht="41.25" customHeight="1" x14ac:dyDescent="0.2">
      <c r="A95" s="230">
        <v>44300</v>
      </c>
      <c r="B95" s="377">
        <v>58857</v>
      </c>
      <c r="C95" s="574" t="s">
        <v>2552</v>
      </c>
      <c r="D95" s="402"/>
      <c r="E95" s="380">
        <v>9000</v>
      </c>
      <c r="F95" s="288">
        <f t="shared" si="1"/>
        <v>130742913.14000016</v>
      </c>
    </row>
    <row r="96" spans="1:6" s="412" customFormat="1" ht="41.25" customHeight="1" x14ac:dyDescent="0.2">
      <c r="A96" s="230">
        <v>44300</v>
      </c>
      <c r="B96" s="377">
        <v>58858</v>
      </c>
      <c r="C96" s="574" t="s">
        <v>2553</v>
      </c>
      <c r="D96" s="402"/>
      <c r="E96" s="380">
        <v>13500</v>
      </c>
      <c r="F96" s="288">
        <f t="shared" si="1"/>
        <v>130729413.14000016</v>
      </c>
    </row>
    <row r="97" spans="1:6" s="412" customFormat="1" ht="41.25" customHeight="1" x14ac:dyDescent="0.2">
      <c r="A97" s="230">
        <v>44300</v>
      </c>
      <c r="B97" s="377">
        <v>58859</v>
      </c>
      <c r="C97" s="574" t="s">
        <v>2554</v>
      </c>
      <c r="D97" s="402"/>
      <c r="E97" s="380">
        <v>7200</v>
      </c>
      <c r="F97" s="288">
        <f t="shared" si="1"/>
        <v>130722213.14000016</v>
      </c>
    </row>
    <row r="98" spans="1:6" s="412" customFormat="1" ht="41.25" customHeight="1" x14ac:dyDescent="0.2">
      <c r="A98" s="395">
        <v>44300</v>
      </c>
      <c r="B98" s="391" t="s">
        <v>2533</v>
      </c>
      <c r="C98" s="574" t="s">
        <v>2555</v>
      </c>
      <c r="D98" s="408"/>
      <c r="E98" s="380">
        <v>22500</v>
      </c>
      <c r="F98" s="288">
        <f t="shared" si="1"/>
        <v>130699713.14000016</v>
      </c>
    </row>
    <row r="99" spans="1:6" s="412" customFormat="1" ht="41.25" customHeight="1" x14ac:dyDescent="0.2">
      <c r="A99" s="230">
        <v>44300</v>
      </c>
      <c r="B99" s="391" t="s">
        <v>2534</v>
      </c>
      <c r="C99" s="574" t="s">
        <v>2556</v>
      </c>
      <c r="D99" s="402"/>
      <c r="E99" s="380">
        <v>5940</v>
      </c>
      <c r="F99" s="288">
        <f t="shared" si="1"/>
        <v>130693773.14000016</v>
      </c>
    </row>
    <row r="100" spans="1:6" s="412" customFormat="1" ht="41.25" customHeight="1" x14ac:dyDescent="0.2">
      <c r="A100" s="230">
        <v>44300</v>
      </c>
      <c r="B100" s="391" t="s">
        <v>2535</v>
      </c>
      <c r="C100" s="574" t="s">
        <v>2557</v>
      </c>
      <c r="D100" s="402"/>
      <c r="E100" s="380">
        <v>13500</v>
      </c>
      <c r="F100" s="288">
        <f t="shared" si="1"/>
        <v>130680273.14000016</v>
      </c>
    </row>
    <row r="101" spans="1:6" s="412" customFormat="1" ht="41.25" customHeight="1" x14ac:dyDescent="0.2">
      <c r="A101" s="230">
        <v>44300</v>
      </c>
      <c r="B101" s="391" t="s">
        <v>2536</v>
      </c>
      <c r="C101" s="574" t="s">
        <v>2558</v>
      </c>
      <c r="D101" s="402"/>
      <c r="E101" s="380">
        <v>6300</v>
      </c>
      <c r="F101" s="288">
        <f t="shared" si="1"/>
        <v>130673973.14000016</v>
      </c>
    </row>
    <row r="102" spans="1:6" s="412" customFormat="1" ht="120" customHeight="1" x14ac:dyDescent="0.2">
      <c r="A102" s="230">
        <v>44300</v>
      </c>
      <c r="B102" s="391" t="s">
        <v>2537</v>
      </c>
      <c r="C102" s="574" t="s">
        <v>2559</v>
      </c>
      <c r="D102" s="402"/>
      <c r="E102" s="380">
        <v>10558476.720000001</v>
      </c>
      <c r="F102" s="288">
        <f t="shared" si="1"/>
        <v>120115496.42000017</v>
      </c>
    </row>
    <row r="103" spans="1:6" s="412" customFormat="1" ht="41.25" customHeight="1" x14ac:dyDescent="0.2">
      <c r="A103" s="230">
        <v>44300</v>
      </c>
      <c r="B103" s="391" t="s">
        <v>2538</v>
      </c>
      <c r="C103" s="574" t="s">
        <v>2560</v>
      </c>
      <c r="D103" s="402"/>
      <c r="E103" s="380">
        <v>1800</v>
      </c>
      <c r="F103" s="288">
        <f t="shared" si="1"/>
        <v>120113696.42000017</v>
      </c>
    </row>
    <row r="104" spans="1:6" s="412" customFormat="1" ht="41.25" customHeight="1" x14ac:dyDescent="0.2">
      <c r="A104" s="230">
        <v>44300</v>
      </c>
      <c r="B104" s="391" t="s">
        <v>2539</v>
      </c>
      <c r="C104" s="574" t="s">
        <v>2561</v>
      </c>
      <c r="D104" s="402"/>
      <c r="E104" s="380">
        <v>6750</v>
      </c>
      <c r="F104" s="288">
        <f t="shared" si="1"/>
        <v>120106946.42000017</v>
      </c>
    </row>
    <row r="105" spans="1:6" s="412" customFormat="1" ht="41.25" customHeight="1" x14ac:dyDescent="0.2">
      <c r="A105" s="230">
        <v>44301</v>
      </c>
      <c r="B105" s="377" t="s">
        <v>2572</v>
      </c>
      <c r="C105" s="574" t="s">
        <v>2573</v>
      </c>
      <c r="D105" s="402"/>
      <c r="E105" s="380">
        <v>3600</v>
      </c>
      <c r="F105" s="288">
        <f t="shared" si="1"/>
        <v>120103346.42000017</v>
      </c>
    </row>
    <row r="106" spans="1:6" s="412" customFormat="1" ht="41.25" customHeight="1" x14ac:dyDescent="0.2">
      <c r="A106" s="230">
        <v>44301</v>
      </c>
      <c r="B106" s="377">
        <v>58861</v>
      </c>
      <c r="C106" s="574" t="s">
        <v>2574</v>
      </c>
      <c r="D106" s="402"/>
      <c r="E106" s="380">
        <v>6300</v>
      </c>
      <c r="F106" s="288">
        <f t="shared" si="1"/>
        <v>120097046.42000017</v>
      </c>
    </row>
    <row r="107" spans="1:6" s="412" customFormat="1" ht="41.25" customHeight="1" x14ac:dyDescent="0.2">
      <c r="A107" s="230">
        <v>44301</v>
      </c>
      <c r="B107" s="377">
        <v>58862</v>
      </c>
      <c r="C107" s="574" t="s">
        <v>2575</v>
      </c>
      <c r="D107" s="402"/>
      <c r="E107" s="380">
        <v>185380.71</v>
      </c>
      <c r="F107" s="288">
        <f t="shared" si="1"/>
        <v>119911665.71000017</v>
      </c>
    </row>
    <row r="108" spans="1:6" s="412" customFormat="1" ht="41.25" customHeight="1" x14ac:dyDescent="0.2">
      <c r="A108" s="230">
        <v>44301</v>
      </c>
      <c r="B108" s="377">
        <v>58863</v>
      </c>
      <c r="C108" s="574" t="s">
        <v>2576</v>
      </c>
      <c r="D108" s="402"/>
      <c r="E108" s="380">
        <v>126919.8</v>
      </c>
      <c r="F108" s="288">
        <f t="shared" si="1"/>
        <v>119784745.91000018</v>
      </c>
    </row>
    <row r="109" spans="1:6" s="412" customFormat="1" ht="41.25" customHeight="1" x14ac:dyDescent="0.2">
      <c r="A109" s="230">
        <v>44301</v>
      </c>
      <c r="B109" s="377">
        <v>58864</v>
      </c>
      <c r="C109" s="574" t="s">
        <v>2577</v>
      </c>
      <c r="D109" s="402"/>
      <c r="E109" s="380">
        <v>156780.35</v>
      </c>
      <c r="F109" s="288">
        <f t="shared" si="1"/>
        <v>119627965.56000018</v>
      </c>
    </row>
    <row r="110" spans="1:6" s="412" customFormat="1" ht="41.25" customHeight="1" x14ac:dyDescent="0.2">
      <c r="A110" s="230">
        <v>44301</v>
      </c>
      <c r="B110" s="377">
        <v>58865</v>
      </c>
      <c r="C110" s="574" t="s">
        <v>2578</v>
      </c>
      <c r="D110" s="402"/>
      <c r="E110" s="380">
        <v>29695.43</v>
      </c>
      <c r="F110" s="288">
        <f t="shared" si="1"/>
        <v>119598270.13000017</v>
      </c>
    </row>
    <row r="111" spans="1:6" s="412" customFormat="1" ht="41.25" customHeight="1" x14ac:dyDescent="0.2">
      <c r="A111" s="230">
        <v>44301</v>
      </c>
      <c r="B111" s="377">
        <v>58866</v>
      </c>
      <c r="C111" s="574" t="s">
        <v>2579</v>
      </c>
      <c r="D111" s="402"/>
      <c r="E111" s="380">
        <v>185380.71</v>
      </c>
      <c r="F111" s="288">
        <f t="shared" si="1"/>
        <v>119412889.42000018</v>
      </c>
    </row>
    <row r="112" spans="1:6" s="412" customFormat="1" ht="41.25" customHeight="1" x14ac:dyDescent="0.2">
      <c r="A112" s="230">
        <v>44301</v>
      </c>
      <c r="B112" s="377">
        <v>58867</v>
      </c>
      <c r="C112" s="574" t="s">
        <v>2580</v>
      </c>
      <c r="D112" s="402"/>
      <c r="E112" s="380">
        <v>33844.019999999997</v>
      </c>
      <c r="F112" s="288">
        <f t="shared" si="1"/>
        <v>119379045.40000018</v>
      </c>
    </row>
    <row r="113" spans="1:6" s="412" customFormat="1" ht="41.25" customHeight="1" x14ac:dyDescent="0.2">
      <c r="A113" s="230">
        <v>44301</v>
      </c>
      <c r="B113" s="377">
        <v>58868</v>
      </c>
      <c r="C113" s="574" t="s">
        <v>2581</v>
      </c>
      <c r="D113" s="402"/>
      <c r="E113" s="380">
        <v>185380.71</v>
      </c>
      <c r="F113" s="288">
        <f t="shared" si="1"/>
        <v>119193664.69000019</v>
      </c>
    </row>
    <row r="114" spans="1:6" s="412" customFormat="1" ht="41.25" customHeight="1" x14ac:dyDescent="0.2">
      <c r="A114" s="230">
        <v>44301</v>
      </c>
      <c r="B114" s="377">
        <v>58869</v>
      </c>
      <c r="C114" s="574" t="s">
        <v>2582</v>
      </c>
      <c r="D114" s="402"/>
      <c r="E114" s="380">
        <v>185380.71</v>
      </c>
      <c r="F114" s="288">
        <f t="shared" si="1"/>
        <v>119008283.9800002</v>
      </c>
    </row>
    <row r="115" spans="1:6" s="412" customFormat="1" ht="41.25" customHeight="1" x14ac:dyDescent="0.2">
      <c r="A115" s="230">
        <v>44301</v>
      </c>
      <c r="B115" s="377">
        <v>58870</v>
      </c>
      <c r="C115" s="574" t="s">
        <v>2583</v>
      </c>
      <c r="D115" s="402"/>
      <c r="E115" s="380">
        <v>244702.54</v>
      </c>
      <c r="F115" s="288">
        <f t="shared" si="1"/>
        <v>118763581.44000019</v>
      </c>
    </row>
    <row r="116" spans="1:6" s="412" customFormat="1" ht="41.25" customHeight="1" x14ac:dyDescent="0.2">
      <c r="A116" s="230">
        <v>44301</v>
      </c>
      <c r="B116" s="377">
        <v>58871</v>
      </c>
      <c r="C116" s="574" t="s">
        <v>2584</v>
      </c>
      <c r="D116" s="402"/>
      <c r="E116" s="380">
        <v>152150.44</v>
      </c>
      <c r="F116" s="288">
        <f t="shared" si="1"/>
        <v>118611431.00000019</v>
      </c>
    </row>
    <row r="117" spans="1:6" s="412" customFormat="1" ht="41.25" customHeight="1" x14ac:dyDescent="0.2">
      <c r="A117" s="230">
        <v>44301</v>
      </c>
      <c r="B117" s="377">
        <v>58872</v>
      </c>
      <c r="C117" s="574" t="s">
        <v>2585</v>
      </c>
      <c r="D117" s="402"/>
      <c r="E117" s="380">
        <v>33844.019999999997</v>
      </c>
      <c r="F117" s="288">
        <f t="shared" si="1"/>
        <v>118577586.9800002</v>
      </c>
    </row>
    <row r="118" spans="1:6" s="412" customFormat="1" ht="41.25" customHeight="1" x14ac:dyDescent="0.2">
      <c r="A118" s="230">
        <v>44301</v>
      </c>
      <c r="B118" s="377">
        <v>58873</v>
      </c>
      <c r="C118" s="574" t="s">
        <v>2586</v>
      </c>
      <c r="D118" s="402"/>
      <c r="E118" s="380">
        <v>13844.02</v>
      </c>
      <c r="F118" s="288">
        <f t="shared" si="1"/>
        <v>118563742.9600002</v>
      </c>
    </row>
    <row r="119" spans="1:6" s="412" customFormat="1" ht="41.25" customHeight="1" x14ac:dyDescent="0.2">
      <c r="A119" s="230">
        <v>44301</v>
      </c>
      <c r="B119" s="377">
        <v>58874</v>
      </c>
      <c r="C119" s="574" t="s">
        <v>2587</v>
      </c>
      <c r="D119" s="402"/>
      <c r="E119" s="380">
        <v>185380.71</v>
      </c>
      <c r="F119" s="288">
        <f t="shared" si="1"/>
        <v>118378362.25000021</v>
      </c>
    </row>
    <row r="120" spans="1:6" s="412" customFormat="1" ht="41.25" customHeight="1" x14ac:dyDescent="0.2">
      <c r="A120" s="230">
        <v>44301</v>
      </c>
      <c r="B120" s="377">
        <v>58875</v>
      </c>
      <c r="C120" s="574" t="s">
        <v>2588</v>
      </c>
      <c r="D120" s="402"/>
      <c r="E120" s="380">
        <v>30283.8</v>
      </c>
      <c r="F120" s="288">
        <f t="shared" si="1"/>
        <v>118348078.45000021</v>
      </c>
    </row>
    <row r="121" spans="1:6" s="412" customFormat="1" ht="41.25" customHeight="1" x14ac:dyDescent="0.2">
      <c r="A121" s="230">
        <v>44301</v>
      </c>
      <c r="B121" s="377">
        <v>58876</v>
      </c>
      <c r="C121" s="574" t="s">
        <v>2589</v>
      </c>
      <c r="D121" s="402"/>
      <c r="E121" s="380">
        <v>185380.71</v>
      </c>
      <c r="F121" s="288">
        <f t="shared" si="1"/>
        <v>118162697.74000022</v>
      </c>
    </row>
    <row r="122" spans="1:6" s="412" customFormat="1" ht="41.25" customHeight="1" x14ac:dyDescent="0.2">
      <c r="A122" s="230">
        <v>44301</v>
      </c>
      <c r="B122" s="377">
        <v>58877</v>
      </c>
      <c r="C122" s="574" t="s">
        <v>2590</v>
      </c>
      <c r="D122" s="402"/>
      <c r="E122" s="380">
        <v>2999</v>
      </c>
      <c r="F122" s="288">
        <f t="shared" si="1"/>
        <v>118159698.74000022</v>
      </c>
    </row>
    <row r="123" spans="1:6" s="412" customFormat="1" ht="41.25" customHeight="1" x14ac:dyDescent="0.2">
      <c r="A123" s="230">
        <v>44301</v>
      </c>
      <c r="B123" s="377">
        <v>58878</v>
      </c>
      <c r="C123" s="574" t="s">
        <v>2591</v>
      </c>
      <c r="D123" s="402"/>
      <c r="E123" s="380">
        <v>185380.71</v>
      </c>
      <c r="F123" s="288">
        <f t="shared" si="1"/>
        <v>117974318.03000022</v>
      </c>
    </row>
    <row r="124" spans="1:6" s="412" customFormat="1" ht="41.25" customHeight="1" x14ac:dyDescent="0.2">
      <c r="A124" s="230">
        <v>44301</v>
      </c>
      <c r="B124" s="377">
        <v>58879</v>
      </c>
      <c r="C124" s="574" t="s">
        <v>2592</v>
      </c>
      <c r="D124" s="402"/>
      <c r="E124" s="380">
        <v>158593.23000000001</v>
      </c>
      <c r="F124" s="288">
        <f t="shared" si="1"/>
        <v>117815724.80000022</v>
      </c>
    </row>
    <row r="125" spans="1:6" s="412" customFormat="1" ht="54.75" customHeight="1" x14ac:dyDescent="0.2">
      <c r="A125" s="230">
        <v>44301</v>
      </c>
      <c r="B125" s="377">
        <v>58880</v>
      </c>
      <c r="C125" s="574" t="s">
        <v>2593</v>
      </c>
      <c r="D125" s="402"/>
      <c r="E125" s="380">
        <v>26787.48</v>
      </c>
      <c r="F125" s="288">
        <f t="shared" si="1"/>
        <v>117788937.32000022</v>
      </c>
    </row>
    <row r="126" spans="1:6" s="412" customFormat="1" ht="41.25" customHeight="1" x14ac:dyDescent="0.2">
      <c r="A126" s="230">
        <v>44301</v>
      </c>
      <c r="B126" s="377">
        <v>58881</v>
      </c>
      <c r="C126" s="574" t="s">
        <v>2594</v>
      </c>
      <c r="D126" s="402"/>
      <c r="E126" s="380">
        <v>76151.360000000001</v>
      </c>
      <c r="F126" s="288">
        <f t="shared" si="1"/>
        <v>117712785.96000022</v>
      </c>
    </row>
    <row r="127" spans="1:6" s="412" customFormat="1" ht="41.25" customHeight="1" x14ac:dyDescent="0.2">
      <c r="A127" s="230">
        <v>44301</v>
      </c>
      <c r="B127" s="377">
        <v>58882</v>
      </c>
      <c r="C127" s="574" t="s">
        <v>2595</v>
      </c>
      <c r="D127" s="402"/>
      <c r="E127" s="380">
        <v>41998.15</v>
      </c>
      <c r="F127" s="288">
        <f t="shared" si="1"/>
        <v>117670787.81000021</v>
      </c>
    </row>
    <row r="128" spans="1:6" s="412" customFormat="1" ht="41.25" customHeight="1" x14ac:dyDescent="0.2">
      <c r="A128" s="230">
        <v>44301</v>
      </c>
      <c r="B128" s="377">
        <v>58883</v>
      </c>
      <c r="C128" s="574" t="s">
        <v>2596</v>
      </c>
      <c r="D128" s="402"/>
      <c r="E128" s="380">
        <v>15930</v>
      </c>
      <c r="F128" s="288">
        <f t="shared" si="1"/>
        <v>117654857.81000021</v>
      </c>
    </row>
    <row r="129" spans="1:6" s="412" customFormat="1" ht="41.25" customHeight="1" x14ac:dyDescent="0.2">
      <c r="A129" s="230">
        <v>44301</v>
      </c>
      <c r="B129" s="377">
        <v>58884</v>
      </c>
      <c r="C129" s="574" t="s">
        <v>2597</v>
      </c>
      <c r="D129" s="402"/>
      <c r="E129" s="380">
        <v>18000</v>
      </c>
      <c r="F129" s="288">
        <f t="shared" si="1"/>
        <v>117636857.81000021</v>
      </c>
    </row>
    <row r="130" spans="1:6" s="412" customFormat="1" ht="41.25" customHeight="1" x14ac:dyDescent="0.2">
      <c r="A130" s="230">
        <v>44301</v>
      </c>
      <c r="B130" s="377">
        <v>58885</v>
      </c>
      <c r="C130" s="574" t="s">
        <v>2598</v>
      </c>
      <c r="D130" s="402"/>
      <c r="E130" s="380">
        <v>27000</v>
      </c>
      <c r="F130" s="288">
        <f t="shared" si="1"/>
        <v>117609857.81000021</v>
      </c>
    </row>
    <row r="131" spans="1:6" s="412" customFormat="1" ht="41.25" customHeight="1" x14ac:dyDescent="0.2">
      <c r="A131" s="230">
        <v>44301</v>
      </c>
      <c r="B131" s="377">
        <v>58886</v>
      </c>
      <c r="C131" s="574" t="s">
        <v>2599</v>
      </c>
      <c r="D131" s="402"/>
      <c r="E131" s="380">
        <v>24750</v>
      </c>
      <c r="F131" s="288">
        <f t="shared" si="1"/>
        <v>117585107.81000021</v>
      </c>
    </row>
    <row r="132" spans="1:6" s="412" customFormat="1" ht="41.25" customHeight="1" x14ac:dyDescent="0.2">
      <c r="A132" s="230">
        <v>44301</v>
      </c>
      <c r="B132" s="377">
        <v>58887</v>
      </c>
      <c r="C132" s="574" t="s">
        <v>2600</v>
      </c>
      <c r="D132" s="402"/>
      <c r="E132" s="380">
        <v>10800</v>
      </c>
      <c r="F132" s="288">
        <f t="shared" si="1"/>
        <v>117574307.81000021</v>
      </c>
    </row>
    <row r="133" spans="1:6" s="412" customFormat="1" ht="76.5" customHeight="1" x14ac:dyDescent="0.2">
      <c r="A133" s="230">
        <v>44301</v>
      </c>
      <c r="B133" s="377">
        <v>58888</v>
      </c>
      <c r="C133" s="574" t="s">
        <v>2601</v>
      </c>
      <c r="D133" s="402"/>
      <c r="E133" s="380">
        <v>9000</v>
      </c>
      <c r="F133" s="288">
        <f t="shared" si="1"/>
        <v>117565307.81000021</v>
      </c>
    </row>
    <row r="134" spans="1:6" s="412" customFormat="1" ht="41.25" customHeight="1" x14ac:dyDescent="0.2">
      <c r="A134" s="230">
        <v>44301</v>
      </c>
      <c r="B134" s="377" t="s">
        <v>2571</v>
      </c>
      <c r="C134" s="574" t="s">
        <v>2602</v>
      </c>
      <c r="D134" s="402"/>
      <c r="E134" s="380">
        <v>24875</v>
      </c>
      <c r="F134" s="288">
        <f t="shared" si="1"/>
        <v>117540432.81000021</v>
      </c>
    </row>
    <row r="135" spans="1:6" s="412" customFormat="1" ht="41.25" customHeight="1" x14ac:dyDescent="0.2">
      <c r="A135" s="230">
        <v>44301</v>
      </c>
      <c r="B135" s="377" t="s">
        <v>2562</v>
      </c>
      <c r="C135" s="574" t="s">
        <v>2603</v>
      </c>
      <c r="D135" s="402"/>
      <c r="E135" s="380">
        <v>763565.87</v>
      </c>
      <c r="F135" s="288">
        <f t="shared" si="1"/>
        <v>116776866.94000021</v>
      </c>
    </row>
    <row r="136" spans="1:6" s="412" customFormat="1" ht="27.75" customHeight="1" x14ac:dyDescent="0.2">
      <c r="A136" s="230">
        <v>44301</v>
      </c>
      <c r="B136" s="377" t="s">
        <v>2563</v>
      </c>
      <c r="C136" s="574" t="s">
        <v>2604</v>
      </c>
      <c r="D136" s="402"/>
      <c r="E136" s="380">
        <v>4483686.83</v>
      </c>
      <c r="F136" s="288">
        <f t="shared" si="1"/>
        <v>112293180.11000021</v>
      </c>
    </row>
    <row r="137" spans="1:6" s="412" customFormat="1" ht="41.25" customHeight="1" x14ac:dyDescent="0.2">
      <c r="A137" s="230">
        <v>44301</v>
      </c>
      <c r="B137" s="377" t="s">
        <v>2564</v>
      </c>
      <c r="C137" s="574" t="s">
        <v>2605</v>
      </c>
      <c r="D137" s="402"/>
      <c r="E137" s="380">
        <v>47267.42</v>
      </c>
      <c r="F137" s="288">
        <f t="shared" si="1"/>
        <v>112245912.69000021</v>
      </c>
    </row>
    <row r="138" spans="1:6" s="412" customFormat="1" ht="41.25" customHeight="1" x14ac:dyDescent="0.2">
      <c r="A138" s="230">
        <v>44301</v>
      </c>
      <c r="B138" s="377" t="s">
        <v>2565</v>
      </c>
      <c r="C138" s="574" t="s">
        <v>2606</v>
      </c>
      <c r="D138" s="402"/>
      <c r="E138" s="380">
        <v>64873.68</v>
      </c>
      <c r="F138" s="288">
        <f t="shared" si="1"/>
        <v>112181039.0100002</v>
      </c>
    </row>
    <row r="139" spans="1:6" s="412" customFormat="1" ht="41.25" customHeight="1" x14ac:dyDescent="0.2">
      <c r="A139" s="230">
        <v>44301</v>
      </c>
      <c r="B139" s="377" t="s">
        <v>2566</v>
      </c>
      <c r="C139" s="574" t="s">
        <v>2607</v>
      </c>
      <c r="D139" s="402"/>
      <c r="E139" s="380">
        <v>650.55999999999995</v>
      </c>
      <c r="F139" s="288">
        <f t="shared" si="1"/>
        <v>112180388.4500002</v>
      </c>
    </row>
    <row r="140" spans="1:6" s="412" customFormat="1" ht="56.25" customHeight="1" x14ac:dyDescent="0.2">
      <c r="A140" s="230">
        <v>44301</v>
      </c>
      <c r="B140" s="377" t="s">
        <v>2567</v>
      </c>
      <c r="C140" s="574" t="s">
        <v>2608</v>
      </c>
      <c r="D140" s="402"/>
      <c r="E140" s="380">
        <v>3735277.84</v>
      </c>
      <c r="F140" s="288">
        <f t="shared" si="1"/>
        <v>108445110.61000019</v>
      </c>
    </row>
    <row r="141" spans="1:6" s="412" customFormat="1" ht="69.75" customHeight="1" x14ac:dyDescent="0.2">
      <c r="A141" s="230">
        <v>44301</v>
      </c>
      <c r="B141" s="377" t="s">
        <v>2568</v>
      </c>
      <c r="C141" s="574" t="s">
        <v>2609</v>
      </c>
      <c r="D141" s="402"/>
      <c r="E141" s="380">
        <v>101331.57</v>
      </c>
      <c r="F141" s="288">
        <f t="shared" si="1"/>
        <v>108343779.0400002</v>
      </c>
    </row>
    <row r="142" spans="1:6" s="412" customFormat="1" ht="41.25" customHeight="1" x14ac:dyDescent="0.2">
      <c r="A142" s="230">
        <v>44301</v>
      </c>
      <c r="B142" s="377" t="s">
        <v>2569</v>
      </c>
      <c r="C142" s="574" t="s">
        <v>2610</v>
      </c>
      <c r="D142" s="402"/>
      <c r="E142" s="380">
        <v>25200</v>
      </c>
      <c r="F142" s="288">
        <f t="shared" si="1"/>
        <v>108318579.0400002</v>
      </c>
    </row>
    <row r="143" spans="1:6" s="412" customFormat="1" ht="41.25" customHeight="1" x14ac:dyDescent="0.2">
      <c r="A143" s="230">
        <v>44301</v>
      </c>
      <c r="B143" s="377" t="s">
        <v>2570</v>
      </c>
      <c r="C143" s="574" t="s">
        <v>2611</v>
      </c>
      <c r="D143" s="402"/>
      <c r="E143" s="380">
        <v>12150</v>
      </c>
      <c r="F143" s="288">
        <f t="shared" si="1"/>
        <v>108306429.0400002</v>
      </c>
    </row>
    <row r="144" spans="1:6" s="412" customFormat="1" ht="60.75" customHeight="1" x14ac:dyDescent="0.2">
      <c r="A144" s="230">
        <v>44302</v>
      </c>
      <c r="B144" s="377">
        <v>58889</v>
      </c>
      <c r="C144" s="574" t="s">
        <v>2656</v>
      </c>
      <c r="D144" s="402"/>
      <c r="E144" s="380">
        <v>113000</v>
      </c>
      <c r="F144" s="288">
        <f t="shared" si="1"/>
        <v>108193429.0400002</v>
      </c>
    </row>
    <row r="145" spans="1:6" s="412" customFormat="1" ht="41.25" customHeight="1" x14ac:dyDescent="0.2">
      <c r="A145" s="230">
        <v>44302</v>
      </c>
      <c r="B145" s="377">
        <v>58890</v>
      </c>
      <c r="C145" s="574" t="s">
        <v>2657</v>
      </c>
      <c r="D145" s="402"/>
      <c r="E145" s="380">
        <v>143306.75</v>
      </c>
      <c r="F145" s="288">
        <f t="shared" si="1"/>
        <v>108050122.2900002</v>
      </c>
    </row>
    <row r="146" spans="1:6" s="412" customFormat="1" ht="41.25" customHeight="1" x14ac:dyDescent="0.2">
      <c r="A146" s="230">
        <v>44302</v>
      </c>
      <c r="B146" s="377">
        <v>58891</v>
      </c>
      <c r="C146" s="574" t="s">
        <v>2658</v>
      </c>
      <c r="D146" s="402"/>
      <c r="E146" s="380">
        <v>32073.96</v>
      </c>
      <c r="F146" s="288">
        <f t="shared" si="1"/>
        <v>108018048.33000021</v>
      </c>
    </row>
    <row r="147" spans="1:6" s="412" customFormat="1" ht="19.5" customHeight="1" x14ac:dyDescent="0.2">
      <c r="A147" s="230">
        <v>44302</v>
      </c>
      <c r="B147" s="377">
        <v>58892</v>
      </c>
      <c r="C147" s="574" t="s">
        <v>41</v>
      </c>
      <c r="D147" s="402"/>
      <c r="E147" s="380">
        <v>0</v>
      </c>
      <c r="F147" s="288">
        <f t="shared" ref="F147:F210" si="2">F146-E147</f>
        <v>108018048.33000021</v>
      </c>
    </row>
    <row r="148" spans="1:6" s="412" customFormat="1" ht="41.25" customHeight="1" x14ac:dyDescent="0.2">
      <c r="A148" s="230">
        <v>44302</v>
      </c>
      <c r="B148" s="377">
        <v>58893</v>
      </c>
      <c r="C148" s="574" t="s">
        <v>2659</v>
      </c>
      <c r="D148" s="402"/>
      <c r="E148" s="380">
        <v>150263.76999999999</v>
      </c>
      <c r="F148" s="288">
        <f t="shared" si="2"/>
        <v>107867784.56000021</v>
      </c>
    </row>
    <row r="149" spans="1:6" s="412" customFormat="1" ht="41.25" customHeight="1" x14ac:dyDescent="0.2">
      <c r="A149" s="230">
        <v>44302</v>
      </c>
      <c r="B149" s="377">
        <v>58894</v>
      </c>
      <c r="C149" s="574" t="s">
        <v>2660</v>
      </c>
      <c r="D149" s="402"/>
      <c r="E149" s="380">
        <v>35116.94</v>
      </c>
      <c r="F149" s="288">
        <f t="shared" si="2"/>
        <v>107832667.62000021</v>
      </c>
    </row>
    <row r="150" spans="1:6" s="412" customFormat="1" ht="41.25" customHeight="1" x14ac:dyDescent="0.2">
      <c r="A150" s="230">
        <v>44302</v>
      </c>
      <c r="B150" s="377">
        <v>58895</v>
      </c>
      <c r="C150" s="574" t="s">
        <v>2661</v>
      </c>
      <c r="D150" s="402"/>
      <c r="E150" s="380">
        <v>10800</v>
      </c>
      <c r="F150" s="288">
        <f t="shared" si="2"/>
        <v>107821867.62000021</v>
      </c>
    </row>
    <row r="151" spans="1:6" s="412" customFormat="1" ht="41.25" customHeight="1" x14ac:dyDescent="0.2">
      <c r="A151" s="230">
        <v>44302</v>
      </c>
      <c r="B151" s="377">
        <v>58896</v>
      </c>
      <c r="C151" s="574" t="s">
        <v>2662</v>
      </c>
      <c r="D151" s="402"/>
      <c r="E151" s="380">
        <v>5400</v>
      </c>
      <c r="F151" s="288">
        <f t="shared" si="2"/>
        <v>107816467.62000021</v>
      </c>
    </row>
    <row r="152" spans="1:6" s="412" customFormat="1" ht="57" customHeight="1" x14ac:dyDescent="0.2">
      <c r="A152" s="230">
        <v>44302</v>
      </c>
      <c r="B152" s="377">
        <v>58897</v>
      </c>
      <c r="C152" s="574" t="s">
        <v>2663</v>
      </c>
      <c r="D152" s="402"/>
      <c r="E152" s="380">
        <v>10800</v>
      </c>
      <c r="F152" s="288">
        <f t="shared" si="2"/>
        <v>107805667.62000021</v>
      </c>
    </row>
    <row r="153" spans="1:6" s="412" customFormat="1" ht="41.25" customHeight="1" x14ac:dyDescent="0.2">
      <c r="A153" s="230">
        <v>44302</v>
      </c>
      <c r="B153" s="377">
        <v>58898</v>
      </c>
      <c r="C153" s="574" t="s">
        <v>2664</v>
      </c>
      <c r="D153" s="402"/>
      <c r="E153" s="380">
        <v>2700</v>
      </c>
      <c r="F153" s="288">
        <f t="shared" si="2"/>
        <v>107802967.62000021</v>
      </c>
    </row>
    <row r="154" spans="1:6" s="412" customFormat="1" ht="41.25" customHeight="1" x14ac:dyDescent="0.2">
      <c r="A154" s="230">
        <v>44302</v>
      </c>
      <c r="B154" s="377">
        <v>58899</v>
      </c>
      <c r="C154" s="574" t="s">
        <v>2665</v>
      </c>
      <c r="D154" s="402"/>
      <c r="E154" s="380">
        <v>10890</v>
      </c>
      <c r="F154" s="288">
        <f t="shared" si="2"/>
        <v>107792077.62000021</v>
      </c>
    </row>
    <row r="155" spans="1:6" s="412" customFormat="1" ht="49.5" customHeight="1" x14ac:dyDescent="0.2">
      <c r="A155" s="230">
        <v>44302</v>
      </c>
      <c r="B155" s="377">
        <v>58900</v>
      </c>
      <c r="C155" s="574" t="s">
        <v>2666</v>
      </c>
      <c r="D155" s="402"/>
      <c r="E155" s="380">
        <v>696837</v>
      </c>
      <c r="F155" s="288">
        <f t="shared" si="2"/>
        <v>107095240.62000021</v>
      </c>
    </row>
    <row r="156" spans="1:6" s="412" customFormat="1" ht="41.25" customHeight="1" x14ac:dyDescent="0.2">
      <c r="A156" s="230">
        <v>44302</v>
      </c>
      <c r="B156" s="377">
        <v>58901</v>
      </c>
      <c r="C156" s="574" t="s">
        <v>2667</v>
      </c>
      <c r="D156" s="402"/>
      <c r="E156" s="380">
        <v>5400</v>
      </c>
      <c r="F156" s="288">
        <f t="shared" si="2"/>
        <v>107089840.62000021</v>
      </c>
    </row>
    <row r="157" spans="1:6" s="412" customFormat="1" ht="41.25" customHeight="1" x14ac:dyDescent="0.2">
      <c r="A157" s="230">
        <v>44302</v>
      </c>
      <c r="B157" s="377">
        <v>58902</v>
      </c>
      <c r="C157" s="574" t="s">
        <v>2637</v>
      </c>
      <c r="D157" s="402"/>
      <c r="E157" s="380">
        <v>56400</v>
      </c>
      <c r="F157" s="288">
        <f t="shared" si="2"/>
        <v>107033440.62000021</v>
      </c>
    </row>
    <row r="158" spans="1:6" s="412" customFormat="1" ht="60.75" customHeight="1" x14ac:dyDescent="0.2">
      <c r="A158" s="230">
        <v>44302</v>
      </c>
      <c r="B158" s="377">
        <v>58903</v>
      </c>
      <c r="C158" s="574" t="s">
        <v>2668</v>
      </c>
      <c r="D158" s="402"/>
      <c r="E158" s="380">
        <v>529970.22</v>
      </c>
      <c r="F158" s="288">
        <f t="shared" si="2"/>
        <v>106503470.40000021</v>
      </c>
    </row>
    <row r="159" spans="1:6" s="412" customFormat="1" ht="41.25" customHeight="1" x14ac:dyDescent="0.2">
      <c r="A159" s="230">
        <v>44302</v>
      </c>
      <c r="B159" s="377">
        <v>58904</v>
      </c>
      <c r="C159" s="574" t="s">
        <v>2669</v>
      </c>
      <c r="D159" s="402"/>
      <c r="E159" s="380">
        <v>3600</v>
      </c>
      <c r="F159" s="288">
        <f t="shared" si="2"/>
        <v>106499870.40000021</v>
      </c>
    </row>
    <row r="160" spans="1:6" s="412" customFormat="1" ht="74.25" customHeight="1" x14ac:dyDescent="0.2">
      <c r="A160" s="230">
        <v>44302</v>
      </c>
      <c r="B160" s="377">
        <v>58905</v>
      </c>
      <c r="C160" s="574" t="s">
        <v>2670</v>
      </c>
      <c r="D160" s="402"/>
      <c r="E160" s="380">
        <v>126000</v>
      </c>
      <c r="F160" s="288">
        <f t="shared" si="2"/>
        <v>106373870.40000021</v>
      </c>
    </row>
    <row r="161" spans="1:6" s="412" customFormat="1" ht="22.5" customHeight="1" x14ac:dyDescent="0.2">
      <c r="A161" s="230">
        <v>44302</v>
      </c>
      <c r="B161" s="377">
        <v>58906</v>
      </c>
      <c r="C161" s="574" t="s">
        <v>41</v>
      </c>
      <c r="D161" s="402"/>
      <c r="E161" s="380">
        <v>0</v>
      </c>
      <c r="F161" s="288">
        <f t="shared" si="2"/>
        <v>106373870.40000021</v>
      </c>
    </row>
    <row r="162" spans="1:6" s="412" customFormat="1" ht="41.25" customHeight="1" x14ac:dyDescent="0.2">
      <c r="A162" s="230">
        <v>44302</v>
      </c>
      <c r="B162" s="377">
        <v>58907</v>
      </c>
      <c r="C162" s="574" t="s">
        <v>2671</v>
      </c>
      <c r="D162" s="402"/>
      <c r="E162" s="380">
        <v>194106.13</v>
      </c>
      <c r="F162" s="288">
        <f t="shared" si="2"/>
        <v>106179764.27000022</v>
      </c>
    </row>
    <row r="163" spans="1:6" s="412" customFormat="1" ht="41.25" customHeight="1" x14ac:dyDescent="0.2">
      <c r="A163" s="230">
        <v>44302</v>
      </c>
      <c r="B163" s="377">
        <v>58908</v>
      </c>
      <c r="C163" s="574" t="s">
        <v>2672</v>
      </c>
      <c r="D163" s="402"/>
      <c r="E163" s="380">
        <v>281200.7</v>
      </c>
      <c r="F163" s="288">
        <f t="shared" si="2"/>
        <v>105898563.57000022</v>
      </c>
    </row>
    <row r="164" spans="1:6" s="412" customFormat="1" ht="41.25" customHeight="1" x14ac:dyDescent="0.2">
      <c r="A164" s="230">
        <v>44302</v>
      </c>
      <c r="B164" s="377">
        <v>58909</v>
      </c>
      <c r="C164" s="574" t="s">
        <v>2673</v>
      </c>
      <c r="D164" s="402"/>
      <c r="E164" s="380">
        <v>213457.53</v>
      </c>
      <c r="F164" s="288">
        <f t="shared" si="2"/>
        <v>105685106.04000022</v>
      </c>
    </row>
    <row r="165" spans="1:6" s="412" customFormat="1" ht="41.25" customHeight="1" x14ac:dyDescent="0.2">
      <c r="A165" s="230">
        <v>44302</v>
      </c>
      <c r="B165" s="377">
        <v>58910</v>
      </c>
      <c r="C165" s="574" t="s">
        <v>2674</v>
      </c>
      <c r="D165" s="402"/>
      <c r="E165" s="380">
        <v>238848.46</v>
      </c>
      <c r="F165" s="288">
        <f t="shared" si="2"/>
        <v>105446257.58000022</v>
      </c>
    </row>
    <row r="166" spans="1:6" s="412" customFormat="1" ht="41.25" customHeight="1" x14ac:dyDescent="0.2">
      <c r="A166" s="230">
        <v>44302</v>
      </c>
      <c r="B166" s="377">
        <v>58911</v>
      </c>
      <c r="C166" s="574" t="s">
        <v>2675</v>
      </c>
      <c r="D166" s="402"/>
      <c r="E166" s="380">
        <v>228302.72</v>
      </c>
      <c r="F166" s="288">
        <f t="shared" si="2"/>
        <v>105217954.86000022</v>
      </c>
    </row>
    <row r="167" spans="1:6" s="412" customFormat="1" ht="41.25" customHeight="1" x14ac:dyDescent="0.2">
      <c r="A167" s="230">
        <v>44302</v>
      </c>
      <c r="B167" s="377">
        <v>58912</v>
      </c>
      <c r="C167" s="574" t="s">
        <v>2676</v>
      </c>
      <c r="D167" s="402"/>
      <c r="E167" s="380">
        <v>227158.8</v>
      </c>
      <c r="F167" s="288">
        <f t="shared" si="2"/>
        <v>104990796.06000023</v>
      </c>
    </row>
    <row r="168" spans="1:6" s="412" customFormat="1" ht="54.75" customHeight="1" x14ac:dyDescent="0.2">
      <c r="A168" s="230">
        <v>44302</v>
      </c>
      <c r="B168" s="377" t="s">
        <v>2614</v>
      </c>
      <c r="C168" s="574" t="s">
        <v>2677</v>
      </c>
      <c r="D168" s="402"/>
      <c r="E168" s="380">
        <v>92479.2</v>
      </c>
      <c r="F168" s="288">
        <f t="shared" si="2"/>
        <v>104898316.86000022</v>
      </c>
    </row>
    <row r="169" spans="1:6" s="412" customFormat="1" ht="41.25" customHeight="1" x14ac:dyDescent="0.2">
      <c r="A169" s="230">
        <v>44302</v>
      </c>
      <c r="B169" s="377" t="s">
        <v>2615</v>
      </c>
      <c r="C169" s="574" t="s">
        <v>2678</v>
      </c>
      <c r="D169" s="402"/>
      <c r="E169" s="380">
        <v>5400</v>
      </c>
      <c r="F169" s="288">
        <f t="shared" si="2"/>
        <v>104892916.86000022</v>
      </c>
    </row>
    <row r="170" spans="1:6" s="412" customFormat="1" ht="41.25" customHeight="1" x14ac:dyDescent="0.2">
      <c r="A170" s="230">
        <v>44302</v>
      </c>
      <c r="B170" s="377" t="s">
        <v>2616</v>
      </c>
      <c r="C170" s="574" t="s">
        <v>2679</v>
      </c>
      <c r="D170" s="402"/>
      <c r="E170" s="380">
        <v>10890</v>
      </c>
      <c r="F170" s="288">
        <f t="shared" si="2"/>
        <v>104882026.86000022</v>
      </c>
    </row>
    <row r="171" spans="1:6" s="412" customFormat="1" ht="41.25" customHeight="1" x14ac:dyDescent="0.2">
      <c r="A171" s="230">
        <v>44302</v>
      </c>
      <c r="B171" s="377" t="s">
        <v>2617</v>
      </c>
      <c r="C171" s="574" t="s">
        <v>2680</v>
      </c>
      <c r="D171" s="402"/>
      <c r="E171" s="380">
        <v>3600</v>
      </c>
      <c r="F171" s="288">
        <f t="shared" si="2"/>
        <v>104878426.86000022</v>
      </c>
    </row>
    <row r="172" spans="1:6" s="412" customFormat="1" ht="41.25" customHeight="1" x14ac:dyDescent="0.2">
      <c r="A172" s="230">
        <v>44302</v>
      </c>
      <c r="B172" s="377" t="s">
        <v>2618</v>
      </c>
      <c r="C172" s="574" t="s">
        <v>2681</v>
      </c>
      <c r="D172" s="402"/>
      <c r="E172" s="380">
        <v>7200</v>
      </c>
      <c r="F172" s="288">
        <f t="shared" si="2"/>
        <v>104871226.86000022</v>
      </c>
    </row>
    <row r="173" spans="1:6" s="412" customFormat="1" ht="64.5" customHeight="1" x14ac:dyDescent="0.2">
      <c r="A173" s="230">
        <v>44302</v>
      </c>
      <c r="B173" s="377" t="s">
        <v>2619</v>
      </c>
      <c r="C173" s="574" t="s">
        <v>2682</v>
      </c>
      <c r="D173" s="402"/>
      <c r="E173" s="380">
        <v>9000</v>
      </c>
      <c r="F173" s="288">
        <f t="shared" si="2"/>
        <v>104862226.86000022</v>
      </c>
    </row>
    <row r="174" spans="1:6" s="412" customFormat="1" ht="41.25" customHeight="1" x14ac:dyDescent="0.2">
      <c r="A174" s="230">
        <v>44302</v>
      </c>
      <c r="B174" s="377" t="s">
        <v>2620</v>
      </c>
      <c r="C174" s="574" t="s">
        <v>2683</v>
      </c>
      <c r="D174" s="402"/>
      <c r="E174" s="380">
        <v>166858.89000000001</v>
      </c>
      <c r="F174" s="288">
        <f t="shared" si="2"/>
        <v>104695367.97000022</v>
      </c>
    </row>
    <row r="175" spans="1:6" s="412" customFormat="1" ht="41.25" customHeight="1" x14ac:dyDescent="0.2">
      <c r="A175" s="230">
        <v>44302</v>
      </c>
      <c r="B175" s="377" t="s">
        <v>2621</v>
      </c>
      <c r="C175" s="574" t="s">
        <v>2684</v>
      </c>
      <c r="D175" s="402"/>
      <c r="E175" s="380">
        <v>359244.06</v>
      </c>
      <c r="F175" s="288">
        <f t="shared" si="2"/>
        <v>104336123.91000022</v>
      </c>
    </row>
    <row r="176" spans="1:6" s="412" customFormat="1" ht="41.25" customHeight="1" x14ac:dyDescent="0.2">
      <c r="A176" s="230">
        <v>44302</v>
      </c>
      <c r="B176" s="377" t="s">
        <v>2622</v>
      </c>
      <c r="C176" s="574" t="s">
        <v>2685</v>
      </c>
      <c r="D176" s="402"/>
      <c r="E176" s="380">
        <v>232797.28</v>
      </c>
      <c r="F176" s="288">
        <f t="shared" si="2"/>
        <v>104103326.63000022</v>
      </c>
    </row>
    <row r="177" spans="1:6" s="412" customFormat="1" ht="41.25" customHeight="1" x14ac:dyDescent="0.2">
      <c r="A177" s="230">
        <v>44302</v>
      </c>
      <c r="B177" s="377" t="s">
        <v>2623</v>
      </c>
      <c r="C177" s="574" t="s">
        <v>2686</v>
      </c>
      <c r="D177" s="402"/>
      <c r="E177" s="380">
        <v>145324.88</v>
      </c>
      <c r="F177" s="288">
        <f t="shared" si="2"/>
        <v>103958001.75000022</v>
      </c>
    </row>
    <row r="178" spans="1:6" s="412" customFormat="1" ht="41.25" customHeight="1" x14ac:dyDescent="0.2">
      <c r="A178" s="230">
        <v>44302</v>
      </c>
      <c r="B178" s="377" t="s">
        <v>2624</v>
      </c>
      <c r="C178" s="574" t="s">
        <v>2687</v>
      </c>
      <c r="D178" s="402"/>
      <c r="E178" s="380">
        <v>216270.27</v>
      </c>
      <c r="F178" s="288">
        <f t="shared" si="2"/>
        <v>103741731.48000023</v>
      </c>
    </row>
    <row r="179" spans="1:6" s="412" customFormat="1" ht="41.25" customHeight="1" x14ac:dyDescent="0.2">
      <c r="A179" s="230">
        <v>44302</v>
      </c>
      <c r="B179" s="377" t="s">
        <v>2625</v>
      </c>
      <c r="C179" s="574" t="s">
        <v>2688</v>
      </c>
      <c r="D179" s="402"/>
      <c r="E179" s="380">
        <v>173330.97</v>
      </c>
      <c r="F179" s="288">
        <f t="shared" si="2"/>
        <v>103568400.51000023</v>
      </c>
    </row>
    <row r="180" spans="1:6" s="412" customFormat="1" ht="41.25" customHeight="1" x14ac:dyDescent="0.2">
      <c r="A180" s="230">
        <v>44302</v>
      </c>
      <c r="B180" s="377" t="s">
        <v>2626</v>
      </c>
      <c r="C180" s="574" t="s">
        <v>2689</v>
      </c>
      <c r="D180" s="402"/>
      <c r="E180" s="380">
        <v>198693.2</v>
      </c>
      <c r="F180" s="288">
        <f t="shared" si="2"/>
        <v>103369707.31000023</v>
      </c>
    </row>
    <row r="181" spans="1:6" s="412" customFormat="1" ht="41.25" customHeight="1" x14ac:dyDescent="0.2">
      <c r="A181" s="230">
        <v>44302</v>
      </c>
      <c r="B181" s="377" t="s">
        <v>2627</v>
      </c>
      <c r="C181" s="574" t="s">
        <v>2690</v>
      </c>
      <c r="D181" s="402"/>
      <c r="E181" s="380">
        <v>148751.26999999999</v>
      </c>
      <c r="F181" s="288">
        <f t="shared" si="2"/>
        <v>103220956.04000023</v>
      </c>
    </row>
    <row r="182" spans="1:6" s="412" customFormat="1" ht="41.25" customHeight="1" x14ac:dyDescent="0.2">
      <c r="A182" s="230">
        <v>44302</v>
      </c>
      <c r="B182" s="377" t="s">
        <v>2628</v>
      </c>
      <c r="C182" s="574" t="s">
        <v>2691</v>
      </c>
      <c r="D182" s="402"/>
      <c r="E182" s="380">
        <v>180919.47</v>
      </c>
      <c r="F182" s="288">
        <f t="shared" si="2"/>
        <v>103040036.57000023</v>
      </c>
    </row>
    <row r="183" spans="1:6" s="412" customFormat="1" ht="41.25" customHeight="1" x14ac:dyDescent="0.2">
      <c r="A183" s="230">
        <v>44302</v>
      </c>
      <c r="B183" s="377" t="s">
        <v>2629</v>
      </c>
      <c r="C183" s="574" t="s">
        <v>2692</v>
      </c>
      <c r="D183" s="402"/>
      <c r="E183" s="380">
        <v>409558.14</v>
      </c>
      <c r="F183" s="288">
        <f t="shared" si="2"/>
        <v>102630478.43000023</v>
      </c>
    </row>
    <row r="184" spans="1:6" s="412" customFormat="1" ht="41.25" customHeight="1" x14ac:dyDescent="0.2">
      <c r="A184" s="230">
        <v>44302</v>
      </c>
      <c r="B184" s="377" t="s">
        <v>2630</v>
      </c>
      <c r="C184" s="574" t="s">
        <v>2693</v>
      </c>
      <c r="D184" s="402"/>
      <c r="E184" s="380">
        <v>227694.3</v>
      </c>
      <c r="F184" s="288">
        <f t="shared" si="2"/>
        <v>102402784.13000023</v>
      </c>
    </row>
    <row r="185" spans="1:6" s="412" customFormat="1" ht="41.25" customHeight="1" x14ac:dyDescent="0.2">
      <c r="A185" s="230">
        <v>44302</v>
      </c>
      <c r="B185" s="377" t="s">
        <v>2631</v>
      </c>
      <c r="C185" s="574" t="s">
        <v>2694</v>
      </c>
      <c r="D185" s="402"/>
      <c r="E185" s="380">
        <v>216277.51</v>
      </c>
      <c r="F185" s="288">
        <f t="shared" si="2"/>
        <v>102186506.62000023</v>
      </c>
    </row>
    <row r="186" spans="1:6" s="412" customFormat="1" ht="22.5" customHeight="1" x14ac:dyDescent="0.2">
      <c r="A186" s="230">
        <v>44302</v>
      </c>
      <c r="B186" s="377" t="s">
        <v>2632</v>
      </c>
      <c r="C186" s="574" t="s">
        <v>41</v>
      </c>
      <c r="D186" s="402"/>
      <c r="E186" s="380">
        <v>0</v>
      </c>
      <c r="F186" s="288">
        <f t="shared" si="2"/>
        <v>102186506.62000023</v>
      </c>
    </row>
    <row r="187" spans="1:6" s="412" customFormat="1" ht="41.25" customHeight="1" x14ac:dyDescent="0.2">
      <c r="A187" s="230">
        <v>44302</v>
      </c>
      <c r="B187" s="377" t="s">
        <v>2633</v>
      </c>
      <c r="C187" s="574" t="s">
        <v>2695</v>
      </c>
      <c r="D187" s="402"/>
      <c r="E187" s="380">
        <v>250250.73</v>
      </c>
      <c r="F187" s="288">
        <f t="shared" si="2"/>
        <v>101936255.89000022</v>
      </c>
    </row>
    <row r="188" spans="1:6" s="412" customFormat="1" ht="41.25" customHeight="1" x14ac:dyDescent="0.2">
      <c r="A188" s="230">
        <v>44302</v>
      </c>
      <c r="B188" s="377" t="s">
        <v>2634</v>
      </c>
      <c r="C188" s="574" t="s">
        <v>2696</v>
      </c>
      <c r="D188" s="402"/>
      <c r="E188" s="380">
        <v>228456.85</v>
      </c>
      <c r="F188" s="288">
        <f t="shared" si="2"/>
        <v>101707799.04000023</v>
      </c>
    </row>
    <row r="189" spans="1:6" s="412" customFormat="1" ht="41.25" customHeight="1" x14ac:dyDescent="0.2">
      <c r="A189" s="230">
        <v>44302</v>
      </c>
      <c r="B189" s="377" t="s">
        <v>2635</v>
      </c>
      <c r="C189" s="574" t="s">
        <v>2697</v>
      </c>
      <c r="D189" s="402"/>
      <c r="E189" s="380">
        <v>246558.99</v>
      </c>
      <c r="F189" s="288">
        <f t="shared" si="2"/>
        <v>101461240.05000024</v>
      </c>
    </row>
    <row r="190" spans="1:6" s="412" customFormat="1" ht="41.25" customHeight="1" x14ac:dyDescent="0.2">
      <c r="A190" s="230">
        <v>44302</v>
      </c>
      <c r="B190" s="377" t="s">
        <v>2636</v>
      </c>
      <c r="C190" s="574" t="s">
        <v>2698</v>
      </c>
      <c r="D190" s="402"/>
      <c r="E190" s="380">
        <v>97304.57</v>
      </c>
      <c r="F190" s="288">
        <f t="shared" si="2"/>
        <v>101363935.48000024</v>
      </c>
    </row>
    <row r="191" spans="1:6" s="412" customFormat="1" ht="41.25" customHeight="1" x14ac:dyDescent="0.2">
      <c r="A191" s="230">
        <v>44302</v>
      </c>
      <c r="B191" s="377" t="s">
        <v>2638</v>
      </c>
      <c r="C191" s="574" t="s">
        <v>2699</v>
      </c>
      <c r="D191" s="402"/>
      <c r="E191" s="380">
        <v>6289.58</v>
      </c>
      <c r="F191" s="288">
        <f t="shared" si="2"/>
        <v>101357645.90000024</v>
      </c>
    </row>
    <row r="192" spans="1:6" s="412" customFormat="1" ht="90.75" customHeight="1" x14ac:dyDescent="0.2">
      <c r="A192" s="230">
        <v>44302</v>
      </c>
      <c r="B192" s="377" t="s">
        <v>2639</v>
      </c>
      <c r="C192" s="574" t="s">
        <v>2700</v>
      </c>
      <c r="D192" s="402"/>
      <c r="E192" s="380">
        <v>100496.94</v>
      </c>
      <c r="F192" s="288">
        <f t="shared" si="2"/>
        <v>101257148.96000025</v>
      </c>
    </row>
    <row r="193" spans="1:6" s="412" customFormat="1" ht="41.25" customHeight="1" x14ac:dyDescent="0.2">
      <c r="A193" s="230">
        <v>44302</v>
      </c>
      <c r="B193" s="377" t="s">
        <v>2640</v>
      </c>
      <c r="C193" s="574" t="s">
        <v>2701</v>
      </c>
      <c r="D193" s="402"/>
      <c r="E193" s="380">
        <v>9900</v>
      </c>
      <c r="F193" s="288">
        <f t="shared" si="2"/>
        <v>101247248.96000025</v>
      </c>
    </row>
    <row r="194" spans="1:6" s="412" customFormat="1" ht="41.25" customHeight="1" x14ac:dyDescent="0.2">
      <c r="A194" s="230">
        <v>44302</v>
      </c>
      <c r="B194" s="377" t="s">
        <v>2641</v>
      </c>
      <c r="C194" s="574" t="s">
        <v>2702</v>
      </c>
      <c r="D194" s="402"/>
      <c r="E194" s="380">
        <v>523927.02</v>
      </c>
      <c r="F194" s="288">
        <f t="shared" si="2"/>
        <v>100723321.94000025</v>
      </c>
    </row>
    <row r="195" spans="1:6" s="412" customFormat="1" ht="41.25" customHeight="1" x14ac:dyDescent="0.2">
      <c r="A195" s="230">
        <v>44302</v>
      </c>
      <c r="B195" s="377" t="s">
        <v>2642</v>
      </c>
      <c r="C195" s="574" t="s">
        <v>2703</v>
      </c>
      <c r="D195" s="402"/>
      <c r="E195" s="380">
        <v>311935.74</v>
      </c>
      <c r="F195" s="288">
        <f t="shared" si="2"/>
        <v>100411386.20000026</v>
      </c>
    </row>
    <row r="196" spans="1:6" s="412" customFormat="1" ht="41.25" customHeight="1" x14ac:dyDescent="0.2">
      <c r="A196" s="230">
        <v>44302</v>
      </c>
      <c r="B196" s="377" t="s">
        <v>2643</v>
      </c>
      <c r="C196" s="574" t="s">
        <v>2704</v>
      </c>
      <c r="D196" s="402"/>
      <c r="E196" s="380">
        <v>176322.01</v>
      </c>
      <c r="F196" s="288">
        <f t="shared" si="2"/>
        <v>100235064.19000025</v>
      </c>
    </row>
    <row r="197" spans="1:6" s="412" customFormat="1" ht="41.25" customHeight="1" x14ac:dyDescent="0.2">
      <c r="A197" s="230">
        <v>44302</v>
      </c>
      <c r="B197" s="377" t="s">
        <v>2644</v>
      </c>
      <c r="C197" s="574" t="s">
        <v>2705</v>
      </c>
      <c r="D197" s="402"/>
      <c r="E197" s="380">
        <v>16800</v>
      </c>
      <c r="F197" s="288">
        <f t="shared" si="2"/>
        <v>100218264.19000025</v>
      </c>
    </row>
    <row r="198" spans="1:6" s="412" customFormat="1" ht="41.25" customHeight="1" x14ac:dyDescent="0.2">
      <c r="A198" s="230">
        <v>44302</v>
      </c>
      <c r="B198" s="377" t="s">
        <v>2645</v>
      </c>
      <c r="C198" s="574" t="s">
        <v>2706</v>
      </c>
      <c r="D198" s="402"/>
      <c r="E198" s="380">
        <v>54850</v>
      </c>
      <c r="F198" s="288">
        <f t="shared" si="2"/>
        <v>100163414.19000025</v>
      </c>
    </row>
    <row r="199" spans="1:6" s="412" customFormat="1" ht="41.25" customHeight="1" x14ac:dyDescent="0.2">
      <c r="A199" s="230">
        <v>44302</v>
      </c>
      <c r="B199" s="377" t="s">
        <v>2646</v>
      </c>
      <c r="C199" s="574" t="s">
        <v>2707</v>
      </c>
      <c r="D199" s="402"/>
      <c r="E199" s="380">
        <v>253200</v>
      </c>
      <c r="F199" s="288">
        <f t="shared" si="2"/>
        <v>99910214.190000251</v>
      </c>
    </row>
    <row r="200" spans="1:6" s="412" customFormat="1" ht="41.25" customHeight="1" x14ac:dyDescent="0.2">
      <c r="A200" s="230">
        <v>44302</v>
      </c>
      <c r="B200" s="377" t="s">
        <v>2647</v>
      </c>
      <c r="C200" s="574" t="s">
        <v>2708</v>
      </c>
      <c r="D200" s="402"/>
      <c r="E200" s="380">
        <v>75100</v>
      </c>
      <c r="F200" s="288">
        <f t="shared" si="2"/>
        <v>99835114.190000251</v>
      </c>
    </row>
    <row r="201" spans="1:6" s="412" customFormat="1" ht="41.25" customHeight="1" x14ac:dyDescent="0.2">
      <c r="A201" s="230">
        <v>44302</v>
      </c>
      <c r="B201" s="377" t="s">
        <v>2648</v>
      </c>
      <c r="C201" s="574" t="s">
        <v>2709</v>
      </c>
      <c r="D201" s="402"/>
      <c r="E201" s="380">
        <v>642497.28000000003</v>
      </c>
      <c r="F201" s="288">
        <f t="shared" si="2"/>
        <v>99192616.91000025</v>
      </c>
    </row>
    <row r="202" spans="1:6" s="412" customFormat="1" ht="41.25" customHeight="1" x14ac:dyDescent="0.2">
      <c r="A202" s="230">
        <v>44302</v>
      </c>
      <c r="B202" s="377" t="s">
        <v>2649</v>
      </c>
      <c r="C202" s="574" t="s">
        <v>2710</v>
      </c>
      <c r="D202" s="402"/>
      <c r="E202" s="380">
        <v>634185.80000000005</v>
      </c>
      <c r="F202" s="288">
        <f t="shared" si="2"/>
        <v>98558431.110000253</v>
      </c>
    </row>
    <row r="203" spans="1:6" s="412" customFormat="1" ht="41.25" customHeight="1" x14ac:dyDescent="0.2">
      <c r="A203" s="230">
        <v>44302</v>
      </c>
      <c r="B203" s="377" t="s">
        <v>2650</v>
      </c>
      <c r="C203" s="574" t="s">
        <v>2711</v>
      </c>
      <c r="D203" s="402"/>
      <c r="E203" s="380">
        <v>1298813.6499999999</v>
      </c>
      <c r="F203" s="288">
        <f t="shared" si="2"/>
        <v>97259617.460000247</v>
      </c>
    </row>
    <row r="204" spans="1:6" s="275" customFormat="1" ht="41.25" customHeight="1" x14ac:dyDescent="0.2">
      <c r="A204" s="134">
        <v>44302</v>
      </c>
      <c r="B204" s="5" t="s">
        <v>2651</v>
      </c>
      <c r="C204" s="576" t="s">
        <v>2712</v>
      </c>
      <c r="D204" s="266"/>
      <c r="E204" s="380">
        <v>1144708</v>
      </c>
      <c r="F204" s="288">
        <f t="shared" si="2"/>
        <v>96114909.460000247</v>
      </c>
    </row>
    <row r="205" spans="1:6" s="275" customFormat="1" ht="41.25" customHeight="1" x14ac:dyDescent="0.2">
      <c r="A205" s="134">
        <v>44302</v>
      </c>
      <c r="B205" s="5" t="s">
        <v>2652</v>
      </c>
      <c r="C205" s="576" t="s">
        <v>2713</v>
      </c>
      <c r="D205" s="266"/>
      <c r="E205" s="380">
        <v>18000</v>
      </c>
      <c r="F205" s="288">
        <f t="shared" si="2"/>
        <v>96096909.460000247</v>
      </c>
    </row>
    <row r="206" spans="1:6" s="275" customFormat="1" ht="41.25" customHeight="1" x14ac:dyDescent="0.2">
      <c r="A206" s="134">
        <v>44302</v>
      </c>
      <c r="B206" s="5" t="s">
        <v>2653</v>
      </c>
      <c r="C206" s="576" t="s">
        <v>2714</v>
      </c>
      <c r="D206" s="266"/>
      <c r="E206" s="380">
        <v>13500</v>
      </c>
      <c r="F206" s="288">
        <f t="shared" si="2"/>
        <v>96083409.460000247</v>
      </c>
    </row>
    <row r="207" spans="1:6" s="275" customFormat="1" ht="41.25" customHeight="1" x14ac:dyDescent="0.2">
      <c r="A207" s="134">
        <v>44302</v>
      </c>
      <c r="B207" s="5" t="s">
        <v>2654</v>
      </c>
      <c r="C207" s="576" t="s">
        <v>2715</v>
      </c>
      <c r="D207" s="266"/>
      <c r="E207" s="380">
        <v>40775.019999999997</v>
      </c>
      <c r="F207" s="288">
        <f t="shared" si="2"/>
        <v>96042634.440000251</v>
      </c>
    </row>
    <row r="208" spans="1:6" s="275" customFormat="1" ht="41.25" customHeight="1" x14ac:dyDescent="0.2">
      <c r="A208" s="256">
        <v>44302</v>
      </c>
      <c r="B208" s="212" t="s">
        <v>2655</v>
      </c>
      <c r="C208" s="577" t="s">
        <v>2716</v>
      </c>
      <c r="D208" s="454"/>
      <c r="E208" s="393">
        <v>662471.81999999995</v>
      </c>
      <c r="F208" s="288">
        <f t="shared" si="2"/>
        <v>95380162.620000258</v>
      </c>
    </row>
    <row r="209" spans="1:6" s="275" customFormat="1" ht="41.25" customHeight="1" x14ac:dyDescent="0.2">
      <c r="A209" s="134">
        <v>44305</v>
      </c>
      <c r="B209" s="5" t="s">
        <v>2727</v>
      </c>
      <c r="C209" s="576" t="s">
        <v>2745</v>
      </c>
      <c r="D209" s="444"/>
      <c r="E209" s="380">
        <v>3000.5</v>
      </c>
      <c r="F209" s="288">
        <f t="shared" si="2"/>
        <v>95377162.120000258</v>
      </c>
    </row>
    <row r="210" spans="1:6" s="275" customFormat="1" ht="41.25" customHeight="1" x14ac:dyDescent="0.2">
      <c r="A210" s="134">
        <v>44305</v>
      </c>
      <c r="B210" s="5" t="s">
        <v>2728</v>
      </c>
      <c r="C210" s="576" t="s">
        <v>2744</v>
      </c>
      <c r="D210" s="444"/>
      <c r="E210" s="380">
        <v>56065.760000000002</v>
      </c>
      <c r="F210" s="288">
        <f t="shared" si="2"/>
        <v>95321096.360000253</v>
      </c>
    </row>
    <row r="211" spans="1:6" s="275" customFormat="1" ht="41.25" customHeight="1" x14ac:dyDescent="0.2">
      <c r="A211" s="134">
        <v>44305</v>
      </c>
      <c r="B211" s="5" t="s">
        <v>2729</v>
      </c>
      <c r="C211" s="576" t="s">
        <v>2743</v>
      </c>
      <c r="D211" s="444"/>
      <c r="E211" s="380">
        <v>3001.45</v>
      </c>
      <c r="F211" s="288">
        <f t="shared" ref="F211:F274" si="3">F210-E211</f>
        <v>95318094.91000025</v>
      </c>
    </row>
    <row r="212" spans="1:6" s="275" customFormat="1" ht="41.25" customHeight="1" x14ac:dyDescent="0.2">
      <c r="A212" s="134">
        <v>44305</v>
      </c>
      <c r="B212" s="5" t="s">
        <v>2730</v>
      </c>
      <c r="C212" s="576" t="s">
        <v>2746</v>
      </c>
      <c r="D212" s="444"/>
      <c r="E212" s="380">
        <v>119976.58</v>
      </c>
      <c r="F212" s="288">
        <f t="shared" si="3"/>
        <v>95198118.330000252</v>
      </c>
    </row>
    <row r="213" spans="1:6" s="412" customFormat="1" ht="41.25" customHeight="1" x14ac:dyDescent="0.2">
      <c r="A213" s="230">
        <v>44305</v>
      </c>
      <c r="B213" s="377" t="s">
        <v>2731</v>
      </c>
      <c r="C213" s="574" t="s">
        <v>2747</v>
      </c>
      <c r="D213" s="420"/>
      <c r="E213" s="380">
        <v>237123.26</v>
      </c>
      <c r="F213" s="288">
        <f t="shared" si="3"/>
        <v>94960995.070000246</v>
      </c>
    </row>
    <row r="214" spans="1:6" s="275" customFormat="1" ht="41.25" customHeight="1" x14ac:dyDescent="0.2">
      <c r="A214" s="134">
        <v>44305</v>
      </c>
      <c r="B214" s="5" t="s">
        <v>2732</v>
      </c>
      <c r="C214" s="576" t="s">
        <v>2748</v>
      </c>
      <c r="D214" s="444"/>
      <c r="E214" s="380">
        <v>116854.03</v>
      </c>
      <c r="F214" s="288">
        <f t="shared" si="3"/>
        <v>94844141.040000245</v>
      </c>
    </row>
    <row r="215" spans="1:6" s="275" customFormat="1" ht="19.5" customHeight="1" x14ac:dyDescent="0.2">
      <c r="A215" s="134">
        <v>44305</v>
      </c>
      <c r="B215" s="5" t="s">
        <v>2733</v>
      </c>
      <c r="C215" s="576" t="s">
        <v>2749</v>
      </c>
      <c r="D215" s="444"/>
      <c r="E215" s="380">
        <v>280834.78999999998</v>
      </c>
      <c r="F215" s="288">
        <f t="shared" si="3"/>
        <v>94563306.250000238</v>
      </c>
    </row>
    <row r="216" spans="1:6" s="275" customFormat="1" ht="84" customHeight="1" x14ac:dyDescent="0.2">
      <c r="A216" s="134">
        <v>44305</v>
      </c>
      <c r="B216" s="5" t="s">
        <v>2734</v>
      </c>
      <c r="C216" s="576" t="s">
        <v>2750</v>
      </c>
      <c r="D216" s="444"/>
      <c r="E216" s="380">
        <v>90000</v>
      </c>
      <c r="F216" s="288">
        <f t="shared" si="3"/>
        <v>94473306.250000238</v>
      </c>
    </row>
    <row r="217" spans="1:6" s="275" customFormat="1" ht="64.5" customHeight="1" x14ac:dyDescent="0.2">
      <c r="A217" s="134">
        <v>44305</v>
      </c>
      <c r="B217" s="5" t="s">
        <v>2735</v>
      </c>
      <c r="C217" s="576" t="s">
        <v>2751</v>
      </c>
      <c r="D217" s="444"/>
      <c r="E217" s="380">
        <v>9000</v>
      </c>
      <c r="F217" s="288">
        <f t="shared" si="3"/>
        <v>94464306.250000238</v>
      </c>
    </row>
    <row r="218" spans="1:6" s="275" customFormat="1" ht="41.25" customHeight="1" x14ac:dyDescent="0.2">
      <c r="A218" s="134">
        <v>44305</v>
      </c>
      <c r="B218" s="5" t="s">
        <v>2736</v>
      </c>
      <c r="C218" s="576" t="s">
        <v>2752</v>
      </c>
      <c r="D218" s="444"/>
      <c r="E218" s="380">
        <v>33300</v>
      </c>
      <c r="F218" s="288">
        <f t="shared" si="3"/>
        <v>94431006.250000238</v>
      </c>
    </row>
    <row r="219" spans="1:6" s="275" customFormat="1" ht="53.25" customHeight="1" x14ac:dyDescent="0.2">
      <c r="A219" s="134">
        <v>44305</v>
      </c>
      <c r="B219" s="5" t="s">
        <v>2737</v>
      </c>
      <c r="C219" s="576" t="s">
        <v>2753</v>
      </c>
      <c r="D219" s="444"/>
      <c r="E219" s="380">
        <v>100800</v>
      </c>
      <c r="F219" s="288">
        <f t="shared" si="3"/>
        <v>94330206.250000238</v>
      </c>
    </row>
    <row r="220" spans="1:6" s="275" customFormat="1" ht="41.25" customHeight="1" x14ac:dyDescent="0.2">
      <c r="A220" s="134">
        <v>44305</v>
      </c>
      <c r="B220" s="5" t="s">
        <v>2738</v>
      </c>
      <c r="C220" s="576" t="s">
        <v>2754</v>
      </c>
      <c r="D220" s="444"/>
      <c r="E220" s="380">
        <v>4500</v>
      </c>
      <c r="F220" s="288">
        <f t="shared" si="3"/>
        <v>94325706.250000238</v>
      </c>
    </row>
    <row r="221" spans="1:6" s="275" customFormat="1" ht="41.25" customHeight="1" x14ac:dyDescent="0.2">
      <c r="A221" s="134">
        <v>44305</v>
      </c>
      <c r="B221" s="5" t="s">
        <v>2739</v>
      </c>
      <c r="C221" s="576" t="s">
        <v>2755</v>
      </c>
      <c r="D221" s="444"/>
      <c r="E221" s="380">
        <v>4050</v>
      </c>
      <c r="F221" s="288">
        <f t="shared" si="3"/>
        <v>94321656.250000238</v>
      </c>
    </row>
    <row r="222" spans="1:6" s="275" customFormat="1" ht="41.25" customHeight="1" x14ac:dyDescent="0.2">
      <c r="A222" s="134">
        <v>44305</v>
      </c>
      <c r="B222" s="5" t="s">
        <v>2740</v>
      </c>
      <c r="C222" s="576" t="s">
        <v>2756</v>
      </c>
      <c r="D222" s="444"/>
      <c r="E222" s="380">
        <v>3150</v>
      </c>
      <c r="F222" s="288">
        <f t="shared" si="3"/>
        <v>94318506.250000238</v>
      </c>
    </row>
    <row r="223" spans="1:6" s="275" customFormat="1" ht="41.25" customHeight="1" x14ac:dyDescent="0.2">
      <c r="A223" s="134">
        <v>44305</v>
      </c>
      <c r="B223" s="5" t="s">
        <v>2741</v>
      </c>
      <c r="C223" s="576" t="s">
        <v>2757</v>
      </c>
      <c r="D223" s="444"/>
      <c r="E223" s="380">
        <v>13500</v>
      </c>
      <c r="F223" s="288">
        <f t="shared" si="3"/>
        <v>94305006.250000238</v>
      </c>
    </row>
    <row r="224" spans="1:6" s="275" customFormat="1" ht="61.5" customHeight="1" x14ac:dyDescent="0.2">
      <c r="A224" s="134">
        <v>44305</v>
      </c>
      <c r="B224" s="5" t="s">
        <v>2742</v>
      </c>
      <c r="C224" s="576" t="s">
        <v>2758</v>
      </c>
      <c r="D224" s="444"/>
      <c r="E224" s="380">
        <v>19800</v>
      </c>
      <c r="F224" s="288">
        <f t="shared" si="3"/>
        <v>94285206.250000238</v>
      </c>
    </row>
    <row r="225" spans="1:6" s="275" customFormat="1" ht="41.25" customHeight="1" x14ac:dyDescent="0.2">
      <c r="A225" s="134">
        <v>44305</v>
      </c>
      <c r="B225" s="5" t="s">
        <v>2721</v>
      </c>
      <c r="C225" s="576" t="s">
        <v>2759</v>
      </c>
      <c r="D225" s="444"/>
      <c r="E225" s="380">
        <v>9000</v>
      </c>
      <c r="F225" s="288">
        <f t="shared" si="3"/>
        <v>94276206.250000238</v>
      </c>
    </row>
    <row r="226" spans="1:6" s="275" customFormat="1" ht="23.25" customHeight="1" x14ac:dyDescent="0.2">
      <c r="A226" s="134">
        <v>44305</v>
      </c>
      <c r="B226" s="5" t="s">
        <v>2722</v>
      </c>
      <c r="C226" s="576" t="s">
        <v>41</v>
      </c>
      <c r="D226" s="444"/>
      <c r="E226" s="380">
        <v>0</v>
      </c>
      <c r="F226" s="288">
        <f t="shared" si="3"/>
        <v>94276206.250000238</v>
      </c>
    </row>
    <row r="227" spans="1:6" s="275" customFormat="1" ht="19.5" customHeight="1" x14ac:dyDescent="0.2">
      <c r="A227" s="134">
        <v>44305</v>
      </c>
      <c r="B227" s="5" t="s">
        <v>2723</v>
      </c>
      <c r="C227" s="576" t="s">
        <v>41</v>
      </c>
      <c r="D227" s="444"/>
      <c r="E227" s="380">
        <v>0</v>
      </c>
      <c r="F227" s="288">
        <f t="shared" si="3"/>
        <v>94276206.250000238</v>
      </c>
    </row>
    <row r="228" spans="1:6" s="275" customFormat="1" ht="41.25" customHeight="1" x14ac:dyDescent="0.2">
      <c r="A228" s="134">
        <v>44305</v>
      </c>
      <c r="B228" s="5" t="s">
        <v>2724</v>
      </c>
      <c r="C228" s="576" t="s">
        <v>2760</v>
      </c>
      <c r="D228" s="444"/>
      <c r="E228" s="380">
        <v>118144.8</v>
      </c>
      <c r="F228" s="288">
        <f t="shared" si="3"/>
        <v>94158061.450000241</v>
      </c>
    </row>
    <row r="229" spans="1:6" s="275" customFormat="1" ht="60.75" customHeight="1" x14ac:dyDescent="0.2">
      <c r="A229" s="134">
        <v>44305</v>
      </c>
      <c r="B229" s="5" t="s">
        <v>2725</v>
      </c>
      <c r="C229" s="576" t="s">
        <v>2761</v>
      </c>
      <c r="D229" s="266"/>
      <c r="E229" s="380">
        <v>3506450</v>
      </c>
      <c r="F229" s="288">
        <f t="shared" si="3"/>
        <v>90651611.450000241</v>
      </c>
    </row>
    <row r="230" spans="1:6" s="275" customFormat="1" ht="48" customHeight="1" x14ac:dyDescent="0.2">
      <c r="A230" s="256">
        <v>44305</v>
      </c>
      <c r="B230" s="212" t="s">
        <v>2726</v>
      </c>
      <c r="C230" s="577" t="s">
        <v>2762</v>
      </c>
      <c r="D230" s="454"/>
      <c r="E230" s="393">
        <v>20471</v>
      </c>
      <c r="F230" s="288">
        <f t="shared" si="3"/>
        <v>90631140.450000241</v>
      </c>
    </row>
    <row r="231" spans="1:6" s="275" customFormat="1" ht="63.75" customHeight="1" x14ac:dyDescent="0.2">
      <c r="A231" s="244">
        <v>44306</v>
      </c>
      <c r="B231" s="5" t="s">
        <v>2763</v>
      </c>
      <c r="C231" s="576" t="s">
        <v>2765</v>
      </c>
      <c r="D231" s="266"/>
      <c r="E231" s="380">
        <v>9000</v>
      </c>
      <c r="F231" s="288">
        <f t="shared" si="3"/>
        <v>90622140.450000241</v>
      </c>
    </row>
    <row r="232" spans="1:6" s="275" customFormat="1" ht="53.25" customHeight="1" x14ac:dyDescent="0.2">
      <c r="A232" s="244">
        <v>44306</v>
      </c>
      <c r="B232" s="5" t="s">
        <v>2764</v>
      </c>
      <c r="C232" s="576" t="s">
        <v>2766</v>
      </c>
      <c r="D232" s="266"/>
      <c r="E232" s="380">
        <v>107400.09</v>
      </c>
      <c r="F232" s="288">
        <f t="shared" si="3"/>
        <v>90514740.360000238</v>
      </c>
    </row>
    <row r="233" spans="1:6" s="275" customFormat="1" ht="41.25" customHeight="1" x14ac:dyDescent="0.2">
      <c r="A233" s="244">
        <v>44307</v>
      </c>
      <c r="B233" s="5" t="s">
        <v>2767</v>
      </c>
      <c r="C233" s="576" t="s">
        <v>2772</v>
      </c>
      <c r="D233" s="266"/>
      <c r="E233" s="280">
        <v>29311.54</v>
      </c>
      <c r="F233" s="288">
        <f t="shared" si="3"/>
        <v>90485428.820000231</v>
      </c>
    </row>
    <row r="234" spans="1:6" s="275" customFormat="1" ht="41.25" customHeight="1" x14ac:dyDescent="0.2">
      <c r="A234" s="244">
        <v>44307</v>
      </c>
      <c r="B234" s="5" t="s">
        <v>2768</v>
      </c>
      <c r="C234" s="576" t="s">
        <v>2773</v>
      </c>
      <c r="D234" s="266"/>
      <c r="E234" s="280">
        <v>23760</v>
      </c>
      <c r="F234" s="288">
        <f t="shared" si="3"/>
        <v>90461668.820000231</v>
      </c>
    </row>
    <row r="235" spans="1:6" s="275" customFormat="1" ht="51" customHeight="1" x14ac:dyDescent="0.2">
      <c r="A235" s="244">
        <v>44307</v>
      </c>
      <c r="B235" s="5" t="s">
        <v>2769</v>
      </c>
      <c r="C235" s="576" t="s">
        <v>2774</v>
      </c>
      <c r="D235" s="266"/>
      <c r="E235" s="280">
        <v>88200</v>
      </c>
      <c r="F235" s="288">
        <f t="shared" si="3"/>
        <v>90373468.820000231</v>
      </c>
    </row>
    <row r="236" spans="1:6" s="275" customFormat="1" ht="72" customHeight="1" x14ac:dyDescent="0.2">
      <c r="A236" s="244">
        <v>44307</v>
      </c>
      <c r="B236" s="5" t="s">
        <v>2770</v>
      </c>
      <c r="C236" s="576" t="s">
        <v>2775</v>
      </c>
      <c r="D236" s="266"/>
      <c r="E236" s="280">
        <v>558030</v>
      </c>
      <c r="F236" s="288">
        <f t="shared" si="3"/>
        <v>89815438.820000231</v>
      </c>
    </row>
    <row r="237" spans="1:6" s="275" customFormat="1" ht="56.25" customHeight="1" x14ac:dyDescent="0.2">
      <c r="A237" s="543">
        <v>44307</v>
      </c>
      <c r="B237" s="212" t="s">
        <v>2771</v>
      </c>
      <c r="C237" s="577" t="s">
        <v>2776</v>
      </c>
      <c r="D237" s="454"/>
      <c r="E237" s="281">
        <v>114142.5</v>
      </c>
      <c r="F237" s="288">
        <f t="shared" si="3"/>
        <v>89701296.320000231</v>
      </c>
    </row>
    <row r="238" spans="1:6" s="275" customFormat="1" ht="30" customHeight="1" x14ac:dyDescent="0.2">
      <c r="A238" s="217">
        <v>44308</v>
      </c>
      <c r="B238" s="5" t="s">
        <v>2816</v>
      </c>
      <c r="C238" s="576" t="s">
        <v>2817</v>
      </c>
      <c r="D238" s="266"/>
      <c r="E238" s="280">
        <v>49905.64</v>
      </c>
      <c r="F238" s="288">
        <f t="shared" si="3"/>
        <v>89651390.680000231</v>
      </c>
    </row>
    <row r="239" spans="1:6" s="275" customFormat="1" ht="42.75" customHeight="1" x14ac:dyDescent="0.2">
      <c r="A239" s="217">
        <v>44308</v>
      </c>
      <c r="B239" s="5" t="s">
        <v>2788</v>
      </c>
      <c r="C239" s="576" t="s">
        <v>2818</v>
      </c>
      <c r="D239" s="266"/>
      <c r="E239" s="280">
        <v>37378.86</v>
      </c>
      <c r="F239" s="288">
        <f t="shared" si="3"/>
        <v>89614011.820000231</v>
      </c>
    </row>
    <row r="240" spans="1:6" s="275" customFormat="1" ht="42.75" customHeight="1" x14ac:dyDescent="0.2">
      <c r="A240" s="217">
        <v>44308</v>
      </c>
      <c r="B240" s="5" t="s">
        <v>2789</v>
      </c>
      <c r="C240" s="576" t="s">
        <v>2819</v>
      </c>
      <c r="D240" s="266"/>
      <c r="E240" s="280">
        <v>34610.06</v>
      </c>
      <c r="F240" s="288">
        <f t="shared" si="3"/>
        <v>89579401.760000229</v>
      </c>
    </row>
    <row r="241" spans="1:6" s="275" customFormat="1" ht="37.5" customHeight="1" x14ac:dyDescent="0.2">
      <c r="A241" s="217">
        <v>44308</v>
      </c>
      <c r="B241" s="5" t="s">
        <v>2790</v>
      </c>
      <c r="C241" s="576" t="s">
        <v>2820</v>
      </c>
      <c r="D241" s="266"/>
      <c r="E241" s="280">
        <v>8599.2199999999993</v>
      </c>
      <c r="F241" s="288">
        <f t="shared" si="3"/>
        <v>89570802.54000023</v>
      </c>
    </row>
    <row r="242" spans="1:6" s="275" customFormat="1" ht="44.25" customHeight="1" x14ac:dyDescent="0.2">
      <c r="A242" s="217">
        <v>44308</v>
      </c>
      <c r="B242" s="5" t="s">
        <v>2791</v>
      </c>
      <c r="C242" s="576" t="s">
        <v>2821</v>
      </c>
      <c r="D242" s="266"/>
      <c r="E242" s="280">
        <v>14547.99</v>
      </c>
      <c r="F242" s="288">
        <f t="shared" si="3"/>
        <v>89556254.550000235</v>
      </c>
    </row>
    <row r="243" spans="1:6" s="275" customFormat="1" ht="28.5" customHeight="1" x14ac:dyDescent="0.2">
      <c r="A243" s="217">
        <v>44308</v>
      </c>
      <c r="B243" s="5" t="s">
        <v>2792</v>
      </c>
      <c r="C243" s="576" t="s">
        <v>2822</v>
      </c>
      <c r="D243" s="266"/>
      <c r="E243" s="280">
        <v>384600</v>
      </c>
      <c r="F243" s="288">
        <f t="shared" si="3"/>
        <v>89171654.550000235</v>
      </c>
    </row>
    <row r="244" spans="1:6" s="275" customFormat="1" ht="24.75" customHeight="1" x14ac:dyDescent="0.2">
      <c r="A244" s="217">
        <v>44308</v>
      </c>
      <c r="B244" s="5" t="s">
        <v>2793</v>
      </c>
      <c r="C244" s="576" t="s">
        <v>2823</v>
      </c>
      <c r="D244" s="266"/>
      <c r="E244" s="280">
        <v>495000</v>
      </c>
      <c r="F244" s="288">
        <f t="shared" si="3"/>
        <v>88676654.550000235</v>
      </c>
    </row>
    <row r="245" spans="1:6" s="275" customFormat="1" ht="39" customHeight="1" x14ac:dyDescent="0.2">
      <c r="A245" s="217">
        <v>44308</v>
      </c>
      <c r="B245" s="5" t="s">
        <v>2794</v>
      </c>
      <c r="C245" s="576" t="s">
        <v>2824</v>
      </c>
      <c r="D245" s="266"/>
      <c r="E245" s="280">
        <v>328500</v>
      </c>
      <c r="F245" s="288">
        <f t="shared" si="3"/>
        <v>88348154.550000235</v>
      </c>
    </row>
    <row r="246" spans="1:6" s="275" customFormat="1" ht="56.25" customHeight="1" x14ac:dyDescent="0.2">
      <c r="A246" s="217">
        <v>44308</v>
      </c>
      <c r="B246" s="5" t="s">
        <v>2795</v>
      </c>
      <c r="C246" s="576" t="s">
        <v>2825</v>
      </c>
      <c r="D246" s="266"/>
      <c r="E246" s="280">
        <v>514800</v>
      </c>
      <c r="F246" s="288">
        <f t="shared" si="3"/>
        <v>87833354.550000235</v>
      </c>
    </row>
    <row r="247" spans="1:6" s="275" customFormat="1" ht="39" customHeight="1" x14ac:dyDescent="0.2">
      <c r="A247" s="217">
        <v>44308</v>
      </c>
      <c r="B247" s="5" t="s">
        <v>2796</v>
      </c>
      <c r="C247" s="576" t="s">
        <v>2826</v>
      </c>
      <c r="D247" s="266"/>
      <c r="E247" s="280">
        <v>1211</v>
      </c>
      <c r="F247" s="288">
        <f t="shared" si="3"/>
        <v>87832143.550000235</v>
      </c>
    </row>
    <row r="248" spans="1:6" s="275" customFormat="1" ht="38.25" customHeight="1" x14ac:dyDescent="0.2">
      <c r="A248" s="217">
        <v>44308</v>
      </c>
      <c r="B248" s="5" t="s">
        <v>2797</v>
      </c>
      <c r="C248" s="576" t="s">
        <v>2827</v>
      </c>
      <c r="D248" s="266"/>
      <c r="E248" s="280">
        <v>179894.09</v>
      </c>
      <c r="F248" s="288">
        <f t="shared" si="3"/>
        <v>87652249.460000232</v>
      </c>
    </row>
    <row r="249" spans="1:6" s="275" customFormat="1" ht="75.75" customHeight="1" x14ac:dyDescent="0.2">
      <c r="A249" s="217">
        <v>44308</v>
      </c>
      <c r="B249" s="5" t="s">
        <v>2798</v>
      </c>
      <c r="C249" s="576" t="s">
        <v>2828</v>
      </c>
      <c r="D249" s="266"/>
      <c r="E249" s="280">
        <v>18000</v>
      </c>
      <c r="F249" s="288">
        <f t="shared" si="3"/>
        <v>87634249.460000232</v>
      </c>
    </row>
    <row r="250" spans="1:6" s="275" customFormat="1" ht="56.25" customHeight="1" x14ac:dyDescent="0.2">
      <c r="A250" s="217">
        <v>44308</v>
      </c>
      <c r="B250" s="5" t="s">
        <v>2799</v>
      </c>
      <c r="C250" s="576" t="s">
        <v>2829</v>
      </c>
      <c r="D250" s="266"/>
      <c r="E250" s="280">
        <v>9000</v>
      </c>
      <c r="F250" s="288">
        <f t="shared" si="3"/>
        <v>87625249.460000232</v>
      </c>
    </row>
    <row r="251" spans="1:6" s="275" customFormat="1" ht="56.25" customHeight="1" x14ac:dyDescent="0.2">
      <c r="A251" s="217">
        <v>44308</v>
      </c>
      <c r="B251" s="5" t="s">
        <v>2800</v>
      </c>
      <c r="C251" s="576" t="s">
        <v>2813</v>
      </c>
      <c r="D251" s="266"/>
      <c r="E251" s="280">
        <v>582000</v>
      </c>
      <c r="F251" s="288">
        <f t="shared" si="3"/>
        <v>87043249.460000232</v>
      </c>
    </row>
    <row r="252" spans="1:6" s="275" customFormat="1" ht="31.5" customHeight="1" x14ac:dyDescent="0.2">
      <c r="A252" s="217">
        <v>44308</v>
      </c>
      <c r="B252" s="5" t="s">
        <v>2801</v>
      </c>
      <c r="C252" s="576" t="s">
        <v>2830</v>
      </c>
      <c r="D252" s="266"/>
      <c r="E252" s="280">
        <v>16922.009999999998</v>
      </c>
      <c r="F252" s="288">
        <f t="shared" si="3"/>
        <v>87026327.450000226</v>
      </c>
    </row>
    <row r="253" spans="1:6" s="275" customFormat="1" ht="39" customHeight="1" x14ac:dyDescent="0.2">
      <c r="A253" s="217">
        <v>44308</v>
      </c>
      <c r="B253" s="5" t="s">
        <v>2802</v>
      </c>
      <c r="C253" s="576" t="s">
        <v>2831</v>
      </c>
      <c r="D253" s="266"/>
      <c r="E253" s="280">
        <v>57264.97</v>
      </c>
      <c r="F253" s="288">
        <f t="shared" si="3"/>
        <v>86969062.480000228</v>
      </c>
    </row>
    <row r="254" spans="1:6" s="275" customFormat="1" ht="28.5" customHeight="1" x14ac:dyDescent="0.2">
      <c r="A254" s="217">
        <v>44308</v>
      </c>
      <c r="B254" s="5" t="s">
        <v>2803</v>
      </c>
      <c r="C254" s="576" t="s">
        <v>2832</v>
      </c>
      <c r="D254" s="266"/>
      <c r="E254" s="280">
        <v>231275.56</v>
      </c>
      <c r="F254" s="288">
        <f t="shared" si="3"/>
        <v>86737786.920000225</v>
      </c>
    </row>
    <row r="255" spans="1:6" s="275" customFormat="1" ht="43.5" customHeight="1" x14ac:dyDescent="0.2">
      <c r="A255" s="217">
        <v>44308</v>
      </c>
      <c r="B255" s="5" t="s">
        <v>2804</v>
      </c>
      <c r="C255" s="576" t="s">
        <v>2833</v>
      </c>
      <c r="D255" s="266"/>
      <c r="E255" s="280">
        <v>137285.23000000001</v>
      </c>
      <c r="F255" s="288">
        <f t="shared" si="3"/>
        <v>86600501.690000221</v>
      </c>
    </row>
    <row r="256" spans="1:6" s="275" customFormat="1" ht="42.75" customHeight="1" x14ac:dyDescent="0.2">
      <c r="A256" s="217">
        <v>44308</v>
      </c>
      <c r="B256" s="5" t="s">
        <v>2805</v>
      </c>
      <c r="C256" s="576" t="s">
        <v>2834</v>
      </c>
      <c r="D256" s="266"/>
      <c r="E256" s="280">
        <v>196306.33</v>
      </c>
      <c r="F256" s="288">
        <f t="shared" si="3"/>
        <v>86404195.360000223</v>
      </c>
    </row>
    <row r="257" spans="1:6" s="275" customFormat="1" ht="40.5" customHeight="1" x14ac:dyDescent="0.2">
      <c r="A257" s="217">
        <v>44308</v>
      </c>
      <c r="B257" s="5" t="s">
        <v>2806</v>
      </c>
      <c r="C257" s="576" t="s">
        <v>2835</v>
      </c>
      <c r="D257" s="266"/>
      <c r="E257" s="280">
        <v>185380.71</v>
      </c>
      <c r="F257" s="288">
        <f t="shared" si="3"/>
        <v>86218814.650000229</v>
      </c>
    </row>
    <row r="258" spans="1:6" s="275" customFormat="1" ht="22.5" customHeight="1" x14ac:dyDescent="0.2">
      <c r="A258" s="217">
        <v>44308</v>
      </c>
      <c r="B258" s="5" t="s">
        <v>2807</v>
      </c>
      <c r="C258" s="578" t="s">
        <v>41</v>
      </c>
      <c r="D258" s="266"/>
      <c r="E258" s="280">
        <v>0</v>
      </c>
      <c r="F258" s="288">
        <f t="shared" si="3"/>
        <v>86218814.650000229</v>
      </c>
    </row>
    <row r="259" spans="1:6" s="275" customFormat="1" ht="39.75" customHeight="1" x14ac:dyDescent="0.2">
      <c r="A259" s="217">
        <v>44308</v>
      </c>
      <c r="B259" s="5" t="s">
        <v>2808</v>
      </c>
      <c r="C259" s="576" t="s">
        <v>2836</v>
      </c>
      <c r="D259" s="266"/>
      <c r="E259" s="280">
        <v>118458.7</v>
      </c>
      <c r="F259" s="288">
        <f t="shared" si="3"/>
        <v>86100355.950000226</v>
      </c>
    </row>
    <row r="260" spans="1:6" s="275" customFormat="1" ht="38.25" customHeight="1" x14ac:dyDescent="0.2">
      <c r="A260" s="217">
        <v>44308</v>
      </c>
      <c r="B260" s="5" t="s">
        <v>2809</v>
      </c>
      <c r="C260" s="576" t="s">
        <v>2837</v>
      </c>
      <c r="D260" s="266"/>
      <c r="E260" s="280">
        <v>185380.71</v>
      </c>
      <c r="F260" s="288">
        <f t="shared" si="3"/>
        <v>85914975.240000233</v>
      </c>
    </row>
    <row r="261" spans="1:6" s="275" customFormat="1" ht="39.75" customHeight="1" x14ac:dyDescent="0.2">
      <c r="A261" s="217">
        <v>44308</v>
      </c>
      <c r="B261" s="5" t="s">
        <v>2810</v>
      </c>
      <c r="C261" s="576" t="s">
        <v>2838</v>
      </c>
      <c r="D261" s="266"/>
      <c r="E261" s="280">
        <v>26649.75</v>
      </c>
      <c r="F261" s="288">
        <f t="shared" si="3"/>
        <v>85888325.490000233</v>
      </c>
    </row>
    <row r="262" spans="1:6" s="275" customFormat="1" ht="36.75" customHeight="1" x14ac:dyDescent="0.2">
      <c r="A262" s="217">
        <v>44308</v>
      </c>
      <c r="B262" s="5" t="s">
        <v>2811</v>
      </c>
      <c r="C262" s="576" t="s">
        <v>2839</v>
      </c>
      <c r="D262" s="266"/>
      <c r="E262" s="280">
        <v>225957.54</v>
      </c>
      <c r="F262" s="288">
        <f t="shared" si="3"/>
        <v>85662367.950000226</v>
      </c>
    </row>
    <row r="263" spans="1:6" s="275" customFormat="1" ht="27" customHeight="1" x14ac:dyDescent="0.2">
      <c r="A263" s="217">
        <v>44308</v>
      </c>
      <c r="B263" s="5" t="s">
        <v>2812</v>
      </c>
      <c r="C263" s="576" t="s">
        <v>2840</v>
      </c>
      <c r="D263" s="266"/>
      <c r="E263" s="280">
        <v>50876.79</v>
      </c>
      <c r="F263" s="288">
        <f t="shared" si="3"/>
        <v>85611491.16000022</v>
      </c>
    </row>
    <row r="264" spans="1:6" s="275" customFormat="1" ht="30" customHeight="1" x14ac:dyDescent="0.2">
      <c r="A264" s="217">
        <v>44308</v>
      </c>
      <c r="B264" s="5" t="s">
        <v>2814</v>
      </c>
      <c r="C264" s="576" t="s">
        <v>2841</v>
      </c>
      <c r="D264" s="266"/>
      <c r="E264" s="280">
        <v>81998.55</v>
      </c>
      <c r="F264" s="288">
        <f t="shared" si="3"/>
        <v>85529492.610000223</v>
      </c>
    </row>
    <row r="265" spans="1:6" s="275" customFormat="1" ht="42.75" customHeight="1" x14ac:dyDescent="0.2">
      <c r="A265" s="217">
        <v>44308</v>
      </c>
      <c r="B265" s="212" t="s">
        <v>2815</v>
      </c>
      <c r="C265" s="577" t="s">
        <v>2842</v>
      </c>
      <c r="D265" s="454"/>
      <c r="E265" s="281">
        <v>2951.48</v>
      </c>
      <c r="F265" s="288">
        <f t="shared" si="3"/>
        <v>85526541.130000219</v>
      </c>
    </row>
    <row r="266" spans="1:6" s="275" customFormat="1" ht="21" customHeight="1" x14ac:dyDescent="0.2">
      <c r="A266" s="217">
        <v>43944</v>
      </c>
      <c r="B266" s="5" t="s">
        <v>2878</v>
      </c>
      <c r="C266" s="578" t="s">
        <v>41</v>
      </c>
      <c r="D266" s="266"/>
      <c r="E266" s="42">
        <v>0</v>
      </c>
      <c r="F266" s="288">
        <f t="shared" si="3"/>
        <v>85526541.130000219</v>
      </c>
    </row>
    <row r="267" spans="1:6" s="275" customFormat="1" ht="48.75" customHeight="1" x14ac:dyDescent="0.2">
      <c r="A267" s="217" t="s">
        <v>2877</v>
      </c>
      <c r="B267" s="5" t="s">
        <v>2879</v>
      </c>
      <c r="C267" s="578" t="s">
        <v>3027</v>
      </c>
      <c r="D267" s="266"/>
      <c r="E267" s="42">
        <v>84550</v>
      </c>
      <c r="F267" s="288">
        <f t="shared" si="3"/>
        <v>85441991.130000219</v>
      </c>
    </row>
    <row r="268" spans="1:6" s="275" customFormat="1" ht="42.75" customHeight="1" x14ac:dyDescent="0.2">
      <c r="A268" s="217" t="s">
        <v>2877</v>
      </c>
      <c r="B268" s="5" t="s">
        <v>2880</v>
      </c>
      <c r="C268" s="578" t="s">
        <v>3028</v>
      </c>
      <c r="D268" s="266"/>
      <c r="E268" s="42">
        <v>142608.84</v>
      </c>
      <c r="F268" s="288">
        <f t="shared" si="3"/>
        <v>85299382.290000215</v>
      </c>
    </row>
    <row r="269" spans="1:6" s="275" customFormat="1" ht="42.75" customHeight="1" x14ac:dyDescent="0.2">
      <c r="A269" s="217" t="s">
        <v>2877</v>
      </c>
      <c r="B269" s="5" t="s">
        <v>2881</v>
      </c>
      <c r="C269" s="578" t="s">
        <v>3029</v>
      </c>
      <c r="D269" s="266"/>
      <c r="E269" s="42">
        <v>42771.87</v>
      </c>
      <c r="F269" s="288">
        <f t="shared" si="3"/>
        <v>85256610.42000021</v>
      </c>
    </row>
    <row r="270" spans="1:6" s="275" customFormat="1" ht="44.25" customHeight="1" x14ac:dyDescent="0.2">
      <c r="A270" s="217" t="s">
        <v>2877</v>
      </c>
      <c r="B270" s="5" t="s">
        <v>2882</v>
      </c>
      <c r="C270" s="578" t="s">
        <v>3030</v>
      </c>
      <c r="D270" s="266"/>
      <c r="E270" s="42">
        <v>116765.48</v>
      </c>
      <c r="F270" s="288">
        <f t="shared" si="3"/>
        <v>85139844.940000206</v>
      </c>
    </row>
    <row r="271" spans="1:6" s="275" customFormat="1" ht="50.25" customHeight="1" x14ac:dyDescent="0.2">
      <c r="A271" s="217" t="s">
        <v>2877</v>
      </c>
      <c r="B271" s="5" t="s">
        <v>2883</v>
      </c>
      <c r="C271" s="578" t="s">
        <v>1629</v>
      </c>
      <c r="D271" s="266"/>
      <c r="E271" s="42">
        <v>185380.71</v>
      </c>
      <c r="F271" s="288">
        <f t="shared" si="3"/>
        <v>84954464.230000213</v>
      </c>
    </row>
    <row r="272" spans="1:6" s="275" customFormat="1" ht="36.75" customHeight="1" x14ac:dyDescent="0.2">
      <c r="A272" s="217" t="s">
        <v>2877</v>
      </c>
      <c r="B272" s="5" t="s">
        <v>2884</v>
      </c>
      <c r="C272" s="578" t="s">
        <v>3031</v>
      </c>
      <c r="D272" s="266"/>
      <c r="E272" s="42">
        <v>201920.86</v>
      </c>
      <c r="F272" s="288">
        <f t="shared" si="3"/>
        <v>84752543.370000213</v>
      </c>
    </row>
    <row r="273" spans="1:6" s="275" customFormat="1" ht="32.25" customHeight="1" x14ac:dyDescent="0.2">
      <c r="A273" s="217" t="s">
        <v>2877</v>
      </c>
      <c r="B273" s="5" t="s">
        <v>2885</v>
      </c>
      <c r="C273" s="578" t="s">
        <v>3032</v>
      </c>
      <c r="D273" s="266"/>
      <c r="E273" s="42">
        <v>12459.62</v>
      </c>
      <c r="F273" s="288">
        <f t="shared" si="3"/>
        <v>84740083.750000209</v>
      </c>
    </row>
    <row r="274" spans="1:6" s="275" customFormat="1" ht="48.75" customHeight="1" x14ac:dyDescent="0.2">
      <c r="A274" s="217" t="s">
        <v>2877</v>
      </c>
      <c r="B274" s="5" t="s">
        <v>2886</v>
      </c>
      <c r="C274" s="578" t="s">
        <v>1587</v>
      </c>
      <c r="D274" s="266"/>
      <c r="E274" s="42">
        <v>60285.53</v>
      </c>
      <c r="F274" s="288">
        <f t="shared" si="3"/>
        <v>84679798.220000207</v>
      </c>
    </row>
    <row r="275" spans="1:6" s="275" customFormat="1" ht="52.5" customHeight="1" x14ac:dyDescent="0.2">
      <c r="A275" s="217" t="s">
        <v>2877</v>
      </c>
      <c r="B275" s="5" t="s">
        <v>2887</v>
      </c>
      <c r="C275" s="578" t="s">
        <v>3033</v>
      </c>
      <c r="D275" s="266"/>
      <c r="E275" s="42">
        <v>185380.71</v>
      </c>
      <c r="F275" s="288">
        <f t="shared" ref="F275:F338" si="4">F274-E275</f>
        <v>84494417.510000214</v>
      </c>
    </row>
    <row r="276" spans="1:6" s="275" customFormat="1" ht="45.75" customHeight="1" x14ac:dyDescent="0.2">
      <c r="A276" s="217" t="s">
        <v>2877</v>
      </c>
      <c r="B276" s="5" t="s">
        <v>2888</v>
      </c>
      <c r="C276" s="578" t="s">
        <v>3034</v>
      </c>
      <c r="D276" s="266"/>
      <c r="E276" s="42">
        <v>184457.78</v>
      </c>
      <c r="F276" s="288">
        <f t="shared" si="4"/>
        <v>84309959.730000213</v>
      </c>
    </row>
    <row r="277" spans="1:6" s="275" customFormat="1" ht="39" customHeight="1" x14ac:dyDescent="0.2">
      <c r="A277" s="217" t="s">
        <v>2877</v>
      </c>
      <c r="B277" s="5" t="s">
        <v>2889</v>
      </c>
      <c r="C277" s="578" t="s">
        <v>3035</v>
      </c>
      <c r="D277" s="266"/>
      <c r="E277" s="42">
        <v>42305.03</v>
      </c>
      <c r="F277" s="288">
        <f t="shared" si="4"/>
        <v>84267654.700000212</v>
      </c>
    </row>
    <row r="278" spans="1:6" s="275" customFormat="1" ht="42.75" customHeight="1" x14ac:dyDescent="0.2">
      <c r="A278" s="217" t="s">
        <v>2877</v>
      </c>
      <c r="B278" s="5" t="s">
        <v>2890</v>
      </c>
      <c r="C278" s="578" t="s">
        <v>3036</v>
      </c>
      <c r="D278" s="266"/>
      <c r="E278" s="42">
        <v>185380.71</v>
      </c>
      <c r="F278" s="288">
        <f t="shared" si="4"/>
        <v>84082273.990000218</v>
      </c>
    </row>
    <row r="279" spans="1:6" s="275" customFormat="1" ht="32.25" customHeight="1" x14ac:dyDescent="0.2">
      <c r="A279" s="217" t="s">
        <v>2877</v>
      </c>
      <c r="B279" s="5" t="s">
        <v>2891</v>
      </c>
      <c r="C279" s="578" t="s">
        <v>3037</v>
      </c>
      <c r="D279" s="266"/>
      <c r="E279" s="42">
        <v>20592.990000000002</v>
      </c>
      <c r="F279" s="288">
        <f t="shared" si="4"/>
        <v>84061681.000000224</v>
      </c>
    </row>
    <row r="280" spans="1:6" s="275" customFormat="1" ht="51" customHeight="1" x14ac:dyDescent="0.2">
      <c r="A280" s="217" t="s">
        <v>2877</v>
      </c>
      <c r="B280" s="5" t="s">
        <v>2892</v>
      </c>
      <c r="C280" s="578" t="s">
        <v>3038</v>
      </c>
      <c r="D280" s="266"/>
      <c r="E280" s="42">
        <v>108458.7</v>
      </c>
      <c r="F280" s="288">
        <f t="shared" si="4"/>
        <v>83953222.300000221</v>
      </c>
    </row>
    <row r="281" spans="1:6" s="275" customFormat="1" ht="50.25" customHeight="1" x14ac:dyDescent="0.2">
      <c r="A281" s="217" t="s">
        <v>2877</v>
      </c>
      <c r="B281" s="5" t="s">
        <v>2893</v>
      </c>
      <c r="C281" s="578" t="s">
        <v>3039</v>
      </c>
      <c r="D281" s="266"/>
      <c r="E281" s="42">
        <v>48454.080000000002</v>
      </c>
      <c r="F281" s="288">
        <f t="shared" si="4"/>
        <v>83904768.220000222</v>
      </c>
    </row>
    <row r="282" spans="1:6" s="275" customFormat="1" ht="39" customHeight="1" x14ac:dyDescent="0.2">
      <c r="A282" s="217" t="s">
        <v>2877</v>
      </c>
      <c r="B282" s="5" t="s">
        <v>2894</v>
      </c>
      <c r="C282" s="578" t="s">
        <v>3040</v>
      </c>
      <c r="D282" s="266"/>
      <c r="E282" s="42">
        <v>185380.71</v>
      </c>
      <c r="F282" s="288">
        <f t="shared" si="4"/>
        <v>83719387.510000229</v>
      </c>
    </row>
    <row r="283" spans="1:6" s="275" customFormat="1" ht="52.5" customHeight="1" x14ac:dyDescent="0.2">
      <c r="A283" s="217" t="s">
        <v>2877</v>
      </c>
      <c r="B283" s="5" t="s">
        <v>2895</v>
      </c>
      <c r="C283" s="578" t="s">
        <v>3041</v>
      </c>
      <c r="D283" s="266"/>
      <c r="E283" s="42">
        <v>71074.11</v>
      </c>
      <c r="F283" s="288">
        <f t="shared" si="4"/>
        <v>83648313.400000229</v>
      </c>
    </row>
    <row r="284" spans="1:6" s="275" customFormat="1" ht="67.5" customHeight="1" x14ac:dyDescent="0.2">
      <c r="A284" s="217" t="s">
        <v>2877</v>
      </c>
      <c r="B284" s="5" t="s">
        <v>2896</v>
      </c>
      <c r="C284" s="578" t="s">
        <v>3042</v>
      </c>
      <c r="D284" s="266"/>
      <c r="E284" s="42">
        <v>81000</v>
      </c>
      <c r="F284" s="288">
        <f t="shared" si="4"/>
        <v>83567313.400000229</v>
      </c>
    </row>
    <row r="285" spans="1:6" s="275" customFormat="1" ht="53.25" customHeight="1" x14ac:dyDescent="0.2">
      <c r="A285" s="217" t="s">
        <v>2877</v>
      </c>
      <c r="B285" s="5" t="s">
        <v>2897</v>
      </c>
      <c r="C285" s="578" t="s">
        <v>3043</v>
      </c>
      <c r="D285" s="266"/>
      <c r="E285" s="42">
        <v>23218</v>
      </c>
      <c r="F285" s="288">
        <f t="shared" si="4"/>
        <v>83544095.400000229</v>
      </c>
    </row>
    <row r="286" spans="1:6" s="275" customFormat="1" ht="54.75" customHeight="1" x14ac:dyDescent="0.2">
      <c r="A286" s="217" t="s">
        <v>2877</v>
      </c>
      <c r="B286" s="5" t="s">
        <v>2898</v>
      </c>
      <c r="C286" s="578" t="s">
        <v>3044</v>
      </c>
      <c r="D286" s="266"/>
      <c r="E286" s="42">
        <v>122597.5</v>
      </c>
      <c r="F286" s="288">
        <f t="shared" si="4"/>
        <v>83421497.900000229</v>
      </c>
    </row>
    <row r="287" spans="1:6" s="275" customFormat="1" ht="42.75" customHeight="1" x14ac:dyDescent="0.2">
      <c r="A287" s="217" t="s">
        <v>2877</v>
      </c>
      <c r="B287" s="5" t="s">
        <v>2899</v>
      </c>
      <c r="C287" s="578" t="s">
        <v>3045</v>
      </c>
      <c r="D287" s="266"/>
      <c r="E287" s="42">
        <v>549878.99</v>
      </c>
      <c r="F287" s="288">
        <f t="shared" si="4"/>
        <v>82871618.910000235</v>
      </c>
    </row>
    <row r="288" spans="1:6" s="275" customFormat="1" ht="51.75" customHeight="1" x14ac:dyDescent="0.2">
      <c r="A288" s="217" t="s">
        <v>2877</v>
      </c>
      <c r="B288" s="5" t="s">
        <v>2900</v>
      </c>
      <c r="C288" s="578" t="s">
        <v>3046</v>
      </c>
      <c r="D288" s="266"/>
      <c r="E288" s="42">
        <v>122597.5</v>
      </c>
      <c r="F288" s="288">
        <f t="shared" si="4"/>
        <v>82749021.410000235</v>
      </c>
    </row>
    <row r="289" spans="1:6" s="275" customFormat="1" ht="42.75" customHeight="1" x14ac:dyDescent="0.2">
      <c r="A289" s="217" t="s">
        <v>2877</v>
      </c>
      <c r="B289" s="5" t="s">
        <v>2901</v>
      </c>
      <c r="C289" s="578" t="s">
        <v>3047</v>
      </c>
      <c r="D289" s="266"/>
      <c r="E289" s="42">
        <v>253120</v>
      </c>
      <c r="F289" s="288">
        <f t="shared" si="4"/>
        <v>82495901.410000235</v>
      </c>
    </row>
    <row r="290" spans="1:6" s="275" customFormat="1" ht="56.25" customHeight="1" x14ac:dyDescent="0.2">
      <c r="A290" s="217" t="s">
        <v>2877</v>
      </c>
      <c r="B290" s="5" t="s">
        <v>2902</v>
      </c>
      <c r="C290" s="578" t="s">
        <v>3048</v>
      </c>
      <c r="D290" s="266"/>
      <c r="E290" s="42">
        <v>363565</v>
      </c>
      <c r="F290" s="288">
        <f t="shared" si="4"/>
        <v>82132336.410000235</v>
      </c>
    </row>
    <row r="291" spans="1:6" s="275" customFormat="1" ht="60" customHeight="1" x14ac:dyDescent="0.2">
      <c r="A291" s="217" t="s">
        <v>2877</v>
      </c>
      <c r="B291" s="5" t="s">
        <v>2903</v>
      </c>
      <c r="C291" s="578" t="s">
        <v>3049</v>
      </c>
      <c r="D291" s="266"/>
      <c r="E291" s="42">
        <v>118370</v>
      </c>
      <c r="F291" s="288">
        <f t="shared" si="4"/>
        <v>82013966.410000235</v>
      </c>
    </row>
    <row r="292" spans="1:6" s="275" customFormat="1" ht="48.75" customHeight="1" x14ac:dyDescent="0.2">
      <c r="A292" s="217" t="s">
        <v>2877</v>
      </c>
      <c r="B292" s="5" t="s">
        <v>2904</v>
      </c>
      <c r="C292" s="578" t="s">
        <v>3050</v>
      </c>
      <c r="D292" s="266"/>
      <c r="E292" s="42">
        <v>249422.5</v>
      </c>
      <c r="F292" s="288">
        <f t="shared" si="4"/>
        <v>81764543.910000235</v>
      </c>
    </row>
    <row r="293" spans="1:6" s="275" customFormat="1" ht="36" customHeight="1" x14ac:dyDescent="0.2">
      <c r="A293" s="217" t="s">
        <v>2877</v>
      </c>
      <c r="B293" s="5" t="s">
        <v>2905</v>
      </c>
      <c r="C293" s="578" t="s">
        <v>2912</v>
      </c>
      <c r="D293" s="266"/>
      <c r="E293" s="42">
        <v>118370</v>
      </c>
      <c r="F293" s="288">
        <f t="shared" si="4"/>
        <v>81646173.910000235</v>
      </c>
    </row>
    <row r="294" spans="1:6" s="275" customFormat="1" ht="67.5" customHeight="1" x14ac:dyDescent="0.2">
      <c r="A294" s="217" t="s">
        <v>2877</v>
      </c>
      <c r="B294" s="5" t="s">
        <v>2906</v>
      </c>
      <c r="C294" s="578" t="s">
        <v>2911</v>
      </c>
      <c r="D294" s="266"/>
      <c r="E294" s="42">
        <v>9000</v>
      </c>
      <c r="F294" s="288">
        <f t="shared" si="4"/>
        <v>81637173.910000235</v>
      </c>
    </row>
    <row r="295" spans="1:6" s="275" customFormat="1" ht="42.75" customHeight="1" x14ac:dyDescent="0.2">
      <c r="A295" s="217" t="s">
        <v>2877</v>
      </c>
      <c r="B295" s="5" t="s">
        <v>2907</v>
      </c>
      <c r="C295" s="578" t="s">
        <v>2910</v>
      </c>
      <c r="D295" s="266"/>
      <c r="E295" s="42">
        <v>122597.5</v>
      </c>
      <c r="F295" s="288">
        <f t="shared" si="4"/>
        <v>81514576.410000235</v>
      </c>
    </row>
    <row r="296" spans="1:6" s="275" customFormat="1" ht="33" customHeight="1" x14ac:dyDescent="0.2">
      <c r="A296" s="217" t="s">
        <v>2877</v>
      </c>
      <c r="B296" s="5" t="s">
        <v>2908</v>
      </c>
      <c r="C296" s="578" t="s">
        <v>2909</v>
      </c>
      <c r="D296" s="266"/>
      <c r="E296" s="42">
        <v>60000</v>
      </c>
      <c r="F296" s="288">
        <f t="shared" si="4"/>
        <v>81454576.410000235</v>
      </c>
    </row>
    <row r="297" spans="1:6" s="275" customFormat="1" ht="46.5" customHeight="1" x14ac:dyDescent="0.2">
      <c r="A297" s="217">
        <v>44312</v>
      </c>
      <c r="B297" s="5">
        <v>59018</v>
      </c>
      <c r="C297" s="578" t="s">
        <v>3051</v>
      </c>
      <c r="D297" s="266"/>
      <c r="E297" s="42">
        <v>18900</v>
      </c>
      <c r="F297" s="288">
        <f t="shared" si="4"/>
        <v>81435676.410000235</v>
      </c>
    </row>
    <row r="298" spans="1:6" s="275" customFormat="1" ht="29.25" customHeight="1" x14ac:dyDescent="0.2">
      <c r="A298" s="217">
        <v>44312</v>
      </c>
      <c r="B298" s="5">
        <v>59019</v>
      </c>
      <c r="C298" s="578" t="s">
        <v>2943</v>
      </c>
      <c r="D298" s="266"/>
      <c r="E298" s="42">
        <v>26150.2</v>
      </c>
      <c r="F298" s="288">
        <f t="shared" si="4"/>
        <v>81409526.210000232</v>
      </c>
    </row>
    <row r="299" spans="1:6" s="275" customFormat="1" ht="31.5" customHeight="1" x14ac:dyDescent="0.2">
      <c r="A299" s="217">
        <v>44312</v>
      </c>
      <c r="B299" s="5">
        <v>59020</v>
      </c>
      <c r="C299" s="578" t="s">
        <v>2944</v>
      </c>
      <c r="D299" s="266"/>
      <c r="E299" s="42">
        <v>89548.12</v>
      </c>
      <c r="F299" s="288">
        <f t="shared" si="4"/>
        <v>81319978.090000227</v>
      </c>
    </row>
    <row r="300" spans="1:6" s="275" customFormat="1" ht="33" customHeight="1" x14ac:dyDescent="0.2">
      <c r="A300" s="217">
        <v>44312</v>
      </c>
      <c r="B300" s="5">
        <v>59021</v>
      </c>
      <c r="C300" s="578" t="s">
        <v>2945</v>
      </c>
      <c r="D300" s="266"/>
      <c r="E300" s="42">
        <v>101020.55</v>
      </c>
      <c r="F300" s="288">
        <f t="shared" si="4"/>
        <v>81218957.54000023</v>
      </c>
    </row>
    <row r="301" spans="1:6" s="275" customFormat="1" ht="27.75" customHeight="1" x14ac:dyDescent="0.2">
      <c r="A301" s="217">
        <v>44312</v>
      </c>
      <c r="B301" s="5">
        <v>59022</v>
      </c>
      <c r="C301" s="578" t="s">
        <v>2946</v>
      </c>
      <c r="D301" s="266"/>
      <c r="E301" s="42">
        <v>84777.2</v>
      </c>
      <c r="F301" s="288">
        <f t="shared" si="4"/>
        <v>81134180.340000227</v>
      </c>
    </row>
    <row r="302" spans="1:6" s="275" customFormat="1" ht="53.25" customHeight="1" x14ac:dyDescent="0.2">
      <c r="A302" s="217">
        <v>44312</v>
      </c>
      <c r="B302" s="5" t="s">
        <v>2941</v>
      </c>
      <c r="C302" s="578" t="s">
        <v>2947</v>
      </c>
      <c r="D302" s="266"/>
      <c r="E302" s="42">
        <v>131052.5</v>
      </c>
      <c r="F302" s="288">
        <f t="shared" si="4"/>
        <v>81003127.840000227</v>
      </c>
    </row>
    <row r="303" spans="1:6" s="275" customFormat="1" ht="50.25" customHeight="1" x14ac:dyDescent="0.2">
      <c r="A303" s="217">
        <v>44312</v>
      </c>
      <c r="B303" s="5" t="s">
        <v>2942</v>
      </c>
      <c r="C303" s="578" t="s">
        <v>2948</v>
      </c>
      <c r="D303" s="266"/>
      <c r="E303" s="42">
        <v>122597.5</v>
      </c>
      <c r="F303" s="288">
        <f t="shared" si="4"/>
        <v>80880530.340000227</v>
      </c>
    </row>
    <row r="304" spans="1:6" s="275" customFormat="1" ht="57.75" customHeight="1" x14ac:dyDescent="0.2">
      <c r="A304" s="217">
        <v>44313</v>
      </c>
      <c r="B304" s="5">
        <v>59023</v>
      </c>
      <c r="C304" s="578" t="s">
        <v>2960</v>
      </c>
      <c r="D304" s="266"/>
      <c r="E304" s="42">
        <v>735585</v>
      </c>
      <c r="F304" s="288">
        <f t="shared" si="4"/>
        <v>80144945.340000227</v>
      </c>
    </row>
    <row r="305" spans="1:6" s="275" customFormat="1" ht="51.75" customHeight="1" x14ac:dyDescent="0.2">
      <c r="A305" s="217">
        <v>44313</v>
      </c>
      <c r="B305" s="5">
        <v>59024</v>
      </c>
      <c r="C305" s="578" t="s">
        <v>2959</v>
      </c>
      <c r="D305" s="266"/>
      <c r="E305" s="42">
        <v>494617.5</v>
      </c>
      <c r="F305" s="288">
        <f t="shared" si="4"/>
        <v>79650327.840000227</v>
      </c>
    </row>
    <row r="306" spans="1:6" s="275" customFormat="1" ht="34.5" customHeight="1" x14ac:dyDescent="0.2">
      <c r="A306" s="217">
        <v>44313</v>
      </c>
      <c r="B306" s="5">
        <v>59025</v>
      </c>
      <c r="C306" s="578" t="s">
        <v>2961</v>
      </c>
      <c r="D306" s="266"/>
      <c r="E306" s="42">
        <v>300431.8</v>
      </c>
      <c r="F306" s="288">
        <f t="shared" si="4"/>
        <v>79349896.04000023</v>
      </c>
    </row>
    <row r="307" spans="1:6" s="275" customFormat="1" ht="41.25" customHeight="1" x14ac:dyDescent="0.2">
      <c r="A307" s="217">
        <v>44313</v>
      </c>
      <c r="B307" s="5">
        <v>59026</v>
      </c>
      <c r="C307" s="578" t="s">
        <v>2962</v>
      </c>
      <c r="D307" s="266"/>
      <c r="E307" s="42">
        <v>215602.5</v>
      </c>
      <c r="F307" s="288">
        <f t="shared" si="4"/>
        <v>79134293.54000023</v>
      </c>
    </row>
    <row r="308" spans="1:6" s="275" customFormat="1" ht="42" customHeight="1" x14ac:dyDescent="0.2">
      <c r="A308" s="217">
        <v>44313</v>
      </c>
      <c r="B308" s="5">
        <v>59027</v>
      </c>
      <c r="C308" s="578" t="s">
        <v>3052</v>
      </c>
      <c r="D308" s="266"/>
      <c r="E308" s="42">
        <v>156550.68</v>
      </c>
      <c r="F308" s="288">
        <f t="shared" si="4"/>
        <v>78977742.860000223</v>
      </c>
    </row>
    <row r="309" spans="1:6" s="275" customFormat="1" ht="33" customHeight="1" x14ac:dyDescent="0.2">
      <c r="A309" s="217">
        <v>44313</v>
      </c>
      <c r="B309" s="5">
        <v>59028</v>
      </c>
      <c r="C309" s="578" t="s">
        <v>2963</v>
      </c>
      <c r="D309" s="266"/>
      <c r="E309" s="42">
        <v>53100</v>
      </c>
      <c r="F309" s="288">
        <f t="shared" si="4"/>
        <v>78924642.860000223</v>
      </c>
    </row>
    <row r="310" spans="1:6" s="275" customFormat="1" ht="51.75" customHeight="1" x14ac:dyDescent="0.2">
      <c r="A310" s="217">
        <v>44313</v>
      </c>
      <c r="B310" s="5">
        <v>59029</v>
      </c>
      <c r="C310" s="578" t="s">
        <v>2964</v>
      </c>
      <c r="D310" s="266"/>
      <c r="E310" s="42">
        <v>610200</v>
      </c>
      <c r="F310" s="288">
        <f t="shared" si="4"/>
        <v>78314442.860000223</v>
      </c>
    </row>
    <row r="311" spans="1:6" s="275" customFormat="1" ht="52.5" customHeight="1" x14ac:dyDescent="0.2">
      <c r="A311" s="217">
        <v>44313</v>
      </c>
      <c r="B311" s="5" t="s">
        <v>2958</v>
      </c>
      <c r="C311" s="578" t="s">
        <v>2965</v>
      </c>
      <c r="D311" s="266"/>
      <c r="E311" s="42">
        <v>48600</v>
      </c>
      <c r="F311" s="288">
        <f t="shared" si="4"/>
        <v>78265842.860000223</v>
      </c>
    </row>
    <row r="312" spans="1:6" s="275" customFormat="1" ht="52.5" customHeight="1" x14ac:dyDescent="0.2">
      <c r="A312" s="217">
        <v>44314</v>
      </c>
      <c r="B312" s="5">
        <v>59030</v>
      </c>
      <c r="C312" s="578" t="s">
        <v>2969</v>
      </c>
      <c r="D312" s="266"/>
      <c r="E312" s="42">
        <v>126825</v>
      </c>
      <c r="F312" s="288">
        <f t="shared" si="4"/>
        <v>78139017.860000223</v>
      </c>
    </row>
    <row r="313" spans="1:6" s="275" customFormat="1" ht="54" customHeight="1" x14ac:dyDescent="0.2">
      <c r="A313" s="217">
        <v>44314</v>
      </c>
      <c r="B313" s="5">
        <v>59031</v>
      </c>
      <c r="C313" s="578" t="s">
        <v>3053</v>
      </c>
      <c r="D313" s="266"/>
      <c r="E313" s="42">
        <v>216341.71</v>
      </c>
      <c r="F313" s="288">
        <f t="shared" si="4"/>
        <v>77922676.150000229</v>
      </c>
    </row>
    <row r="314" spans="1:6" s="275" customFormat="1" ht="43.5" customHeight="1" x14ac:dyDescent="0.2">
      <c r="A314" s="217">
        <v>44314</v>
      </c>
      <c r="B314" s="5">
        <v>59032</v>
      </c>
      <c r="C314" s="578" t="s">
        <v>3054</v>
      </c>
      <c r="D314" s="266"/>
      <c r="E314" s="42">
        <v>79229.350000000006</v>
      </c>
      <c r="F314" s="288">
        <f t="shared" si="4"/>
        <v>77843446.800000235</v>
      </c>
    </row>
    <row r="315" spans="1:6" s="275" customFormat="1" ht="41.25" customHeight="1" x14ac:dyDescent="0.2">
      <c r="A315" s="217">
        <v>44314</v>
      </c>
      <c r="B315" s="5">
        <v>59033</v>
      </c>
      <c r="C315" s="578" t="s">
        <v>3055</v>
      </c>
      <c r="D315" s="266"/>
      <c r="E315" s="42">
        <v>173073.37</v>
      </c>
      <c r="F315" s="288">
        <f t="shared" si="4"/>
        <v>77670373.430000231</v>
      </c>
    </row>
    <row r="316" spans="1:6" s="275" customFormat="1" ht="42" customHeight="1" x14ac:dyDescent="0.2">
      <c r="A316" s="217">
        <v>44314</v>
      </c>
      <c r="B316" s="5">
        <v>59034</v>
      </c>
      <c r="C316" s="578" t="s">
        <v>3056</v>
      </c>
      <c r="D316" s="266"/>
      <c r="E316" s="42">
        <v>31536.69</v>
      </c>
      <c r="F316" s="288">
        <f t="shared" si="4"/>
        <v>77638836.740000233</v>
      </c>
    </row>
    <row r="317" spans="1:6" s="275" customFormat="1" ht="42" customHeight="1" x14ac:dyDescent="0.2">
      <c r="A317" s="217">
        <v>44314</v>
      </c>
      <c r="B317" s="5">
        <v>59035</v>
      </c>
      <c r="C317" s="578" t="s">
        <v>3057</v>
      </c>
      <c r="D317" s="266"/>
      <c r="E317" s="42">
        <v>151227.5</v>
      </c>
      <c r="F317" s="288">
        <f t="shared" si="4"/>
        <v>77487609.240000233</v>
      </c>
    </row>
    <row r="318" spans="1:6" s="275" customFormat="1" ht="41.25" customHeight="1" x14ac:dyDescent="0.2">
      <c r="A318" s="217">
        <v>44314</v>
      </c>
      <c r="B318" s="5">
        <v>59036</v>
      </c>
      <c r="C318" s="578" t="s">
        <v>3058</v>
      </c>
      <c r="D318" s="266"/>
      <c r="E318" s="42">
        <v>20306.41</v>
      </c>
      <c r="F318" s="288">
        <f t="shared" si="4"/>
        <v>77467302.830000237</v>
      </c>
    </row>
    <row r="319" spans="1:6" s="275" customFormat="1" ht="47.25" customHeight="1" x14ac:dyDescent="0.2">
      <c r="A319" s="217">
        <v>44314</v>
      </c>
      <c r="B319" s="5">
        <v>59037</v>
      </c>
      <c r="C319" s="578" t="s">
        <v>3059</v>
      </c>
      <c r="D319" s="266"/>
      <c r="E319" s="42">
        <v>185380.71</v>
      </c>
      <c r="F319" s="288">
        <f t="shared" si="4"/>
        <v>77281922.120000243</v>
      </c>
    </row>
    <row r="320" spans="1:6" s="275" customFormat="1" ht="51.75" customHeight="1" x14ac:dyDescent="0.2">
      <c r="A320" s="217">
        <v>44314</v>
      </c>
      <c r="B320" s="5">
        <v>59038</v>
      </c>
      <c r="C320" s="578" t="s">
        <v>3060</v>
      </c>
      <c r="D320" s="266"/>
      <c r="E320" s="42">
        <v>185380.71</v>
      </c>
      <c r="F320" s="288">
        <f t="shared" si="4"/>
        <v>77096541.41000025</v>
      </c>
    </row>
    <row r="321" spans="1:6" s="275" customFormat="1" ht="51" customHeight="1" x14ac:dyDescent="0.2">
      <c r="A321" s="217">
        <v>44314</v>
      </c>
      <c r="B321" s="5">
        <v>59039</v>
      </c>
      <c r="C321" s="578" t="s">
        <v>3061</v>
      </c>
      <c r="D321" s="266"/>
      <c r="E321" s="42">
        <v>185380.71</v>
      </c>
      <c r="F321" s="288">
        <f t="shared" si="4"/>
        <v>76911160.700000256</v>
      </c>
    </row>
    <row r="322" spans="1:6" s="275" customFormat="1" ht="32.25" customHeight="1" x14ac:dyDescent="0.2">
      <c r="A322" s="217">
        <v>44314</v>
      </c>
      <c r="B322" s="5">
        <v>59040</v>
      </c>
      <c r="C322" s="578" t="s">
        <v>3062</v>
      </c>
      <c r="D322" s="266"/>
      <c r="E322" s="42">
        <v>6598.98</v>
      </c>
      <c r="F322" s="288">
        <f t="shared" si="4"/>
        <v>76904561.720000252</v>
      </c>
    </row>
    <row r="323" spans="1:6" s="275" customFormat="1" ht="42" customHeight="1" x14ac:dyDescent="0.2">
      <c r="A323" s="217">
        <v>44314</v>
      </c>
      <c r="B323" s="5">
        <v>59041</v>
      </c>
      <c r="C323" s="578" t="s">
        <v>2970</v>
      </c>
      <c r="D323" s="266"/>
      <c r="E323" s="42">
        <v>1718.95</v>
      </c>
      <c r="F323" s="288">
        <f t="shared" si="4"/>
        <v>76902842.770000249</v>
      </c>
    </row>
    <row r="324" spans="1:6" s="275" customFormat="1" ht="28.5" customHeight="1" x14ac:dyDescent="0.2">
      <c r="A324" s="217">
        <v>44314</v>
      </c>
      <c r="B324" s="5">
        <v>59042</v>
      </c>
      <c r="C324" s="578" t="s">
        <v>2971</v>
      </c>
      <c r="D324" s="266"/>
      <c r="E324" s="42">
        <v>4659.6099999999997</v>
      </c>
      <c r="F324" s="288">
        <f t="shared" si="4"/>
        <v>76898183.16000025</v>
      </c>
    </row>
    <row r="325" spans="1:6" s="275" customFormat="1" ht="57.75" customHeight="1" x14ac:dyDescent="0.2">
      <c r="A325" s="217">
        <v>44314</v>
      </c>
      <c r="B325" s="5">
        <v>59043</v>
      </c>
      <c r="C325" s="578" t="s">
        <v>2968</v>
      </c>
      <c r="D325" s="266"/>
      <c r="E325" s="42">
        <v>179337.69</v>
      </c>
      <c r="F325" s="288">
        <f t="shared" si="4"/>
        <v>76718845.470000252</v>
      </c>
    </row>
    <row r="326" spans="1:6" s="275" customFormat="1" ht="39" customHeight="1" x14ac:dyDescent="0.2">
      <c r="A326" s="217">
        <v>44314</v>
      </c>
      <c r="B326" s="5">
        <v>59044</v>
      </c>
      <c r="C326" s="578" t="s">
        <v>3063</v>
      </c>
      <c r="D326" s="266"/>
      <c r="E326" s="42">
        <v>20000</v>
      </c>
      <c r="F326" s="288">
        <f t="shared" si="4"/>
        <v>76698845.470000252</v>
      </c>
    </row>
    <row r="327" spans="1:6" s="275" customFormat="1" ht="50.25" customHeight="1" x14ac:dyDescent="0.2">
      <c r="A327" s="217">
        <v>44314</v>
      </c>
      <c r="B327" s="5">
        <v>59045</v>
      </c>
      <c r="C327" s="578" t="s">
        <v>3064</v>
      </c>
      <c r="D327" s="266"/>
      <c r="E327" s="42">
        <v>185380.71</v>
      </c>
      <c r="F327" s="288">
        <f t="shared" si="4"/>
        <v>76513464.760000259</v>
      </c>
    </row>
    <row r="328" spans="1:6" s="275" customFormat="1" ht="53.25" customHeight="1" x14ac:dyDescent="0.2">
      <c r="A328" s="217">
        <v>44314</v>
      </c>
      <c r="B328" s="5">
        <v>59046</v>
      </c>
      <c r="C328" s="578" t="s">
        <v>3065</v>
      </c>
      <c r="D328" s="266"/>
      <c r="E328" s="42">
        <v>185380.71</v>
      </c>
      <c r="F328" s="288">
        <f t="shared" si="4"/>
        <v>76328084.050000265</v>
      </c>
    </row>
    <row r="329" spans="1:6" s="275" customFormat="1" ht="48" customHeight="1" x14ac:dyDescent="0.2">
      <c r="A329" s="217">
        <v>44314</v>
      </c>
      <c r="B329" s="5">
        <v>59047</v>
      </c>
      <c r="C329" s="578" t="s">
        <v>3066</v>
      </c>
      <c r="D329" s="266"/>
      <c r="E329" s="42">
        <v>185380.71</v>
      </c>
      <c r="F329" s="288">
        <f t="shared" si="4"/>
        <v>76142703.340000272</v>
      </c>
    </row>
    <row r="330" spans="1:6" s="275" customFormat="1" ht="39.75" customHeight="1" x14ac:dyDescent="0.2">
      <c r="A330" s="217">
        <v>44314</v>
      </c>
      <c r="B330" s="5">
        <v>59048</v>
      </c>
      <c r="C330" s="578" t="s">
        <v>3067</v>
      </c>
      <c r="D330" s="266"/>
      <c r="E330" s="42">
        <v>57874.11</v>
      </c>
      <c r="F330" s="288">
        <f t="shared" si="4"/>
        <v>76084829.230000272</v>
      </c>
    </row>
    <row r="331" spans="1:6" s="275" customFormat="1" ht="48.75" customHeight="1" x14ac:dyDescent="0.2">
      <c r="A331" s="217">
        <v>44314</v>
      </c>
      <c r="B331" s="5">
        <v>59049</v>
      </c>
      <c r="C331" s="578" t="s">
        <v>3068</v>
      </c>
      <c r="D331" s="266"/>
      <c r="E331" s="42">
        <v>143073.37</v>
      </c>
      <c r="F331" s="288">
        <f t="shared" si="4"/>
        <v>75941755.860000268</v>
      </c>
    </row>
    <row r="332" spans="1:6" s="275" customFormat="1" ht="42" customHeight="1" x14ac:dyDescent="0.2">
      <c r="A332" s="217">
        <v>44314</v>
      </c>
      <c r="B332" s="5">
        <v>59050</v>
      </c>
      <c r="C332" s="578" t="s">
        <v>3069</v>
      </c>
      <c r="D332" s="266"/>
      <c r="E332" s="42">
        <v>191199.57</v>
      </c>
      <c r="F332" s="288">
        <f t="shared" si="4"/>
        <v>75750556.290000275</v>
      </c>
    </row>
    <row r="333" spans="1:6" s="275" customFormat="1" ht="46.5" customHeight="1" x14ac:dyDescent="0.2">
      <c r="A333" s="217">
        <v>44314</v>
      </c>
      <c r="B333" s="5">
        <v>59051</v>
      </c>
      <c r="C333" s="578" t="s">
        <v>3070</v>
      </c>
      <c r="D333" s="266"/>
      <c r="E333" s="42">
        <v>153073.37</v>
      </c>
      <c r="F333" s="288">
        <f t="shared" si="4"/>
        <v>75597482.92000027</v>
      </c>
    </row>
    <row r="334" spans="1:6" s="275" customFormat="1" ht="37.5" customHeight="1" x14ac:dyDescent="0.2">
      <c r="A334" s="217">
        <v>44314</v>
      </c>
      <c r="B334" s="5">
        <v>59052</v>
      </c>
      <c r="C334" s="578" t="s">
        <v>3071</v>
      </c>
      <c r="D334" s="266"/>
      <c r="E334" s="42">
        <v>185380.71</v>
      </c>
      <c r="F334" s="288">
        <f t="shared" si="4"/>
        <v>75412102.210000277</v>
      </c>
    </row>
    <row r="335" spans="1:6" s="275" customFormat="1" ht="45" customHeight="1" x14ac:dyDescent="0.2">
      <c r="A335" s="217">
        <v>44314</v>
      </c>
      <c r="B335" s="5">
        <v>59053</v>
      </c>
      <c r="C335" s="578" t="s">
        <v>3072</v>
      </c>
      <c r="D335" s="266"/>
      <c r="E335" s="42">
        <v>185380.71</v>
      </c>
      <c r="F335" s="288">
        <f t="shared" si="4"/>
        <v>75226721.500000283</v>
      </c>
    </row>
    <row r="336" spans="1:6" s="275" customFormat="1" ht="41.25" customHeight="1" x14ac:dyDescent="0.2">
      <c r="A336" s="217">
        <v>44314</v>
      </c>
      <c r="B336" s="5">
        <v>59054</v>
      </c>
      <c r="C336" s="578" t="s">
        <v>3073</v>
      </c>
      <c r="D336" s="266"/>
      <c r="E336" s="42">
        <v>34690.36</v>
      </c>
      <c r="F336" s="288">
        <f t="shared" si="4"/>
        <v>75192031.140000284</v>
      </c>
    </row>
    <row r="337" spans="1:6" s="275" customFormat="1" ht="29.25" customHeight="1" x14ac:dyDescent="0.2">
      <c r="A337" s="217">
        <v>44314</v>
      </c>
      <c r="B337" s="5">
        <v>59055</v>
      </c>
      <c r="C337" s="578" t="s">
        <v>3074</v>
      </c>
      <c r="D337" s="266"/>
      <c r="E337" s="42">
        <v>185380.71</v>
      </c>
      <c r="F337" s="288">
        <f t="shared" si="4"/>
        <v>75006650.43000029</v>
      </c>
    </row>
    <row r="338" spans="1:6" s="275" customFormat="1" ht="48" customHeight="1" x14ac:dyDescent="0.2">
      <c r="A338" s="217">
        <v>44314</v>
      </c>
      <c r="B338" s="5">
        <v>59056</v>
      </c>
      <c r="C338" s="578" t="s">
        <v>3075</v>
      </c>
      <c r="D338" s="266"/>
      <c r="E338" s="42">
        <v>87535.76</v>
      </c>
      <c r="F338" s="288">
        <f t="shared" si="4"/>
        <v>74919114.670000285</v>
      </c>
    </row>
    <row r="339" spans="1:6" s="275" customFormat="1" ht="43.5" customHeight="1" x14ac:dyDescent="0.2">
      <c r="A339" s="217">
        <v>44314</v>
      </c>
      <c r="B339" s="5">
        <v>59057</v>
      </c>
      <c r="C339" s="578" t="s">
        <v>3076</v>
      </c>
      <c r="D339" s="266"/>
      <c r="E339" s="42">
        <v>185380.71</v>
      </c>
      <c r="F339" s="288">
        <f t="shared" ref="F339:F383" si="5">F338-E339</f>
        <v>74733733.960000291</v>
      </c>
    </row>
    <row r="340" spans="1:6" s="275" customFormat="1" ht="51.75" customHeight="1" x14ac:dyDescent="0.2">
      <c r="A340" s="217">
        <v>44314</v>
      </c>
      <c r="B340" s="5">
        <v>59058</v>
      </c>
      <c r="C340" s="578" t="s">
        <v>3077</v>
      </c>
      <c r="D340" s="266"/>
      <c r="E340" s="42">
        <v>185380.71</v>
      </c>
      <c r="F340" s="288">
        <f t="shared" si="5"/>
        <v>74548353.250000298</v>
      </c>
    </row>
    <row r="341" spans="1:6" s="275" customFormat="1" ht="40.5" customHeight="1" x14ac:dyDescent="0.2">
      <c r="A341" s="217">
        <v>44314</v>
      </c>
      <c r="B341" s="5">
        <v>59059</v>
      </c>
      <c r="C341" s="578" t="s">
        <v>3078</v>
      </c>
      <c r="D341" s="266"/>
      <c r="E341" s="42">
        <v>53610.15</v>
      </c>
      <c r="F341" s="288">
        <f t="shared" si="5"/>
        <v>74494743.100000292</v>
      </c>
    </row>
    <row r="342" spans="1:6" s="275" customFormat="1" ht="39.75" customHeight="1" x14ac:dyDescent="0.2">
      <c r="A342" s="217">
        <v>44314</v>
      </c>
      <c r="B342" s="5">
        <v>59060</v>
      </c>
      <c r="C342" s="578" t="s">
        <v>3079</v>
      </c>
      <c r="D342" s="266"/>
      <c r="E342" s="42">
        <v>22766.5</v>
      </c>
      <c r="F342" s="288">
        <f t="shared" si="5"/>
        <v>74471976.600000292</v>
      </c>
    </row>
    <row r="343" spans="1:6" s="275" customFormat="1" ht="38.25" customHeight="1" x14ac:dyDescent="0.2">
      <c r="A343" s="217">
        <v>44314</v>
      </c>
      <c r="B343" s="5">
        <v>59061</v>
      </c>
      <c r="C343" s="578" t="s">
        <v>3080</v>
      </c>
      <c r="D343" s="266"/>
      <c r="E343" s="42">
        <v>125649.75</v>
      </c>
      <c r="F343" s="288">
        <f t="shared" si="5"/>
        <v>74346326.850000292</v>
      </c>
    </row>
    <row r="344" spans="1:6" s="275" customFormat="1" ht="39" customHeight="1" x14ac:dyDescent="0.2">
      <c r="A344" s="217">
        <v>44314</v>
      </c>
      <c r="B344" s="5">
        <v>59062</v>
      </c>
      <c r="C344" s="578" t="s">
        <v>3081</v>
      </c>
      <c r="D344" s="266"/>
      <c r="E344" s="42">
        <v>108458.7</v>
      </c>
      <c r="F344" s="288">
        <f t="shared" si="5"/>
        <v>74237868.150000289</v>
      </c>
    </row>
    <row r="345" spans="1:6" s="275" customFormat="1" ht="46.5" customHeight="1" x14ac:dyDescent="0.2">
      <c r="A345" s="217">
        <v>44314</v>
      </c>
      <c r="B345" s="5">
        <v>59063</v>
      </c>
      <c r="C345" s="578" t="s">
        <v>3082</v>
      </c>
      <c r="D345" s="266"/>
      <c r="E345" s="42">
        <v>185380.71</v>
      </c>
      <c r="F345" s="288">
        <f t="shared" si="5"/>
        <v>74052487.440000296</v>
      </c>
    </row>
    <row r="346" spans="1:6" s="275" customFormat="1" ht="42.75" customHeight="1" x14ac:dyDescent="0.2">
      <c r="A346" s="217">
        <v>44314</v>
      </c>
      <c r="B346" s="5">
        <v>59064</v>
      </c>
      <c r="C346" s="578" t="s">
        <v>3083</v>
      </c>
      <c r="D346" s="266"/>
      <c r="E346" s="42">
        <v>185380.71</v>
      </c>
      <c r="F346" s="288">
        <f t="shared" si="5"/>
        <v>73867106.730000302</v>
      </c>
    </row>
    <row r="347" spans="1:6" s="275" customFormat="1" ht="39" customHeight="1" x14ac:dyDescent="0.2">
      <c r="A347" s="217">
        <v>44314</v>
      </c>
      <c r="B347" s="5">
        <v>59065</v>
      </c>
      <c r="C347" s="578" t="s">
        <v>2974</v>
      </c>
      <c r="D347" s="266"/>
      <c r="E347" s="42">
        <v>16245</v>
      </c>
      <c r="F347" s="288">
        <f t="shared" si="5"/>
        <v>73850861.730000302</v>
      </c>
    </row>
    <row r="348" spans="1:6" s="275" customFormat="1" ht="44.25" customHeight="1" x14ac:dyDescent="0.2">
      <c r="A348" s="217">
        <v>44314</v>
      </c>
      <c r="B348" s="5">
        <v>59066</v>
      </c>
      <c r="C348" s="578" t="s">
        <v>2975</v>
      </c>
      <c r="D348" s="266"/>
      <c r="E348" s="42">
        <v>285000</v>
      </c>
      <c r="F348" s="288">
        <f t="shared" si="5"/>
        <v>73565861.730000302</v>
      </c>
    </row>
    <row r="349" spans="1:6" s="275" customFormat="1" ht="43.5" customHeight="1" x14ac:dyDescent="0.2">
      <c r="A349" s="217">
        <v>44314</v>
      </c>
      <c r="B349" s="5">
        <v>59067</v>
      </c>
      <c r="C349" s="578" t="s">
        <v>3084</v>
      </c>
      <c r="D349" s="266"/>
      <c r="E349" s="42">
        <v>221504.38</v>
      </c>
      <c r="F349" s="288">
        <f t="shared" si="5"/>
        <v>73344357.350000307</v>
      </c>
    </row>
    <row r="350" spans="1:6" s="275" customFormat="1" ht="42.75" customHeight="1" x14ac:dyDescent="0.2">
      <c r="A350" s="217">
        <v>44314</v>
      </c>
      <c r="B350" s="5" t="s">
        <v>2988</v>
      </c>
      <c r="C350" s="578" t="s">
        <v>2976</v>
      </c>
      <c r="D350" s="266"/>
      <c r="E350" s="42">
        <v>9151206.1999999993</v>
      </c>
      <c r="F350" s="288">
        <f t="shared" si="5"/>
        <v>64193151.150000304</v>
      </c>
    </row>
    <row r="351" spans="1:6" s="275" customFormat="1" ht="45" customHeight="1" x14ac:dyDescent="0.2">
      <c r="A351" s="217">
        <v>44314</v>
      </c>
      <c r="B351" s="5" t="s">
        <v>2989</v>
      </c>
      <c r="C351" s="578" t="s">
        <v>2977</v>
      </c>
      <c r="D351" s="266"/>
      <c r="E351" s="42">
        <v>145732.76</v>
      </c>
      <c r="F351" s="288">
        <f t="shared" si="5"/>
        <v>64047418.390000306</v>
      </c>
    </row>
    <row r="352" spans="1:6" s="275" customFormat="1" ht="51" customHeight="1" x14ac:dyDescent="0.2">
      <c r="A352" s="217">
        <v>44315</v>
      </c>
      <c r="B352" s="5">
        <v>59068</v>
      </c>
      <c r="C352" s="578" t="s">
        <v>2978</v>
      </c>
      <c r="D352" s="266"/>
      <c r="E352" s="42">
        <v>422750</v>
      </c>
      <c r="F352" s="288">
        <f t="shared" si="5"/>
        <v>63624668.390000306</v>
      </c>
    </row>
    <row r="353" spans="1:6" s="275" customFormat="1" ht="42.75" customHeight="1" x14ac:dyDescent="0.2">
      <c r="A353" s="217">
        <v>44315</v>
      </c>
      <c r="B353" s="5">
        <v>59069</v>
      </c>
      <c r="C353" s="578" t="s">
        <v>2979</v>
      </c>
      <c r="D353" s="266"/>
      <c r="E353" s="42">
        <v>364618.87</v>
      </c>
      <c r="F353" s="288">
        <f t="shared" si="5"/>
        <v>63260049.520000309</v>
      </c>
    </row>
    <row r="354" spans="1:6" s="275" customFormat="1" ht="42.75" customHeight="1" x14ac:dyDescent="0.2">
      <c r="A354" s="217">
        <v>44315</v>
      </c>
      <c r="B354" s="5">
        <v>59070</v>
      </c>
      <c r="C354" s="578" t="s">
        <v>2980</v>
      </c>
      <c r="D354" s="266"/>
      <c r="E354" s="42">
        <v>504</v>
      </c>
      <c r="F354" s="288">
        <f t="shared" si="5"/>
        <v>63259545.520000309</v>
      </c>
    </row>
    <row r="355" spans="1:6" s="275" customFormat="1" ht="42.75" customHeight="1" x14ac:dyDescent="0.2">
      <c r="A355" s="217">
        <v>44315</v>
      </c>
      <c r="B355" s="5">
        <v>59071</v>
      </c>
      <c r="C355" s="578" t="s">
        <v>2981</v>
      </c>
      <c r="D355" s="266"/>
      <c r="E355" s="42">
        <v>216409.2</v>
      </c>
      <c r="F355" s="288">
        <f t="shared" si="5"/>
        <v>63043136.320000306</v>
      </c>
    </row>
    <row r="356" spans="1:6" s="275" customFormat="1" ht="42.75" customHeight="1" x14ac:dyDescent="0.2">
      <c r="A356" s="217">
        <v>44315</v>
      </c>
      <c r="B356" s="5">
        <v>59072</v>
      </c>
      <c r="C356" s="578" t="s">
        <v>2982</v>
      </c>
      <c r="D356" s="266"/>
      <c r="E356" s="42">
        <v>246057.5</v>
      </c>
      <c r="F356" s="288">
        <f t="shared" si="5"/>
        <v>62797078.820000306</v>
      </c>
    </row>
    <row r="357" spans="1:6" s="275" customFormat="1" ht="53.25" customHeight="1" x14ac:dyDescent="0.2">
      <c r="A357" s="217">
        <v>44315</v>
      </c>
      <c r="B357" s="5">
        <v>59073</v>
      </c>
      <c r="C357" s="578" t="s">
        <v>3085</v>
      </c>
      <c r="D357" s="266"/>
      <c r="E357" s="42">
        <v>87535.76</v>
      </c>
      <c r="F357" s="288">
        <f t="shared" si="5"/>
        <v>62709543.060000308</v>
      </c>
    </row>
    <row r="358" spans="1:6" s="275" customFormat="1" ht="48" customHeight="1" x14ac:dyDescent="0.2">
      <c r="A358" s="217">
        <v>44315</v>
      </c>
      <c r="B358" s="5">
        <v>59074</v>
      </c>
      <c r="C358" s="578" t="s">
        <v>3086</v>
      </c>
      <c r="D358" s="266"/>
      <c r="E358" s="42">
        <v>140456.85</v>
      </c>
      <c r="F358" s="288">
        <f t="shared" si="5"/>
        <v>62569086.210000306</v>
      </c>
    </row>
    <row r="359" spans="1:6" s="275" customFormat="1" ht="42.75" customHeight="1" x14ac:dyDescent="0.2">
      <c r="A359" s="217">
        <v>44315</v>
      </c>
      <c r="B359" s="5">
        <v>59075</v>
      </c>
      <c r="C359" s="578" t="s">
        <v>3087</v>
      </c>
      <c r="D359" s="266"/>
      <c r="E359" s="42">
        <v>127134.43</v>
      </c>
      <c r="F359" s="288">
        <f t="shared" si="5"/>
        <v>62441951.780000307</v>
      </c>
    </row>
    <row r="360" spans="1:6" s="275" customFormat="1" ht="42.75" customHeight="1" x14ac:dyDescent="0.2">
      <c r="A360" s="217">
        <v>44315</v>
      </c>
      <c r="B360" s="5">
        <v>59076</v>
      </c>
      <c r="C360" s="578" t="s">
        <v>3088</v>
      </c>
      <c r="D360" s="266"/>
      <c r="E360" s="42">
        <v>15477.48</v>
      </c>
      <c r="F360" s="288">
        <f t="shared" si="5"/>
        <v>62426474.30000031</v>
      </c>
    </row>
    <row r="361" spans="1:6" s="275" customFormat="1" ht="42.75" customHeight="1" x14ac:dyDescent="0.2">
      <c r="A361" s="217">
        <v>44315</v>
      </c>
      <c r="B361" s="5">
        <v>59077</v>
      </c>
      <c r="C361" s="578" t="s">
        <v>3089</v>
      </c>
      <c r="D361" s="454"/>
      <c r="E361" s="42">
        <v>79195.11</v>
      </c>
      <c r="F361" s="288">
        <f t="shared" si="5"/>
        <v>62347279.190000311</v>
      </c>
    </row>
    <row r="362" spans="1:6" s="275" customFormat="1" ht="42.75" customHeight="1" x14ac:dyDescent="0.2">
      <c r="A362" s="217">
        <v>44315</v>
      </c>
      <c r="B362" s="553">
        <v>59078</v>
      </c>
      <c r="C362" s="578" t="s">
        <v>3090</v>
      </c>
      <c r="D362" s="266"/>
      <c r="E362" s="42">
        <v>8340.65</v>
      </c>
      <c r="F362" s="288">
        <f t="shared" si="5"/>
        <v>62338938.540000312</v>
      </c>
    </row>
    <row r="363" spans="1:6" s="275" customFormat="1" ht="42.75" customHeight="1" x14ac:dyDescent="0.2">
      <c r="A363" s="217">
        <v>44315</v>
      </c>
      <c r="B363" s="553">
        <v>59079</v>
      </c>
      <c r="C363" s="578" t="s">
        <v>2987</v>
      </c>
      <c r="D363" s="266"/>
      <c r="E363" s="42">
        <v>355538.95</v>
      </c>
      <c r="F363" s="288">
        <f t="shared" si="5"/>
        <v>61983399.590000309</v>
      </c>
    </row>
    <row r="364" spans="1:6" s="275" customFormat="1" ht="42.75" customHeight="1" x14ac:dyDescent="0.2">
      <c r="A364" s="217">
        <v>44315</v>
      </c>
      <c r="B364" s="553">
        <v>59080</v>
      </c>
      <c r="C364" s="578" t="s">
        <v>3091</v>
      </c>
      <c r="D364" s="266"/>
      <c r="E364" s="42">
        <v>183073.37</v>
      </c>
      <c r="F364" s="288">
        <f t="shared" si="5"/>
        <v>61800326.220000312</v>
      </c>
    </row>
    <row r="365" spans="1:6" s="275" customFormat="1" ht="42.75" customHeight="1" x14ac:dyDescent="0.2">
      <c r="A365" s="217">
        <v>44315</v>
      </c>
      <c r="B365" s="553">
        <v>59081</v>
      </c>
      <c r="C365" s="578" t="s">
        <v>3092</v>
      </c>
      <c r="D365" s="266"/>
      <c r="E365" s="42">
        <v>430524.57</v>
      </c>
      <c r="F365" s="288">
        <f t="shared" si="5"/>
        <v>61369801.650000311</v>
      </c>
    </row>
    <row r="366" spans="1:6" s="275" customFormat="1" ht="42.75" customHeight="1" x14ac:dyDescent="0.2">
      <c r="A366" s="217">
        <v>44315</v>
      </c>
      <c r="B366" s="553">
        <v>59082</v>
      </c>
      <c r="C366" s="578" t="s">
        <v>3093</v>
      </c>
      <c r="D366" s="266"/>
      <c r="E366" s="42">
        <v>487474.51</v>
      </c>
      <c r="F366" s="288">
        <f t="shared" si="5"/>
        <v>60882327.140000314</v>
      </c>
    </row>
    <row r="367" spans="1:6" s="275" customFormat="1" ht="52.5" customHeight="1" x14ac:dyDescent="0.2">
      <c r="A367" s="562">
        <v>44315</v>
      </c>
      <c r="B367" s="563">
        <v>59083</v>
      </c>
      <c r="C367" s="579" t="s">
        <v>2986</v>
      </c>
      <c r="D367" s="454"/>
      <c r="E367" s="213">
        <v>4137.51</v>
      </c>
      <c r="F367" s="289">
        <f t="shared" si="5"/>
        <v>60878189.630000316</v>
      </c>
    </row>
    <row r="368" spans="1:6" s="275" customFormat="1" ht="42.75" customHeight="1" x14ac:dyDescent="0.2">
      <c r="A368" s="562">
        <v>44315</v>
      </c>
      <c r="B368" s="5" t="s">
        <v>2990</v>
      </c>
      <c r="C368" s="578" t="s">
        <v>2985</v>
      </c>
      <c r="D368" s="266"/>
      <c r="E368" s="444">
        <v>25920</v>
      </c>
      <c r="F368" s="289">
        <f t="shared" si="5"/>
        <v>60852269.630000316</v>
      </c>
    </row>
    <row r="369" spans="1:6" s="275" customFormat="1" ht="76.5" customHeight="1" x14ac:dyDescent="0.2">
      <c r="A369" s="217">
        <v>44315</v>
      </c>
      <c r="B369" s="5" t="s">
        <v>2991</v>
      </c>
      <c r="C369" s="578" t="s">
        <v>2984</v>
      </c>
      <c r="D369" s="266"/>
      <c r="E369" s="42">
        <v>8038445.5899999999</v>
      </c>
      <c r="F369" s="289">
        <f t="shared" si="5"/>
        <v>52813824.040000319</v>
      </c>
    </row>
    <row r="370" spans="1:6" s="275" customFormat="1" ht="111.75" customHeight="1" x14ac:dyDescent="0.2">
      <c r="A370" s="217">
        <v>44315</v>
      </c>
      <c r="B370" s="5" t="s">
        <v>2992</v>
      </c>
      <c r="C370" s="578" t="s">
        <v>2983</v>
      </c>
      <c r="D370" s="266"/>
      <c r="E370" s="42">
        <v>5423418.6799999997</v>
      </c>
      <c r="F370" s="289">
        <f t="shared" si="5"/>
        <v>47390405.36000032</v>
      </c>
    </row>
    <row r="371" spans="1:6" s="275" customFormat="1" ht="63" customHeight="1" x14ac:dyDescent="0.2">
      <c r="A371" s="217">
        <v>44316</v>
      </c>
      <c r="B371" s="5">
        <v>59084</v>
      </c>
      <c r="C371" s="578" t="s">
        <v>3026</v>
      </c>
      <c r="D371" s="266"/>
      <c r="E371" s="42">
        <v>135000</v>
      </c>
      <c r="F371" s="289">
        <f t="shared" si="5"/>
        <v>47255405.36000032</v>
      </c>
    </row>
    <row r="372" spans="1:6" s="275" customFormat="1" ht="42.75" customHeight="1" x14ac:dyDescent="0.2">
      <c r="A372" s="217">
        <v>44316</v>
      </c>
      <c r="B372" s="5">
        <v>59085</v>
      </c>
      <c r="C372" s="578" t="s">
        <v>3025</v>
      </c>
      <c r="D372" s="266"/>
      <c r="E372" s="42">
        <v>3000</v>
      </c>
      <c r="F372" s="289">
        <f t="shared" si="5"/>
        <v>47252405.36000032</v>
      </c>
    </row>
    <row r="373" spans="1:6" s="275" customFormat="1" ht="42.75" customHeight="1" x14ac:dyDescent="0.2">
      <c r="A373" s="217">
        <v>44316</v>
      </c>
      <c r="B373" s="5">
        <v>59086</v>
      </c>
      <c r="C373" s="578" t="s">
        <v>3024</v>
      </c>
      <c r="D373" s="266"/>
      <c r="E373" s="42">
        <v>140427.79999999999</v>
      </c>
      <c r="F373" s="289">
        <f t="shared" si="5"/>
        <v>47111977.560000323</v>
      </c>
    </row>
    <row r="374" spans="1:6" s="275" customFormat="1" ht="42.75" customHeight="1" x14ac:dyDescent="0.2">
      <c r="A374" s="217">
        <v>44316</v>
      </c>
      <c r="B374" s="5">
        <v>59087</v>
      </c>
      <c r="C374" s="578" t="s">
        <v>3023</v>
      </c>
      <c r="D374" s="266"/>
      <c r="E374" s="42">
        <v>76151.360000000001</v>
      </c>
      <c r="F374" s="289">
        <f t="shared" si="5"/>
        <v>47035826.200000323</v>
      </c>
    </row>
    <row r="375" spans="1:6" s="275" customFormat="1" ht="42.75" customHeight="1" x14ac:dyDescent="0.2">
      <c r="A375" s="217">
        <v>44316</v>
      </c>
      <c r="B375" s="5">
        <v>59088</v>
      </c>
      <c r="C375" s="578" t="s">
        <v>3022</v>
      </c>
      <c r="D375" s="266"/>
      <c r="E375" s="42">
        <v>30456.85</v>
      </c>
      <c r="F375" s="289">
        <f t="shared" si="5"/>
        <v>47005369.350000322</v>
      </c>
    </row>
    <row r="376" spans="1:6" s="275" customFormat="1" ht="42.75" customHeight="1" x14ac:dyDescent="0.2">
      <c r="A376" s="217">
        <v>44316</v>
      </c>
      <c r="B376" s="5">
        <v>59089</v>
      </c>
      <c r="C376" s="578" t="s">
        <v>3021</v>
      </c>
      <c r="D376" s="266"/>
      <c r="E376" s="42">
        <v>4614.67</v>
      </c>
      <c r="F376" s="289">
        <f t="shared" si="5"/>
        <v>47000754.68000032</v>
      </c>
    </row>
    <row r="377" spans="1:6" s="275" customFormat="1" ht="42.75" customHeight="1" x14ac:dyDescent="0.2">
      <c r="A377" s="217">
        <v>44316</v>
      </c>
      <c r="B377" s="5">
        <v>59090</v>
      </c>
      <c r="C377" s="578" t="s">
        <v>3020</v>
      </c>
      <c r="D377" s="266"/>
      <c r="E377" s="42">
        <v>53844.02</v>
      </c>
      <c r="F377" s="289">
        <f t="shared" si="5"/>
        <v>46946910.660000317</v>
      </c>
    </row>
    <row r="378" spans="1:6" s="275" customFormat="1" ht="42.75" customHeight="1" x14ac:dyDescent="0.2">
      <c r="A378" s="217">
        <v>44316</v>
      </c>
      <c r="B378" s="5">
        <v>59091</v>
      </c>
      <c r="C378" s="578" t="s">
        <v>3019</v>
      </c>
      <c r="D378" s="266"/>
      <c r="E378" s="42">
        <v>145476.13</v>
      </c>
      <c r="F378" s="289">
        <f t="shared" si="5"/>
        <v>46801434.530000314</v>
      </c>
    </row>
    <row r="379" spans="1:6" s="275" customFormat="1" ht="42.75" customHeight="1" x14ac:dyDescent="0.2">
      <c r="A379" s="217">
        <v>44316</v>
      </c>
      <c r="B379" s="5">
        <v>59092</v>
      </c>
      <c r="C379" s="578" t="s">
        <v>3018</v>
      </c>
      <c r="D379" s="266"/>
      <c r="E379" s="42">
        <v>39904.58</v>
      </c>
      <c r="F379" s="289">
        <f t="shared" si="5"/>
        <v>46761529.950000316</v>
      </c>
    </row>
    <row r="380" spans="1:6" s="275" customFormat="1" ht="42.75" customHeight="1" x14ac:dyDescent="0.2">
      <c r="A380" s="217">
        <v>44316</v>
      </c>
      <c r="B380" s="5">
        <v>59093</v>
      </c>
      <c r="C380" s="578" t="s">
        <v>3097</v>
      </c>
      <c r="D380" s="266"/>
      <c r="E380" s="42">
        <v>117997.23</v>
      </c>
      <c r="F380" s="289">
        <f t="shared" si="5"/>
        <v>46643532.720000319</v>
      </c>
    </row>
    <row r="381" spans="1:6" s="275" customFormat="1" ht="42.75" customHeight="1" x14ac:dyDescent="0.2">
      <c r="A381" s="217">
        <v>44316</v>
      </c>
      <c r="B381" s="5">
        <v>59094</v>
      </c>
      <c r="C381" s="578" t="s">
        <v>3096</v>
      </c>
      <c r="D381" s="266"/>
      <c r="E381" s="42">
        <v>107796.95</v>
      </c>
      <c r="F381" s="289">
        <f t="shared" si="5"/>
        <v>46535735.770000316</v>
      </c>
    </row>
    <row r="382" spans="1:6" s="275" customFormat="1" ht="41.25" customHeight="1" x14ac:dyDescent="0.2">
      <c r="A382" s="217">
        <v>44316</v>
      </c>
      <c r="B382" s="5">
        <v>59095</v>
      </c>
      <c r="C382" s="578" t="s">
        <v>3095</v>
      </c>
      <c r="D382" s="266"/>
      <c r="E382" s="42">
        <v>185380.71</v>
      </c>
      <c r="F382" s="289">
        <f t="shared" si="5"/>
        <v>46350355.060000315</v>
      </c>
    </row>
    <row r="383" spans="1:6" s="275" customFormat="1" ht="41.25" customHeight="1" x14ac:dyDescent="0.2">
      <c r="A383" s="217">
        <v>44316</v>
      </c>
      <c r="B383" s="5">
        <v>59096</v>
      </c>
      <c r="C383" s="578" t="s">
        <v>3094</v>
      </c>
      <c r="D383" s="266"/>
      <c r="E383" s="280">
        <v>211532.99</v>
      </c>
      <c r="F383" s="494">
        <f t="shared" si="5"/>
        <v>46138822.070000313</v>
      </c>
    </row>
    <row r="384" spans="1:6" s="275" customFormat="1" ht="41.25" customHeight="1" x14ac:dyDescent="0.2">
      <c r="A384" s="573"/>
      <c r="B384" s="28"/>
      <c r="C384" s="28"/>
      <c r="D384" s="284"/>
      <c r="E384" s="32"/>
      <c r="F384" s="112"/>
    </row>
    <row r="385" spans="1:6" s="275" customFormat="1" ht="41.25" customHeight="1" x14ac:dyDescent="0.2">
      <c r="A385" s="573"/>
      <c r="B385" s="28"/>
      <c r="C385" s="28"/>
      <c r="D385" s="284"/>
      <c r="E385" s="32"/>
      <c r="F385" s="112"/>
    </row>
    <row r="386" spans="1:6" s="275" customFormat="1" ht="41.25" customHeight="1" x14ac:dyDescent="0.25">
      <c r="A386" s="887" t="s">
        <v>0</v>
      </c>
      <c r="B386" s="887"/>
      <c r="C386" s="887"/>
      <c r="D386" s="887"/>
      <c r="E386" s="887"/>
      <c r="F386" s="887"/>
    </row>
    <row r="387" spans="1:6" s="275" customFormat="1" ht="22.5" customHeight="1" x14ac:dyDescent="0.25">
      <c r="A387" s="888" t="s">
        <v>33</v>
      </c>
      <c r="B387" s="888"/>
      <c r="C387" s="888"/>
      <c r="D387" s="888"/>
      <c r="E387" s="888"/>
      <c r="F387" s="888"/>
    </row>
    <row r="388" spans="1:6" s="275" customFormat="1" ht="13.5" customHeight="1" x14ac:dyDescent="0.25">
      <c r="A388" s="887" t="s">
        <v>1</v>
      </c>
      <c r="B388" s="887"/>
      <c r="C388" s="887"/>
      <c r="D388" s="887"/>
      <c r="E388" s="887"/>
      <c r="F388" s="887"/>
    </row>
    <row r="389" spans="1:6" s="275" customFormat="1" ht="14.25" customHeight="1" x14ac:dyDescent="0.25">
      <c r="A389" s="889" t="s">
        <v>2373</v>
      </c>
      <c r="B389" s="889"/>
      <c r="C389" s="889"/>
      <c r="D389" s="889"/>
      <c r="E389" s="889"/>
      <c r="F389" s="889"/>
    </row>
    <row r="390" spans="1:6" s="275" customFormat="1" ht="15" customHeight="1" x14ac:dyDescent="0.25">
      <c r="A390" s="889" t="s">
        <v>2</v>
      </c>
      <c r="B390" s="889"/>
      <c r="C390" s="889"/>
      <c r="D390" s="889"/>
      <c r="E390" s="889"/>
      <c r="F390" s="889"/>
    </row>
    <row r="391" spans="1:6" s="275" customFormat="1" ht="19.5" customHeight="1" thickBot="1" x14ac:dyDescent="0.3">
      <c r="A391" s="347"/>
      <c r="B391" s="250"/>
      <c r="C391" s="347"/>
      <c r="D391" s="347"/>
      <c r="E391" s="107"/>
      <c r="F391" s="102"/>
    </row>
    <row r="392" spans="1:6" s="275" customFormat="1" ht="30" customHeight="1" thickBot="1" x14ac:dyDescent="0.25">
      <c r="A392" s="890" t="s">
        <v>15</v>
      </c>
      <c r="B392" s="891"/>
      <c r="C392" s="891"/>
      <c r="D392" s="891"/>
      <c r="E392" s="891"/>
      <c r="F392" s="329"/>
    </row>
    <row r="393" spans="1:6" s="275" customFormat="1" ht="3.75" hidden="1" customHeight="1" thickBot="1" x14ac:dyDescent="0.25">
      <c r="A393" s="892"/>
      <c r="B393" s="893"/>
      <c r="C393" s="893"/>
      <c r="D393" s="893"/>
      <c r="E393" s="893"/>
      <c r="F393" s="551"/>
    </row>
    <row r="394" spans="1:6" s="275" customFormat="1" ht="33" customHeight="1" thickBot="1" x14ac:dyDescent="0.25">
      <c r="A394" s="890" t="s">
        <v>4</v>
      </c>
      <c r="B394" s="891"/>
      <c r="C394" s="891"/>
      <c r="D394" s="891"/>
      <c r="E394" s="894"/>
      <c r="F394" s="966">
        <v>1847758282.3399999</v>
      </c>
    </row>
    <row r="395" spans="1:6" s="275" customFormat="1" ht="5.25" hidden="1" customHeight="1" thickBot="1" x14ac:dyDescent="0.25">
      <c r="A395" s="892"/>
      <c r="B395" s="893"/>
      <c r="C395" s="893"/>
      <c r="D395" s="893"/>
      <c r="E395" s="895"/>
      <c r="F395" s="967"/>
    </row>
    <row r="396" spans="1:6" x14ac:dyDescent="0.25">
      <c r="A396" s="898" t="s">
        <v>5</v>
      </c>
      <c r="B396" s="975" t="s">
        <v>6</v>
      </c>
      <c r="C396" s="898" t="s">
        <v>22</v>
      </c>
      <c r="D396" s="898" t="s">
        <v>8</v>
      </c>
      <c r="E396" s="964" t="s">
        <v>9</v>
      </c>
      <c r="F396" s="985" t="s">
        <v>10</v>
      </c>
    </row>
    <row r="397" spans="1:6" ht="15.75" thickBot="1" x14ac:dyDescent="0.3">
      <c r="A397" s="899"/>
      <c r="B397" s="976"/>
      <c r="C397" s="899"/>
      <c r="D397" s="899"/>
      <c r="E397" s="977"/>
      <c r="F397" s="986"/>
    </row>
    <row r="398" spans="1:6" ht="15.75" thickBot="1" x14ac:dyDescent="0.3">
      <c r="A398" s="152"/>
      <c r="B398" s="8"/>
      <c r="C398" s="4" t="s">
        <v>16</v>
      </c>
      <c r="D398" s="144">
        <v>833407800</v>
      </c>
      <c r="E398" s="290"/>
      <c r="F398" s="552">
        <f>F394+D398</f>
        <v>2681166082.3400002</v>
      </c>
    </row>
    <row r="399" spans="1:6" ht="15.75" thickBot="1" x14ac:dyDescent="0.3">
      <c r="A399" s="152"/>
      <c r="B399" s="8"/>
      <c r="C399" s="4" t="s">
        <v>387</v>
      </c>
      <c r="D399" s="144">
        <v>106000</v>
      </c>
      <c r="E399" s="290"/>
      <c r="F399" s="552">
        <f>F398+D399</f>
        <v>2681272082.3400002</v>
      </c>
    </row>
    <row r="400" spans="1:6" ht="15.75" thickBot="1" x14ac:dyDescent="0.3">
      <c r="A400" s="61"/>
      <c r="B400" s="27"/>
      <c r="C400" s="4" t="s">
        <v>34</v>
      </c>
      <c r="D400" s="257"/>
      <c r="E400" s="351"/>
      <c r="F400" s="552">
        <f>F399+D400</f>
        <v>2681272082.3400002</v>
      </c>
    </row>
    <row r="401" spans="1:60" ht="15" customHeight="1" thickBot="1" x14ac:dyDescent="0.3">
      <c r="A401" s="348"/>
      <c r="B401" s="308"/>
      <c r="C401" s="4" t="s">
        <v>16</v>
      </c>
      <c r="D401" s="350"/>
      <c r="E401" s="144">
        <v>88117497.480000004</v>
      </c>
      <c r="F401" s="552">
        <f>F400-E401</f>
        <v>2593154584.8600001</v>
      </c>
    </row>
    <row r="402" spans="1:60" ht="15" customHeight="1" thickBot="1" x14ac:dyDescent="0.3">
      <c r="A402" s="256"/>
      <c r="B402" s="308"/>
      <c r="C402" s="305" t="s">
        <v>1084</v>
      </c>
      <c r="D402" s="135"/>
      <c r="E402" s="316">
        <v>7554.37</v>
      </c>
      <c r="F402" s="552">
        <f>F401-E402</f>
        <v>2593147030.4900002</v>
      </c>
    </row>
    <row r="403" spans="1:60" ht="15.75" thickBot="1" x14ac:dyDescent="0.3">
      <c r="A403" s="134"/>
      <c r="B403" s="27"/>
      <c r="C403" s="260" t="s">
        <v>1090</v>
      </c>
      <c r="D403" s="128"/>
      <c r="E403" s="180">
        <v>126894.67</v>
      </c>
      <c r="F403" s="552">
        <f t="shared" ref="F403:F456" si="6">F402-E403</f>
        <v>2593020135.8200002</v>
      </c>
    </row>
    <row r="404" spans="1:60" ht="15.75" thickBot="1" x14ac:dyDescent="0.3">
      <c r="A404" s="134"/>
      <c r="B404" s="27"/>
      <c r="C404" s="530" t="s">
        <v>2479</v>
      </c>
      <c r="D404" s="128"/>
      <c r="E404" s="180">
        <v>105280.48</v>
      </c>
      <c r="F404" s="552">
        <f t="shared" si="6"/>
        <v>2592914855.3400002</v>
      </c>
    </row>
    <row r="405" spans="1:60" ht="15.75" thickBot="1" x14ac:dyDescent="0.3">
      <c r="A405" s="134"/>
      <c r="B405" s="27"/>
      <c r="C405" s="2" t="s">
        <v>1083</v>
      </c>
      <c r="D405" s="128"/>
      <c r="E405" s="180"/>
      <c r="F405" s="552">
        <f t="shared" si="6"/>
        <v>2592914855.3400002</v>
      </c>
    </row>
    <row r="406" spans="1:60" ht="15.75" thickBot="1" x14ac:dyDescent="0.3">
      <c r="A406" s="309"/>
      <c r="B406" s="334"/>
      <c r="C406" s="335" t="s">
        <v>1358</v>
      </c>
      <c r="D406" s="312"/>
      <c r="E406" s="336">
        <v>175</v>
      </c>
      <c r="F406" s="552">
        <f t="shared" si="6"/>
        <v>2592914680.3400002</v>
      </c>
    </row>
    <row r="407" spans="1:60" s="38" customFormat="1" ht="45" customHeight="1" thickBot="1" x14ac:dyDescent="0.3">
      <c r="A407" s="134">
        <v>44291</v>
      </c>
      <c r="B407" s="5" t="s">
        <v>2421</v>
      </c>
      <c r="C407" s="5" t="s">
        <v>2424</v>
      </c>
      <c r="D407" s="95"/>
      <c r="E407" s="42">
        <v>17324799.91</v>
      </c>
      <c r="F407" s="552">
        <f t="shared" si="6"/>
        <v>2575589880.4300003</v>
      </c>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c r="AZ407" s="277"/>
      <c r="BA407" s="277"/>
      <c r="BB407" s="277"/>
      <c r="BC407" s="277"/>
      <c r="BD407" s="277"/>
      <c r="BE407" s="277"/>
      <c r="BF407" s="277"/>
      <c r="BG407" s="277"/>
      <c r="BH407" s="277"/>
    </row>
    <row r="408" spans="1:60" s="38" customFormat="1" ht="38.25" customHeight="1" thickBot="1" x14ac:dyDescent="0.3">
      <c r="A408" s="134">
        <v>44291</v>
      </c>
      <c r="B408" s="5" t="s">
        <v>2422</v>
      </c>
      <c r="C408" s="5" t="s">
        <v>2453</v>
      </c>
      <c r="D408" s="95"/>
      <c r="E408" s="42">
        <v>894185.9</v>
      </c>
      <c r="F408" s="552">
        <f t="shared" si="6"/>
        <v>2574695694.5300002</v>
      </c>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77"/>
      <c r="AT408" s="277"/>
      <c r="AU408" s="277"/>
      <c r="AV408" s="277"/>
      <c r="AW408" s="277"/>
      <c r="AX408" s="277"/>
      <c r="AY408" s="277"/>
      <c r="AZ408" s="277"/>
      <c r="BA408" s="277"/>
      <c r="BB408" s="277"/>
      <c r="BC408" s="277"/>
      <c r="BD408" s="277"/>
      <c r="BE408" s="277"/>
      <c r="BF408" s="277"/>
      <c r="BG408" s="277"/>
      <c r="BH408" s="277"/>
    </row>
    <row r="409" spans="1:60" s="38" customFormat="1" ht="33.75" customHeight="1" thickBot="1" x14ac:dyDescent="0.3">
      <c r="A409" s="134">
        <v>44292</v>
      </c>
      <c r="B409" s="5">
        <v>33924</v>
      </c>
      <c r="C409" s="5" t="s">
        <v>2454</v>
      </c>
      <c r="D409" s="95"/>
      <c r="E409" s="42">
        <v>3012281.79</v>
      </c>
      <c r="F409" s="552">
        <f t="shared" si="6"/>
        <v>2571683412.7400002</v>
      </c>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c r="AN409" s="277"/>
      <c r="AO409" s="277"/>
      <c r="AP409" s="277"/>
      <c r="AQ409" s="277"/>
      <c r="AR409" s="277"/>
      <c r="AS409" s="277"/>
      <c r="AT409" s="277"/>
      <c r="AU409" s="277"/>
      <c r="AV409" s="277"/>
      <c r="AW409" s="277"/>
      <c r="AX409" s="277"/>
      <c r="AY409" s="277"/>
      <c r="AZ409" s="277"/>
      <c r="BA409" s="277"/>
      <c r="BB409" s="277"/>
      <c r="BC409" s="277"/>
      <c r="BD409" s="277"/>
      <c r="BE409" s="277"/>
      <c r="BF409" s="277"/>
      <c r="BG409" s="277"/>
      <c r="BH409" s="277"/>
    </row>
    <row r="410" spans="1:60" s="38" customFormat="1" ht="37.5" customHeight="1" thickBot="1" x14ac:dyDescent="0.3">
      <c r="A410" s="134">
        <v>44292</v>
      </c>
      <c r="B410" s="5">
        <v>33925</v>
      </c>
      <c r="C410" s="5" t="s">
        <v>2455</v>
      </c>
      <c r="D410" s="95"/>
      <c r="E410" s="42">
        <v>2465864.4300000002</v>
      </c>
      <c r="F410" s="552">
        <f t="shared" si="6"/>
        <v>2569217548.3100004</v>
      </c>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c r="AN410" s="277"/>
      <c r="AO410" s="277"/>
      <c r="AP410" s="277"/>
      <c r="AQ410" s="277"/>
      <c r="AR410" s="277"/>
      <c r="AS410" s="277"/>
      <c r="AT410" s="277"/>
      <c r="AU410" s="277"/>
      <c r="AV410" s="277"/>
      <c r="AW410" s="277"/>
      <c r="AX410" s="277"/>
      <c r="AY410" s="277"/>
      <c r="AZ410" s="277"/>
      <c r="BA410" s="277"/>
      <c r="BB410" s="277"/>
      <c r="BC410" s="277"/>
      <c r="BD410" s="277"/>
      <c r="BE410" s="277"/>
      <c r="BF410" s="277"/>
      <c r="BG410" s="277"/>
      <c r="BH410" s="277"/>
    </row>
    <row r="411" spans="1:60" s="38" customFormat="1" ht="36.75" customHeight="1" thickBot="1" x14ac:dyDescent="0.3">
      <c r="A411" s="134">
        <v>44292</v>
      </c>
      <c r="B411" s="5" t="s">
        <v>2423</v>
      </c>
      <c r="C411" s="5" t="s">
        <v>2456</v>
      </c>
      <c r="D411" s="95"/>
      <c r="E411" s="42">
        <v>2516883.38</v>
      </c>
      <c r="F411" s="552">
        <f t="shared" si="6"/>
        <v>2566700664.9300003</v>
      </c>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77"/>
      <c r="AT411" s="277"/>
      <c r="AU411" s="277"/>
      <c r="AV411" s="277"/>
      <c r="AW411" s="277"/>
      <c r="AX411" s="277"/>
      <c r="AY411" s="277"/>
      <c r="AZ411" s="277"/>
      <c r="BA411" s="277"/>
      <c r="BB411" s="277"/>
      <c r="BC411" s="277"/>
      <c r="BD411" s="277"/>
      <c r="BE411" s="277"/>
      <c r="BF411" s="277"/>
      <c r="BG411" s="277"/>
      <c r="BH411" s="277"/>
    </row>
    <row r="412" spans="1:60" s="38" customFormat="1" ht="37.5" customHeight="1" thickBot="1" x14ac:dyDescent="0.3">
      <c r="A412" s="134">
        <v>44293</v>
      </c>
      <c r="B412" s="5">
        <v>33926</v>
      </c>
      <c r="C412" s="5" t="s">
        <v>2443</v>
      </c>
      <c r="D412" s="95"/>
      <c r="E412" s="42">
        <v>2247047.37</v>
      </c>
      <c r="F412" s="552">
        <f t="shared" si="6"/>
        <v>2564453617.5600004</v>
      </c>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c r="AN412" s="277"/>
      <c r="AO412" s="277"/>
      <c r="AP412" s="277"/>
      <c r="AQ412" s="277"/>
      <c r="AR412" s="277"/>
      <c r="AS412" s="277"/>
      <c r="AT412" s="277"/>
      <c r="AU412" s="277"/>
      <c r="AV412" s="277"/>
      <c r="AW412" s="277"/>
      <c r="AX412" s="277"/>
      <c r="AY412" s="277"/>
      <c r="AZ412" s="277"/>
      <c r="BA412" s="277"/>
      <c r="BB412" s="277"/>
      <c r="BC412" s="277"/>
      <c r="BD412" s="277"/>
      <c r="BE412" s="277"/>
      <c r="BF412" s="277"/>
      <c r="BG412" s="277"/>
      <c r="BH412" s="277"/>
    </row>
    <row r="413" spans="1:60" s="38" customFormat="1" ht="37.5" customHeight="1" thickBot="1" x14ac:dyDescent="0.3">
      <c r="A413" s="134">
        <v>44293</v>
      </c>
      <c r="B413" s="5">
        <v>33927</v>
      </c>
      <c r="C413" s="5" t="s">
        <v>2444</v>
      </c>
      <c r="D413" s="95"/>
      <c r="E413" s="42">
        <v>3161127.56</v>
      </c>
      <c r="F413" s="552">
        <f t="shared" si="6"/>
        <v>2561292490.0000005</v>
      </c>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c r="AN413" s="277"/>
      <c r="AO413" s="277"/>
      <c r="AP413" s="277"/>
      <c r="AQ413" s="277"/>
      <c r="AR413" s="277"/>
      <c r="AS413" s="277"/>
      <c r="AT413" s="277"/>
      <c r="AU413" s="277"/>
      <c r="AV413" s="277"/>
      <c r="AW413" s="277"/>
      <c r="AX413" s="277"/>
      <c r="AY413" s="277"/>
      <c r="AZ413" s="277"/>
      <c r="BA413" s="277"/>
      <c r="BB413" s="277"/>
      <c r="BC413" s="277"/>
      <c r="BD413" s="277"/>
      <c r="BE413" s="277"/>
      <c r="BF413" s="277"/>
      <c r="BG413" s="277"/>
      <c r="BH413" s="277"/>
    </row>
    <row r="414" spans="1:60" s="38" customFormat="1" ht="37.5" customHeight="1" thickBot="1" x14ac:dyDescent="0.3">
      <c r="A414" s="134">
        <v>44293</v>
      </c>
      <c r="B414" s="5">
        <v>33928</v>
      </c>
      <c r="C414" s="5" t="s">
        <v>2445</v>
      </c>
      <c r="D414" s="95"/>
      <c r="E414" s="42">
        <v>2499613.91</v>
      </c>
      <c r="F414" s="552">
        <f t="shared" si="6"/>
        <v>2558792876.0900006</v>
      </c>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c r="AN414" s="277"/>
      <c r="AO414" s="277"/>
      <c r="AP414" s="277"/>
      <c r="AQ414" s="277"/>
      <c r="AR414" s="277"/>
      <c r="AS414" s="277"/>
      <c r="AT414" s="277"/>
      <c r="AU414" s="277"/>
      <c r="AV414" s="277"/>
      <c r="AW414" s="277"/>
      <c r="AX414" s="277"/>
      <c r="AY414" s="277"/>
      <c r="AZ414" s="277"/>
      <c r="BA414" s="277"/>
      <c r="BB414" s="277"/>
      <c r="BC414" s="277"/>
      <c r="BD414" s="277"/>
      <c r="BE414" s="277"/>
      <c r="BF414" s="277"/>
      <c r="BG414" s="277"/>
      <c r="BH414" s="277"/>
    </row>
    <row r="415" spans="1:60" s="38" customFormat="1" ht="37.5" customHeight="1" thickBot="1" x14ac:dyDescent="0.3">
      <c r="A415" s="134">
        <v>44293</v>
      </c>
      <c r="B415" s="5">
        <v>33929</v>
      </c>
      <c r="C415" s="5" t="s">
        <v>2446</v>
      </c>
      <c r="D415" s="95"/>
      <c r="E415" s="42">
        <v>1720817.96</v>
      </c>
      <c r="F415" s="552">
        <f t="shared" si="6"/>
        <v>2557072058.1300006</v>
      </c>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c r="AN415" s="277"/>
      <c r="AO415" s="277"/>
      <c r="AP415" s="277"/>
      <c r="AQ415" s="277"/>
      <c r="AR415" s="277"/>
      <c r="AS415" s="277"/>
      <c r="AT415" s="277"/>
      <c r="AU415" s="277"/>
      <c r="AV415" s="277"/>
      <c r="AW415" s="277"/>
      <c r="AX415" s="277"/>
      <c r="AY415" s="277"/>
      <c r="AZ415" s="277"/>
      <c r="BA415" s="277"/>
      <c r="BB415" s="277"/>
      <c r="BC415" s="277"/>
      <c r="BD415" s="277"/>
      <c r="BE415" s="277"/>
      <c r="BF415" s="277"/>
      <c r="BG415" s="277"/>
      <c r="BH415" s="277"/>
    </row>
    <row r="416" spans="1:60" s="38" customFormat="1" ht="18.75" customHeight="1" thickBot="1" x14ac:dyDescent="0.3">
      <c r="A416" s="134">
        <v>44293</v>
      </c>
      <c r="B416" s="5">
        <v>33930</v>
      </c>
      <c r="C416" s="5" t="s">
        <v>41</v>
      </c>
      <c r="D416" s="95"/>
      <c r="E416" s="42">
        <v>0</v>
      </c>
      <c r="F416" s="552">
        <f t="shared" si="6"/>
        <v>2557072058.1300006</v>
      </c>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77"/>
      <c r="AT416" s="277"/>
      <c r="AU416" s="277"/>
      <c r="AV416" s="277"/>
      <c r="AW416" s="277"/>
      <c r="AX416" s="277"/>
      <c r="AY416" s="277"/>
      <c r="AZ416" s="277"/>
      <c r="BA416" s="277"/>
      <c r="BB416" s="277"/>
      <c r="BC416" s="277"/>
      <c r="BD416" s="277"/>
      <c r="BE416" s="277"/>
      <c r="BF416" s="277"/>
      <c r="BG416" s="277"/>
      <c r="BH416" s="277"/>
    </row>
    <row r="417" spans="1:60" s="38" customFormat="1" ht="37.5" customHeight="1" thickBot="1" x14ac:dyDescent="0.3">
      <c r="A417" s="134">
        <v>44293</v>
      </c>
      <c r="B417" s="5">
        <v>33931</v>
      </c>
      <c r="C417" s="5" t="s">
        <v>2447</v>
      </c>
      <c r="D417" s="95"/>
      <c r="E417" s="42">
        <v>2925056.71</v>
      </c>
      <c r="F417" s="552">
        <f t="shared" si="6"/>
        <v>2554147001.4200006</v>
      </c>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c r="AN417" s="277"/>
      <c r="AO417" s="277"/>
      <c r="AP417" s="277"/>
      <c r="AQ417" s="277"/>
      <c r="AR417" s="277"/>
      <c r="AS417" s="277"/>
      <c r="AT417" s="277"/>
      <c r="AU417" s="277"/>
      <c r="AV417" s="277"/>
      <c r="AW417" s="277"/>
      <c r="AX417" s="277"/>
      <c r="AY417" s="277"/>
      <c r="AZ417" s="277"/>
      <c r="BA417" s="277"/>
      <c r="BB417" s="277"/>
      <c r="BC417" s="277"/>
      <c r="BD417" s="277"/>
      <c r="BE417" s="277"/>
      <c r="BF417" s="277"/>
      <c r="BG417" s="277"/>
      <c r="BH417" s="277"/>
    </row>
    <row r="418" spans="1:60" s="38" customFormat="1" ht="37.5" customHeight="1" thickBot="1" x14ac:dyDescent="0.3">
      <c r="A418" s="134">
        <v>44293</v>
      </c>
      <c r="B418" s="5" t="s">
        <v>2457</v>
      </c>
      <c r="C418" s="5" t="s">
        <v>2448</v>
      </c>
      <c r="D418" s="95"/>
      <c r="E418" s="42">
        <v>8728832.1699999999</v>
      </c>
      <c r="F418" s="552">
        <f t="shared" si="6"/>
        <v>2545418169.2500005</v>
      </c>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c r="AN418" s="277"/>
      <c r="AO418" s="277"/>
      <c r="AP418" s="277"/>
      <c r="AQ418" s="277"/>
      <c r="AR418" s="277"/>
      <c r="AS418" s="277"/>
      <c r="AT418" s="277"/>
      <c r="AU418" s="277"/>
      <c r="AV418" s="277"/>
      <c r="AW418" s="277"/>
      <c r="AX418" s="277"/>
      <c r="AY418" s="277"/>
      <c r="AZ418" s="277"/>
      <c r="BA418" s="277"/>
      <c r="BB418" s="277"/>
      <c r="BC418" s="277"/>
      <c r="BD418" s="277"/>
      <c r="BE418" s="277"/>
      <c r="BF418" s="277"/>
      <c r="BG418" s="277"/>
      <c r="BH418" s="277"/>
    </row>
    <row r="419" spans="1:60" s="38" customFormat="1" ht="51.75" customHeight="1" thickBot="1" x14ac:dyDescent="0.3">
      <c r="A419" s="134">
        <v>44293</v>
      </c>
      <c r="B419" s="5" t="s">
        <v>2458</v>
      </c>
      <c r="C419" s="5" t="s">
        <v>2449</v>
      </c>
      <c r="D419" s="95"/>
      <c r="E419" s="42">
        <v>17238955.899999999</v>
      </c>
      <c r="F419" s="552">
        <f t="shared" si="6"/>
        <v>2528179213.3500004</v>
      </c>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77"/>
      <c r="AT419" s="277"/>
      <c r="AU419" s="277"/>
      <c r="AV419" s="277"/>
      <c r="AW419" s="277"/>
      <c r="AX419" s="277"/>
      <c r="AY419" s="277"/>
      <c r="AZ419" s="277"/>
      <c r="BA419" s="277"/>
      <c r="BB419" s="277"/>
      <c r="BC419" s="277"/>
      <c r="BD419" s="277"/>
      <c r="BE419" s="277"/>
      <c r="BF419" s="277"/>
      <c r="BG419" s="277"/>
      <c r="BH419" s="277"/>
    </row>
    <row r="420" spans="1:60" s="38" customFormat="1" ht="37.5" customHeight="1" thickBot="1" x14ac:dyDescent="0.3">
      <c r="A420" s="134">
        <v>44293</v>
      </c>
      <c r="B420" s="5" t="s">
        <v>2459</v>
      </c>
      <c r="C420" s="5" t="s">
        <v>2450</v>
      </c>
      <c r="D420" s="95"/>
      <c r="E420" s="42">
        <v>2014336.22</v>
      </c>
      <c r="F420" s="552">
        <f t="shared" si="6"/>
        <v>2526164877.1300006</v>
      </c>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c r="AN420" s="277"/>
      <c r="AO420" s="277"/>
      <c r="AP420" s="277"/>
      <c r="AQ420" s="277"/>
      <c r="AR420" s="277"/>
      <c r="AS420" s="277"/>
      <c r="AT420" s="277"/>
      <c r="AU420" s="277"/>
      <c r="AV420" s="277"/>
      <c r="AW420" s="277"/>
      <c r="AX420" s="277"/>
      <c r="AY420" s="277"/>
      <c r="AZ420" s="277"/>
      <c r="BA420" s="277"/>
      <c r="BB420" s="277"/>
      <c r="BC420" s="277"/>
      <c r="BD420" s="277"/>
      <c r="BE420" s="277"/>
      <c r="BF420" s="277"/>
      <c r="BG420" s="277"/>
      <c r="BH420" s="277"/>
    </row>
    <row r="421" spans="1:60" s="38" customFormat="1" ht="37.5" customHeight="1" thickBot="1" x14ac:dyDescent="0.3">
      <c r="A421" s="134">
        <v>44293</v>
      </c>
      <c r="B421" s="5" t="s">
        <v>2460</v>
      </c>
      <c r="C421" s="5" t="s">
        <v>2451</v>
      </c>
      <c r="D421" s="95"/>
      <c r="E421" s="42">
        <v>4211342.8</v>
      </c>
      <c r="F421" s="552">
        <f t="shared" si="6"/>
        <v>2521953534.3300004</v>
      </c>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c r="AN421" s="277"/>
      <c r="AO421" s="277"/>
      <c r="AP421" s="277"/>
      <c r="AQ421" s="277"/>
      <c r="AR421" s="277"/>
      <c r="AS421" s="277"/>
      <c r="AT421" s="277"/>
      <c r="AU421" s="277"/>
      <c r="AV421" s="277"/>
      <c r="AW421" s="277"/>
      <c r="AX421" s="277"/>
      <c r="AY421" s="277"/>
      <c r="AZ421" s="277"/>
      <c r="BA421" s="277"/>
      <c r="BB421" s="277"/>
      <c r="BC421" s="277"/>
      <c r="BD421" s="277"/>
      <c r="BE421" s="277"/>
      <c r="BF421" s="277"/>
      <c r="BG421" s="277"/>
      <c r="BH421" s="277"/>
    </row>
    <row r="422" spans="1:60" s="38" customFormat="1" ht="37.5" customHeight="1" thickBot="1" x14ac:dyDescent="0.3">
      <c r="A422" s="134">
        <v>44293</v>
      </c>
      <c r="B422" s="5" t="s">
        <v>2461</v>
      </c>
      <c r="C422" s="5" t="s">
        <v>2452</v>
      </c>
      <c r="D422" s="95"/>
      <c r="E422" s="42">
        <v>86849.37</v>
      </c>
      <c r="F422" s="552">
        <f t="shared" si="6"/>
        <v>2521866684.9600005</v>
      </c>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c r="AZ422" s="277"/>
      <c r="BA422" s="277"/>
      <c r="BB422" s="277"/>
      <c r="BC422" s="277"/>
      <c r="BD422" s="277"/>
      <c r="BE422" s="277"/>
      <c r="BF422" s="277"/>
      <c r="BG422" s="277"/>
      <c r="BH422" s="277"/>
    </row>
    <row r="423" spans="1:60" s="38" customFormat="1" ht="50.25" customHeight="1" thickBot="1" x14ac:dyDescent="0.3">
      <c r="A423" s="134">
        <v>44294</v>
      </c>
      <c r="B423" s="5" t="s">
        <v>2462</v>
      </c>
      <c r="C423" s="5" t="s">
        <v>2949</v>
      </c>
      <c r="D423" s="95"/>
      <c r="E423" s="42">
        <v>7186135.7300000004</v>
      </c>
      <c r="F423" s="552">
        <f t="shared" si="6"/>
        <v>2514680549.2300005</v>
      </c>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277"/>
      <c r="AF423" s="277"/>
      <c r="AG423" s="277"/>
      <c r="AH423" s="277"/>
      <c r="AI423" s="277"/>
      <c r="AJ423" s="277"/>
      <c r="AK423" s="277"/>
      <c r="AL423" s="277"/>
      <c r="AM423" s="277"/>
      <c r="AN423" s="277"/>
      <c r="AO423" s="277"/>
      <c r="AP423" s="277"/>
      <c r="AQ423" s="277"/>
      <c r="AR423" s="277"/>
      <c r="AS423" s="277"/>
      <c r="AT423" s="277"/>
      <c r="AU423" s="277"/>
      <c r="AV423" s="277"/>
      <c r="AW423" s="277"/>
      <c r="AX423" s="277"/>
      <c r="AY423" s="277"/>
      <c r="AZ423" s="277"/>
      <c r="BA423" s="277"/>
      <c r="BB423" s="277"/>
      <c r="BC423" s="277"/>
      <c r="BD423" s="277"/>
      <c r="BE423" s="277"/>
      <c r="BF423" s="277"/>
      <c r="BG423" s="277"/>
      <c r="BH423" s="277"/>
    </row>
    <row r="424" spans="1:60" s="38" customFormat="1" ht="37.5" customHeight="1" thickBot="1" x14ac:dyDescent="0.3">
      <c r="A424" s="134">
        <v>44295</v>
      </c>
      <c r="B424" s="5">
        <v>33932</v>
      </c>
      <c r="C424" s="193" t="s">
        <v>2489</v>
      </c>
      <c r="D424" s="95"/>
      <c r="E424" s="42">
        <v>3319874.52</v>
      </c>
      <c r="F424" s="552">
        <f t="shared" si="6"/>
        <v>2511360674.7100005</v>
      </c>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77"/>
      <c r="BF424" s="277"/>
      <c r="BG424" s="277"/>
      <c r="BH424" s="277"/>
    </row>
    <row r="425" spans="1:60" s="38" customFormat="1" ht="37.5" customHeight="1" thickBot="1" x14ac:dyDescent="0.3">
      <c r="A425" s="134">
        <v>44295</v>
      </c>
      <c r="B425" s="5">
        <v>33933</v>
      </c>
      <c r="C425" s="193" t="s">
        <v>2490</v>
      </c>
      <c r="D425" s="95"/>
      <c r="E425" s="42">
        <v>2400782.44</v>
      </c>
      <c r="F425" s="552">
        <f t="shared" si="6"/>
        <v>2508959892.2700005</v>
      </c>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77"/>
      <c r="BF425" s="277"/>
      <c r="BG425" s="277"/>
      <c r="BH425" s="277"/>
    </row>
    <row r="426" spans="1:60" s="38" customFormat="1" ht="37.5" customHeight="1" thickBot="1" x14ac:dyDescent="0.3">
      <c r="A426" s="134">
        <v>44295</v>
      </c>
      <c r="B426" s="5">
        <v>33934</v>
      </c>
      <c r="C426" s="193" t="s">
        <v>2491</v>
      </c>
      <c r="D426" s="95"/>
      <c r="E426" s="42">
        <v>2168408.4900000002</v>
      </c>
      <c r="F426" s="552">
        <f t="shared" si="6"/>
        <v>2506791483.7800007</v>
      </c>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77"/>
      <c r="AE426" s="277"/>
      <c r="AF426" s="277"/>
      <c r="AG426" s="277"/>
      <c r="AH426" s="277"/>
      <c r="AI426" s="277"/>
      <c r="AJ426" s="277"/>
      <c r="AK426" s="277"/>
      <c r="AL426" s="277"/>
      <c r="AM426" s="277"/>
      <c r="AN426" s="277"/>
      <c r="AO426" s="277"/>
      <c r="AP426" s="277"/>
      <c r="AQ426" s="277"/>
      <c r="AR426" s="277"/>
      <c r="AS426" s="277"/>
      <c r="AT426" s="277"/>
      <c r="AU426" s="277"/>
      <c r="AV426" s="277"/>
      <c r="AW426" s="277"/>
      <c r="AX426" s="277"/>
      <c r="AY426" s="277"/>
      <c r="AZ426" s="277"/>
      <c r="BA426" s="277"/>
      <c r="BB426" s="277"/>
      <c r="BC426" s="277"/>
      <c r="BD426" s="277"/>
      <c r="BE426" s="277"/>
      <c r="BF426" s="277"/>
      <c r="BG426" s="277"/>
      <c r="BH426" s="277"/>
    </row>
    <row r="427" spans="1:60" s="38" customFormat="1" ht="37.5" customHeight="1" thickBot="1" x14ac:dyDescent="0.3">
      <c r="A427" s="134">
        <v>44295</v>
      </c>
      <c r="B427" s="5">
        <v>33935</v>
      </c>
      <c r="C427" s="193" t="s">
        <v>2492</v>
      </c>
      <c r="D427" s="95"/>
      <c r="E427" s="42">
        <v>1833972.45</v>
      </c>
      <c r="F427" s="552">
        <f t="shared" si="6"/>
        <v>2504957511.3300009</v>
      </c>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77"/>
      <c r="AE427" s="277"/>
      <c r="AF427" s="277"/>
      <c r="AG427" s="277"/>
      <c r="AH427" s="277"/>
      <c r="AI427" s="277"/>
      <c r="AJ427" s="277"/>
      <c r="AK427" s="277"/>
      <c r="AL427" s="277"/>
      <c r="AM427" s="277"/>
      <c r="AN427" s="277"/>
      <c r="AO427" s="277"/>
      <c r="AP427" s="277"/>
      <c r="AQ427" s="277"/>
      <c r="AR427" s="277"/>
      <c r="AS427" s="277"/>
      <c r="AT427" s="277"/>
      <c r="AU427" s="277"/>
      <c r="AV427" s="277"/>
      <c r="AW427" s="277"/>
      <c r="AX427" s="277"/>
      <c r="AY427" s="277"/>
      <c r="AZ427" s="277"/>
      <c r="BA427" s="277"/>
      <c r="BB427" s="277"/>
      <c r="BC427" s="277"/>
      <c r="BD427" s="277"/>
      <c r="BE427" s="277"/>
      <c r="BF427" s="277"/>
      <c r="BG427" s="277"/>
      <c r="BH427" s="277"/>
    </row>
    <row r="428" spans="1:60" s="38" customFormat="1" ht="37.5" customHeight="1" thickBot="1" x14ac:dyDescent="0.3">
      <c r="A428" s="134">
        <v>44295</v>
      </c>
      <c r="B428" s="5">
        <v>33936</v>
      </c>
      <c r="C428" s="193" t="s">
        <v>2950</v>
      </c>
      <c r="D428" s="95"/>
      <c r="E428" s="42">
        <v>2451179.61</v>
      </c>
      <c r="F428" s="552">
        <f t="shared" si="6"/>
        <v>2502506331.7200007</v>
      </c>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77"/>
      <c r="AT428" s="277"/>
      <c r="AU428" s="277"/>
      <c r="AV428" s="277"/>
      <c r="AW428" s="277"/>
      <c r="AX428" s="277"/>
      <c r="AY428" s="277"/>
      <c r="AZ428" s="277"/>
      <c r="BA428" s="277"/>
      <c r="BB428" s="277"/>
      <c r="BC428" s="277"/>
      <c r="BD428" s="277"/>
      <c r="BE428" s="277"/>
      <c r="BF428" s="277"/>
      <c r="BG428" s="277"/>
      <c r="BH428" s="277"/>
    </row>
    <row r="429" spans="1:60" s="38" customFormat="1" ht="33" customHeight="1" thickBot="1" x14ac:dyDescent="0.3">
      <c r="A429" s="256">
        <v>44295</v>
      </c>
      <c r="B429" s="212">
        <v>33937</v>
      </c>
      <c r="C429" s="457" t="s">
        <v>2493</v>
      </c>
      <c r="D429" s="265"/>
      <c r="E429" s="213">
        <v>2441844.1800000002</v>
      </c>
      <c r="F429" s="552">
        <f t="shared" si="6"/>
        <v>2500064487.5400009</v>
      </c>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277"/>
      <c r="AF429" s="277"/>
      <c r="AG429" s="277"/>
      <c r="AH429" s="277"/>
      <c r="AI429" s="277"/>
      <c r="AJ429" s="277"/>
      <c r="AK429" s="277"/>
      <c r="AL429" s="277"/>
      <c r="AM429" s="277"/>
      <c r="AN429" s="277"/>
      <c r="AO429" s="277"/>
      <c r="AP429" s="277"/>
      <c r="AQ429" s="277"/>
      <c r="AR429" s="277"/>
      <c r="AS429" s="277"/>
      <c r="AT429" s="277"/>
      <c r="AU429" s="277"/>
      <c r="AV429" s="277"/>
      <c r="AW429" s="277"/>
      <c r="AX429" s="277"/>
      <c r="AY429" s="277"/>
      <c r="AZ429" s="277"/>
      <c r="BA429" s="277"/>
      <c r="BB429" s="277"/>
      <c r="BC429" s="277"/>
      <c r="BD429" s="277"/>
      <c r="BE429" s="277"/>
      <c r="BF429" s="277"/>
      <c r="BG429" s="277"/>
      <c r="BH429" s="277"/>
    </row>
    <row r="430" spans="1:60" s="38" customFormat="1" ht="42.75" customHeight="1" thickBot="1" x14ac:dyDescent="0.3">
      <c r="A430" s="134">
        <v>44295</v>
      </c>
      <c r="B430" s="252" t="s">
        <v>2494</v>
      </c>
      <c r="C430" s="193" t="s">
        <v>2495</v>
      </c>
      <c r="D430" s="95"/>
      <c r="E430" s="42">
        <v>866583.65</v>
      </c>
      <c r="F430" s="552">
        <f t="shared" si="6"/>
        <v>2499197903.8900008</v>
      </c>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77"/>
      <c r="AE430" s="277"/>
      <c r="AF430" s="277"/>
      <c r="AG430" s="277"/>
      <c r="AH430" s="277"/>
      <c r="AI430" s="277"/>
      <c r="AJ430" s="277"/>
      <c r="AK430" s="277"/>
      <c r="AL430" s="277"/>
      <c r="AM430" s="277"/>
      <c r="AN430" s="277"/>
      <c r="AO430" s="277"/>
      <c r="AP430" s="277"/>
      <c r="AQ430" s="277"/>
      <c r="AR430" s="277"/>
      <c r="AS430" s="277"/>
      <c r="AT430" s="277"/>
      <c r="AU430" s="277"/>
      <c r="AV430" s="277"/>
      <c r="AW430" s="277"/>
      <c r="AX430" s="277"/>
      <c r="AY430" s="277"/>
      <c r="AZ430" s="277"/>
      <c r="BA430" s="277"/>
      <c r="BB430" s="277"/>
      <c r="BC430" s="277"/>
      <c r="BD430" s="277"/>
      <c r="BE430" s="277"/>
      <c r="BF430" s="277"/>
      <c r="BG430" s="277"/>
      <c r="BH430" s="277"/>
    </row>
    <row r="431" spans="1:60" s="38" customFormat="1" ht="37.5" customHeight="1" thickBot="1" x14ac:dyDescent="0.3">
      <c r="A431" s="134">
        <v>44298</v>
      </c>
      <c r="B431" s="5">
        <v>33938</v>
      </c>
      <c r="C431" s="5" t="s">
        <v>2500</v>
      </c>
      <c r="D431" s="95"/>
      <c r="E431" s="42">
        <v>2072566.39</v>
      </c>
      <c r="F431" s="552">
        <f t="shared" si="6"/>
        <v>2497125337.500001</v>
      </c>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77"/>
      <c r="AT431" s="277"/>
      <c r="AU431" s="277"/>
      <c r="AV431" s="277"/>
      <c r="AW431" s="277"/>
      <c r="AX431" s="277"/>
      <c r="AY431" s="277"/>
      <c r="AZ431" s="277"/>
      <c r="BA431" s="277"/>
      <c r="BB431" s="277"/>
      <c r="BC431" s="277"/>
      <c r="BD431" s="277"/>
      <c r="BE431" s="277"/>
      <c r="BF431" s="277"/>
      <c r="BG431" s="277"/>
      <c r="BH431" s="277"/>
    </row>
    <row r="432" spans="1:60" s="38" customFormat="1" ht="37.5" customHeight="1" thickBot="1" x14ac:dyDescent="0.3">
      <c r="A432" s="142">
        <v>44299</v>
      </c>
      <c r="B432" s="5">
        <v>33939</v>
      </c>
      <c r="C432" s="5" t="s">
        <v>2502</v>
      </c>
      <c r="D432" s="95"/>
      <c r="E432" s="42">
        <v>3889142.61</v>
      </c>
      <c r="F432" s="552">
        <f t="shared" si="6"/>
        <v>2493236194.8900008</v>
      </c>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c r="AF432" s="277"/>
      <c r="AG432" s="277"/>
      <c r="AH432" s="277"/>
      <c r="AI432" s="277"/>
      <c r="AJ432" s="277"/>
      <c r="AK432" s="277"/>
      <c r="AL432" s="277"/>
      <c r="AM432" s="277"/>
      <c r="AN432" s="277"/>
      <c r="AO432" s="277"/>
      <c r="AP432" s="277"/>
      <c r="AQ432" s="277"/>
      <c r="AR432" s="277"/>
      <c r="AS432" s="277"/>
      <c r="AT432" s="277"/>
      <c r="AU432" s="277"/>
      <c r="AV432" s="277"/>
      <c r="AW432" s="277"/>
      <c r="AX432" s="277"/>
      <c r="AY432" s="277"/>
      <c r="AZ432" s="277"/>
      <c r="BA432" s="277"/>
      <c r="BB432" s="277"/>
      <c r="BC432" s="277"/>
      <c r="BD432" s="277"/>
      <c r="BE432" s="277"/>
      <c r="BF432" s="277"/>
      <c r="BG432" s="277"/>
      <c r="BH432" s="277"/>
    </row>
    <row r="433" spans="1:60" s="38" customFormat="1" ht="37.5" customHeight="1" thickBot="1" x14ac:dyDescent="0.3">
      <c r="A433" s="142">
        <v>44299</v>
      </c>
      <c r="B433" s="5">
        <v>33940</v>
      </c>
      <c r="C433" s="5" t="s">
        <v>2503</v>
      </c>
      <c r="D433" s="95"/>
      <c r="E433" s="42">
        <v>2495451.12</v>
      </c>
      <c r="F433" s="552">
        <f t="shared" si="6"/>
        <v>2490740743.7700009</v>
      </c>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77"/>
      <c r="AE433" s="277"/>
      <c r="AF433" s="277"/>
      <c r="AG433" s="277"/>
      <c r="AH433" s="277"/>
      <c r="AI433" s="277"/>
      <c r="AJ433" s="277"/>
      <c r="AK433" s="277"/>
      <c r="AL433" s="277"/>
      <c r="AM433" s="277"/>
      <c r="AN433" s="277"/>
      <c r="AO433" s="277"/>
      <c r="AP433" s="277"/>
      <c r="AQ433" s="277"/>
      <c r="AR433" s="277"/>
      <c r="AS433" s="277"/>
      <c r="AT433" s="277"/>
      <c r="AU433" s="277"/>
      <c r="AV433" s="277"/>
      <c r="AW433" s="277"/>
      <c r="AX433" s="277"/>
      <c r="AY433" s="277"/>
      <c r="AZ433" s="277"/>
      <c r="BA433" s="277"/>
      <c r="BB433" s="277"/>
      <c r="BC433" s="277"/>
      <c r="BD433" s="277"/>
      <c r="BE433" s="277"/>
      <c r="BF433" s="277"/>
      <c r="BG433" s="277"/>
      <c r="BH433" s="277"/>
    </row>
    <row r="434" spans="1:60" s="38" customFormat="1" ht="37.5" customHeight="1" thickBot="1" x14ac:dyDescent="0.3">
      <c r="A434" s="142">
        <v>44299</v>
      </c>
      <c r="B434" s="5">
        <v>33941</v>
      </c>
      <c r="C434" s="5" t="s">
        <v>2504</v>
      </c>
      <c r="D434" s="95"/>
      <c r="E434" s="42">
        <v>2379999.1</v>
      </c>
      <c r="F434" s="552">
        <f t="shared" si="6"/>
        <v>2488360744.670001</v>
      </c>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77"/>
      <c r="AE434" s="277"/>
      <c r="AF434" s="277"/>
      <c r="AG434" s="277"/>
      <c r="AH434" s="277"/>
      <c r="AI434" s="277"/>
      <c r="AJ434" s="277"/>
      <c r="AK434" s="277"/>
      <c r="AL434" s="277"/>
      <c r="AM434" s="277"/>
      <c r="AN434" s="277"/>
      <c r="AO434" s="277"/>
      <c r="AP434" s="277"/>
      <c r="AQ434" s="277"/>
      <c r="AR434" s="277"/>
      <c r="AS434" s="277"/>
      <c r="AT434" s="277"/>
      <c r="AU434" s="277"/>
      <c r="AV434" s="277"/>
      <c r="AW434" s="277"/>
      <c r="AX434" s="277"/>
      <c r="AY434" s="277"/>
      <c r="AZ434" s="277"/>
      <c r="BA434" s="277"/>
      <c r="BB434" s="277"/>
      <c r="BC434" s="277"/>
      <c r="BD434" s="277"/>
      <c r="BE434" s="277"/>
      <c r="BF434" s="277"/>
      <c r="BG434" s="277"/>
      <c r="BH434" s="277"/>
    </row>
    <row r="435" spans="1:60" s="38" customFormat="1" ht="45" customHeight="1" thickBot="1" x14ac:dyDescent="0.3">
      <c r="A435" s="142">
        <v>44299</v>
      </c>
      <c r="B435" s="5">
        <v>33942</v>
      </c>
      <c r="C435" s="5" t="s">
        <v>2505</v>
      </c>
      <c r="D435" s="95"/>
      <c r="E435" s="42">
        <v>2596844.15</v>
      </c>
      <c r="F435" s="552">
        <f t="shared" si="6"/>
        <v>2485763900.5200009</v>
      </c>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c r="AN435" s="277"/>
      <c r="AO435" s="277"/>
      <c r="AP435" s="277"/>
      <c r="AQ435" s="277"/>
      <c r="AR435" s="277"/>
      <c r="AS435" s="277"/>
      <c r="AT435" s="277"/>
      <c r="AU435" s="277"/>
      <c r="AV435" s="277"/>
      <c r="AW435" s="277"/>
      <c r="AX435" s="277"/>
      <c r="AY435" s="277"/>
      <c r="AZ435" s="277"/>
      <c r="BA435" s="277"/>
      <c r="BB435" s="277"/>
      <c r="BC435" s="277"/>
      <c r="BD435" s="277"/>
      <c r="BE435" s="277"/>
      <c r="BF435" s="277"/>
      <c r="BG435" s="277"/>
      <c r="BH435" s="277"/>
    </row>
    <row r="436" spans="1:60" s="38" customFormat="1" ht="39" customHeight="1" thickBot="1" x14ac:dyDescent="0.3">
      <c r="A436" s="142">
        <v>44299</v>
      </c>
      <c r="B436" s="5">
        <v>33943</v>
      </c>
      <c r="C436" s="5" t="s">
        <v>2506</v>
      </c>
      <c r="D436" s="95"/>
      <c r="E436" s="42">
        <v>891028.63</v>
      </c>
      <c r="F436" s="552">
        <f t="shared" si="6"/>
        <v>2484872871.8900008</v>
      </c>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c r="AN436" s="277"/>
      <c r="AO436" s="277"/>
      <c r="AP436" s="277"/>
      <c r="AQ436" s="277"/>
      <c r="AR436" s="277"/>
      <c r="AS436" s="277"/>
      <c r="AT436" s="277"/>
      <c r="AU436" s="277"/>
      <c r="AV436" s="277"/>
      <c r="AW436" s="277"/>
      <c r="AX436" s="277"/>
      <c r="AY436" s="277"/>
      <c r="AZ436" s="277"/>
      <c r="BA436" s="277"/>
      <c r="BB436" s="277"/>
      <c r="BC436" s="277"/>
      <c r="BD436" s="277"/>
      <c r="BE436" s="277"/>
      <c r="BF436" s="277"/>
      <c r="BG436" s="277"/>
      <c r="BH436" s="277"/>
    </row>
    <row r="437" spans="1:60" s="38" customFormat="1" ht="39" customHeight="1" thickBot="1" x14ac:dyDescent="0.3">
      <c r="A437" s="142">
        <v>44299</v>
      </c>
      <c r="B437" s="5">
        <v>33944</v>
      </c>
      <c r="C437" s="5" t="s">
        <v>2507</v>
      </c>
      <c r="D437" s="95"/>
      <c r="E437" s="42">
        <v>2880863.06</v>
      </c>
      <c r="F437" s="552">
        <f t="shared" si="6"/>
        <v>2481992008.8300009</v>
      </c>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c r="AN437" s="277"/>
      <c r="AO437" s="277"/>
      <c r="AP437" s="277"/>
      <c r="AQ437" s="277"/>
      <c r="AR437" s="277"/>
      <c r="AS437" s="277"/>
      <c r="AT437" s="277"/>
      <c r="AU437" s="277"/>
      <c r="AV437" s="277"/>
      <c r="AW437" s="277"/>
      <c r="AX437" s="277"/>
      <c r="AY437" s="277"/>
      <c r="AZ437" s="277"/>
      <c r="BA437" s="277"/>
      <c r="BB437" s="277"/>
      <c r="BC437" s="277"/>
      <c r="BD437" s="277"/>
      <c r="BE437" s="277"/>
      <c r="BF437" s="277"/>
      <c r="BG437" s="277"/>
      <c r="BH437" s="277"/>
    </row>
    <row r="438" spans="1:60" s="38" customFormat="1" ht="37.5" customHeight="1" thickBot="1" x14ac:dyDescent="0.3">
      <c r="A438" s="142">
        <v>44299</v>
      </c>
      <c r="B438" s="5" t="s">
        <v>2501</v>
      </c>
      <c r="C438" s="5" t="s">
        <v>2508</v>
      </c>
      <c r="D438" s="95"/>
      <c r="E438" s="42">
        <v>1638330.01</v>
      </c>
      <c r="F438" s="552">
        <f t="shared" si="6"/>
        <v>2480353678.8200006</v>
      </c>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c r="AN438" s="277"/>
      <c r="AO438" s="277"/>
      <c r="AP438" s="277"/>
      <c r="AQ438" s="277"/>
      <c r="AR438" s="277"/>
      <c r="AS438" s="277"/>
      <c r="AT438" s="277"/>
      <c r="AU438" s="277"/>
      <c r="AV438" s="277"/>
      <c r="AW438" s="277"/>
      <c r="AX438" s="277"/>
      <c r="AY438" s="277"/>
      <c r="AZ438" s="277"/>
      <c r="BA438" s="277"/>
      <c r="BB438" s="277"/>
      <c r="BC438" s="277"/>
      <c r="BD438" s="277"/>
      <c r="BE438" s="277"/>
      <c r="BF438" s="277"/>
      <c r="BG438" s="277"/>
      <c r="BH438" s="277"/>
    </row>
    <row r="439" spans="1:60" s="38" customFormat="1" ht="37.5" customHeight="1" thickBot="1" x14ac:dyDescent="0.3">
      <c r="A439" s="142">
        <v>44300</v>
      </c>
      <c r="B439" s="5">
        <v>33945</v>
      </c>
      <c r="C439" s="5" t="s">
        <v>2510</v>
      </c>
      <c r="D439" s="95"/>
      <c r="E439" s="42">
        <v>2111041.04</v>
      </c>
      <c r="F439" s="552">
        <f t="shared" si="6"/>
        <v>2478242637.7800007</v>
      </c>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77"/>
      <c r="AE439" s="277"/>
      <c r="AF439" s="277"/>
      <c r="AG439" s="277"/>
      <c r="AH439" s="277"/>
      <c r="AI439" s="277"/>
      <c r="AJ439" s="277"/>
      <c r="AK439" s="277"/>
      <c r="AL439" s="277"/>
      <c r="AM439" s="277"/>
      <c r="AN439" s="277"/>
      <c r="AO439" s="277"/>
      <c r="AP439" s="277"/>
      <c r="AQ439" s="277"/>
      <c r="AR439" s="277"/>
      <c r="AS439" s="277"/>
      <c r="AT439" s="277"/>
      <c r="AU439" s="277"/>
      <c r="AV439" s="277"/>
      <c r="AW439" s="277"/>
      <c r="AX439" s="277"/>
      <c r="AY439" s="277"/>
      <c r="AZ439" s="277"/>
      <c r="BA439" s="277"/>
      <c r="BB439" s="277"/>
      <c r="BC439" s="277"/>
      <c r="BD439" s="277"/>
      <c r="BE439" s="277"/>
      <c r="BF439" s="277"/>
      <c r="BG439" s="277"/>
      <c r="BH439" s="277"/>
    </row>
    <row r="440" spans="1:60" s="38" customFormat="1" ht="37.5" customHeight="1" thickBot="1" x14ac:dyDescent="0.3">
      <c r="A440" s="142">
        <v>44300</v>
      </c>
      <c r="B440" s="5">
        <v>33946</v>
      </c>
      <c r="C440" s="5" t="s">
        <v>2511</v>
      </c>
      <c r="D440" s="95"/>
      <c r="E440" s="42">
        <v>2832371.91</v>
      </c>
      <c r="F440" s="552">
        <f t="shared" si="6"/>
        <v>2475410265.8700008</v>
      </c>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77"/>
      <c r="AE440" s="277"/>
      <c r="AF440" s="277"/>
      <c r="AG440" s="277"/>
      <c r="AH440" s="277"/>
      <c r="AI440" s="277"/>
      <c r="AJ440" s="277"/>
      <c r="AK440" s="277"/>
      <c r="AL440" s="277"/>
      <c r="AM440" s="277"/>
      <c r="AN440" s="277"/>
      <c r="AO440" s="277"/>
      <c r="AP440" s="277"/>
      <c r="AQ440" s="277"/>
      <c r="AR440" s="277"/>
      <c r="AS440" s="277"/>
      <c r="AT440" s="277"/>
      <c r="AU440" s="277"/>
      <c r="AV440" s="277"/>
      <c r="AW440" s="277"/>
      <c r="AX440" s="277"/>
      <c r="AY440" s="277"/>
      <c r="AZ440" s="277"/>
      <c r="BA440" s="277"/>
      <c r="BB440" s="277"/>
      <c r="BC440" s="277"/>
      <c r="BD440" s="277"/>
      <c r="BE440" s="277"/>
      <c r="BF440" s="277"/>
      <c r="BG440" s="277"/>
      <c r="BH440" s="277"/>
    </row>
    <row r="441" spans="1:60" s="38" customFormat="1" ht="30" customHeight="1" thickBot="1" x14ac:dyDescent="0.3">
      <c r="A441" s="142">
        <v>44300</v>
      </c>
      <c r="B441" s="5">
        <v>33947</v>
      </c>
      <c r="C441" s="5" t="s">
        <v>2512</v>
      </c>
      <c r="D441" s="95"/>
      <c r="E441" s="42">
        <v>2994377.45</v>
      </c>
      <c r="F441" s="552">
        <f t="shared" si="6"/>
        <v>2472415888.420001</v>
      </c>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77"/>
      <c r="AT441" s="277"/>
      <c r="AU441" s="277"/>
      <c r="AV441" s="277"/>
      <c r="AW441" s="277"/>
      <c r="AX441" s="277"/>
      <c r="AY441" s="277"/>
      <c r="AZ441" s="277"/>
      <c r="BA441" s="277"/>
      <c r="BB441" s="277"/>
      <c r="BC441" s="277"/>
      <c r="BD441" s="277"/>
      <c r="BE441" s="277"/>
      <c r="BF441" s="277"/>
      <c r="BG441" s="277"/>
      <c r="BH441" s="277"/>
    </row>
    <row r="442" spans="1:60" s="38" customFormat="1" ht="38.25" customHeight="1" thickBot="1" x14ac:dyDescent="0.3">
      <c r="A442" s="142">
        <v>44300</v>
      </c>
      <c r="B442" s="541" t="s">
        <v>2509</v>
      </c>
      <c r="C442" s="541" t="s">
        <v>2513</v>
      </c>
      <c r="D442" s="95"/>
      <c r="E442" s="542">
        <v>526793.69999999995</v>
      </c>
      <c r="F442" s="552">
        <f t="shared" si="6"/>
        <v>2471889094.7200012</v>
      </c>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c r="AN442" s="277"/>
      <c r="AO442" s="277"/>
      <c r="AP442" s="277"/>
      <c r="AQ442" s="277"/>
      <c r="AR442" s="277"/>
      <c r="AS442" s="277"/>
      <c r="AT442" s="277"/>
      <c r="AU442" s="277"/>
      <c r="AV442" s="277"/>
      <c r="AW442" s="277"/>
      <c r="AX442" s="277"/>
      <c r="AY442" s="277"/>
      <c r="AZ442" s="277"/>
      <c r="BA442" s="277"/>
      <c r="BB442" s="277"/>
      <c r="BC442" s="277"/>
      <c r="BD442" s="277"/>
      <c r="BE442" s="277"/>
      <c r="BF442" s="277"/>
      <c r="BG442" s="277"/>
      <c r="BH442" s="277"/>
    </row>
    <row r="443" spans="1:60" s="38" customFormat="1" ht="41.25" customHeight="1" thickBot="1" x14ac:dyDescent="0.3">
      <c r="A443" s="142">
        <v>44305</v>
      </c>
      <c r="B443" s="5">
        <v>33948</v>
      </c>
      <c r="C443" s="5" t="s">
        <v>2718</v>
      </c>
      <c r="D443" s="95"/>
      <c r="E443" s="42">
        <v>16194354.66</v>
      </c>
      <c r="F443" s="552">
        <f t="shared" si="6"/>
        <v>2455694740.0600014</v>
      </c>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c r="AN443" s="277"/>
      <c r="AO443" s="277"/>
      <c r="AP443" s="277"/>
      <c r="AQ443" s="277"/>
      <c r="AR443" s="277"/>
      <c r="AS443" s="277"/>
      <c r="AT443" s="277"/>
      <c r="AU443" s="277"/>
      <c r="AV443" s="277"/>
      <c r="AW443" s="277"/>
      <c r="AX443" s="277"/>
      <c r="AY443" s="277"/>
      <c r="AZ443" s="277"/>
      <c r="BA443" s="277"/>
      <c r="BB443" s="277"/>
      <c r="BC443" s="277"/>
      <c r="BD443" s="277"/>
      <c r="BE443" s="277"/>
      <c r="BF443" s="277"/>
      <c r="BG443" s="277"/>
      <c r="BH443" s="277"/>
    </row>
    <row r="444" spans="1:60" s="38" customFormat="1" ht="30.75" customHeight="1" thickBot="1" x14ac:dyDescent="0.3">
      <c r="A444" s="142">
        <v>44305</v>
      </c>
      <c r="B444" s="5">
        <v>33949</v>
      </c>
      <c r="C444" s="5" t="s">
        <v>2719</v>
      </c>
      <c r="D444" s="95"/>
      <c r="E444" s="42">
        <v>3246548.07</v>
      </c>
      <c r="F444" s="552">
        <f t="shared" si="6"/>
        <v>2452448191.9900012</v>
      </c>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77"/>
      <c r="AT444" s="277"/>
      <c r="AU444" s="277"/>
      <c r="AV444" s="277"/>
      <c r="AW444" s="277"/>
      <c r="AX444" s="277"/>
      <c r="AY444" s="277"/>
      <c r="AZ444" s="277"/>
      <c r="BA444" s="277"/>
      <c r="BB444" s="277"/>
      <c r="BC444" s="277"/>
      <c r="BD444" s="277"/>
      <c r="BE444" s="277"/>
      <c r="BF444" s="277"/>
      <c r="BG444" s="277"/>
      <c r="BH444" s="277"/>
    </row>
    <row r="445" spans="1:60" s="38" customFormat="1" ht="38.25" customHeight="1" thickBot="1" x14ac:dyDescent="0.3">
      <c r="A445" s="142">
        <v>44305</v>
      </c>
      <c r="B445" s="5" t="s">
        <v>2717</v>
      </c>
      <c r="C445" s="5" t="s">
        <v>2720</v>
      </c>
      <c r="D445" s="95"/>
      <c r="E445" s="42">
        <v>4175874.64</v>
      </c>
      <c r="F445" s="552">
        <f t="shared" si="6"/>
        <v>2448272317.3500013</v>
      </c>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c r="AN445" s="277"/>
      <c r="AO445" s="277"/>
      <c r="AP445" s="277"/>
      <c r="AQ445" s="277"/>
      <c r="AR445" s="277"/>
      <c r="AS445" s="277"/>
      <c r="AT445" s="277"/>
      <c r="AU445" s="277"/>
      <c r="AV445" s="277"/>
      <c r="AW445" s="277"/>
      <c r="AX445" s="277"/>
      <c r="AY445" s="277"/>
      <c r="AZ445" s="277"/>
      <c r="BA445" s="277"/>
      <c r="BB445" s="277"/>
      <c r="BC445" s="277"/>
      <c r="BD445" s="277"/>
      <c r="BE445" s="277"/>
      <c r="BF445" s="277"/>
      <c r="BG445" s="277"/>
      <c r="BH445" s="277"/>
    </row>
    <row r="446" spans="1:60" s="38" customFormat="1" ht="35.25" customHeight="1" thickBot="1" x14ac:dyDescent="0.3">
      <c r="A446" s="142">
        <v>44308</v>
      </c>
      <c r="B446" s="5">
        <v>33950</v>
      </c>
      <c r="C446" s="5" t="s">
        <v>2777</v>
      </c>
      <c r="D446" s="95"/>
      <c r="E446" s="42">
        <v>1937107.65</v>
      </c>
      <c r="F446" s="552">
        <f t="shared" si="6"/>
        <v>2446335209.7000012</v>
      </c>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77"/>
      <c r="AE446" s="277"/>
      <c r="AF446" s="277"/>
      <c r="AG446" s="277"/>
      <c r="AH446" s="277"/>
      <c r="AI446" s="277"/>
      <c r="AJ446" s="277"/>
      <c r="AK446" s="277"/>
      <c r="AL446" s="277"/>
      <c r="AM446" s="277"/>
      <c r="AN446" s="277"/>
      <c r="AO446" s="277"/>
      <c r="AP446" s="277"/>
      <c r="AQ446" s="277"/>
      <c r="AR446" s="277"/>
      <c r="AS446" s="277"/>
      <c r="AT446" s="277"/>
      <c r="AU446" s="277"/>
      <c r="AV446" s="277"/>
      <c r="AW446" s="277"/>
      <c r="AX446" s="277"/>
      <c r="AY446" s="277"/>
      <c r="AZ446" s="277"/>
      <c r="BA446" s="277"/>
      <c r="BB446" s="277"/>
      <c r="BC446" s="277"/>
      <c r="BD446" s="277"/>
      <c r="BE446" s="277"/>
      <c r="BF446" s="277"/>
      <c r="BG446" s="277"/>
      <c r="BH446" s="277"/>
    </row>
    <row r="447" spans="1:60" s="38" customFormat="1" ht="39" customHeight="1" thickBot="1" x14ac:dyDescent="0.3">
      <c r="A447" s="142">
        <v>44308</v>
      </c>
      <c r="B447" s="5" t="s">
        <v>2778</v>
      </c>
      <c r="C447" s="5" t="s">
        <v>2780</v>
      </c>
      <c r="D447" s="95"/>
      <c r="E447" s="42">
        <v>2126253.4700000002</v>
      </c>
      <c r="F447" s="552">
        <f t="shared" si="6"/>
        <v>2444208956.2300014</v>
      </c>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77"/>
      <c r="AE447" s="277"/>
      <c r="AF447" s="277"/>
      <c r="AG447" s="277"/>
      <c r="AH447" s="277"/>
      <c r="AI447" s="277"/>
      <c r="AJ447" s="277"/>
      <c r="AK447" s="277"/>
      <c r="AL447" s="277"/>
      <c r="AM447" s="277"/>
      <c r="AN447" s="277"/>
      <c r="AO447" s="277"/>
      <c r="AP447" s="277"/>
      <c r="AQ447" s="277"/>
      <c r="AR447" s="277"/>
      <c r="AS447" s="277"/>
      <c r="AT447" s="277"/>
      <c r="AU447" s="277"/>
      <c r="AV447" s="277"/>
      <c r="AW447" s="277"/>
      <c r="AX447" s="277"/>
      <c r="AY447" s="277"/>
      <c r="AZ447" s="277"/>
      <c r="BA447" s="277"/>
      <c r="BB447" s="277"/>
      <c r="BC447" s="277"/>
      <c r="BD447" s="277"/>
      <c r="BE447" s="277"/>
      <c r="BF447" s="277"/>
      <c r="BG447" s="277"/>
      <c r="BH447" s="277"/>
    </row>
    <row r="448" spans="1:60" s="38" customFormat="1" ht="27" customHeight="1" thickBot="1" x14ac:dyDescent="0.3">
      <c r="A448" s="142">
        <v>44308</v>
      </c>
      <c r="B448" s="5" t="s">
        <v>2779</v>
      </c>
      <c r="C448" s="5" t="s">
        <v>2781</v>
      </c>
      <c r="D448" s="95"/>
      <c r="E448" s="42">
        <v>1</v>
      </c>
      <c r="F448" s="552">
        <f t="shared" si="6"/>
        <v>2444208955.2300014</v>
      </c>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277"/>
      <c r="AF448" s="277"/>
      <c r="AG448" s="277"/>
      <c r="AH448" s="277"/>
      <c r="AI448" s="277"/>
      <c r="AJ448" s="277"/>
      <c r="AK448" s="277"/>
      <c r="AL448" s="277"/>
      <c r="AM448" s="277"/>
      <c r="AN448" s="277"/>
      <c r="AO448" s="277"/>
      <c r="AP448" s="277"/>
      <c r="AQ448" s="277"/>
      <c r="AR448" s="277"/>
      <c r="AS448" s="277"/>
      <c r="AT448" s="277"/>
      <c r="AU448" s="277"/>
      <c r="AV448" s="277"/>
      <c r="AW448" s="277"/>
      <c r="AX448" s="277"/>
      <c r="AY448" s="277"/>
      <c r="AZ448" s="277"/>
      <c r="BA448" s="277"/>
      <c r="BB448" s="277"/>
      <c r="BC448" s="277"/>
      <c r="BD448" s="277"/>
      <c r="BE448" s="277"/>
      <c r="BF448" s="277"/>
      <c r="BG448" s="277"/>
      <c r="BH448" s="277"/>
    </row>
    <row r="449" spans="1:60" s="38" customFormat="1" ht="27" customHeight="1" thickBot="1" x14ac:dyDescent="0.3">
      <c r="A449" s="142">
        <v>44309</v>
      </c>
      <c r="B449" s="5">
        <v>33951</v>
      </c>
      <c r="C449" s="5" t="s">
        <v>2872</v>
      </c>
      <c r="D449" s="95"/>
      <c r="E449" s="42">
        <v>1073933.6299999999</v>
      </c>
      <c r="F449" s="552">
        <f t="shared" si="6"/>
        <v>2443135021.6000013</v>
      </c>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c r="AQ449" s="277"/>
      <c r="AR449" s="277"/>
      <c r="AS449" s="277"/>
      <c r="AT449" s="277"/>
      <c r="AU449" s="277"/>
      <c r="AV449" s="277"/>
      <c r="AW449" s="277"/>
      <c r="AX449" s="277"/>
      <c r="AY449" s="277"/>
      <c r="AZ449" s="277"/>
      <c r="BA449" s="277"/>
      <c r="BB449" s="277"/>
      <c r="BC449" s="277"/>
      <c r="BD449" s="277"/>
      <c r="BE449" s="277"/>
      <c r="BF449" s="277"/>
      <c r="BG449" s="277"/>
      <c r="BH449" s="277"/>
    </row>
    <row r="450" spans="1:60" s="38" customFormat="1" ht="27" customHeight="1" thickBot="1" x14ac:dyDescent="0.3">
      <c r="A450" s="142">
        <v>44309</v>
      </c>
      <c r="B450" s="5" t="s">
        <v>2875</v>
      </c>
      <c r="C450" s="5" t="s">
        <v>2873</v>
      </c>
      <c r="D450" s="95"/>
      <c r="E450" s="42">
        <v>5622101.4500000002</v>
      </c>
      <c r="F450" s="552">
        <f t="shared" si="6"/>
        <v>2437512920.1500015</v>
      </c>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277"/>
      <c r="AF450" s="277"/>
      <c r="AG450" s="277"/>
      <c r="AH450" s="277"/>
      <c r="AI450" s="277"/>
      <c r="AJ450" s="277"/>
      <c r="AK450" s="277"/>
      <c r="AL450" s="277"/>
      <c r="AM450" s="277"/>
      <c r="AN450" s="277"/>
      <c r="AO450" s="277"/>
      <c r="AP450" s="277"/>
      <c r="AQ450" s="277"/>
      <c r="AR450" s="277"/>
      <c r="AS450" s="277"/>
      <c r="AT450" s="277"/>
      <c r="AU450" s="277"/>
      <c r="AV450" s="277"/>
      <c r="AW450" s="277"/>
      <c r="AX450" s="277"/>
      <c r="AY450" s="277"/>
      <c r="AZ450" s="277"/>
      <c r="BA450" s="277"/>
      <c r="BB450" s="277"/>
      <c r="BC450" s="277"/>
      <c r="BD450" s="277"/>
      <c r="BE450" s="277"/>
      <c r="BF450" s="277"/>
      <c r="BG450" s="277"/>
      <c r="BH450" s="277"/>
    </row>
    <row r="451" spans="1:60" s="38" customFormat="1" ht="27" customHeight="1" thickBot="1" x14ac:dyDescent="0.3">
      <c r="A451" s="142">
        <v>44309</v>
      </c>
      <c r="B451" s="5" t="s">
        <v>2876</v>
      </c>
      <c r="C451" s="5" t="s">
        <v>2874</v>
      </c>
      <c r="D451" s="95"/>
      <c r="E451" s="42">
        <v>4957492</v>
      </c>
      <c r="F451" s="552">
        <f t="shared" si="6"/>
        <v>2432555428.1500015</v>
      </c>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row>
    <row r="452" spans="1:60" s="38" customFormat="1" ht="39.75" customHeight="1" thickBot="1" x14ac:dyDescent="0.3">
      <c r="A452" s="142">
        <v>44312</v>
      </c>
      <c r="B452" s="5" t="s">
        <v>2926</v>
      </c>
      <c r="C452" s="5" t="s">
        <v>2928</v>
      </c>
      <c r="D452" s="95"/>
      <c r="E452" s="42">
        <v>1328628.97</v>
      </c>
      <c r="F452" s="552">
        <f t="shared" si="6"/>
        <v>2431226799.1800017</v>
      </c>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s="277"/>
      <c r="AG452" s="277"/>
      <c r="AH452" s="277"/>
      <c r="AI452" s="277"/>
      <c r="AJ452" s="277"/>
      <c r="AK452" s="277"/>
      <c r="AL452" s="277"/>
      <c r="AM452" s="277"/>
      <c r="AN452" s="277"/>
      <c r="AO452" s="277"/>
      <c r="AP452" s="277"/>
      <c r="AQ452" s="277"/>
      <c r="AR452" s="277"/>
      <c r="AS452" s="277"/>
      <c r="AT452" s="277"/>
      <c r="AU452" s="277"/>
      <c r="AV452" s="277"/>
      <c r="AW452" s="277"/>
      <c r="AX452" s="277"/>
      <c r="AY452" s="277"/>
      <c r="AZ452" s="277"/>
      <c r="BA452" s="277"/>
      <c r="BB452" s="277"/>
      <c r="BC452" s="277"/>
      <c r="BD452" s="277"/>
      <c r="BE452" s="277"/>
      <c r="BF452" s="277"/>
      <c r="BG452" s="277"/>
      <c r="BH452" s="277"/>
    </row>
    <row r="453" spans="1:60" s="38" customFormat="1" ht="42" customHeight="1" thickBot="1" x14ac:dyDescent="0.3">
      <c r="A453" s="142">
        <v>44312</v>
      </c>
      <c r="B453" s="5" t="s">
        <v>2927</v>
      </c>
      <c r="C453" s="5" t="s">
        <v>2929</v>
      </c>
      <c r="D453" s="95"/>
      <c r="E453" s="42">
        <v>420302.92</v>
      </c>
      <c r="F453" s="552">
        <f t="shared" si="6"/>
        <v>2430806496.2600017</v>
      </c>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277"/>
      <c r="AF453" s="277"/>
      <c r="AG453" s="277"/>
      <c r="AH453" s="277"/>
      <c r="AI453" s="277"/>
      <c r="AJ453" s="277"/>
      <c r="AK453" s="277"/>
      <c r="AL453" s="277"/>
      <c r="AM453" s="277"/>
      <c r="AN453" s="277"/>
      <c r="AO453" s="277"/>
      <c r="AP453" s="277"/>
      <c r="AQ453" s="277"/>
      <c r="AR453" s="277"/>
      <c r="AS453" s="277"/>
      <c r="AT453" s="277"/>
      <c r="AU453" s="277"/>
      <c r="AV453" s="277"/>
      <c r="AW453" s="277"/>
      <c r="AX453" s="277"/>
      <c r="AY453" s="277"/>
      <c r="AZ453" s="277"/>
      <c r="BA453" s="277"/>
      <c r="BB453" s="277"/>
      <c r="BC453" s="277"/>
      <c r="BD453" s="277"/>
      <c r="BE453" s="277"/>
      <c r="BF453" s="277"/>
      <c r="BG453" s="277"/>
      <c r="BH453" s="277"/>
    </row>
    <row r="454" spans="1:60" s="38" customFormat="1" ht="54" customHeight="1" thickBot="1" x14ac:dyDescent="0.3">
      <c r="A454" s="142">
        <v>44313</v>
      </c>
      <c r="B454" s="5" t="s">
        <v>2954</v>
      </c>
      <c r="C454" s="5" t="s">
        <v>2951</v>
      </c>
      <c r="D454" s="95"/>
      <c r="E454" s="42">
        <v>482078.83</v>
      </c>
      <c r="F454" s="552">
        <f t="shared" si="6"/>
        <v>2430324417.4300017</v>
      </c>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s="277"/>
      <c r="AG454" s="277"/>
      <c r="AH454" s="277"/>
      <c r="AI454" s="277"/>
      <c r="AJ454" s="277"/>
      <c r="AK454" s="277"/>
      <c r="AL454" s="277"/>
      <c r="AM454" s="277"/>
      <c r="AN454" s="277"/>
      <c r="AO454" s="277"/>
      <c r="AP454" s="277"/>
      <c r="AQ454" s="277"/>
      <c r="AR454" s="277"/>
      <c r="AS454" s="277"/>
      <c r="AT454" s="277"/>
      <c r="AU454" s="277"/>
      <c r="AV454" s="277"/>
      <c r="AW454" s="277"/>
      <c r="AX454" s="277"/>
      <c r="AY454" s="277"/>
      <c r="AZ454" s="277"/>
      <c r="BA454" s="277"/>
      <c r="BB454" s="277"/>
      <c r="BC454" s="277"/>
      <c r="BD454" s="277"/>
      <c r="BE454" s="277"/>
      <c r="BF454" s="277"/>
      <c r="BG454" s="277"/>
      <c r="BH454" s="277"/>
    </row>
    <row r="455" spans="1:60" s="38" customFormat="1" ht="56.25" customHeight="1" thickBot="1" x14ac:dyDescent="0.3">
      <c r="A455" s="142">
        <v>44313</v>
      </c>
      <c r="B455" s="5" t="s">
        <v>2953</v>
      </c>
      <c r="C455" s="5" t="s">
        <v>2952</v>
      </c>
      <c r="D455" s="95"/>
      <c r="E455" s="42">
        <v>2669979.11</v>
      </c>
      <c r="F455" s="552">
        <f t="shared" si="6"/>
        <v>2427654438.3200016</v>
      </c>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277"/>
      <c r="AE455" s="277"/>
      <c r="AF455" s="277"/>
      <c r="AG455" s="277"/>
      <c r="AH455" s="277"/>
      <c r="AI455" s="277"/>
      <c r="AJ455" s="277"/>
      <c r="AK455" s="277"/>
      <c r="AL455" s="277"/>
      <c r="AM455" s="277"/>
      <c r="AN455" s="277"/>
      <c r="AO455" s="277"/>
      <c r="AP455" s="277"/>
      <c r="AQ455" s="277"/>
      <c r="AR455" s="277"/>
      <c r="AS455" s="277"/>
      <c r="AT455" s="277"/>
      <c r="AU455" s="277"/>
      <c r="AV455" s="277"/>
      <c r="AW455" s="277"/>
      <c r="AX455" s="277"/>
      <c r="AY455" s="277"/>
      <c r="AZ455" s="277"/>
      <c r="BA455" s="277"/>
      <c r="BB455" s="277"/>
      <c r="BC455" s="277"/>
      <c r="BD455" s="277"/>
      <c r="BE455" s="277"/>
      <c r="BF455" s="277"/>
      <c r="BG455" s="277"/>
      <c r="BH455" s="277"/>
    </row>
    <row r="456" spans="1:60" s="38" customFormat="1" ht="42" customHeight="1" x14ac:dyDescent="0.25">
      <c r="A456" s="142">
        <v>44316</v>
      </c>
      <c r="B456" s="5">
        <v>33952</v>
      </c>
      <c r="C456" s="5" t="s">
        <v>3017</v>
      </c>
      <c r="D456" s="95"/>
      <c r="E456" s="42">
        <v>61696.89</v>
      </c>
      <c r="F456" s="552">
        <f t="shared" si="6"/>
        <v>2427592741.4300017</v>
      </c>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c r="AN456" s="277"/>
      <c r="AO456" s="277"/>
      <c r="AP456" s="277"/>
      <c r="AQ456" s="277"/>
      <c r="AR456" s="277"/>
      <c r="AS456" s="277"/>
      <c r="AT456" s="277"/>
      <c r="AU456" s="277"/>
      <c r="AV456" s="277"/>
      <c r="AW456" s="277"/>
      <c r="AX456" s="277"/>
      <c r="AY456" s="277"/>
      <c r="AZ456" s="277"/>
      <c r="BA456" s="277"/>
      <c r="BB456" s="277"/>
      <c r="BC456" s="277"/>
      <c r="BD456" s="277"/>
      <c r="BE456" s="277"/>
      <c r="BF456" s="277"/>
      <c r="BG456" s="277"/>
      <c r="BH456" s="277"/>
    </row>
    <row r="457" spans="1:60" s="38" customFormat="1" ht="27" customHeight="1" x14ac:dyDescent="0.25">
      <c r="A457" s="205"/>
      <c r="B457" s="28"/>
      <c r="C457" s="28"/>
      <c r="D457" s="121"/>
      <c r="E457" s="32"/>
      <c r="F457" s="113"/>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c r="AN457" s="277"/>
      <c r="AO457" s="277"/>
      <c r="AP457" s="277"/>
      <c r="AQ457" s="277"/>
      <c r="AR457" s="277"/>
      <c r="AS457" s="277"/>
      <c r="AT457" s="277"/>
      <c r="AU457" s="277"/>
      <c r="AV457" s="277"/>
      <c r="AW457" s="277"/>
      <c r="AX457" s="277"/>
      <c r="AY457" s="277"/>
      <c r="AZ457" s="277"/>
      <c r="BA457" s="277"/>
      <c r="BB457" s="277"/>
      <c r="BC457" s="277"/>
      <c r="BD457" s="277"/>
      <c r="BE457" s="277"/>
      <c r="BF457" s="277"/>
      <c r="BG457" s="277"/>
      <c r="BH457" s="277"/>
    </row>
    <row r="458" spans="1:60" s="38" customFormat="1" ht="35.25" customHeight="1" x14ac:dyDescent="0.25">
      <c r="A458" s="205"/>
      <c r="B458" s="28"/>
      <c r="C458" s="28"/>
      <c r="D458" s="121"/>
      <c r="E458" s="32"/>
      <c r="F458" s="113"/>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row>
    <row r="459" spans="1:60" s="38" customFormat="1" ht="37.5" customHeight="1" x14ac:dyDescent="0.25">
      <c r="A459" s="10"/>
      <c r="B459" s="7"/>
      <c r="C459" s="35"/>
      <c r="D459" s="71"/>
      <c r="E459" s="36"/>
      <c r="F459" s="113"/>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77"/>
      <c r="BF459" s="277"/>
      <c r="BG459" s="277"/>
      <c r="BH459" s="277"/>
    </row>
    <row r="460" spans="1:60" s="38" customFormat="1" ht="37.5" customHeight="1" x14ac:dyDescent="0.25">
      <c r="A460" s="887" t="s">
        <v>0</v>
      </c>
      <c r="B460" s="887"/>
      <c r="C460" s="887"/>
      <c r="D460" s="887"/>
      <c r="E460" s="887"/>
      <c r="F460" s="88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c r="AN460" s="277"/>
      <c r="AO460" s="277"/>
      <c r="AP460" s="277"/>
      <c r="AQ460" s="277"/>
      <c r="AR460" s="277"/>
      <c r="AS460" s="277"/>
      <c r="AT460" s="277"/>
      <c r="AU460" s="277"/>
      <c r="AV460" s="277"/>
      <c r="AW460" s="277"/>
      <c r="AX460" s="277"/>
      <c r="AY460" s="277"/>
      <c r="AZ460" s="277"/>
      <c r="BA460" s="277"/>
      <c r="BB460" s="277"/>
      <c r="BC460" s="277"/>
      <c r="BD460" s="277"/>
      <c r="BE460" s="277"/>
      <c r="BF460" s="277"/>
      <c r="BG460" s="277"/>
      <c r="BH460" s="277"/>
    </row>
    <row r="461" spans="1:60" s="38" customFormat="1" x14ac:dyDescent="0.25">
      <c r="A461" s="888" t="s">
        <v>33</v>
      </c>
      <c r="B461" s="888"/>
      <c r="C461" s="888"/>
      <c r="D461" s="888"/>
      <c r="E461" s="888"/>
      <c r="F461" s="888"/>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77"/>
      <c r="BF461" s="277"/>
      <c r="BG461" s="277"/>
      <c r="BH461" s="277"/>
    </row>
    <row r="462" spans="1:60" s="38" customFormat="1" x14ac:dyDescent="0.25">
      <c r="A462" s="887" t="s">
        <v>1</v>
      </c>
      <c r="B462" s="887"/>
      <c r="C462" s="887"/>
      <c r="D462" s="887"/>
      <c r="E462" s="887"/>
      <c r="F462" s="88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c r="AN462" s="277"/>
      <c r="AO462" s="277"/>
      <c r="AP462" s="277"/>
      <c r="AQ462" s="277"/>
      <c r="AR462" s="277"/>
      <c r="AS462" s="277"/>
      <c r="AT462" s="277"/>
      <c r="AU462" s="277"/>
      <c r="AV462" s="277"/>
      <c r="AW462" s="277"/>
      <c r="AX462" s="277"/>
      <c r="AY462" s="277"/>
      <c r="AZ462" s="277"/>
      <c r="BA462" s="277"/>
      <c r="BB462" s="277"/>
      <c r="BC462" s="277"/>
      <c r="BD462" s="277"/>
      <c r="BE462" s="277"/>
      <c r="BF462" s="277"/>
      <c r="BG462" s="277"/>
      <c r="BH462" s="277"/>
    </row>
    <row r="463" spans="1:60" s="38" customFormat="1" x14ac:dyDescent="0.25">
      <c r="A463" s="889" t="s">
        <v>2373</v>
      </c>
      <c r="B463" s="889"/>
      <c r="C463" s="889"/>
      <c r="D463" s="889"/>
      <c r="E463" s="889"/>
      <c r="F463" s="889"/>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c r="AN463" s="277"/>
      <c r="AO463" s="277"/>
      <c r="AP463" s="277"/>
      <c r="AQ463" s="277"/>
      <c r="AR463" s="277"/>
      <c r="AS463" s="277"/>
      <c r="AT463" s="277"/>
      <c r="AU463" s="277"/>
      <c r="AV463" s="277"/>
      <c r="AW463" s="277"/>
      <c r="AX463" s="277"/>
      <c r="AY463" s="277"/>
      <c r="AZ463" s="277"/>
      <c r="BA463" s="277"/>
      <c r="BB463" s="277"/>
      <c r="BC463" s="277"/>
      <c r="BD463" s="277"/>
      <c r="BE463" s="277"/>
      <c r="BF463" s="277"/>
      <c r="BG463" s="277"/>
      <c r="BH463" s="277"/>
    </row>
    <row r="464" spans="1:60" s="38" customFormat="1" x14ac:dyDescent="0.25">
      <c r="A464" s="889" t="s">
        <v>2</v>
      </c>
      <c r="B464" s="889"/>
      <c r="C464" s="889"/>
      <c r="D464" s="889"/>
      <c r="E464" s="889"/>
      <c r="F464" s="889"/>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77"/>
      <c r="AT464" s="277"/>
      <c r="AU464" s="277"/>
      <c r="AV464" s="277"/>
      <c r="AW464" s="277"/>
      <c r="AX464" s="277"/>
      <c r="AY464" s="277"/>
      <c r="AZ464" s="277"/>
      <c r="BA464" s="277"/>
      <c r="BB464" s="277"/>
      <c r="BC464" s="277"/>
      <c r="BD464" s="277"/>
      <c r="BE464" s="277"/>
      <c r="BF464" s="277"/>
      <c r="BG464" s="277"/>
      <c r="BH464" s="277"/>
    </row>
    <row r="465" spans="1:60" s="38" customFormat="1" x14ac:dyDescent="0.25">
      <c r="A465" s="24"/>
      <c r="B465" s="131"/>
      <c r="C465" s="25"/>
      <c r="D465" s="68"/>
      <c r="E465" s="106"/>
      <c r="F465" s="101"/>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c r="AN465" s="277"/>
      <c r="AO465" s="277"/>
      <c r="AP465" s="277"/>
      <c r="AQ465" s="277"/>
      <c r="AR465" s="277"/>
      <c r="AS465" s="277"/>
      <c r="AT465" s="277"/>
      <c r="AU465" s="277"/>
      <c r="AV465" s="277"/>
      <c r="AW465" s="277"/>
      <c r="AX465" s="277"/>
      <c r="AY465" s="277"/>
      <c r="AZ465" s="277"/>
      <c r="BA465" s="277"/>
      <c r="BB465" s="277"/>
      <c r="BC465" s="277"/>
      <c r="BD465" s="277"/>
      <c r="BE465" s="277"/>
      <c r="BF465" s="277"/>
      <c r="BG465" s="277"/>
      <c r="BH465" s="277"/>
    </row>
    <row r="466" spans="1:60" s="38" customFormat="1" ht="15" customHeight="1" x14ac:dyDescent="0.25">
      <c r="A466" s="10"/>
      <c r="B466" s="7"/>
      <c r="C466" s="35"/>
      <c r="D466" s="71"/>
      <c r="E466" s="36"/>
      <c r="F466" s="113"/>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c r="AN466" s="277"/>
      <c r="AO466" s="277"/>
      <c r="AP466" s="277"/>
      <c r="AQ466" s="277"/>
      <c r="AR466" s="277"/>
      <c r="AS466" s="277"/>
      <c r="AT466" s="277"/>
      <c r="AU466" s="277"/>
      <c r="AV466" s="277"/>
      <c r="AW466" s="277"/>
      <c r="AX466" s="277"/>
      <c r="AY466" s="277"/>
      <c r="AZ466" s="277"/>
      <c r="BA466" s="277"/>
      <c r="BB466" s="277"/>
      <c r="BC466" s="277"/>
      <c r="BD466" s="277"/>
      <c r="BE466" s="277"/>
      <c r="BF466" s="277"/>
      <c r="BG466" s="277"/>
      <c r="BH466" s="277"/>
    </row>
    <row r="467" spans="1:60" s="38" customFormat="1" ht="15" customHeight="1" x14ac:dyDescent="0.25">
      <c r="A467" s="10"/>
      <c r="B467" s="7"/>
      <c r="C467" s="35"/>
      <c r="D467" s="71"/>
      <c r="E467" s="36"/>
      <c r="F467" s="113"/>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77"/>
      <c r="AT467" s="277"/>
      <c r="AU467" s="277"/>
      <c r="AV467" s="277"/>
      <c r="AW467" s="277"/>
      <c r="AX467" s="277"/>
      <c r="AY467" s="277"/>
      <c r="AZ467" s="277"/>
      <c r="BA467" s="277"/>
      <c r="BB467" s="277"/>
      <c r="BC467" s="277"/>
      <c r="BD467" s="277"/>
      <c r="BE467" s="277"/>
      <c r="BF467" s="277"/>
      <c r="BG467" s="277"/>
      <c r="BH467" s="277"/>
    </row>
    <row r="468" spans="1:60" s="38" customFormat="1" ht="20.25" customHeight="1" thickBot="1" x14ac:dyDescent="0.3">
      <c r="A468" s="11"/>
      <c r="B468" s="12"/>
      <c r="C468" s="13"/>
      <c r="D468" s="69"/>
      <c r="E468" s="108"/>
      <c r="F468" s="101"/>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c r="AN468" s="277"/>
      <c r="AO468" s="277"/>
      <c r="AP468" s="277"/>
      <c r="AQ468" s="277"/>
      <c r="AR468" s="277"/>
      <c r="AS468" s="277"/>
      <c r="AT468" s="277"/>
      <c r="AU468" s="277"/>
      <c r="AV468" s="277"/>
      <c r="AW468" s="277"/>
      <c r="AX468" s="277"/>
      <c r="AY468" s="277"/>
      <c r="AZ468" s="277"/>
      <c r="BA468" s="277"/>
      <c r="BB468" s="277"/>
      <c r="BC468" s="277"/>
      <c r="BD468" s="277"/>
      <c r="BE468" s="277"/>
      <c r="BF468" s="277"/>
      <c r="BG468" s="277"/>
      <c r="BH468" s="277"/>
    </row>
    <row r="469" spans="1:60" s="38" customFormat="1" ht="29.25" customHeight="1" x14ac:dyDescent="0.25">
      <c r="A469" s="890" t="s">
        <v>17</v>
      </c>
      <c r="B469" s="891"/>
      <c r="C469" s="891"/>
      <c r="D469" s="891"/>
      <c r="E469" s="891"/>
      <c r="F469" s="329"/>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c r="AN469" s="277"/>
      <c r="AO469" s="277"/>
      <c r="AP469" s="277"/>
      <c r="AQ469" s="277"/>
      <c r="AR469" s="277"/>
      <c r="AS469" s="277"/>
      <c r="AT469" s="277"/>
      <c r="AU469" s="277"/>
      <c r="AV469" s="277"/>
      <c r="AW469" s="277"/>
      <c r="AX469" s="277"/>
      <c r="AY469" s="277"/>
      <c r="AZ469" s="277"/>
      <c r="BA469" s="277"/>
      <c r="BB469" s="277"/>
      <c r="BC469" s="277"/>
      <c r="BD469" s="277"/>
      <c r="BE469" s="277"/>
      <c r="BF469" s="277"/>
      <c r="BG469" s="277"/>
      <c r="BH469" s="277"/>
    </row>
    <row r="470" spans="1:60" s="38" customFormat="1" ht="15.75" thickBot="1" x14ac:dyDescent="0.3">
      <c r="A470" s="892"/>
      <c r="B470" s="893"/>
      <c r="C470" s="893"/>
      <c r="D470" s="893"/>
      <c r="E470" s="893"/>
      <c r="F470" s="551"/>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c r="AN470" s="277"/>
      <c r="AO470" s="277"/>
      <c r="AP470" s="277"/>
      <c r="AQ470" s="277"/>
      <c r="AR470" s="277"/>
      <c r="AS470" s="277"/>
      <c r="AT470" s="277"/>
      <c r="AU470" s="277"/>
      <c r="AV470" s="277"/>
      <c r="AW470" s="277"/>
      <c r="AX470" s="277"/>
      <c r="AY470" s="277"/>
      <c r="AZ470" s="277"/>
      <c r="BA470" s="277"/>
      <c r="BB470" s="277"/>
      <c r="BC470" s="277"/>
      <c r="BD470" s="277"/>
      <c r="BE470" s="277"/>
      <c r="BF470" s="277"/>
      <c r="BG470" s="277"/>
      <c r="BH470" s="277"/>
    </row>
    <row r="471" spans="1:60" s="38" customFormat="1" x14ac:dyDescent="0.25">
      <c r="A471" s="890" t="s">
        <v>4</v>
      </c>
      <c r="B471" s="891"/>
      <c r="C471" s="891"/>
      <c r="D471" s="891"/>
      <c r="E471" s="894"/>
      <c r="F471" s="966">
        <v>16030334.49</v>
      </c>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c r="AN471" s="277"/>
      <c r="AO471" s="277"/>
      <c r="AP471" s="277"/>
      <c r="AQ471" s="277"/>
      <c r="AR471" s="277"/>
      <c r="AS471" s="277"/>
      <c r="AT471" s="277"/>
      <c r="AU471" s="277"/>
      <c r="AV471" s="277"/>
      <c r="AW471" s="277"/>
      <c r="AX471" s="277"/>
      <c r="AY471" s="277"/>
      <c r="AZ471" s="277"/>
      <c r="BA471" s="277"/>
      <c r="BB471" s="277"/>
      <c r="BC471" s="277"/>
      <c r="BD471" s="277"/>
      <c r="BE471" s="277"/>
      <c r="BF471" s="277"/>
      <c r="BG471" s="277"/>
      <c r="BH471" s="277"/>
    </row>
    <row r="472" spans="1:60" s="38" customFormat="1" ht="15.75" thickBot="1" x14ac:dyDescent="0.3">
      <c r="A472" s="892"/>
      <c r="B472" s="893"/>
      <c r="C472" s="893"/>
      <c r="D472" s="893"/>
      <c r="E472" s="895"/>
      <c r="F472" s="96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c r="AN472" s="277"/>
      <c r="AO472" s="277"/>
      <c r="AP472" s="277"/>
      <c r="AQ472" s="277"/>
      <c r="AR472" s="277"/>
      <c r="AS472" s="277"/>
      <c r="AT472" s="277"/>
      <c r="AU472" s="277"/>
      <c r="AV472" s="277"/>
      <c r="AW472" s="277"/>
      <c r="AX472" s="277"/>
      <c r="AY472" s="277"/>
      <c r="AZ472" s="277"/>
      <c r="BA472" s="277"/>
      <c r="BB472" s="277"/>
      <c r="BC472" s="277"/>
      <c r="BD472" s="277"/>
      <c r="BE472" s="277"/>
      <c r="BF472" s="277"/>
      <c r="BG472" s="277"/>
      <c r="BH472" s="277"/>
    </row>
    <row r="473" spans="1:60" x14ac:dyDescent="0.25">
      <c r="A473" s="898" t="s">
        <v>5</v>
      </c>
      <c r="B473" s="954" t="s">
        <v>6</v>
      </c>
      <c r="C473" s="905" t="s">
        <v>18</v>
      </c>
      <c r="D473" s="898" t="s">
        <v>8</v>
      </c>
      <c r="E473" s="903" t="s">
        <v>9</v>
      </c>
      <c r="F473" s="985" t="s">
        <v>10</v>
      </c>
    </row>
    <row r="474" spans="1:60" x14ac:dyDescent="0.25">
      <c r="A474" s="899"/>
      <c r="B474" s="972"/>
      <c r="C474" s="973"/>
      <c r="D474" s="899"/>
      <c r="E474" s="974"/>
      <c r="F474" s="987"/>
    </row>
    <row r="475" spans="1:60" x14ac:dyDescent="0.25">
      <c r="A475" s="358"/>
      <c r="B475" s="359"/>
      <c r="C475" s="360" t="s">
        <v>387</v>
      </c>
      <c r="D475" s="580">
        <v>307757.82</v>
      </c>
      <c r="E475" s="361"/>
      <c r="F475" s="362">
        <f>F471+D475</f>
        <v>16338092.310000001</v>
      </c>
    </row>
    <row r="476" spans="1:60" x14ac:dyDescent="0.25">
      <c r="A476" s="140"/>
      <c r="B476" s="85"/>
      <c r="C476" s="355" t="s">
        <v>19</v>
      </c>
      <c r="D476" s="291">
        <v>131052186</v>
      </c>
      <c r="E476" s="357"/>
      <c r="F476" s="362">
        <f>F475+D476</f>
        <v>147390278.31</v>
      </c>
    </row>
    <row r="477" spans="1:60" x14ac:dyDescent="0.25">
      <c r="A477" s="140"/>
      <c r="B477" s="85"/>
      <c r="C477" s="2" t="s">
        <v>20</v>
      </c>
      <c r="D477" s="581">
        <v>524106.52</v>
      </c>
      <c r="E477" s="145"/>
      <c r="F477" s="362">
        <f>F476+D477</f>
        <v>147914384.83000001</v>
      </c>
    </row>
    <row r="478" spans="1:60" ht="15" customHeight="1" x14ac:dyDescent="0.25">
      <c r="A478" s="15"/>
      <c r="B478" s="1"/>
      <c r="C478" s="335" t="s">
        <v>19</v>
      </c>
      <c r="D478" s="297"/>
      <c r="E478" s="307">
        <v>8038445.5899999999</v>
      </c>
      <c r="F478" s="362">
        <f>F477-E478</f>
        <v>139875939.24000001</v>
      </c>
    </row>
    <row r="479" spans="1:60" ht="15" customHeight="1" x14ac:dyDescent="0.25">
      <c r="A479" s="313"/>
      <c r="B479" s="1"/>
      <c r="C479" s="2" t="s">
        <v>1599</v>
      </c>
      <c r="D479" s="307"/>
      <c r="E479" s="292"/>
      <c r="F479" s="362">
        <f t="shared" ref="F479:F520" si="7">F478-E479</f>
        <v>139875939.24000001</v>
      </c>
    </row>
    <row r="480" spans="1:60" x14ac:dyDescent="0.25">
      <c r="A480" s="313"/>
      <c r="B480" s="1"/>
      <c r="C480" s="2" t="s">
        <v>1600</v>
      </c>
      <c r="D480" s="307"/>
      <c r="E480" s="292"/>
      <c r="F480" s="362">
        <f t="shared" si="7"/>
        <v>139875939.24000001</v>
      </c>
    </row>
    <row r="481" spans="1:6" x14ac:dyDescent="0.25">
      <c r="A481" s="313"/>
      <c r="B481" s="1"/>
      <c r="C481" s="2" t="s">
        <v>1359</v>
      </c>
      <c r="D481" s="307"/>
      <c r="E481" s="315"/>
      <c r="F481" s="362">
        <f t="shared" si="7"/>
        <v>139875939.24000001</v>
      </c>
    </row>
    <row r="482" spans="1:6" x14ac:dyDescent="0.25">
      <c r="A482" s="313"/>
      <c r="B482" s="1"/>
      <c r="C482" s="352" t="s">
        <v>2371</v>
      </c>
      <c r="D482" s="307"/>
      <c r="E482" s="315"/>
      <c r="F482" s="362">
        <f t="shared" si="7"/>
        <v>139875939.24000001</v>
      </c>
    </row>
    <row r="483" spans="1:6" x14ac:dyDescent="0.25">
      <c r="A483" s="313"/>
      <c r="B483" s="1"/>
      <c r="C483" s="305" t="s">
        <v>1084</v>
      </c>
      <c r="D483" s="307"/>
      <c r="E483" s="495">
        <v>1990.34</v>
      </c>
      <c r="F483" s="362">
        <f t="shared" si="7"/>
        <v>139873948.90000001</v>
      </c>
    </row>
    <row r="484" spans="1:6" x14ac:dyDescent="0.25">
      <c r="A484" s="313"/>
      <c r="B484" s="1"/>
      <c r="C484" s="530" t="s">
        <v>2479</v>
      </c>
      <c r="D484" s="290"/>
      <c r="E484" s="495">
        <v>194577.77</v>
      </c>
      <c r="F484" s="362">
        <f t="shared" si="7"/>
        <v>139679371.13</v>
      </c>
    </row>
    <row r="485" spans="1:6" x14ac:dyDescent="0.25">
      <c r="A485" s="259"/>
      <c r="B485" s="242"/>
      <c r="C485" s="2" t="s">
        <v>1083</v>
      </c>
      <c r="D485" s="149"/>
      <c r="E485" s="496">
        <v>1000</v>
      </c>
      <c r="F485" s="362">
        <f t="shared" si="7"/>
        <v>139678371.13</v>
      </c>
    </row>
    <row r="486" spans="1:6" x14ac:dyDescent="0.25">
      <c r="A486" s="259"/>
      <c r="B486" s="242"/>
      <c r="C486" s="2" t="s">
        <v>1358</v>
      </c>
      <c r="D486" s="149"/>
      <c r="E486" s="497">
        <v>175</v>
      </c>
      <c r="F486" s="362">
        <f t="shared" si="7"/>
        <v>139678196.13</v>
      </c>
    </row>
    <row r="487" spans="1:6" x14ac:dyDescent="0.25">
      <c r="A487" s="259"/>
      <c r="B487" s="242"/>
      <c r="C487" s="2" t="s">
        <v>2993</v>
      </c>
      <c r="D487" s="149"/>
      <c r="E487" s="570">
        <v>21685</v>
      </c>
      <c r="F487" s="362">
        <f t="shared" si="7"/>
        <v>139656511.13</v>
      </c>
    </row>
    <row r="488" spans="1:6" x14ac:dyDescent="0.25">
      <c r="A488" s="259"/>
      <c r="B488" s="242"/>
      <c r="C488" s="2" t="s">
        <v>2994</v>
      </c>
      <c r="D488" s="149"/>
      <c r="E488" s="572">
        <v>0.08</v>
      </c>
      <c r="F488" s="362">
        <f t="shared" si="7"/>
        <v>139656511.04999998</v>
      </c>
    </row>
    <row r="489" spans="1:6" x14ac:dyDescent="0.25">
      <c r="A489" s="134"/>
      <c r="B489" s="92"/>
      <c r="C489" s="538" t="s">
        <v>2484</v>
      </c>
      <c r="D489" s="136"/>
      <c r="E489" s="571">
        <v>274094.58</v>
      </c>
      <c r="F489" s="362">
        <f t="shared" si="7"/>
        <v>139382416.46999997</v>
      </c>
    </row>
    <row r="490" spans="1:6" ht="34.5" x14ac:dyDescent="0.25">
      <c r="A490" s="134">
        <v>44294</v>
      </c>
      <c r="B490" s="5" t="s">
        <v>2485</v>
      </c>
      <c r="C490" s="5" t="s">
        <v>2487</v>
      </c>
      <c r="D490" s="136"/>
      <c r="E490" s="42">
        <v>199919.39</v>
      </c>
      <c r="F490" s="362">
        <f t="shared" si="7"/>
        <v>139182497.07999998</v>
      </c>
    </row>
    <row r="491" spans="1:6" ht="23.25" x14ac:dyDescent="0.25">
      <c r="A491" s="134">
        <v>44294</v>
      </c>
      <c r="B491" s="5" t="s">
        <v>2486</v>
      </c>
      <c r="C491" s="5" t="s">
        <v>2488</v>
      </c>
      <c r="D491" s="95"/>
      <c r="E491" s="42">
        <v>125638.05</v>
      </c>
      <c r="F491" s="362">
        <f t="shared" si="7"/>
        <v>139056859.02999997</v>
      </c>
    </row>
    <row r="492" spans="1:6" ht="23.25" x14ac:dyDescent="0.25">
      <c r="A492" s="134">
        <v>44300</v>
      </c>
      <c r="B492" s="5" t="s">
        <v>2516</v>
      </c>
      <c r="C492" s="5" t="s">
        <v>2514</v>
      </c>
      <c r="D492" s="95"/>
      <c r="E492" s="42">
        <v>499451.6</v>
      </c>
      <c r="F492" s="362">
        <f t="shared" si="7"/>
        <v>138557407.42999998</v>
      </c>
    </row>
    <row r="493" spans="1:6" ht="24.75" customHeight="1" x14ac:dyDescent="0.25">
      <c r="A493" s="134">
        <v>44300</v>
      </c>
      <c r="B493" s="5" t="s">
        <v>2517</v>
      </c>
      <c r="C493" s="5" t="s">
        <v>2515</v>
      </c>
      <c r="D493" s="95"/>
      <c r="E493" s="42">
        <v>69938.05</v>
      </c>
      <c r="F493" s="362">
        <f t="shared" si="7"/>
        <v>138487469.37999997</v>
      </c>
    </row>
    <row r="494" spans="1:6" ht="28.5" customHeight="1" x14ac:dyDescent="0.25">
      <c r="A494" s="134">
        <v>44393</v>
      </c>
      <c r="B494" s="5" t="s">
        <v>2613</v>
      </c>
      <c r="C494" s="5" t="s">
        <v>2612</v>
      </c>
      <c r="D494" s="95"/>
      <c r="E494" s="42">
        <v>986558.84</v>
      </c>
      <c r="F494" s="362">
        <f t="shared" si="7"/>
        <v>137500910.53999996</v>
      </c>
    </row>
    <row r="495" spans="1:6" ht="30" customHeight="1" x14ac:dyDescent="0.25">
      <c r="A495" s="134">
        <v>44308</v>
      </c>
      <c r="B495" s="5" t="s">
        <v>2782</v>
      </c>
      <c r="C495" s="5" t="s">
        <v>2785</v>
      </c>
      <c r="D495" s="95"/>
      <c r="E495" s="42">
        <v>41167.18</v>
      </c>
      <c r="F495" s="362">
        <f t="shared" si="7"/>
        <v>137459743.35999995</v>
      </c>
    </row>
    <row r="496" spans="1:6" ht="29.25" customHeight="1" x14ac:dyDescent="0.25">
      <c r="A496" s="134">
        <v>44308</v>
      </c>
      <c r="B496" s="5" t="s">
        <v>2783</v>
      </c>
      <c r="C496" s="5" t="s">
        <v>2786</v>
      </c>
      <c r="D496" s="95"/>
      <c r="E496" s="42">
        <v>436842.21</v>
      </c>
      <c r="F496" s="362">
        <f t="shared" si="7"/>
        <v>137022901.14999995</v>
      </c>
    </row>
    <row r="497" spans="1:9" ht="24" customHeight="1" x14ac:dyDescent="0.25">
      <c r="A497" s="134">
        <v>44308</v>
      </c>
      <c r="B497" s="5" t="s">
        <v>2784</v>
      </c>
      <c r="C497" s="5" t="s">
        <v>2787</v>
      </c>
      <c r="D497" s="95"/>
      <c r="E497" s="42">
        <v>255598.34</v>
      </c>
      <c r="F497" s="362">
        <f t="shared" si="7"/>
        <v>136767302.80999994</v>
      </c>
    </row>
    <row r="498" spans="1:9" ht="27" customHeight="1" x14ac:dyDescent="0.25">
      <c r="A498" s="134">
        <v>44309</v>
      </c>
      <c r="B498" s="5" t="s">
        <v>2864</v>
      </c>
      <c r="C498" s="5" t="s">
        <v>2856</v>
      </c>
      <c r="D498" s="95"/>
      <c r="E498" s="280">
        <v>168015.16</v>
      </c>
      <c r="F498" s="362">
        <f t="shared" si="7"/>
        <v>136599287.64999995</v>
      </c>
    </row>
    <row r="499" spans="1:9" ht="27" customHeight="1" x14ac:dyDescent="0.25">
      <c r="A499" s="134">
        <v>44309</v>
      </c>
      <c r="B499" s="5" t="s">
        <v>2865</v>
      </c>
      <c r="C499" s="5" t="s">
        <v>2857</v>
      </c>
      <c r="D499" s="95"/>
      <c r="E499" s="280">
        <v>2374689.87</v>
      </c>
      <c r="F499" s="362">
        <f t="shared" si="7"/>
        <v>134224597.77999994</v>
      </c>
    </row>
    <row r="500" spans="1:9" ht="27" customHeight="1" x14ac:dyDescent="0.25">
      <c r="A500" s="134">
        <v>44309</v>
      </c>
      <c r="B500" s="5" t="s">
        <v>2866</v>
      </c>
      <c r="C500" s="5" t="s">
        <v>2858</v>
      </c>
      <c r="D500" s="95"/>
      <c r="E500" s="280">
        <v>3300247.02</v>
      </c>
      <c r="F500" s="362">
        <f t="shared" si="7"/>
        <v>130924350.75999995</v>
      </c>
    </row>
    <row r="501" spans="1:9" ht="21.75" customHeight="1" x14ac:dyDescent="0.25">
      <c r="A501" s="134">
        <v>44309</v>
      </c>
      <c r="B501" s="5" t="s">
        <v>2867</v>
      </c>
      <c r="C501" s="5" t="s">
        <v>2859</v>
      </c>
      <c r="D501" s="95"/>
      <c r="E501" s="280">
        <v>10000</v>
      </c>
      <c r="F501" s="362">
        <f t="shared" si="7"/>
        <v>130914350.75999995</v>
      </c>
    </row>
    <row r="502" spans="1:9" ht="27.75" customHeight="1" x14ac:dyDescent="0.25">
      <c r="A502" s="134">
        <v>44309</v>
      </c>
      <c r="B502" s="5" t="s">
        <v>2868</v>
      </c>
      <c r="C502" s="5" t="s">
        <v>2860</v>
      </c>
      <c r="D502" s="95"/>
      <c r="E502" s="280">
        <v>28512.37</v>
      </c>
      <c r="F502" s="362">
        <f t="shared" si="7"/>
        <v>130885838.38999994</v>
      </c>
    </row>
    <row r="503" spans="1:9" ht="21.75" customHeight="1" x14ac:dyDescent="0.25">
      <c r="A503" s="134">
        <v>44309</v>
      </c>
      <c r="B503" s="5" t="s">
        <v>2869</v>
      </c>
      <c r="C503" s="5" t="s">
        <v>2861</v>
      </c>
      <c r="D503" s="95"/>
      <c r="E503" s="280">
        <v>48673857.200000003</v>
      </c>
      <c r="F503" s="362">
        <f t="shared" si="7"/>
        <v>82211981.189999938</v>
      </c>
    </row>
    <row r="504" spans="1:9" ht="21.75" customHeight="1" x14ac:dyDescent="0.25">
      <c r="A504" s="134">
        <v>44309</v>
      </c>
      <c r="B504" s="5" t="s">
        <v>2870</v>
      </c>
      <c r="C504" s="5" t="s">
        <v>2862</v>
      </c>
      <c r="D504" s="95"/>
      <c r="E504" s="280">
        <v>47989647.670000002</v>
      </c>
      <c r="F504" s="362">
        <f t="shared" si="7"/>
        <v>34222333.519999936</v>
      </c>
    </row>
    <row r="505" spans="1:9" ht="21.75" customHeight="1" x14ac:dyDescent="0.25">
      <c r="A505" s="134">
        <v>44309</v>
      </c>
      <c r="B505" s="549" t="s">
        <v>2871</v>
      </c>
      <c r="C505" s="553" t="s">
        <v>2863</v>
      </c>
      <c r="D505" s="95"/>
      <c r="E505" s="550">
        <v>4409725.54</v>
      </c>
      <c r="F505" s="362">
        <f t="shared" si="7"/>
        <v>29812607.979999937</v>
      </c>
    </row>
    <row r="506" spans="1:9" ht="21.75" customHeight="1" x14ac:dyDescent="0.25">
      <c r="A506" s="134">
        <v>44312</v>
      </c>
      <c r="B506" s="5" t="s">
        <v>2933</v>
      </c>
      <c r="C506" s="553" t="s">
        <v>526</v>
      </c>
      <c r="D506" s="95"/>
      <c r="E506" s="42">
        <v>319658.81</v>
      </c>
      <c r="F506" s="362">
        <f t="shared" si="7"/>
        <v>29492949.169999938</v>
      </c>
    </row>
    <row r="507" spans="1:9" ht="21.75" customHeight="1" x14ac:dyDescent="0.25">
      <c r="A507" s="134">
        <v>44312</v>
      </c>
      <c r="B507" s="5" t="s">
        <v>2934</v>
      </c>
      <c r="C507" s="553" t="s">
        <v>2931</v>
      </c>
      <c r="D507" s="95"/>
      <c r="E507" s="42">
        <v>10000</v>
      </c>
      <c r="F507" s="362">
        <f t="shared" si="7"/>
        <v>29482949.169999938</v>
      </c>
    </row>
    <row r="508" spans="1:9" ht="21.75" customHeight="1" x14ac:dyDescent="0.25">
      <c r="A508" s="134">
        <v>44312</v>
      </c>
      <c r="B508" s="5" t="s">
        <v>2932</v>
      </c>
      <c r="C508" s="553" t="s">
        <v>527</v>
      </c>
      <c r="D508" s="95"/>
      <c r="E508" s="42">
        <v>71032.070000000007</v>
      </c>
      <c r="F508" s="362">
        <f t="shared" si="7"/>
        <v>29411917.099999938</v>
      </c>
    </row>
    <row r="509" spans="1:9" ht="21.75" customHeight="1" x14ac:dyDescent="0.25">
      <c r="A509" s="134">
        <v>44312</v>
      </c>
      <c r="B509" s="5" t="s">
        <v>2935</v>
      </c>
      <c r="C509" s="553" t="s">
        <v>2930</v>
      </c>
      <c r="D509" s="95"/>
      <c r="E509" s="42">
        <v>96073.13</v>
      </c>
      <c r="F509" s="362">
        <f t="shared" si="7"/>
        <v>29315843.969999939</v>
      </c>
    </row>
    <row r="510" spans="1:9" ht="20.25" customHeight="1" x14ac:dyDescent="0.25">
      <c r="A510" s="134">
        <v>44312</v>
      </c>
      <c r="B510" s="5" t="s">
        <v>2938</v>
      </c>
      <c r="C510" s="5" t="s">
        <v>2937</v>
      </c>
      <c r="D510" s="95"/>
      <c r="E510" s="42">
        <v>898840.92</v>
      </c>
      <c r="F510" s="362">
        <f t="shared" si="7"/>
        <v>28417003.049999937</v>
      </c>
    </row>
    <row r="511" spans="1:9" ht="27.75" customHeight="1" x14ac:dyDescent="0.25">
      <c r="A511" s="134">
        <v>44312</v>
      </c>
      <c r="B511" s="5" t="s">
        <v>2939</v>
      </c>
      <c r="C511" s="5" t="s">
        <v>2956</v>
      </c>
      <c r="D511" s="95"/>
      <c r="E511" s="42">
        <v>3759105.75</v>
      </c>
      <c r="F511" s="362">
        <f t="shared" si="7"/>
        <v>24657897.299999937</v>
      </c>
    </row>
    <row r="512" spans="1:9" ht="23.25" customHeight="1" x14ac:dyDescent="0.25">
      <c r="A512" s="134">
        <v>44312</v>
      </c>
      <c r="B512" s="5" t="s">
        <v>2940</v>
      </c>
      <c r="C512" s="5" t="s">
        <v>2936</v>
      </c>
      <c r="D512" s="95"/>
      <c r="E512" s="42">
        <v>9516064.5099999998</v>
      </c>
      <c r="F512" s="362">
        <f t="shared" si="7"/>
        <v>15141832.789999938</v>
      </c>
      <c r="I512" s="271" t="s">
        <v>37</v>
      </c>
    </row>
    <row r="513" spans="1:7" ht="21.75" customHeight="1" x14ac:dyDescent="0.25">
      <c r="A513" s="134">
        <v>44313</v>
      </c>
      <c r="B513" s="5" t="s">
        <v>2955</v>
      </c>
      <c r="C513" s="553" t="s">
        <v>2957</v>
      </c>
      <c r="D513" s="95"/>
      <c r="E513" s="42">
        <v>383470.72</v>
      </c>
      <c r="F513" s="362">
        <f t="shared" si="7"/>
        <v>14758362.069999937</v>
      </c>
    </row>
    <row r="514" spans="1:7" ht="21.75" customHeight="1" x14ac:dyDescent="0.25">
      <c r="A514" s="134">
        <v>44314</v>
      </c>
      <c r="B514" s="5" t="s">
        <v>2967</v>
      </c>
      <c r="C514" s="553" t="s">
        <v>2966</v>
      </c>
      <c r="D514" s="95"/>
      <c r="E514" s="42">
        <v>28097.87</v>
      </c>
      <c r="F514" s="362">
        <f t="shared" si="7"/>
        <v>14730264.199999938</v>
      </c>
    </row>
    <row r="515" spans="1:7" ht="21.75" customHeight="1" x14ac:dyDescent="0.25">
      <c r="A515" s="134">
        <v>44315</v>
      </c>
      <c r="B515" s="5" t="s">
        <v>2972</v>
      </c>
      <c r="C515" s="5" t="s">
        <v>2973</v>
      </c>
      <c r="D515" s="95"/>
      <c r="E515" s="42">
        <v>34137.440000000002</v>
      </c>
      <c r="F515" s="362">
        <f t="shared" si="7"/>
        <v>14696126.759999938</v>
      </c>
    </row>
    <row r="516" spans="1:7" ht="21.75" customHeight="1" x14ac:dyDescent="0.25">
      <c r="A516" s="134">
        <v>44316</v>
      </c>
      <c r="B516" s="5" t="s">
        <v>3006</v>
      </c>
      <c r="C516" s="553" t="s">
        <v>3007</v>
      </c>
      <c r="D516" s="95"/>
      <c r="E516" s="42">
        <v>4330559.5599999996</v>
      </c>
      <c r="F516" s="362">
        <f t="shared" si="7"/>
        <v>10365567.19999994</v>
      </c>
    </row>
    <row r="517" spans="1:7" ht="21.75" customHeight="1" x14ac:dyDescent="0.25">
      <c r="A517" s="134">
        <v>44316</v>
      </c>
      <c r="B517" s="5" t="s">
        <v>3008</v>
      </c>
      <c r="C517" s="5" t="s">
        <v>3009</v>
      </c>
      <c r="D517" s="95"/>
      <c r="E517" s="42">
        <v>4751.0600000000004</v>
      </c>
      <c r="F517" s="362">
        <f t="shared" si="7"/>
        <v>10360816.139999939</v>
      </c>
    </row>
    <row r="518" spans="1:7" ht="37.5" customHeight="1" x14ac:dyDescent="0.25">
      <c r="A518" s="134">
        <v>44316</v>
      </c>
      <c r="B518" s="5" t="s">
        <v>3012</v>
      </c>
      <c r="C518" s="5" t="s">
        <v>3015</v>
      </c>
      <c r="D518" s="95"/>
      <c r="E518" s="42">
        <v>356933.06</v>
      </c>
      <c r="F518" s="362">
        <f t="shared" si="7"/>
        <v>10003883.079999939</v>
      </c>
    </row>
    <row r="519" spans="1:7" ht="27.75" customHeight="1" x14ac:dyDescent="0.25">
      <c r="A519" s="134">
        <v>44316</v>
      </c>
      <c r="B519" s="5" t="s">
        <v>3013</v>
      </c>
      <c r="C519" s="5" t="s">
        <v>3016</v>
      </c>
      <c r="D519" s="95"/>
      <c r="E519" s="42">
        <v>11500</v>
      </c>
      <c r="F519" s="362">
        <f t="shared" si="7"/>
        <v>9992383.0799999386</v>
      </c>
    </row>
    <row r="520" spans="1:7" ht="37.5" customHeight="1" x14ac:dyDescent="0.25">
      <c r="A520" s="134">
        <v>44316</v>
      </c>
      <c r="B520" s="5" t="s">
        <v>3014</v>
      </c>
      <c r="C520" s="5" t="s">
        <v>3011</v>
      </c>
      <c r="D520" s="95"/>
      <c r="E520" s="42">
        <v>71078</v>
      </c>
      <c r="F520" s="362">
        <f t="shared" si="7"/>
        <v>9921305.0799999386</v>
      </c>
    </row>
    <row r="521" spans="1:7" ht="21.75" customHeight="1" x14ac:dyDescent="0.25">
      <c r="A521" s="10"/>
      <c r="B521" s="558"/>
      <c r="C521" s="28"/>
      <c r="D521" s="121"/>
      <c r="E521" s="32"/>
      <c r="F521" s="474"/>
    </row>
    <row r="522" spans="1:7" ht="21.75" customHeight="1" x14ac:dyDescent="0.25">
      <c r="A522" s="10"/>
      <c r="B522" s="28"/>
      <c r="C522" s="28"/>
      <c r="D522" s="121"/>
      <c r="E522" s="32"/>
      <c r="F522" s="474"/>
    </row>
    <row r="523" spans="1:7" ht="21.75" customHeight="1" x14ac:dyDescent="0.25">
      <c r="A523" s="10"/>
      <c r="B523" s="251"/>
      <c r="C523" s="28"/>
      <c r="D523" s="121"/>
      <c r="E523" s="228"/>
      <c r="F523" s="112"/>
    </row>
    <row r="524" spans="1:7" ht="21.75" customHeight="1" x14ac:dyDescent="0.25">
      <c r="A524" s="17"/>
      <c r="B524" s="7"/>
      <c r="C524" s="19"/>
      <c r="D524" s="69"/>
      <c r="E524" s="29"/>
      <c r="F524" s="112"/>
    </row>
    <row r="525" spans="1:7" ht="21.75" customHeight="1" x14ac:dyDescent="0.25">
      <c r="A525" s="887" t="s">
        <v>0</v>
      </c>
      <c r="B525" s="887"/>
      <c r="C525" s="887"/>
      <c r="D525" s="887"/>
      <c r="E525" s="887"/>
      <c r="F525" s="887"/>
    </row>
    <row r="526" spans="1:7" ht="21.75" customHeight="1" x14ac:dyDescent="0.25">
      <c r="A526" s="888" t="s">
        <v>33</v>
      </c>
      <c r="B526" s="888"/>
      <c r="C526" s="888"/>
      <c r="D526" s="888"/>
      <c r="E526" s="888"/>
      <c r="F526" s="888"/>
      <c r="G526" s="14"/>
    </row>
    <row r="527" spans="1:7" ht="21.75" customHeight="1" x14ac:dyDescent="0.25">
      <c r="A527" s="887" t="s">
        <v>1</v>
      </c>
      <c r="B527" s="887"/>
      <c r="C527" s="887"/>
      <c r="D527" s="887"/>
      <c r="E527" s="887"/>
      <c r="F527" s="887"/>
      <c r="G527" s="279"/>
    </row>
    <row r="528" spans="1:7" ht="21.75" customHeight="1" x14ac:dyDescent="0.25">
      <c r="A528" s="889" t="s">
        <v>2373</v>
      </c>
      <c r="B528" s="889"/>
      <c r="C528" s="889"/>
      <c r="D528" s="889"/>
      <c r="E528" s="889"/>
      <c r="F528" s="889"/>
      <c r="G528" s="279"/>
    </row>
    <row r="529" spans="1:7" ht="21.75" customHeight="1" x14ac:dyDescent="0.25">
      <c r="A529" s="889" t="s">
        <v>2</v>
      </c>
      <c r="B529" s="889"/>
      <c r="C529" s="889"/>
      <c r="D529" s="889"/>
      <c r="E529" s="889"/>
      <c r="F529" s="889"/>
      <c r="G529" s="279"/>
    </row>
    <row r="530" spans="1:7" ht="21.75" customHeight="1" x14ac:dyDescent="0.25">
      <c r="A530" s="123"/>
      <c r="C530" s="25"/>
      <c r="D530" s="68"/>
      <c r="E530" s="106"/>
      <c r="F530" s="101"/>
      <c r="G530" s="279"/>
    </row>
    <row r="531" spans="1:7" ht="21.75" customHeight="1" x14ac:dyDescent="0.25">
      <c r="A531" s="17"/>
      <c r="B531" s="18"/>
      <c r="C531" s="19"/>
      <c r="D531" s="69"/>
      <c r="E531" s="29"/>
      <c r="F531" s="112"/>
      <c r="G531" s="14"/>
    </row>
    <row r="532" spans="1:7" ht="21.75" customHeight="1" thickBot="1" x14ac:dyDescent="0.3">
      <c r="A532" s="126"/>
      <c r="B532" s="18"/>
      <c r="C532" s="22"/>
      <c r="D532" s="69"/>
      <c r="E532" s="23"/>
      <c r="F532" s="112"/>
      <c r="G532" s="14"/>
    </row>
    <row r="533" spans="1:7" ht="21.75" customHeight="1" x14ac:dyDescent="0.25">
      <c r="A533" s="890" t="s">
        <v>21</v>
      </c>
      <c r="B533" s="891"/>
      <c r="C533" s="891"/>
      <c r="D533" s="891"/>
      <c r="E533" s="894"/>
      <c r="F533" s="329"/>
      <c r="G533" s="14"/>
    </row>
    <row r="534" spans="1:7" ht="21.75" customHeight="1" thickBot="1" x14ac:dyDescent="0.3">
      <c r="A534" s="892"/>
      <c r="B534" s="893"/>
      <c r="C534" s="893"/>
      <c r="D534" s="893"/>
      <c r="E534" s="895"/>
      <c r="F534" s="330"/>
      <c r="G534" s="14"/>
    </row>
    <row r="535" spans="1:7" ht="21.75" customHeight="1" x14ac:dyDescent="0.25">
      <c r="A535" s="890" t="s">
        <v>4</v>
      </c>
      <c r="B535" s="891"/>
      <c r="C535" s="891"/>
      <c r="D535" s="891"/>
      <c r="E535" s="894"/>
      <c r="F535" s="966">
        <v>568434759.90999997</v>
      </c>
      <c r="G535" s="14"/>
    </row>
    <row r="536" spans="1:7" ht="21.75" customHeight="1" thickBot="1" x14ac:dyDescent="0.3">
      <c r="A536" s="892"/>
      <c r="B536" s="893"/>
      <c r="C536" s="893"/>
      <c r="D536" s="893"/>
      <c r="E536" s="895"/>
      <c r="F536" s="967"/>
      <c r="G536" s="14"/>
    </row>
    <row r="537" spans="1:7" ht="21.75" customHeight="1" x14ac:dyDescent="0.25">
      <c r="A537" s="927" t="s">
        <v>5</v>
      </c>
      <c r="B537" s="968" t="s">
        <v>6</v>
      </c>
      <c r="C537" s="929" t="s">
        <v>22</v>
      </c>
      <c r="D537" s="929" t="s">
        <v>8</v>
      </c>
      <c r="E537" s="931" t="s">
        <v>9</v>
      </c>
      <c r="F537" s="970" t="s">
        <v>10</v>
      </c>
      <c r="G537" s="14"/>
    </row>
    <row r="538" spans="1:7" ht="21.75" customHeight="1" thickBot="1" x14ac:dyDescent="0.3">
      <c r="A538" s="928"/>
      <c r="B538" s="969"/>
      <c r="C538" s="930"/>
      <c r="D538" s="930"/>
      <c r="E538" s="932"/>
      <c r="F538" s="971"/>
      <c r="G538" s="14"/>
    </row>
    <row r="539" spans="1:7" ht="21.75" customHeight="1" x14ac:dyDescent="0.25">
      <c r="A539" s="156"/>
      <c r="B539" s="98"/>
      <c r="C539" s="33" t="s">
        <v>32</v>
      </c>
      <c r="D539" s="135"/>
      <c r="E539" s="157"/>
      <c r="F539" s="331">
        <f>F535</f>
        <v>568434759.90999997</v>
      </c>
      <c r="G539" s="14"/>
    </row>
    <row r="540" spans="1:7" ht="21.75" customHeight="1" x14ac:dyDescent="0.25">
      <c r="A540" s="159"/>
      <c r="B540" s="16"/>
      <c r="C540" s="2" t="s">
        <v>32</v>
      </c>
      <c r="D540" s="128"/>
      <c r="E540" s="339"/>
      <c r="F540" s="331">
        <f>F539+D540-E540</f>
        <v>568434759.90999997</v>
      </c>
    </row>
    <row r="541" spans="1:7" ht="21.75" customHeight="1" x14ac:dyDescent="0.25">
      <c r="A541" s="222"/>
      <c r="B541" s="16"/>
      <c r="C541" s="260" t="s">
        <v>751</v>
      </c>
      <c r="D541" s="223"/>
      <c r="E541" s="224"/>
      <c r="F541" s="331">
        <f>F540+D541-E541</f>
        <v>568434759.90999997</v>
      </c>
    </row>
    <row r="542" spans="1:7" ht="21.75" customHeight="1" x14ac:dyDescent="0.25">
      <c r="A542" s="61"/>
      <c r="B542" s="16"/>
      <c r="C542" s="2" t="s">
        <v>1358</v>
      </c>
      <c r="D542" s="149"/>
      <c r="E542" s="337">
        <v>175</v>
      </c>
      <c r="F542" s="332">
        <f>F541+D542-E542</f>
        <v>568434584.90999997</v>
      </c>
    </row>
    <row r="543" spans="1:7" ht="21.75" customHeight="1" x14ac:dyDescent="0.25">
      <c r="A543" s="59"/>
      <c r="B543" s="20"/>
      <c r="C543" s="64"/>
      <c r="D543" s="72"/>
      <c r="E543" s="65"/>
      <c r="F543" s="114"/>
    </row>
    <row r="544" spans="1:7" ht="21.75" customHeight="1" x14ac:dyDescent="0.25">
      <c r="A544" s="59"/>
      <c r="B544" s="20"/>
      <c r="C544" s="64"/>
      <c r="D544" s="72"/>
      <c r="E544" s="65"/>
      <c r="F544" s="114"/>
    </row>
    <row r="545" spans="1:60" ht="21.75" customHeight="1" x14ac:dyDescent="0.25">
      <c r="A545" s="59"/>
      <c r="B545" s="20"/>
      <c r="C545" s="64"/>
      <c r="D545" s="72"/>
      <c r="E545" s="65"/>
      <c r="F545" s="114"/>
    </row>
    <row r="546" spans="1:60" ht="21.75" customHeight="1" x14ac:dyDescent="0.25">
      <c r="A546" s="887" t="s">
        <v>0</v>
      </c>
      <c r="B546" s="887"/>
      <c r="C546" s="887"/>
      <c r="D546" s="887"/>
      <c r="E546" s="887"/>
      <c r="F546" s="887"/>
    </row>
    <row r="547" spans="1:60" ht="21.75" customHeight="1" x14ac:dyDescent="0.25">
      <c r="A547" s="888" t="s">
        <v>33</v>
      </c>
      <c r="B547" s="888"/>
      <c r="C547" s="888"/>
      <c r="D547" s="888"/>
      <c r="E547" s="888"/>
      <c r="F547" s="888"/>
    </row>
    <row r="548" spans="1:60" s="25" customFormat="1" x14ac:dyDescent="0.25">
      <c r="A548" s="887" t="s">
        <v>1</v>
      </c>
      <c r="B548" s="887"/>
      <c r="C548" s="887"/>
      <c r="D548" s="887"/>
      <c r="E548" s="887"/>
      <c r="F548" s="887"/>
      <c r="G548" s="271"/>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row>
    <row r="549" spans="1:60" s="235" customFormat="1" ht="15.75" customHeight="1" x14ac:dyDescent="0.25">
      <c r="A549" s="889" t="s">
        <v>2373</v>
      </c>
      <c r="B549" s="889"/>
      <c r="C549" s="889"/>
      <c r="D549" s="889"/>
      <c r="E549" s="889"/>
      <c r="F549" s="889"/>
      <c r="G549" s="271"/>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79"/>
      <c r="AE549" s="279"/>
      <c r="AF549" s="279"/>
      <c r="AG549" s="279"/>
      <c r="AH549" s="279"/>
      <c r="AI549" s="279"/>
      <c r="AJ549" s="279"/>
      <c r="AK549" s="279"/>
      <c r="AL549" s="279"/>
      <c r="AM549" s="279"/>
      <c r="AN549" s="279"/>
      <c r="AO549" s="279"/>
      <c r="AP549" s="279"/>
      <c r="AQ549" s="279"/>
      <c r="AR549" s="279"/>
      <c r="AS549" s="279"/>
      <c r="AT549" s="279"/>
      <c r="AU549" s="279"/>
      <c r="AV549" s="279"/>
      <c r="AW549" s="279"/>
      <c r="AX549" s="279"/>
      <c r="AY549" s="279"/>
      <c r="AZ549" s="279"/>
      <c r="BA549" s="279"/>
      <c r="BB549" s="279"/>
      <c r="BC549" s="279"/>
      <c r="BD549" s="279"/>
      <c r="BE549" s="279"/>
      <c r="BF549" s="279"/>
      <c r="BG549" s="279"/>
      <c r="BH549" s="279"/>
    </row>
    <row r="550" spans="1:60" s="235" customFormat="1" x14ac:dyDescent="0.25">
      <c r="A550" s="889" t="s">
        <v>2</v>
      </c>
      <c r="B550" s="889"/>
      <c r="C550" s="889"/>
      <c r="D550" s="889"/>
      <c r="E550" s="889"/>
      <c r="F550" s="889"/>
      <c r="G550" s="271"/>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79"/>
      <c r="AE550" s="279"/>
      <c r="AF550" s="279"/>
      <c r="AG550" s="279"/>
      <c r="AH550" s="279"/>
      <c r="AI550" s="279"/>
      <c r="AJ550" s="279"/>
      <c r="AK550" s="279"/>
      <c r="AL550" s="279"/>
      <c r="AM550" s="279"/>
      <c r="AN550" s="279"/>
      <c r="AO550" s="279"/>
      <c r="AP550" s="279"/>
      <c r="AQ550" s="279"/>
      <c r="AR550" s="279"/>
      <c r="AS550" s="279"/>
      <c r="AT550" s="279"/>
      <c r="AU550" s="279"/>
      <c r="AV550" s="279"/>
      <c r="AW550" s="279"/>
      <c r="AX550" s="279"/>
      <c r="AY550" s="279"/>
      <c r="AZ550" s="279"/>
      <c r="BA550" s="279"/>
      <c r="BB550" s="279"/>
      <c r="BC550" s="279"/>
      <c r="BD550" s="279"/>
      <c r="BE550" s="279"/>
      <c r="BF550" s="279"/>
      <c r="BG550" s="279"/>
      <c r="BH550" s="279"/>
    </row>
    <row r="551" spans="1:60" s="235" customFormat="1" x14ac:dyDescent="0.25">
      <c r="A551" s="123"/>
      <c r="B551" s="131"/>
      <c r="C551" s="25"/>
      <c r="D551" s="68"/>
      <c r="E551" s="106"/>
      <c r="F551" s="101"/>
      <c r="G551" s="271"/>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79"/>
      <c r="AE551" s="279"/>
      <c r="AF551" s="279"/>
      <c r="AG551" s="279"/>
      <c r="AH551" s="279"/>
      <c r="AI551" s="279"/>
      <c r="AJ551" s="279"/>
      <c r="AK551" s="279"/>
      <c r="AL551" s="279"/>
      <c r="AM551" s="279"/>
      <c r="AN551" s="279"/>
      <c r="AO551" s="279"/>
      <c r="AP551" s="279"/>
      <c r="AQ551" s="279"/>
      <c r="AR551" s="279"/>
      <c r="AS551" s="279"/>
      <c r="AT551" s="279"/>
      <c r="AU551" s="279"/>
      <c r="AV551" s="279"/>
      <c r="AW551" s="279"/>
      <c r="AX551" s="279"/>
      <c r="AY551" s="279"/>
      <c r="AZ551" s="279"/>
      <c r="BA551" s="279"/>
      <c r="BB551" s="279"/>
      <c r="BC551" s="279"/>
      <c r="BD551" s="279"/>
      <c r="BE551" s="279"/>
      <c r="BF551" s="279"/>
      <c r="BG551" s="279"/>
      <c r="BH551" s="279"/>
    </row>
    <row r="552" spans="1:60" s="235" customFormat="1" ht="12" customHeight="1" x14ac:dyDescent="0.25">
      <c r="A552" s="17"/>
      <c r="B552" s="18"/>
      <c r="C552" s="19"/>
      <c r="D552" s="69"/>
      <c r="E552" s="29"/>
      <c r="F552" s="112"/>
      <c r="G552" s="271"/>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79"/>
      <c r="AE552" s="279"/>
      <c r="AF552" s="279"/>
      <c r="AG552" s="279"/>
      <c r="AH552" s="279"/>
      <c r="AI552" s="279"/>
      <c r="AJ552" s="279"/>
      <c r="AK552" s="279"/>
      <c r="AL552" s="279"/>
      <c r="AM552" s="279"/>
      <c r="AN552" s="279"/>
      <c r="AO552" s="279"/>
      <c r="AP552" s="279"/>
      <c r="AQ552" s="279"/>
      <c r="AR552" s="279"/>
      <c r="AS552" s="279"/>
      <c r="AT552" s="279"/>
      <c r="AU552" s="279"/>
      <c r="AV552" s="279"/>
      <c r="AW552" s="279"/>
      <c r="AX552" s="279"/>
      <c r="AY552" s="279"/>
      <c r="AZ552" s="279"/>
      <c r="BA552" s="279"/>
      <c r="BB552" s="279"/>
      <c r="BC552" s="279"/>
      <c r="BD552" s="279"/>
      <c r="BE552" s="279"/>
      <c r="BF552" s="279"/>
      <c r="BG552" s="279"/>
      <c r="BH552" s="279"/>
    </row>
    <row r="553" spans="1:60" s="25" customFormat="1" ht="14.25" customHeight="1" thickBot="1" x14ac:dyDescent="0.3">
      <c r="A553" s="126"/>
      <c r="B553" s="18"/>
      <c r="C553" s="22"/>
      <c r="D553" s="69"/>
      <c r="E553" s="23"/>
      <c r="F553" s="112"/>
      <c r="G553" s="271"/>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row>
    <row r="554" spans="1:60" s="25" customFormat="1" ht="18" customHeight="1" x14ac:dyDescent="0.25">
      <c r="A554" s="890" t="s">
        <v>38</v>
      </c>
      <c r="B554" s="891"/>
      <c r="C554" s="891"/>
      <c r="D554" s="891"/>
      <c r="E554" s="894"/>
      <c r="F554" s="269"/>
      <c r="G554" s="271"/>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row>
    <row r="555" spans="1:60" s="25" customFormat="1" ht="26.25" customHeight="1" thickBot="1" x14ac:dyDescent="0.3">
      <c r="A555" s="892"/>
      <c r="B555" s="893"/>
      <c r="C555" s="893"/>
      <c r="D555" s="893"/>
      <c r="E555" s="895"/>
      <c r="F555" s="330"/>
      <c r="G555" s="271"/>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row>
    <row r="556" spans="1:60" s="25" customFormat="1" ht="12.75" customHeight="1" x14ac:dyDescent="0.25">
      <c r="A556" s="890" t="s">
        <v>4</v>
      </c>
      <c r="B556" s="891"/>
      <c r="C556" s="891"/>
      <c r="D556" s="891"/>
      <c r="E556" s="894"/>
      <c r="F556" s="966">
        <v>28993444.649999999</v>
      </c>
      <c r="G556" s="271"/>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row>
    <row r="557" spans="1:60" s="25" customFormat="1" ht="12.75" customHeight="1" thickBot="1" x14ac:dyDescent="0.3">
      <c r="A557" s="892"/>
      <c r="B557" s="893"/>
      <c r="C557" s="893"/>
      <c r="D557" s="893"/>
      <c r="E557" s="895"/>
      <c r="F557" s="967"/>
      <c r="G557" s="271"/>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row>
    <row r="558" spans="1:60" s="25" customFormat="1" ht="12.75" customHeight="1" x14ac:dyDescent="0.25">
      <c r="A558" s="927" t="s">
        <v>5</v>
      </c>
      <c r="B558" s="968" t="s">
        <v>6</v>
      </c>
      <c r="C558" s="929" t="s">
        <v>22</v>
      </c>
      <c r="D558" s="929" t="s">
        <v>8</v>
      </c>
      <c r="E558" s="931" t="s">
        <v>9</v>
      </c>
      <c r="F558" s="970" t="s">
        <v>10</v>
      </c>
      <c r="G558" s="271"/>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row>
    <row r="559" spans="1:60" s="25" customFormat="1" ht="12.75" customHeight="1" thickBot="1" x14ac:dyDescent="0.3">
      <c r="A559" s="928"/>
      <c r="B559" s="969"/>
      <c r="C559" s="930"/>
      <c r="D559" s="930"/>
      <c r="E559" s="932"/>
      <c r="F559" s="971"/>
      <c r="G559" s="271"/>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row>
    <row r="560" spans="1:60" s="25" customFormat="1" ht="11.25" customHeight="1" x14ac:dyDescent="0.25">
      <c r="A560" s="156"/>
      <c r="B560" s="98"/>
      <c r="C560" s="33" t="s">
        <v>387</v>
      </c>
      <c r="D560" s="344">
        <v>19533410.870000001</v>
      </c>
      <c r="E560" s="345"/>
      <c r="F560" s="331">
        <f>F556+D560</f>
        <v>48526855.519999996</v>
      </c>
      <c r="G560" s="271"/>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row>
    <row r="561" spans="1:60" s="25" customFormat="1" ht="12" customHeight="1" x14ac:dyDescent="0.25">
      <c r="A561" s="475"/>
      <c r="B561" s="98"/>
      <c r="C561" s="33" t="s">
        <v>2372</v>
      </c>
      <c r="D561" s="344"/>
      <c r="E561" s="345"/>
      <c r="F561" s="331">
        <f>F560+D561</f>
        <v>48526855.519999996</v>
      </c>
      <c r="G561" s="271"/>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row>
    <row r="562" spans="1:60" x14ac:dyDescent="0.25">
      <c r="A562" s="475"/>
      <c r="B562" s="98"/>
      <c r="C562" s="33" t="s">
        <v>1759</v>
      </c>
      <c r="D562" s="344"/>
      <c r="E562" s="345"/>
      <c r="F562" s="331">
        <f>F561+D562</f>
        <v>48526855.519999996</v>
      </c>
    </row>
    <row r="563" spans="1:60" x14ac:dyDescent="0.25">
      <c r="A563" s="159"/>
      <c r="B563" s="16"/>
      <c r="C563" s="2" t="s">
        <v>32</v>
      </c>
      <c r="D563" s="339"/>
      <c r="E563" s="539">
        <v>16280834.789999999</v>
      </c>
      <c r="F563" s="331">
        <f>F562-E563</f>
        <v>32246020.729999997</v>
      </c>
    </row>
    <row r="564" spans="1:60" x14ac:dyDescent="0.25">
      <c r="A564" s="333"/>
      <c r="B564" s="98"/>
      <c r="C564" s="260" t="s">
        <v>1330</v>
      </c>
      <c r="D564" s="346"/>
      <c r="E564" s="540">
        <v>1094404.2</v>
      </c>
      <c r="F564" s="331">
        <f>F563-E564</f>
        <v>31151616.529999997</v>
      </c>
    </row>
    <row r="565" spans="1:60" x14ac:dyDescent="0.25">
      <c r="A565" s="333"/>
      <c r="B565" s="98"/>
      <c r="C565" s="260" t="s">
        <v>1334</v>
      </c>
      <c r="D565" s="346"/>
      <c r="E565" s="540">
        <v>20700</v>
      </c>
      <c r="F565" s="331">
        <f t="shared" ref="F565:F570" si="8">F564-E565</f>
        <v>31130916.529999997</v>
      </c>
    </row>
    <row r="566" spans="1:60" ht="15" customHeight="1" x14ac:dyDescent="0.25">
      <c r="A566" s="333"/>
      <c r="B566" s="98"/>
      <c r="C566" s="260" t="s">
        <v>1331</v>
      </c>
      <c r="D566" s="346"/>
      <c r="E566" s="540">
        <v>600</v>
      </c>
      <c r="F566" s="331">
        <f t="shared" si="8"/>
        <v>31130316.529999997</v>
      </c>
    </row>
    <row r="567" spans="1:60" ht="15" customHeight="1" x14ac:dyDescent="0.25">
      <c r="A567" s="333"/>
      <c r="B567" s="98"/>
      <c r="C567" s="260" t="s">
        <v>1332</v>
      </c>
      <c r="D567" s="346"/>
      <c r="E567" s="540">
        <v>3155.27</v>
      </c>
      <c r="F567" s="331">
        <f t="shared" si="8"/>
        <v>31127161.259999998</v>
      </c>
    </row>
    <row r="568" spans="1:60" x14ac:dyDescent="0.25">
      <c r="A568" s="134"/>
      <c r="B568" s="16"/>
      <c r="C568" s="2" t="s">
        <v>1333</v>
      </c>
      <c r="D568" s="339"/>
      <c r="E568" s="539">
        <v>150</v>
      </c>
      <c r="F568" s="332">
        <f t="shared" si="8"/>
        <v>31127011.259999998</v>
      </c>
    </row>
    <row r="569" spans="1:60" x14ac:dyDescent="0.25">
      <c r="A569" s="134"/>
      <c r="B569" s="16"/>
      <c r="C569" s="2" t="s">
        <v>2372</v>
      </c>
      <c r="D569" s="339">
        <v>31635.33</v>
      </c>
      <c r="E569" s="539"/>
      <c r="F569" s="332">
        <f>F568+D569</f>
        <v>31158646.589999996</v>
      </c>
    </row>
    <row r="570" spans="1:60" x14ac:dyDescent="0.25">
      <c r="A570" s="134"/>
      <c r="B570" s="16"/>
      <c r="C570" s="2" t="s">
        <v>2425</v>
      </c>
      <c r="D570" s="339"/>
      <c r="E570" s="539">
        <v>554600</v>
      </c>
      <c r="F570" s="332">
        <f t="shared" si="8"/>
        <v>30604046.589999996</v>
      </c>
    </row>
    <row r="571" spans="1:60" x14ac:dyDescent="0.25">
      <c r="A571" s="59"/>
      <c r="B571" s="20"/>
      <c r="C571" s="86"/>
      <c r="D571" s="72"/>
      <c r="E571" s="65"/>
      <c r="F571" s="164"/>
    </row>
    <row r="572" spans="1:60" x14ac:dyDescent="0.25">
      <c r="A572" s="59"/>
      <c r="B572" s="20"/>
      <c r="C572" s="86"/>
      <c r="D572" s="72"/>
      <c r="E572" s="65"/>
      <c r="F572" s="164"/>
    </row>
    <row r="573" spans="1:60" x14ac:dyDescent="0.25">
      <c r="A573" s="887" t="s">
        <v>0</v>
      </c>
      <c r="B573" s="887"/>
      <c r="C573" s="887"/>
      <c r="D573" s="887"/>
      <c r="E573" s="887"/>
      <c r="F573" s="887"/>
    </row>
    <row r="574" spans="1:60" ht="15" customHeight="1" x14ac:dyDescent="0.25">
      <c r="A574" s="888" t="s">
        <v>33</v>
      </c>
      <c r="B574" s="888"/>
      <c r="C574" s="888"/>
      <c r="D574" s="888"/>
      <c r="E574" s="888"/>
      <c r="F574" s="888"/>
    </row>
    <row r="575" spans="1:60" ht="15" customHeight="1" x14ac:dyDescent="0.25">
      <c r="A575" s="887" t="s">
        <v>1</v>
      </c>
      <c r="B575" s="887"/>
      <c r="C575" s="887"/>
      <c r="D575" s="887"/>
      <c r="E575" s="887"/>
      <c r="F575" s="887"/>
    </row>
    <row r="576" spans="1:60" x14ac:dyDescent="0.25">
      <c r="A576" s="889" t="s">
        <v>2373</v>
      </c>
      <c r="B576" s="889"/>
      <c r="C576" s="889"/>
      <c r="D576" s="889"/>
      <c r="E576" s="889"/>
      <c r="F576" s="889"/>
    </row>
    <row r="577" spans="1:6" x14ac:dyDescent="0.25">
      <c r="A577" s="889" t="s">
        <v>2</v>
      </c>
      <c r="B577" s="889"/>
      <c r="C577" s="889"/>
      <c r="D577" s="889"/>
      <c r="E577" s="889"/>
      <c r="F577" s="889"/>
    </row>
    <row r="578" spans="1:6" x14ac:dyDescent="0.25">
      <c r="A578" s="123"/>
      <c r="C578" s="25"/>
      <c r="D578" s="68"/>
      <c r="E578" s="106"/>
      <c r="F578" s="101"/>
    </row>
    <row r="579" spans="1:6" x14ac:dyDescent="0.25">
      <c r="A579" s="59"/>
      <c r="B579" s="20"/>
      <c r="C579" s="86"/>
      <c r="D579" s="72"/>
      <c r="E579" s="65"/>
      <c r="F579" s="164"/>
    </row>
    <row r="580" spans="1:6" x14ac:dyDescent="0.25">
      <c r="A580" s="59"/>
      <c r="B580" s="20"/>
      <c r="C580" s="86"/>
      <c r="D580" s="72"/>
      <c r="E580" s="65"/>
      <c r="F580" s="164"/>
    </row>
    <row r="581" spans="1:6" ht="15.75" thickBot="1" x14ac:dyDescent="0.3">
      <c r="A581" s="26"/>
      <c r="B581" s="20"/>
      <c r="C581" s="14"/>
      <c r="D581" s="69"/>
      <c r="E581" s="108"/>
      <c r="F581" s="115"/>
    </row>
    <row r="582" spans="1:6" x14ac:dyDescent="0.25">
      <c r="A582" s="935" t="s">
        <v>25</v>
      </c>
      <c r="B582" s="936"/>
      <c r="C582" s="936"/>
      <c r="D582" s="936"/>
      <c r="E582" s="936"/>
      <c r="F582" s="321"/>
    </row>
    <row r="583" spans="1:6" ht="15.75" thickBot="1" x14ac:dyDescent="0.3">
      <c r="A583" s="937"/>
      <c r="B583" s="938"/>
      <c r="C583" s="938"/>
      <c r="D583" s="938"/>
      <c r="E583" s="938"/>
      <c r="F583" s="322"/>
    </row>
    <row r="584" spans="1:6" x14ac:dyDescent="0.25">
      <c r="A584" s="935" t="s">
        <v>4</v>
      </c>
      <c r="B584" s="936"/>
      <c r="C584" s="936"/>
      <c r="D584" s="936"/>
      <c r="E584" s="939"/>
      <c r="F584" s="952">
        <v>690040.24</v>
      </c>
    </row>
    <row r="585" spans="1:6" ht="15.75" thickBot="1" x14ac:dyDescent="0.3">
      <c r="A585" s="937"/>
      <c r="B585" s="938"/>
      <c r="C585" s="938"/>
      <c r="D585" s="938"/>
      <c r="E585" s="940"/>
      <c r="F585" s="953"/>
    </row>
    <row r="586" spans="1:6" x14ac:dyDescent="0.25">
      <c r="A586" s="943" t="s">
        <v>5</v>
      </c>
      <c r="B586" s="954" t="s">
        <v>23</v>
      </c>
      <c r="C586" s="943" t="s">
        <v>22</v>
      </c>
      <c r="D586" s="943" t="s">
        <v>8</v>
      </c>
      <c r="E586" s="947" t="s">
        <v>9</v>
      </c>
      <c r="F586" s="956" t="s">
        <v>10</v>
      </c>
    </row>
    <row r="587" spans="1:6" ht="15.75" thickBot="1" x14ac:dyDescent="0.3">
      <c r="A587" s="944"/>
      <c r="B587" s="955"/>
      <c r="C587" s="944"/>
      <c r="D587" s="944"/>
      <c r="E587" s="948"/>
      <c r="F587" s="957"/>
    </row>
    <row r="588" spans="1:6" x14ac:dyDescent="0.25">
      <c r="A588" s="43"/>
      <c r="B588" s="56"/>
      <c r="C588" s="260" t="s">
        <v>751</v>
      </c>
      <c r="D588" s="82"/>
      <c r="E588" s="42"/>
      <c r="F588" s="328">
        <f>F584+D588-E588</f>
        <v>690040.24</v>
      </c>
    </row>
    <row r="589" spans="1:6" ht="15" customHeight="1" x14ac:dyDescent="0.25">
      <c r="A589" s="83"/>
      <c r="B589" s="34"/>
      <c r="C589" s="4" t="s">
        <v>16</v>
      </c>
      <c r="D589" s="471"/>
      <c r="E589" s="109"/>
      <c r="F589" s="96">
        <f>F588+D589-E589</f>
        <v>690040.24</v>
      </c>
    </row>
    <row r="590" spans="1:6" ht="15" customHeight="1" x14ac:dyDescent="0.25">
      <c r="A590" s="87"/>
      <c r="B590" s="27"/>
      <c r="C590" s="2" t="s">
        <v>1358</v>
      </c>
      <c r="D590" s="149"/>
      <c r="E590" s="339">
        <v>175</v>
      </c>
      <c r="F590" s="327">
        <f>F589+D590-E590</f>
        <v>689865.24</v>
      </c>
    </row>
    <row r="591" spans="1:6" x14ac:dyDescent="0.25">
      <c r="A591" s="17"/>
      <c r="B591" s="7"/>
      <c r="C591" s="7"/>
      <c r="D591" s="73"/>
      <c r="E591" s="93"/>
      <c r="F591" s="116"/>
    </row>
    <row r="592" spans="1:6" x14ac:dyDescent="0.25">
      <c r="A592" s="17"/>
      <c r="B592" s="7"/>
      <c r="C592" s="7"/>
      <c r="D592" s="73"/>
      <c r="E592" s="93"/>
      <c r="F592" s="116"/>
    </row>
    <row r="593" spans="1:7" x14ac:dyDescent="0.25">
      <c r="A593" s="17"/>
      <c r="B593" s="7"/>
      <c r="C593" s="7"/>
      <c r="D593" s="73"/>
      <c r="E593" s="93"/>
      <c r="F593" s="116"/>
    </row>
    <row r="594" spans="1:7" x14ac:dyDescent="0.25">
      <c r="A594" s="17"/>
      <c r="B594" s="7"/>
      <c r="C594" s="7"/>
      <c r="D594" s="73"/>
      <c r="E594" s="93"/>
      <c r="F594" s="116"/>
    </row>
    <row r="595" spans="1:7" x14ac:dyDescent="0.25">
      <c r="A595" s="887" t="s">
        <v>0</v>
      </c>
      <c r="B595" s="887"/>
      <c r="C595" s="887"/>
      <c r="D595" s="887"/>
      <c r="E595" s="887"/>
      <c r="F595" s="887"/>
    </row>
    <row r="596" spans="1:7" x14ac:dyDescent="0.25">
      <c r="A596" s="888" t="s">
        <v>33</v>
      </c>
      <c r="B596" s="888"/>
      <c r="C596" s="888"/>
      <c r="D596" s="888"/>
      <c r="E596" s="888"/>
      <c r="F596" s="888"/>
    </row>
    <row r="597" spans="1:7" x14ac:dyDescent="0.25">
      <c r="A597" s="887" t="s">
        <v>1</v>
      </c>
      <c r="B597" s="887"/>
      <c r="C597" s="887"/>
      <c r="D597" s="887"/>
      <c r="E597" s="887"/>
      <c r="F597" s="887"/>
    </row>
    <row r="598" spans="1:7" x14ac:dyDescent="0.25">
      <c r="A598" s="889" t="s">
        <v>2373</v>
      </c>
      <c r="B598" s="889"/>
      <c r="C598" s="889"/>
      <c r="D598" s="889"/>
      <c r="E598" s="889"/>
      <c r="F598" s="889"/>
    </row>
    <row r="599" spans="1:7" x14ac:dyDescent="0.25">
      <c r="A599" s="889" t="s">
        <v>2</v>
      </c>
      <c r="B599" s="889"/>
      <c r="C599" s="889"/>
      <c r="D599" s="889"/>
      <c r="E599" s="889"/>
      <c r="F599" s="889"/>
    </row>
    <row r="600" spans="1:7" x14ac:dyDescent="0.25">
      <c r="A600" s="17"/>
      <c r="B600" s="7"/>
      <c r="C600" s="14"/>
      <c r="D600" s="69"/>
      <c r="E600" s="108"/>
      <c r="F600" s="103"/>
    </row>
    <row r="601" spans="1:7" ht="15" customHeight="1" thickBot="1" x14ac:dyDescent="0.3">
      <c r="A601" s="17"/>
      <c r="B601" s="7"/>
      <c r="C601" s="14"/>
      <c r="D601" s="69"/>
      <c r="E601" s="108"/>
      <c r="F601" s="103"/>
    </row>
    <row r="602" spans="1:7" ht="15" customHeight="1" x14ac:dyDescent="0.25">
      <c r="A602" s="890" t="s">
        <v>26</v>
      </c>
      <c r="B602" s="891"/>
      <c r="C602" s="891"/>
      <c r="D602" s="891"/>
      <c r="E602" s="960"/>
      <c r="F602" s="544"/>
      <c r="G602" s="274"/>
    </row>
    <row r="603" spans="1:7" ht="15.75" thickBot="1" x14ac:dyDescent="0.3">
      <c r="A603" s="892"/>
      <c r="B603" s="893"/>
      <c r="C603" s="893"/>
      <c r="D603" s="893"/>
      <c r="E603" s="961"/>
      <c r="F603" s="554"/>
      <c r="G603" s="274"/>
    </row>
    <row r="604" spans="1:7" x14ac:dyDescent="0.25">
      <c r="A604" s="890" t="s">
        <v>4</v>
      </c>
      <c r="B604" s="891"/>
      <c r="C604" s="891"/>
      <c r="D604" s="891"/>
      <c r="E604" s="960"/>
      <c r="F604" s="962">
        <v>132883.06</v>
      </c>
      <c r="G604" s="274"/>
    </row>
    <row r="605" spans="1:7" ht="15.75" thickBot="1" x14ac:dyDescent="0.3">
      <c r="A605" s="892"/>
      <c r="B605" s="893"/>
      <c r="C605" s="893"/>
      <c r="D605" s="893"/>
      <c r="E605" s="961"/>
      <c r="F605" s="963"/>
      <c r="G605" s="274"/>
    </row>
    <row r="606" spans="1:7" x14ac:dyDescent="0.25">
      <c r="A606" s="898" t="s">
        <v>5</v>
      </c>
      <c r="B606" s="954" t="s">
        <v>23</v>
      </c>
      <c r="C606" s="898" t="s">
        <v>22</v>
      </c>
      <c r="D606" s="898" t="s">
        <v>8</v>
      </c>
      <c r="E606" s="964" t="s">
        <v>9</v>
      </c>
      <c r="F606" s="911" t="s">
        <v>10</v>
      </c>
      <c r="G606" s="274"/>
    </row>
    <row r="607" spans="1:7" ht="15.75" thickBot="1" x14ac:dyDescent="0.3">
      <c r="A607" s="902"/>
      <c r="B607" s="955"/>
      <c r="C607" s="902"/>
      <c r="D607" s="902"/>
      <c r="E607" s="965"/>
      <c r="F607" s="912"/>
      <c r="G607" s="274"/>
    </row>
    <row r="608" spans="1:7" x14ac:dyDescent="0.25">
      <c r="A608" s="43"/>
      <c r="B608" s="44"/>
      <c r="C608" s="2" t="s">
        <v>27</v>
      </c>
      <c r="D608" s="79"/>
      <c r="E608" s="325"/>
      <c r="F608" s="326">
        <f>F604+D608-E608</f>
        <v>132883.06</v>
      </c>
      <c r="G608" s="274"/>
    </row>
    <row r="609" spans="1:60" x14ac:dyDescent="0.25">
      <c r="A609" s="84"/>
      <c r="B609" s="9"/>
      <c r="C609" s="260" t="s">
        <v>751</v>
      </c>
      <c r="D609" s="63"/>
      <c r="E609" s="280"/>
      <c r="F609" s="327">
        <f>F608+D609-E609</f>
        <v>132883.06</v>
      </c>
      <c r="G609" s="274"/>
    </row>
    <row r="610" spans="1:60" x14ac:dyDescent="0.25">
      <c r="A610" s="87"/>
      <c r="B610" s="27"/>
      <c r="C610" s="2" t="s">
        <v>1358</v>
      </c>
      <c r="D610" s="149"/>
      <c r="E610" s="339">
        <v>175</v>
      </c>
      <c r="F610" s="327">
        <f>F609+D610-E610</f>
        <v>132708.06</v>
      </c>
      <c r="G610" s="274"/>
    </row>
    <row r="611" spans="1:60" ht="15" customHeight="1" x14ac:dyDescent="0.25">
      <c r="A611" s="59"/>
      <c r="B611" s="7"/>
      <c r="C611" s="31"/>
      <c r="D611" s="74"/>
      <c r="E611" s="32"/>
      <c r="F611" s="116"/>
      <c r="G611" s="274"/>
    </row>
    <row r="612" spans="1:60" ht="15" customHeight="1" x14ac:dyDescent="0.25">
      <c r="A612" s="59"/>
      <c r="B612" s="7"/>
      <c r="C612" s="31"/>
      <c r="D612" s="74"/>
      <c r="E612" s="32"/>
      <c r="F612" s="116"/>
    </row>
    <row r="613" spans="1:60" x14ac:dyDescent="0.25">
      <c r="A613" s="887" t="s">
        <v>0</v>
      </c>
      <c r="B613" s="887"/>
      <c r="C613" s="887"/>
      <c r="D613" s="887"/>
      <c r="E613" s="887"/>
      <c r="F613" s="887"/>
    </row>
    <row r="614" spans="1:60" x14ac:dyDescent="0.25">
      <c r="A614" s="888" t="s">
        <v>33</v>
      </c>
      <c r="B614" s="888"/>
      <c r="C614" s="888"/>
      <c r="D614" s="888"/>
      <c r="E614" s="888"/>
      <c r="F614" s="888"/>
    </row>
    <row r="615" spans="1:60" x14ac:dyDescent="0.25">
      <c r="A615" s="887" t="s">
        <v>1</v>
      </c>
      <c r="B615" s="887"/>
      <c r="C615" s="887"/>
      <c r="D615" s="887"/>
      <c r="E615" s="887"/>
      <c r="F615" s="887"/>
    </row>
    <row r="616" spans="1:60" x14ac:dyDescent="0.25">
      <c r="A616" s="889" t="s">
        <v>2373</v>
      </c>
      <c r="B616" s="889"/>
      <c r="C616" s="889"/>
      <c r="D616" s="889"/>
      <c r="E616" s="889"/>
      <c r="F616" s="889"/>
    </row>
    <row r="617" spans="1:60" x14ac:dyDescent="0.25">
      <c r="A617" s="889" t="s">
        <v>2</v>
      </c>
      <c r="B617" s="889"/>
      <c r="C617" s="889"/>
      <c r="D617" s="889"/>
      <c r="E617" s="889"/>
      <c r="F617" s="889"/>
    </row>
    <row r="618" spans="1:60" x14ac:dyDescent="0.25">
      <c r="A618" s="59"/>
      <c r="B618" s="7"/>
      <c r="C618" s="31"/>
      <c r="D618" s="74"/>
      <c r="E618" s="32"/>
      <c r="F618" s="116"/>
    </row>
    <row r="619" spans="1:60" ht="15.75" thickBot="1" x14ac:dyDescent="0.3">
      <c r="A619" s="21"/>
      <c r="B619" s="7"/>
      <c r="C619" s="31"/>
      <c r="D619" s="71"/>
      <c r="E619" s="32"/>
      <c r="F619" s="118"/>
    </row>
    <row r="620" spans="1:60" ht="15" customHeight="1" x14ac:dyDescent="0.25">
      <c r="A620" s="935" t="s">
        <v>30</v>
      </c>
      <c r="B620" s="936"/>
      <c r="C620" s="936"/>
      <c r="D620" s="936"/>
      <c r="E620" s="936"/>
      <c r="F620" s="321"/>
    </row>
    <row r="621" spans="1:60" s="37" customFormat="1" ht="28.5" customHeight="1" thickBot="1" x14ac:dyDescent="0.3">
      <c r="A621" s="937"/>
      <c r="B621" s="938"/>
      <c r="C621" s="938"/>
      <c r="D621" s="938"/>
      <c r="E621" s="938"/>
      <c r="F621" s="322"/>
      <c r="G621" s="271"/>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274"/>
      <c r="AF621" s="274"/>
      <c r="AG621" s="274"/>
      <c r="AH621" s="274"/>
      <c r="AI621" s="274"/>
      <c r="AJ621" s="274"/>
      <c r="AK621" s="274"/>
      <c r="AL621" s="274"/>
      <c r="AM621" s="274"/>
      <c r="AN621" s="274"/>
      <c r="AO621" s="274"/>
      <c r="AP621" s="274"/>
      <c r="AQ621" s="274"/>
      <c r="AR621" s="274"/>
      <c r="AS621" s="274"/>
      <c r="AT621" s="274"/>
      <c r="AU621" s="274"/>
      <c r="AV621" s="274"/>
      <c r="AW621" s="274"/>
      <c r="AX621" s="274"/>
      <c r="AY621" s="274"/>
      <c r="AZ621" s="274"/>
      <c r="BA621" s="274"/>
      <c r="BB621" s="274"/>
      <c r="BC621" s="274"/>
      <c r="BD621" s="274"/>
      <c r="BE621" s="274"/>
      <c r="BF621" s="274"/>
      <c r="BG621" s="274"/>
      <c r="BH621" s="274"/>
    </row>
    <row r="622" spans="1:60" s="37" customFormat="1" x14ac:dyDescent="0.25">
      <c r="A622" s="935" t="s">
        <v>4</v>
      </c>
      <c r="B622" s="936"/>
      <c r="C622" s="936"/>
      <c r="D622" s="936"/>
      <c r="E622" s="939"/>
      <c r="F622" s="952">
        <v>529508.49</v>
      </c>
      <c r="G622" s="271"/>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row>
    <row r="623" spans="1:60" s="37" customFormat="1" ht="15.75" thickBot="1" x14ac:dyDescent="0.3">
      <c r="A623" s="937"/>
      <c r="B623" s="938"/>
      <c r="C623" s="938"/>
      <c r="D623" s="938"/>
      <c r="E623" s="940"/>
      <c r="F623" s="953"/>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row>
    <row r="624" spans="1:60" s="37" customFormat="1" x14ac:dyDescent="0.25">
      <c r="A624" s="943" t="s">
        <v>5</v>
      </c>
      <c r="B624" s="954" t="s">
        <v>23</v>
      </c>
      <c r="C624" s="943" t="s">
        <v>22</v>
      </c>
      <c r="D624" s="943" t="s">
        <v>8</v>
      </c>
      <c r="E624" s="958" t="s">
        <v>9</v>
      </c>
      <c r="F624" s="956" t="s">
        <v>10</v>
      </c>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74"/>
      <c r="AE624" s="274"/>
      <c r="AF624" s="274"/>
      <c r="AG624" s="274"/>
      <c r="AH624" s="274"/>
      <c r="AI624" s="274"/>
      <c r="AJ624" s="274"/>
      <c r="AK624" s="274"/>
      <c r="AL624" s="274"/>
      <c r="AM624" s="274"/>
      <c r="AN624" s="274"/>
      <c r="AO624" s="274"/>
      <c r="AP624" s="274"/>
      <c r="AQ624" s="274"/>
      <c r="AR624" s="274"/>
      <c r="AS624" s="274"/>
      <c r="AT624" s="274"/>
      <c r="AU624" s="274"/>
      <c r="AV624" s="274"/>
      <c r="AW624" s="274"/>
      <c r="AX624" s="274"/>
      <c r="AY624" s="274"/>
      <c r="AZ624" s="274"/>
      <c r="BA624" s="274"/>
      <c r="BB624" s="274"/>
      <c r="BC624" s="274"/>
      <c r="BD624" s="274"/>
      <c r="BE624" s="274"/>
      <c r="BF624" s="274"/>
      <c r="BG624" s="274"/>
      <c r="BH624" s="274"/>
    </row>
    <row r="625" spans="1:60" s="37" customFormat="1" ht="15.75" thickBot="1" x14ac:dyDescent="0.3">
      <c r="A625" s="944"/>
      <c r="B625" s="955"/>
      <c r="C625" s="944"/>
      <c r="D625" s="944"/>
      <c r="E625" s="959"/>
      <c r="F625" s="957"/>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F625" s="274"/>
      <c r="AG625" s="274"/>
      <c r="AH625" s="274"/>
      <c r="AI625" s="274"/>
      <c r="AJ625" s="274"/>
      <c r="AK625" s="274"/>
      <c r="AL625" s="274"/>
      <c r="AM625" s="274"/>
      <c r="AN625" s="274"/>
      <c r="AO625" s="274"/>
      <c r="AP625" s="274"/>
      <c r="AQ625" s="274"/>
      <c r="AR625" s="274"/>
      <c r="AS625" s="274"/>
      <c r="AT625" s="274"/>
      <c r="AU625" s="274"/>
      <c r="AV625" s="274"/>
      <c r="AW625" s="274"/>
      <c r="AX625" s="274"/>
      <c r="AY625" s="274"/>
      <c r="AZ625" s="274"/>
      <c r="BA625" s="274"/>
      <c r="BB625" s="274"/>
      <c r="BC625" s="274"/>
      <c r="BD625" s="274"/>
      <c r="BE625" s="274"/>
      <c r="BF625" s="274"/>
      <c r="BG625" s="274"/>
      <c r="BH625" s="274"/>
    </row>
    <row r="626" spans="1:60" s="37" customFormat="1" ht="15.75" thickBot="1" x14ac:dyDescent="0.3">
      <c r="A626" s="80"/>
      <c r="B626" s="9"/>
      <c r="C626" s="1" t="s">
        <v>27</v>
      </c>
      <c r="D626" s="40"/>
      <c r="E626" s="343"/>
      <c r="F626" s="555">
        <f>F622+D626-E626</f>
        <v>529508.49</v>
      </c>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74"/>
      <c r="AE626" s="274"/>
      <c r="AF626" s="274"/>
      <c r="AG626" s="274"/>
      <c r="AH626" s="274"/>
      <c r="AI626" s="274"/>
      <c r="AJ626" s="274"/>
      <c r="AK626" s="274"/>
      <c r="AL626" s="274"/>
      <c r="AM626" s="274"/>
      <c r="AN626" s="274"/>
      <c r="AO626" s="274"/>
      <c r="AP626" s="274"/>
      <c r="AQ626" s="274"/>
      <c r="AR626" s="274"/>
      <c r="AS626" s="274"/>
      <c r="AT626" s="274"/>
      <c r="AU626" s="274"/>
      <c r="AV626" s="274"/>
      <c r="AW626" s="274"/>
      <c r="AX626" s="274"/>
      <c r="AY626" s="274"/>
      <c r="AZ626" s="274"/>
      <c r="BA626" s="274"/>
      <c r="BB626" s="274"/>
      <c r="BC626" s="274"/>
      <c r="BD626" s="274"/>
      <c r="BE626" s="274"/>
      <c r="BF626" s="274"/>
      <c r="BG626" s="274"/>
      <c r="BH626" s="274"/>
    </row>
    <row r="627" spans="1:60" s="37" customFormat="1" ht="15.75" thickBot="1" x14ac:dyDescent="0.3">
      <c r="A627" s="80"/>
      <c r="B627" s="9"/>
      <c r="C627" s="305" t="s">
        <v>1084</v>
      </c>
      <c r="D627" s="62"/>
      <c r="E627" s="315">
        <v>22.05</v>
      </c>
      <c r="F627" s="555">
        <f>F626-E627</f>
        <v>529486.43999999994</v>
      </c>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74"/>
      <c r="AE627" s="274"/>
      <c r="AF627" s="274"/>
      <c r="AG627" s="274"/>
      <c r="AH627" s="274"/>
      <c r="AI627" s="274"/>
      <c r="AJ627" s="274"/>
      <c r="AK627" s="274"/>
      <c r="AL627" s="274"/>
      <c r="AM627" s="274"/>
      <c r="AN627" s="274"/>
      <c r="AO627" s="274"/>
      <c r="AP627" s="274"/>
      <c r="AQ627" s="274"/>
      <c r="AR627" s="274"/>
      <c r="AS627" s="274"/>
      <c r="AT627" s="274"/>
      <c r="AU627" s="274"/>
      <c r="AV627" s="274"/>
      <c r="AW627" s="274"/>
      <c r="AX627" s="274"/>
      <c r="AY627" s="274"/>
      <c r="AZ627" s="274"/>
      <c r="BA627" s="274"/>
      <c r="BB627" s="274"/>
      <c r="BC627" s="274"/>
      <c r="BD627" s="274"/>
      <c r="BE627" s="274"/>
      <c r="BF627" s="274"/>
      <c r="BG627" s="274"/>
      <c r="BH627" s="274"/>
    </row>
    <row r="628" spans="1:60" s="37" customFormat="1" ht="15.75" thickBot="1" x14ac:dyDescent="0.3">
      <c r="A628" s="211"/>
      <c r="B628" s="485"/>
      <c r="C628" s="530" t="s">
        <v>2479</v>
      </c>
      <c r="D628" s="66"/>
      <c r="E628" s="297">
        <v>208.59</v>
      </c>
      <c r="F628" s="555">
        <f>F627-E628</f>
        <v>529277.85</v>
      </c>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74"/>
      <c r="AE628" s="274"/>
      <c r="AF628" s="274"/>
      <c r="AG628" s="274"/>
      <c r="AH628" s="274"/>
      <c r="AI628" s="274"/>
      <c r="AJ628" s="274"/>
      <c r="AK628" s="274"/>
      <c r="AL628" s="274"/>
      <c r="AM628" s="274"/>
      <c r="AN628" s="274"/>
      <c r="AO628" s="274"/>
      <c r="AP628" s="274"/>
      <c r="AQ628" s="274"/>
      <c r="AR628" s="274"/>
      <c r="AS628" s="274"/>
      <c r="AT628" s="274"/>
      <c r="AU628" s="274"/>
      <c r="AV628" s="274"/>
      <c r="AW628" s="274"/>
      <c r="AX628" s="274"/>
      <c r="AY628" s="274"/>
      <c r="AZ628" s="274"/>
      <c r="BA628" s="274"/>
      <c r="BB628" s="274"/>
      <c r="BC628" s="274"/>
      <c r="BD628" s="274"/>
      <c r="BE628" s="274"/>
      <c r="BF628" s="274"/>
      <c r="BG628" s="274"/>
      <c r="BH628" s="274"/>
    </row>
    <row r="629" spans="1:60" s="37" customFormat="1" ht="15.75" thickBot="1" x14ac:dyDescent="0.3">
      <c r="A629" s="211"/>
      <c r="B629" s="485"/>
      <c r="C629" s="33" t="s">
        <v>1083</v>
      </c>
      <c r="D629" s="66"/>
      <c r="E629" s="519">
        <v>500</v>
      </c>
      <c r="F629" s="555">
        <f>F628-E629</f>
        <v>528777.85</v>
      </c>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74"/>
      <c r="AE629" s="274"/>
      <c r="AF629" s="274"/>
      <c r="AG629" s="274"/>
      <c r="AH629" s="274"/>
      <c r="AI629" s="274"/>
      <c r="AJ629" s="274"/>
      <c r="AK629" s="274"/>
      <c r="AL629" s="274"/>
      <c r="AM629" s="274"/>
      <c r="AN629" s="274"/>
      <c r="AO629" s="274"/>
      <c r="AP629" s="274"/>
      <c r="AQ629" s="274"/>
      <c r="AR629" s="274"/>
      <c r="AS629" s="274"/>
      <c r="AT629" s="274"/>
      <c r="AU629" s="274"/>
      <c r="AV629" s="274"/>
      <c r="AW629" s="274"/>
      <c r="AX629" s="274"/>
      <c r="AY629" s="274"/>
      <c r="AZ629" s="274"/>
      <c r="BA629" s="274"/>
      <c r="BB629" s="274"/>
      <c r="BC629" s="274"/>
      <c r="BD629" s="274"/>
      <c r="BE629" s="274"/>
      <c r="BF629" s="274"/>
      <c r="BG629" s="274"/>
      <c r="BH629" s="274"/>
    </row>
    <row r="630" spans="1:60" s="37" customFormat="1" ht="15.75" thickBot="1" x14ac:dyDescent="0.3">
      <c r="A630" s="87"/>
      <c r="B630" s="27"/>
      <c r="C630" s="2" t="s">
        <v>1358</v>
      </c>
      <c r="D630" s="62"/>
      <c r="E630" s="339">
        <v>175</v>
      </c>
      <c r="F630" s="555">
        <f t="shared" ref="F630:F647" si="9">F629-E630</f>
        <v>528602.85</v>
      </c>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274"/>
      <c r="AF630" s="274"/>
      <c r="AG630" s="274"/>
      <c r="AH630" s="274"/>
      <c r="AI630" s="274"/>
      <c r="AJ630" s="274"/>
      <c r="AK630" s="274"/>
      <c r="AL630" s="274"/>
      <c r="AM630" s="274"/>
      <c r="AN630" s="274"/>
      <c r="AO630" s="274"/>
      <c r="AP630" s="274"/>
      <c r="AQ630" s="274"/>
      <c r="AR630" s="274"/>
      <c r="AS630" s="274"/>
      <c r="AT630" s="274"/>
      <c r="AU630" s="274"/>
      <c r="AV630" s="274"/>
      <c r="AW630" s="274"/>
      <c r="AX630" s="274"/>
      <c r="AY630" s="274"/>
      <c r="AZ630" s="274"/>
      <c r="BA630" s="274"/>
      <c r="BB630" s="274"/>
      <c r="BC630" s="274"/>
      <c r="BD630" s="274"/>
      <c r="BE630" s="274"/>
      <c r="BF630" s="274"/>
      <c r="BG630" s="274"/>
      <c r="BH630" s="274"/>
    </row>
    <row r="631" spans="1:60" s="37" customFormat="1" ht="15.75" thickBot="1" x14ac:dyDescent="0.3">
      <c r="A631" s="559">
        <v>44298</v>
      </c>
      <c r="B631" s="7">
        <v>2291</v>
      </c>
      <c r="C631" s="243" t="s">
        <v>2924</v>
      </c>
      <c r="D631" s="62"/>
      <c r="E631" s="557">
        <v>64078.51</v>
      </c>
      <c r="F631" s="555">
        <f t="shared" si="9"/>
        <v>464524.33999999997</v>
      </c>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74"/>
      <c r="AE631" s="274"/>
      <c r="AF631" s="274"/>
      <c r="AG631" s="274"/>
      <c r="AH631" s="274"/>
      <c r="AI631" s="274"/>
      <c r="AJ631" s="274"/>
      <c r="AK631" s="274"/>
      <c r="AL631" s="274"/>
      <c r="AM631" s="274"/>
      <c r="AN631" s="274"/>
      <c r="AO631" s="274"/>
      <c r="AP631" s="274"/>
      <c r="AQ631" s="274"/>
      <c r="AR631" s="274"/>
      <c r="AS631" s="274"/>
      <c r="AT631" s="274"/>
      <c r="AU631" s="274"/>
      <c r="AV631" s="274"/>
      <c r="AW631" s="274"/>
      <c r="AX631" s="274"/>
      <c r="AY631" s="274"/>
      <c r="AZ631" s="274"/>
      <c r="BA631" s="274"/>
      <c r="BB631" s="274"/>
      <c r="BC631" s="274"/>
      <c r="BD631" s="274"/>
      <c r="BE631" s="274"/>
      <c r="BF631" s="274"/>
      <c r="BG631" s="274"/>
      <c r="BH631" s="274"/>
    </row>
    <row r="632" spans="1:60" s="37" customFormat="1" ht="15.75" thickBot="1" x14ac:dyDescent="0.3">
      <c r="A632" s="560">
        <v>44298</v>
      </c>
      <c r="B632" s="473">
        <v>2292</v>
      </c>
      <c r="C632" s="439" t="s">
        <v>2923</v>
      </c>
      <c r="D632" s="432"/>
      <c r="E632" s="444">
        <v>15300</v>
      </c>
      <c r="F632" s="555">
        <f t="shared" si="9"/>
        <v>449224.33999999997</v>
      </c>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274"/>
      <c r="AF632" s="274"/>
      <c r="AG632" s="274"/>
      <c r="AH632" s="274"/>
      <c r="AI632" s="274"/>
      <c r="AJ632" s="274"/>
      <c r="AK632" s="274"/>
      <c r="AL632" s="274"/>
      <c r="AM632" s="274"/>
      <c r="AN632" s="274"/>
      <c r="AO632" s="274"/>
      <c r="AP632" s="274"/>
      <c r="AQ632" s="274"/>
      <c r="AR632" s="274"/>
      <c r="AS632" s="274"/>
      <c r="AT632" s="274"/>
      <c r="AU632" s="274"/>
      <c r="AV632" s="274"/>
      <c r="AW632" s="274"/>
      <c r="AX632" s="274"/>
      <c r="AY632" s="274"/>
      <c r="AZ632" s="274"/>
      <c r="BA632" s="274"/>
      <c r="BB632" s="274"/>
      <c r="BC632" s="274"/>
      <c r="BD632" s="274"/>
      <c r="BE632" s="274"/>
      <c r="BF632" s="274"/>
      <c r="BG632" s="274"/>
      <c r="BH632" s="274"/>
    </row>
    <row r="633" spans="1:60" s="37" customFormat="1" ht="15.75" thickBot="1" x14ac:dyDescent="0.3">
      <c r="A633" s="561">
        <v>44298</v>
      </c>
      <c r="B633" s="473">
        <v>2293</v>
      </c>
      <c r="C633" s="439" t="s">
        <v>2921</v>
      </c>
      <c r="D633" s="432"/>
      <c r="E633" s="444">
        <v>8910</v>
      </c>
      <c r="F633" s="555">
        <f t="shared" si="9"/>
        <v>440314.33999999997</v>
      </c>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74"/>
      <c r="AE633" s="274"/>
      <c r="AF633" s="274"/>
      <c r="AG633" s="274"/>
      <c r="AH633" s="274"/>
      <c r="AI633" s="274"/>
      <c r="AJ633" s="274"/>
      <c r="AK633" s="274"/>
      <c r="AL633" s="274"/>
      <c r="AM633" s="274"/>
      <c r="AN633" s="274"/>
      <c r="AO633" s="274"/>
      <c r="AP633" s="274"/>
      <c r="AQ633" s="274"/>
      <c r="AR633" s="274"/>
      <c r="AS633" s="274"/>
      <c r="AT633" s="274"/>
      <c r="AU633" s="274"/>
      <c r="AV633" s="274"/>
      <c r="AW633" s="274"/>
      <c r="AX633" s="274"/>
      <c r="AY633" s="274"/>
      <c r="AZ633" s="274"/>
      <c r="BA633" s="274"/>
      <c r="BB633" s="274"/>
      <c r="BC633" s="274"/>
      <c r="BD633" s="274"/>
      <c r="BE633" s="274"/>
      <c r="BF633" s="274"/>
      <c r="BG633" s="274"/>
      <c r="BH633" s="274"/>
    </row>
    <row r="634" spans="1:60" s="37" customFormat="1" ht="15.75" thickBot="1" x14ac:dyDescent="0.3">
      <c r="A634" s="561">
        <v>44298</v>
      </c>
      <c r="B634" s="473">
        <v>2294</v>
      </c>
      <c r="C634" s="439" t="s">
        <v>2922</v>
      </c>
      <c r="D634" s="432"/>
      <c r="E634" s="444">
        <v>20070</v>
      </c>
      <c r="F634" s="555">
        <f t="shared" si="9"/>
        <v>420244.33999999997</v>
      </c>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c r="AF634" s="274"/>
      <c r="AG634" s="274"/>
      <c r="AH634" s="274"/>
      <c r="AI634" s="274"/>
      <c r="AJ634" s="274"/>
      <c r="AK634" s="274"/>
      <c r="AL634" s="274"/>
      <c r="AM634" s="274"/>
      <c r="AN634" s="274"/>
      <c r="AO634" s="274"/>
      <c r="AP634" s="274"/>
      <c r="AQ634" s="274"/>
      <c r="AR634" s="274"/>
      <c r="AS634" s="274"/>
      <c r="AT634" s="274"/>
      <c r="AU634" s="274"/>
      <c r="AV634" s="274"/>
      <c r="AW634" s="274"/>
      <c r="AX634" s="274"/>
      <c r="AY634" s="274"/>
      <c r="AZ634" s="274"/>
      <c r="BA634" s="274"/>
      <c r="BB634" s="274"/>
      <c r="BC634" s="274"/>
      <c r="BD634" s="274"/>
      <c r="BE634" s="274"/>
      <c r="BF634" s="274"/>
      <c r="BG634" s="274"/>
      <c r="BH634" s="274"/>
    </row>
    <row r="635" spans="1:60" s="37" customFormat="1" ht="15.75" thickBot="1" x14ac:dyDescent="0.3">
      <c r="A635" s="561">
        <v>44298</v>
      </c>
      <c r="B635" s="473">
        <v>2295</v>
      </c>
      <c r="C635" s="439" t="s">
        <v>2920</v>
      </c>
      <c r="D635" s="432"/>
      <c r="E635" s="444">
        <v>4500</v>
      </c>
      <c r="F635" s="555">
        <f t="shared" si="9"/>
        <v>415744.33999999997</v>
      </c>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74"/>
      <c r="AE635" s="274"/>
      <c r="AF635" s="274"/>
      <c r="AG635" s="274"/>
      <c r="AH635" s="274"/>
      <c r="AI635" s="274"/>
      <c r="AJ635" s="274"/>
      <c r="AK635" s="274"/>
      <c r="AL635" s="274"/>
      <c r="AM635" s="274"/>
      <c r="AN635" s="274"/>
      <c r="AO635" s="274"/>
      <c r="AP635" s="274"/>
      <c r="AQ635" s="274"/>
      <c r="AR635" s="274"/>
      <c r="AS635" s="274"/>
      <c r="AT635" s="274"/>
      <c r="AU635" s="274"/>
      <c r="AV635" s="274"/>
      <c r="AW635" s="274"/>
      <c r="AX635" s="274"/>
      <c r="AY635" s="274"/>
      <c r="AZ635" s="274"/>
      <c r="BA635" s="274"/>
      <c r="BB635" s="274"/>
      <c r="BC635" s="274"/>
      <c r="BD635" s="274"/>
      <c r="BE635" s="274"/>
      <c r="BF635" s="274"/>
      <c r="BG635" s="274"/>
      <c r="BH635" s="274"/>
    </row>
    <row r="636" spans="1:60" s="37" customFormat="1" ht="23.25" thickBot="1" x14ac:dyDescent="0.3">
      <c r="A636" s="561">
        <v>44298</v>
      </c>
      <c r="B636" s="473">
        <v>2296</v>
      </c>
      <c r="C636" s="439" t="s">
        <v>2917</v>
      </c>
      <c r="D636" s="432"/>
      <c r="E636" s="444">
        <v>9000</v>
      </c>
      <c r="F636" s="555">
        <f t="shared" si="9"/>
        <v>406744.33999999997</v>
      </c>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s="274"/>
      <c r="AG636" s="274"/>
      <c r="AH636" s="274"/>
      <c r="AI636" s="274"/>
      <c r="AJ636" s="274"/>
      <c r="AK636" s="274"/>
      <c r="AL636" s="274"/>
      <c r="AM636" s="274"/>
      <c r="AN636" s="274"/>
      <c r="AO636" s="274"/>
      <c r="AP636" s="274"/>
      <c r="AQ636" s="274"/>
      <c r="AR636" s="274"/>
      <c r="AS636" s="274"/>
      <c r="AT636" s="274"/>
      <c r="AU636" s="274"/>
      <c r="AV636" s="274"/>
      <c r="AW636" s="274"/>
      <c r="AX636" s="274"/>
      <c r="AY636" s="274"/>
      <c r="AZ636" s="274"/>
      <c r="BA636" s="274"/>
      <c r="BB636" s="274"/>
      <c r="BC636" s="274"/>
      <c r="BD636" s="274"/>
      <c r="BE636" s="274"/>
      <c r="BF636" s="274"/>
      <c r="BG636" s="274"/>
      <c r="BH636" s="274"/>
    </row>
    <row r="637" spans="1:60" s="37" customFormat="1" ht="23.25" thickBot="1" x14ac:dyDescent="0.3">
      <c r="A637" s="561">
        <v>44298</v>
      </c>
      <c r="B637" s="473">
        <v>2297</v>
      </c>
      <c r="C637" s="439" t="s">
        <v>2918</v>
      </c>
      <c r="D637" s="432"/>
      <c r="E637" s="444">
        <v>9000</v>
      </c>
      <c r="F637" s="555">
        <f t="shared" si="9"/>
        <v>397744.33999999997</v>
      </c>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4"/>
      <c r="AZ637" s="274"/>
      <c r="BA637" s="274"/>
      <c r="BB637" s="274"/>
      <c r="BC637" s="274"/>
      <c r="BD637" s="274"/>
      <c r="BE637" s="274"/>
      <c r="BF637" s="274"/>
      <c r="BG637" s="274"/>
      <c r="BH637" s="274"/>
    </row>
    <row r="638" spans="1:60" s="37" customFormat="1" ht="15.75" thickBot="1" x14ac:dyDescent="0.3">
      <c r="A638" s="561">
        <v>44298</v>
      </c>
      <c r="B638" s="473">
        <v>2298</v>
      </c>
      <c r="C638" s="439" t="s">
        <v>2919</v>
      </c>
      <c r="D638" s="432"/>
      <c r="E638" s="444">
        <v>3600</v>
      </c>
      <c r="F638" s="555">
        <f t="shared" si="9"/>
        <v>394144.33999999997</v>
      </c>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4"/>
      <c r="AZ638" s="274"/>
      <c r="BA638" s="274"/>
      <c r="BB638" s="274"/>
      <c r="BC638" s="274"/>
      <c r="BD638" s="274"/>
      <c r="BE638" s="274"/>
      <c r="BF638" s="274"/>
      <c r="BG638" s="274"/>
      <c r="BH638" s="274"/>
    </row>
    <row r="639" spans="1:60" s="37" customFormat="1" ht="23.25" thickBot="1" x14ac:dyDescent="0.3">
      <c r="A639" s="561">
        <v>44298</v>
      </c>
      <c r="B639" s="473">
        <v>2299</v>
      </c>
      <c r="C639" s="439" t="s">
        <v>2914</v>
      </c>
      <c r="D639" s="432"/>
      <c r="E639" s="444">
        <v>3510</v>
      </c>
      <c r="F639" s="555">
        <f t="shared" si="9"/>
        <v>390634.33999999997</v>
      </c>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4"/>
      <c r="AZ639" s="274"/>
      <c r="BA639" s="274"/>
      <c r="BB639" s="274"/>
      <c r="BC639" s="274"/>
      <c r="BD639" s="274"/>
      <c r="BE639" s="274"/>
      <c r="BF639" s="274"/>
      <c r="BG639" s="274"/>
      <c r="BH639" s="274"/>
    </row>
    <row r="640" spans="1:60" s="37" customFormat="1" ht="23.25" thickBot="1" x14ac:dyDescent="0.3">
      <c r="A640" s="561">
        <v>44298</v>
      </c>
      <c r="B640" s="473">
        <v>2300</v>
      </c>
      <c r="C640" s="439" t="s">
        <v>2915</v>
      </c>
      <c r="D640" s="432"/>
      <c r="E640" s="444">
        <v>8910</v>
      </c>
      <c r="F640" s="555">
        <f t="shared" si="9"/>
        <v>381724.33999999997</v>
      </c>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4"/>
      <c r="AZ640" s="274"/>
      <c r="BA640" s="274"/>
      <c r="BB640" s="274"/>
      <c r="BC640" s="274"/>
      <c r="BD640" s="274"/>
      <c r="BE640" s="274"/>
      <c r="BF640" s="274"/>
      <c r="BG640" s="274"/>
      <c r="BH640" s="274"/>
    </row>
    <row r="641" spans="1:60" s="37" customFormat="1" ht="15" customHeight="1" thickBot="1" x14ac:dyDescent="0.3">
      <c r="A641" s="561">
        <v>44298</v>
      </c>
      <c r="B641" s="473">
        <v>2301</v>
      </c>
      <c r="C641" s="439" t="s">
        <v>2916</v>
      </c>
      <c r="D641" s="432"/>
      <c r="E641" s="444">
        <v>10800</v>
      </c>
      <c r="F641" s="555">
        <f t="shared" si="9"/>
        <v>370924.33999999997</v>
      </c>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row>
    <row r="642" spans="1:60" ht="15" customHeight="1" thickBot="1" x14ac:dyDescent="0.3">
      <c r="A642" s="583">
        <v>44298</v>
      </c>
      <c r="B642" s="584">
        <v>2302</v>
      </c>
      <c r="C642" s="565" t="s">
        <v>2925</v>
      </c>
      <c r="D642" s="503"/>
      <c r="E642" s="504">
        <v>22121.19</v>
      </c>
      <c r="F642" s="585">
        <f t="shared" si="9"/>
        <v>348803.14999999997</v>
      </c>
      <c r="G642" s="274" t="s">
        <v>2913</v>
      </c>
    </row>
    <row r="643" spans="1:60" ht="15" customHeight="1" thickBot="1" x14ac:dyDescent="0.3">
      <c r="A643" s="589">
        <v>44302</v>
      </c>
      <c r="B643" s="473">
        <v>2303</v>
      </c>
      <c r="C643" s="239" t="s">
        <v>3212</v>
      </c>
      <c r="D643" s="432"/>
      <c r="E643" s="444">
        <v>39269.300000000003</v>
      </c>
      <c r="F643" s="585">
        <f t="shared" si="9"/>
        <v>309533.84999999998</v>
      </c>
      <c r="G643" s="274"/>
    </row>
    <row r="644" spans="1:60" ht="15" customHeight="1" thickBot="1" x14ac:dyDescent="0.3">
      <c r="A644" s="589">
        <v>44302</v>
      </c>
      <c r="B644" s="473">
        <v>2304</v>
      </c>
      <c r="C644" s="238" t="s">
        <v>3213</v>
      </c>
      <c r="D644" s="432"/>
      <c r="E644" s="444">
        <v>1200</v>
      </c>
      <c r="F644" s="585">
        <f t="shared" si="9"/>
        <v>308333.84999999998</v>
      </c>
      <c r="G644" s="274"/>
    </row>
    <row r="645" spans="1:60" ht="15" customHeight="1" thickBot="1" x14ac:dyDescent="0.3">
      <c r="A645" s="589">
        <v>44302</v>
      </c>
      <c r="B645" s="473">
        <v>2305</v>
      </c>
      <c r="C645" s="238" t="s">
        <v>3214</v>
      </c>
      <c r="D645" s="432"/>
      <c r="E645" s="444">
        <v>5766.58</v>
      </c>
      <c r="F645" s="585">
        <f t="shared" si="9"/>
        <v>302567.26999999996</v>
      </c>
      <c r="G645" s="274"/>
    </row>
    <row r="646" spans="1:60" ht="15" customHeight="1" thickBot="1" x14ac:dyDescent="0.3">
      <c r="A646" s="589">
        <v>44302</v>
      </c>
      <c r="B646" s="473">
        <v>2306</v>
      </c>
      <c r="C646" s="238" t="s">
        <v>41</v>
      </c>
      <c r="D646" s="587"/>
      <c r="E646" s="444">
        <v>0</v>
      </c>
      <c r="F646" s="585">
        <f t="shared" si="9"/>
        <v>302567.26999999996</v>
      </c>
    </row>
    <row r="647" spans="1:60" x14ac:dyDescent="0.25">
      <c r="A647" s="589">
        <v>44302</v>
      </c>
      <c r="B647" s="473">
        <v>2307</v>
      </c>
      <c r="C647" s="238" t="s">
        <v>3215</v>
      </c>
      <c r="D647" s="587"/>
      <c r="E647" s="444">
        <v>11363.61</v>
      </c>
      <c r="F647" s="585">
        <f t="shared" si="9"/>
        <v>291203.65999999997</v>
      </c>
    </row>
    <row r="648" spans="1:60" ht="18" customHeight="1" x14ac:dyDescent="0.25">
      <c r="A648" s="364"/>
      <c r="B648" s="16"/>
      <c r="C648" s="586"/>
      <c r="D648" s="587"/>
      <c r="E648" s="588"/>
      <c r="F648" s="588"/>
    </row>
    <row r="649" spans="1:60" ht="18" customHeight="1" x14ac:dyDescent="0.25">
      <c r="A649" s="271"/>
      <c r="B649" s="20"/>
      <c r="C649" s="99"/>
      <c r="D649" s="590"/>
      <c r="E649" s="278"/>
      <c r="F649" s="278"/>
    </row>
    <row r="650" spans="1:60" ht="18" customHeight="1" x14ac:dyDescent="0.25">
      <c r="A650" s="271"/>
      <c r="B650" s="20"/>
      <c r="C650" s="99"/>
      <c r="D650" s="590"/>
      <c r="E650" s="278"/>
      <c r="F650" s="278"/>
    </row>
    <row r="651" spans="1:60" ht="18" customHeight="1" x14ac:dyDescent="0.25">
      <c r="A651" s="271"/>
      <c r="B651" s="20"/>
      <c r="C651" s="99"/>
      <c r="D651" s="590"/>
      <c r="E651" s="278"/>
      <c r="F651" s="278"/>
    </row>
    <row r="652" spans="1:60" s="37" customFormat="1" ht="22.5" customHeight="1" x14ac:dyDescent="0.25">
      <c r="A652" s="887" t="s">
        <v>0</v>
      </c>
      <c r="B652" s="887"/>
      <c r="C652" s="887"/>
      <c r="D652" s="887"/>
      <c r="E652" s="887"/>
      <c r="F652" s="887"/>
      <c r="G652" s="271"/>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74"/>
      <c r="AE652" s="274"/>
      <c r="AF652" s="274"/>
      <c r="AG652" s="274"/>
      <c r="AH652" s="274"/>
      <c r="AI652" s="274"/>
      <c r="AJ652" s="274"/>
      <c r="AK652" s="274"/>
      <c r="AL652" s="274"/>
      <c r="AM652" s="274"/>
      <c r="AN652" s="274"/>
      <c r="AO652" s="274"/>
      <c r="AP652" s="274"/>
      <c r="AQ652" s="274"/>
      <c r="AR652" s="274"/>
      <c r="AS652" s="274"/>
      <c r="AT652" s="274"/>
      <c r="AU652" s="274"/>
      <c r="AV652" s="274"/>
      <c r="AW652" s="274"/>
      <c r="AX652" s="274"/>
      <c r="AY652" s="274"/>
      <c r="AZ652" s="274"/>
      <c r="BA652" s="274"/>
      <c r="BB652" s="274"/>
      <c r="BC652" s="274"/>
      <c r="BD652" s="274"/>
      <c r="BE652" s="274"/>
      <c r="BF652" s="274"/>
      <c r="BG652" s="274"/>
      <c r="BH652" s="274"/>
    </row>
    <row r="653" spans="1:60" s="37" customFormat="1" x14ac:dyDescent="0.25">
      <c r="A653" s="888" t="s">
        <v>33</v>
      </c>
      <c r="B653" s="888"/>
      <c r="C653" s="888"/>
      <c r="D653" s="888"/>
      <c r="E653" s="888"/>
      <c r="F653" s="888"/>
      <c r="G653" s="271"/>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74"/>
      <c r="AE653" s="274"/>
      <c r="AF653" s="274"/>
      <c r="AG653" s="274"/>
      <c r="AH653" s="274"/>
      <c r="AI653" s="274"/>
      <c r="AJ653" s="274"/>
      <c r="AK653" s="274"/>
      <c r="AL653" s="274"/>
      <c r="AM653" s="274"/>
      <c r="AN653" s="274"/>
      <c r="AO653" s="274"/>
      <c r="AP653" s="274"/>
      <c r="AQ653" s="274"/>
      <c r="AR653" s="274"/>
      <c r="AS653" s="274"/>
      <c r="AT653" s="274"/>
      <c r="AU653" s="274"/>
      <c r="AV653" s="274"/>
      <c r="AW653" s="274"/>
      <c r="AX653" s="274"/>
      <c r="AY653" s="274"/>
      <c r="AZ653" s="274"/>
      <c r="BA653" s="274"/>
      <c r="BB653" s="274"/>
      <c r="BC653" s="274"/>
      <c r="BD653" s="274"/>
      <c r="BE653" s="274"/>
      <c r="BF653" s="274"/>
      <c r="BG653" s="274"/>
      <c r="BH653" s="274"/>
    </row>
    <row r="654" spans="1:60" s="37" customFormat="1" x14ac:dyDescent="0.25">
      <c r="A654" s="887" t="s">
        <v>1</v>
      </c>
      <c r="B654" s="887"/>
      <c r="C654" s="887"/>
      <c r="D654" s="887"/>
      <c r="E654" s="887"/>
      <c r="F654" s="887"/>
      <c r="G654" s="271"/>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274"/>
      <c r="AF654" s="274"/>
      <c r="AG654" s="274"/>
      <c r="AH654" s="274"/>
      <c r="AI654" s="274"/>
      <c r="AJ654" s="274"/>
      <c r="AK654" s="274"/>
      <c r="AL654" s="274"/>
      <c r="AM654" s="274"/>
      <c r="AN654" s="274"/>
      <c r="AO654" s="274"/>
      <c r="AP654" s="274"/>
      <c r="AQ654" s="274"/>
      <c r="AR654" s="274"/>
      <c r="AS654" s="274"/>
      <c r="AT654" s="274"/>
      <c r="AU654" s="274"/>
      <c r="AV654" s="274"/>
      <c r="AW654" s="274"/>
      <c r="AX654" s="274"/>
      <c r="AY654" s="274"/>
      <c r="AZ654" s="274"/>
      <c r="BA654" s="274"/>
      <c r="BB654" s="274"/>
      <c r="BC654" s="274"/>
      <c r="BD654" s="274"/>
      <c r="BE654" s="274"/>
      <c r="BF654" s="274"/>
      <c r="BG654" s="274"/>
      <c r="BH654" s="274"/>
    </row>
    <row r="655" spans="1:60" s="37" customFormat="1" x14ac:dyDescent="0.25">
      <c r="A655" s="889" t="s">
        <v>2373</v>
      </c>
      <c r="B655" s="889"/>
      <c r="C655" s="889"/>
      <c r="D655" s="889"/>
      <c r="E655" s="889"/>
      <c r="F655" s="889"/>
      <c r="G655" s="271"/>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274"/>
      <c r="AF655" s="274"/>
      <c r="AG655" s="274"/>
      <c r="AH655" s="274"/>
      <c r="AI655" s="274"/>
      <c r="AJ655" s="274"/>
      <c r="AK655" s="274"/>
      <c r="AL655" s="274"/>
      <c r="AM655" s="274"/>
      <c r="AN655" s="274"/>
      <c r="AO655" s="274"/>
      <c r="AP655" s="274"/>
      <c r="AQ655" s="274"/>
      <c r="AR655" s="274"/>
      <c r="AS655" s="274"/>
      <c r="AT655" s="274"/>
      <c r="AU655" s="274"/>
      <c r="AV655" s="274"/>
      <c r="AW655" s="274"/>
      <c r="AX655" s="274"/>
      <c r="AY655" s="274"/>
      <c r="AZ655" s="274"/>
      <c r="BA655" s="274"/>
      <c r="BB655" s="274"/>
      <c r="BC655" s="274"/>
      <c r="BD655" s="274"/>
      <c r="BE655" s="274"/>
      <c r="BF655" s="274"/>
      <c r="BG655" s="274"/>
      <c r="BH655" s="274"/>
    </row>
    <row r="656" spans="1:60" s="37" customFormat="1" x14ac:dyDescent="0.25">
      <c r="A656" s="889" t="s">
        <v>2</v>
      </c>
      <c r="B656" s="889"/>
      <c r="C656" s="889"/>
      <c r="D656" s="889"/>
      <c r="E656" s="889"/>
      <c r="F656" s="889"/>
      <c r="G656" s="271"/>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row>
    <row r="657" spans="1:60" s="37" customFormat="1" x14ac:dyDescent="0.25">
      <c r="A657" s="59"/>
      <c r="B657" s="7"/>
      <c r="C657" s="31"/>
      <c r="D657" s="74"/>
      <c r="E657" s="32"/>
      <c r="F657" s="116"/>
      <c r="G657" s="271"/>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row>
    <row r="658" spans="1:60" s="37" customFormat="1" ht="15.75" thickBot="1" x14ac:dyDescent="0.3">
      <c r="A658" s="21"/>
      <c r="B658" s="7"/>
      <c r="C658" s="31"/>
      <c r="D658" s="71"/>
      <c r="E658" s="32"/>
      <c r="F658" s="118"/>
      <c r="G658" s="271"/>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274"/>
      <c r="AF658" s="274"/>
      <c r="AG658" s="274"/>
      <c r="AH658" s="274"/>
      <c r="AI658" s="274"/>
      <c r="AJ658" s="274"/>
      <c r="AK658" s="274"/>
      <c r="AL658" s="274"/>
      <c r="AM658" s="274"/>
      <c r="AN658" s="274"/>
      <c r="AO658" s="274"/>
      <c r="AP658" s="274"/>
      <c r="AQ658" s="274"/>
      <c r="AR658" s="274"/>
      <c r="AS658" s="274"/>
      <c r="AT658" s="274"/>
      <c r="AU658" s="274"/>
      <c r="AV658" s="274"/>
      <c r="AW658" s="274"/>
      <c r="AX658" s="274"/>
      <c r="AY658" s="274"/>
      <c r="AZ658" s="274"/>
      <c r="BA658" s="274"/>
      <c r="BB658" s="274"/>
      <c r="BC658" s="274"/>
      <c r="BD658" s="274"/>
      <c r="BE658" s="274"/>
      <c r="BF658" s="274"/>
      <c r="BG658" s="274"/>
      <c r="BH658" s="274"/>
    </row>
    <row r="659" spans="1:60" s="37" customFormat="1" x14ac:dyDescent="0.25">
      <c r="A659" s="935" t="s">
        <v>29</v>
      </c>
      <c r="B659" s="936"/>
      <c r="C659" s="936"/>
      <c r="D659" s="936"/>
      <c r="E659" s="936"/>
      <c r="F659" s="321"/>
      <c r="G659" s="271"/>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c r="AF659" s="274"/>
      <c r="AG659" s="274"/>
      <c r="AH659" s="274"/>
      <c r="AI659" s="274"/>
      <c r="AJ659" s="274"/>
      <c r="AK659" s="274"/>
      <c r="AL659" s="274"/>
      <c r="AM659" s="274"/>
      <c r="AN659" s="274"/>
      <c r="AO659" s="274"/>
      <c r="AP659" s="274"/>
      <c r="AQ659" s="274"/>
      <c r="AR659" s="274"/>
      <c r="AS659" s="274"/>
      <c r="AT659" s="274"/>
      <c r="AU659" s="274"/>
      <c r="AV659" s="274"/>
      <c r="AW659" s="274"/>
      <c r="AX659" s="274"/>
      <c r="AY659" s="274"/>
      <c r="AZ659" s="274"/>
      <c r="BA659" s="274"/>
      <c r="BB659" s="274"/>
      <c r="BC659" s="274"/>
      <c r="BD659" s="274"/>
      <c r="BE659" s="274"/>
      <c r="BF659" s="274"/>
      <c r="BG659" s="274"/>
      <c r="BH659" s="274"/>
    </row>
    <row r="660" spans="1:60" s="37" customFormat="1" ht="15.75" thickBot="1" x14ac:dyDescent="0.3">
      <c r="A660" s="937"/>
      <c r="B660" s="938"/>
      <c r="C660" s="938"/>
      <c r="D660" s="938"/>
      <c r="E660" s="938"/>
      <c r="F660" s="322"/>
      <c r="G660" s="271"/>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4"/>
      <c r="AZ660" s="274"/>
      <c r="BA660" s="274"/>
      <c r="BB660" s="274"/>
      <c r="BC660" s="274"/>
      <c r="BD660" s="274"/>
      <c r="BE660" s="274"/>
      <c r="BF660" s="274"/>
      <c r="BG660" s="274"/>
      <c r="BH660" s="274"/>
    </row>
    <row r="661" spans="1:60" s="37" customFormat="1" x14ac:dyDescent="0.25">
      <c r="A661" s="935" t="s">
        <v>4</v>
      </c>
      <c r="B661" s="936"/>
      <c r="C661" s="936"/>
      <c r="D661" s="936"/>
      <c r="E661" s="939"/>
      <c r="F661" s="952">
        <v>2139551.2000000002</v>
      </c>
      <c r="G661" s="271"/>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4"/>
      <c r="AZ661" s="274"/>
      <c r="BA661" s="274"/>
      <c r="BB661" s="274"/>
      <c r="BC661" s="274"/>
      <c r="BD661" s="274"/>
      <c r="BE661" s="274"/>
      <c r="BF661" s="274"/>
      <c r="BG661" s="274"/>
      <c r="BH661" s="274"/>
    </row>
    <row r="662" spans="1:60" s="37" customFormat="1" ht="15.75" thickBot="1" x14ac:dyDescent="0.3">
      <c r="A662" s="937"/>
      <c r="B662" s="938"/>
      <c r="C662" s="938"/>
      <c r="D662" s="938"/>
      <c r="E662" s="940"/>
      <c r="F662" s="953"/>
      <c r="G662" s="271"/>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4"/>
      <c r="AZ662" s="274"/>
      <c r="BA662" s="274"/>
      <c r="BB662" s="274"/>
      <c r="BC662" s="274"/>
      <c r="BD662" s="274"/>
      <c r="BE662" s="274"/>
      <c r="BF662" s="274"/>
      <c r="BG662" s="274"/>
      <c r="BH662" s="274"/>
    </row>
    <row r="663" spans="1:60" s="37" customFormat="1" ht="15" customHeight="1" x14ac:dyDescent="0.25">
      <c r="A663" s="943" t="s">
        <v>5</v>
      </c>
      <c r="B663" s="954" t="s">
        <v>23</v>
      </c>
      <c r="C663" s="943" t="s">
        <v>22</v>
      </c>
      <c r="D663" s="943" t="s">
        <v>8</v>
      </c>
      <c r="E663" s="947" t="s">
        <v>9</v>
      </c>
      <c r="F663" s="956" t="s">
        <v>10</v>
      </c>
      <c r="G663" s="271"/>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4"/>
      <c r="AZ663" s="274"/>
      <c r="BA663" s="274"/>
      <c r="BB663" s="274"/>
      <c r="BC663" s="274"/>
      <c r="BD663" s="274"/>
      <c r="BE663" s="274"/>
      <c r="BF663" s="274"/>
      <c r="BG663" s="274"/>
      <c r="BH663" s="274"/>
    </row>
    <row r="664" spans="1:60" s="37" customFormat="1" ht="21.75" customHeight="1" thickBot="1" x14ac:dyDescent="0.3">
      <c r="A664" s="944"/>
      <c r="B664" s="955"/>
      <c r="C664" s="944"/>
      <c r="D664" s="944"/>
      <c r="E664" s="951"/>
      <c r="F664" s="957"/>
      <c r="G664" s="271"/>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4"/>
      <c r="AZ664" s="274"/>
      <c r="BA664" s="274"/>
      <c r="BB664" s="274"/>
      <c r="BC664" s="274"/>
      <c r="BD664" s="274"/>
      <c r="BE664" s="274"/>
      <c r="BF664" s="274"/>
      <c r="BG664" s="274"/>
      <c r="BH664" s="274"/>
    </row>
    <row r="665" spans="1:60" s="37" customFormat="1" ht="24" customHeight="1" x14ac:dyDescent="0.25">
      <c r="A665" s="58"/>
      <c r="B665" s="85"/>
      <c r="C665" s="33" t="s">
        <v>27</v>
      </c>
      <c r="D665" s="297">
        <v>3968922.79</v>
      </c>
      <c r="E665" s="297"/>
      <c r="F665" s="323">
        <f>F661+D665-E665</f>
        <v>6108473.9900000002</v>
      </c>
      <c r="G665" s="271"/>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4"/>
      <c r="AZ665" s="274"/>
      <c r="BA665" s="274"/>
      <c r="BB665" s="274"/>
      <c r="BC665" s="274"/>
      <c r="BD665" s="274"/>
      <c r="BE665" s="274"/>
      <c r="BF665" s="274"/>
      <c r="BG665" s="274"/>
      <c r="BH665" s="274"/>
    </row>
    <row r="666" spans="1:60" s="37" customFormat="1" x14ac:dyDescent="0.25">
      <c r="A666" s="191"/>
      <c r="B666" s="1"/>
      <c r="C666" s="305" t="s">
        <v>1084</v>
      </c>
      <c r="D666" s="340"/>
      <c r="E666" s="341"/>
      <c r="F666" s="323">
        <f>F665+D666-E666</f>
        <v>6108473.9900000002</v>
      </c>
      <c r="G666" s="271"/>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4"/>
      <c r="AZ666" s="274"/>
      <c r="BA666" s="274"/>
      <c r="BB666" s="274"/>
      <c r="BC666" s="274"/>
      <c r="BD666" s="274"/>
      <c r="BE666" s="274"/>
      <c r="BF666" s="274"/>
      <c r="BG666" s="274"/>
      <c r="BH666" s="274"/>
    </row>
    <row r="667" spans="1:60" s="37" customFormat="1" x14ac:dyDescent="0.25">
      <c r="A667" s="548"/>
      <c r="B667" s="1"/>
      <c r="C667" s="530" t="s">
        <v>2479</v>
      </c>
      <c r="D667" s="340"/>
      <c r="E667" s="342">
        <v>4168.49</v>
      </c>
      <c r="F667" s="323">
        <f>F666+D667-E667</f>
        <v>6104305.5</v>
      </c>
      <c r="G667" s="271"/>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4"/>
      <c r="AZ667" s="274"/>
      <c r="BA667" s="274"/>
      <c r="BB667" s="274"/>
      <c r="BC667" s="274"/>
      <c r="BD667" s="274"/>
      <c r="BE667" s="274"/>
      <c r="BF667" s="274"/>
      <c r="BG667" s="274"/>
      <c r="BH667" s="274"/>
    </row>
    <row r="668" spans="1:60" x14ac:dyDescent="0.25">
      <c r="A668" s="59"/>
      <c r="B668" s="1"/>
      <c r="C668" s="2" t="s">
        <v>1083</v>
      </c>
      <c r="D668" s="340"/>
      <c r="E668" s="342">
        <v>500</v>
      </c>
      <c r="F668" s="323">
        <f>F667+D668-E668</f>
        <v>6103805.5</v>
      </c>
    </row>
    <row r="669" spans="1:60" x14ac:dyDescent="0.25">
      <c r="A669" s="87"/>
      <c r="B669" s="27"/>
      <c r="C669" s="2" t="s">
        <v>1358</v>
      </c>
      <c r="D669" s="149"/>
      <c r="E669" s="339">
        <v>175</v>
      </c>
      <c r="F669" s="323">
        <f>F668+D669-E669</f>
        <v>6103630.5</v>
      </c>
    </row>
    <row r="670" spans="1:60" ht="22.5" x14ac:dyDescent="0.25">
      <c r="A670" s="556">
        <v>44292</v>
      </c>
      <c r="B670" s="5">
        <v>3814</v>
      </c>
      <c r="C670" s="439" t="s">
        <v>2848</v>
      </c>
      <c r="D670" s="434"/>
      <c r="E670" s="444">
        <v>51680</v>
      </c>
      <c r="F670" s="323">
        <f t="shared" ref="F670:F694" si="10">F669+D670-E670</f>
        <v>6051950.5</v>
      </c>
    </row>
    <row r="671" spans="1:60" x14ac:dyDescent="0.25">
      <c r="A671" s="556">
        <v>44292</v>
      </c>
      <c r="B671" s="5">
        <v>3815</v>
      </c>
      <c r="C671" s="439" t="s">
        <v>41</v>
      </c>
      <c r="D671" s="434"/>
      <c r="E671" s="444">
        <v>0</v>
      </c>
      <c r="F671" s="323">
        <f t="shared" si="10"/>
        <v>6051950.5</v>
      </c>
    </row>
    <row r="672" spans="1:60" x14ac:dyDescent="0.25">
      <c r="A672" s="556">
        <v>44294</v>
      </c>
      <c r="B672" s="5">
        <v>3816</v>
      </c>
      <c r="C672" s="439" t="s">
        <v>2843</v>
      </c>
      <c r="D672" s="433"/>
      <c r="E672" s="444">
        <v>44912.71</v>
      </c>
      <c r="F672" s="323">
        <f t="shared" si="10"/>
        <v>6007037.79</v>
      </c>
    </row>
    <row r="673" spans="1:6" ht="22.5" x14ac:dyDescent="0.25">
      <c r="A673" s="556">
        <v>44294</v>
      </c>
      <c r="B673" s="5">
        <v>3817</v>
      </c>
      <c r="C673" s="439" t="s">
        <v>2844</v>
      </c>
      <c r="D673" s="433"/>
      <c r="E673" s="444">
        <v>29908.45</v>
      </c>
      <c r="F673" s="323">
        <f t="shared" si="10"/>
        <v>5977129.3399999999</v>
      </c>
    </row>
    <row r="674" spans="1:6" ht="22.5" x14ac:dyDescent="0.25">
      <c r="A674" s="556">
        <v>44294</v>
      </c>
      <c r="B674" s="5">
        <v>3818</v>
      </c>
      <c r="C674" s="439" t="s">
        <v>2845</v>
      </c>
      <c r="D674" s="433"/>
      <c r="E674" s="444">
        <v>99666</v>
      </c>
      <c r="F674" s="323">
        <f t="shared" si="10"/>
        <v>5877463.3399999999</v>
      </c>
    </row>
    <row r="675" spans="1:6" ht="22.5" x14ac:dyDescent="0.25">
      <c r="A675" s="556">
        <v>44295</v>
      </c>
      <c r="B675" s="5">
        <v>3819</v>
      </c>
      <c r="C675" s="439" t="s">
        <v>2846</v>
      </c>
      <c r="D675" s="433"/>
      <c r="E675" s="444">
        <v>179737.11</v>
      </c>
      <c r="F675" s="323">
        <f t="shared" si="10"/>
        <v>5697726.2299999995</v>
      </c>
    </row>
    <row r="676" spans="1:6" x14ac:dyDescent="0.25">
      <c r="A676" s="556">
        <v>44295</v>
      </c>
      <c r="B676" s="5">
        <v>3820</v>
      </c>
      <c r="C676" s="439" t="s">
        <v>2847</v>
      </c>
      <c r="D676" s="433"/>
      <c r="E676" s="444">
        <v>85766.66</v>
      </c>
      <c r="F676" s="323">
        <f t="shared" si="10"/>
        <v>5611959.5699999994</v>
      </c>
    </row>
    <row r="677" spans="1:6" x14ac:dyDescent="0.25">
      <c r="A677" s="556">
        <v>44298</v>
      </c>
      <c r="B677" s="5">
        <v>3821</v>
      </c>
      <c r="C677" s="439" t="s">
        <v>2849</v>
      </c>
      <c r="D677" s="433"/>
      <c r="E677" s="444">
        <v>57600</v>
      </c>
      <c r="F677" s="323">
        <f t="shared" si="10"/>
        <v>5554359.5699999994</v>
      </c>
    </row>
    <row r="678" spans="1:6" x14ac:dyDescent="0.25">
      <c r="A678" s="556">
        <v>44298</v>
      </c>
      <c r="B678" s="5">
        <v>3822</v>
      </c>
      <c r="C678" s="439" t="s">
        <v>2850</v>
      </c>
      <c r="D678" s="433"/>
      <c r="E678" s="444">
        <v>28989.919999999998</v>
      </c>
      <c r="F678" s="323">
        <f t="shared" si="10"/>
        <v>5525369.6499999994</v>
      </c>
    </row>
    <row r="679" spans="1:6" ht="15" customHeight="1" x14ac:dyDescent="0.25">
      <c r="A679" s="556">
        <v>44298</v>
      </c>
      <c r="B679" s="5">
        <v>3823</v>
      </c>
      <c r="C679" s="439" t="s">
        <v>2851</v>
      </c>
      <c r="D679" s="433"/>
      <c r="E679" s="444">
        <v>53675</v>
      </c>
      <c r="F679" s="323">
        <f t="shared" si="10"/>
        <v>5471694.6499999994</v>
      </c>
    </row>
    <row r="680" spans="1:6" ht="15" customHeight="1" x14ac:dyDescent="0.25">
      <c r="A680" s="556">
        <v>44298</v>
      </c>
      <c r="B680" s="5">
        <v>3824</v>
      </c>
      <c r="C680" s="439" t="s">
        <v>2852</v>
      </c>
      <c r="D680" s="433"/>
      <c r="E680" s="444">
        <v>114259.72</v>
      </c>
      <c r="F680" s="323">
        <f t="shared" si="10"/>
        <v>5357434.93</v>
      </c>
    </row>
    <row r="681" spans="1:6" ht="22.5" x14ac:dyDescent="0.25">
      <c r="A681" s="556">
        <v>44298</v>
      </c>
      <c r="B681" s="5">
        <v>3825</v>
      </c>
      <c r="C681" s="439" t="s">
        <v>2853</v>
      </c>
      <c r="D681" s="547"/>
      <c r="E681" s="444">
        <v>349305.59999999998</v>
      </c>
      <c r="F681" s="323">
        <f t="shared" si="10"/>
        <v>5008129.33</v>
      </c>
    </row>
    <row r="682" spans="1:6" ht="22.5" x14ac:dyDescent="0.25">
      <c r="A682" s="556">
        <v>44298</v>
      </c>
      <c r="B682" s="5">
        <v>3826</v>
      </c>
      <c r="C682" s="439" t="s">
        <v>2854</v>
      </c>
      <c r="D682" s="432"/>
      <c r="E682" s="444">
        <v>105448</v>
      </c>
      <c r="F682" s="323">
        <f t="shared" si="10"/>
        <v>4902681.33</v>
      </c>
    </row>
    <row r="683" spans="1:6" ht="22.5" x14ac:dyDescent="0.25">
      <c r="A683" s="564">
        <v>44298</v>
      </c>
      <c r="B683" s="212">
        <v>3827</v>
      </c>
      <c r="C683" s="565" t="s">
        <v>2855</v>
      </c>
      <c r="D683" s="503"/>
      <c r="E683" s="566">
        <v>21600</v>
      </c>
      <c r="F683" s="567">
        <f t="shared" si="10"/>
        <v>4881081.33</v>
      </c>
    </row>
    <row r="684" spans="1:6" ht="25.5" customHeight="1" x14ac:dyDescent="0.25">
      <c r="A684" s="569">
        <v>44301</v>
      </c>
      <c r="B684" s="568">
        <v>3828</v>
      </c>
      <c r="C684" s="238" t="s">
        <v>2995</v>
      </c>
      <c r="D684" s="432"/>
      <c r="E684" s="444">
        <v>7020</v>
      </c>
      <c r="F684" s="567">
        <f t="shared" si="10"/>
        <v>4874061.33</v>
      </c>
    </row>
    <row r="685" spans="1:6" ht="22.5" x14ac:dyDescent="0.25">
      <c r="A685" s="569">
        <v>44301</v>
      </c>
      <c r="B685" s="568">
        <v>3829</v>
      </c>
      <c r="C685" s="238" t="s">
        <v>2996</v>
      </c>
      <c r="D685" s="432"/>
      <c r="E685" s="444">
        <v>7236</v>
      </c>
      <c r="F685" s="567">
        <f t="shared" si="10"/>
        <v>4866825.33</v>
      </c>
    </row>
    <row r="686" spans="1:6" ht="22.5" x14ac:dyDescent="0.25">
      <c r="A686" s="569">
        <v>44301</v>
      </c>
      <c r="B686" s="568">
        <v>3830</v>
      </c>
      <c r="C686" s="238" t="s">
        <v>2997</v>
      </c>
      <c r="D686" s="432"/>
      <c r="E686" s="444">
        <v>16200</v>
      </c>
      <c r="F686" s="567">
        <f t="shared" si="10"/>
        <v>4850625.33</v>
      </c>
    </row>
    <row r="687" spans="1:6" ht="22.5" x14ac:dyDescent="0.25">
      <c r="A687" s="569">
        <v>44301</v>
      </c>
      <c r="B687" s="568">
        <v>3831</v>
      </c>
      <c r="C687" s="238" t="s">
        <v>2998</v>
      </c>
      <c r="D687" s="432"/>
      <c r="E687" s="444">
        <v>25200</v>
      </c>
      <c r="F687" s="567">
        <f t="shared" si="10"/>
        <v>4825425.33</v>
      </c>
    </row>
    <row r="688" spans="1:6" ht="22.5" x14ac:dyDescent="0.25">
      <c r="A688" s="569">
        <v>44301</v>
      </c>
      <c r="B688" s="568">
        <v>3832</v>
      </c>
      <c r="C688" s="238" t="s">
        <v>2999</v>
      </c>
      <c r="D688" s="432"/>
      <c r="E688" s="444">
        <v>14850</v>
      </c>
      <c r="F688" s="567">
        <f t="shared" si="10"/>
        <v>4810575.33</v>
      </c>
    </row>
    <row r="689" spans="1:61" ht="22.5" x14ac:dyDescent="0.25">
      <c r="A689" s="569">
        <v>44301</v>
      </c>
      <c r="B689" s="568">
        <v>3833</v>
      </c>
      <c r="C689" s="238" t="s">
        <v>3000</v>
      </c>
      <c r="D689" s="432"/>
      <c r="E689" s="444">
        <v>86400</v>
      </c>
      <c r="F689" s="567">
        <f t="shared" si="10"/>
        <v>4724175.33</v>
      </c>
    </row>
    <row r="690" spans="1:61" ht="33.75" x14ac:dyDescent="0.25">
      <c r="A690" s="569">
        <v>44301</v>
      </c>
      <c r="B690" s="568">
        <v>3834</v>
      </c>
      <c r="C690" s="238" t="s">
        <v>3001</v>
      </c>
      <c r="D690" s="432"/>
      <c r="E690" s="444">
        <v>125288.75</v>
      </c>
      <c r="F690" s="567">
        <f t="shared" si="10"/>
        <v>4598886.58</v>
      </c>
    </row>
    <row r="691" spans="1:61" x14ac:dyDescent="0.25">
      <c r="A691" s="569">
        <v>44301</v>
      </c>
      <c r="B691" s="568">
        <v>3835</v>
      </c>
      <c r="C691" s="238" t="s">
        <v>3002</v>
      </c>
      <c r="D691" s="432"/>
      <c r="E691" s="444">
        <v>818436.4</v>
      </c>
      <c r="F691" s="567">
        <f t="shared" si="10"/>
        <v>3780450.18</v>
      </c>
    </row>
    <row r="692" spans="1:61" ht="22.5" x14ac:dyDescent="0.25">
      <c r="A692" s="569">
        <v>44301</v>
      </c>
      <c r="B692" s="568">
        <v>3836</v>
      </c>
      <c r="C692" s="238" t="s">
        <v>3003</v>
      </c>
      <c r="D692" s="432"/>
      <c r="E692" s="444">
        <v>19350</v>
      </c>
      <c r="F692" s="567">
        <f t="shared" si="10"/>
        <v>3761100.18</v>
      </c>
    </row>
    <row r="693" spans="1:61" ht="15" customHeight="1" x14ac:dyDescent="0.25">
      <c r="A693" s="569">
        <v>44307</v>
      </c>
      <c r="B693" s="568">
        <v>3837</v>
      </c>
      <c r="C693" s="239" t="s">
        <v>3004</v>
      </c>
      <c r="D693" s="432"/>
      <c r="E693" s="444">
        <v>123880</v>
      </c>
      <c r="F693" s="567">
        <f t="shared" si="10"/>
        <v>3637220.18</v>
      </c>
    </row>
    <row r="694" spans="1:61" ht="22.5" x14ac:dyDescent="0.25">
      <c r="A694" s="569">
        <v>44307</v>
      </c>
      <c r="B694" s="568">
        <v>3838</v>
      </c>
      <c r="C694" s="238" t="s">
        <v>3005</v>
      </c>
      <c r="D694" s="432"/>
      <c r="E694" s="444">
        <v>179814.44</v>
      </c>
      <c r="F694" s="324">
        <f t="shared" si="10"/>
        <v>3457405.74</v>
      </c>
    </row>
    <row r="695" spans="1:61" x14ac:dyDescent="0.25">
      <c r="A695" s="25"/>
      <c r="B695" s="25"/>
      <c r="C695" s="25"/>
      <c r="D695" s="68"/>
      <c r="E695" s="106"/>
      <c r="F695" s="101"/>
    </row>
    <row r="696" spans="1:61" ht="21" customHeight="1" x14ac:dyDescent="0.25">
      <c r="A696" s="25"/>
      <c r="B696" s="25"/>
      <c r="C696" s="25"/>
      <c r="D696" s="68"/>
      <c r="E696" s="106"/>
      <c r="F696" s="101"/>
    </row>
    <row r="697" spans="1:61" ht="21.75" customHeight="1" x14ac:dyDescent="0.25">
      <c r="A697" s="25"/>
      <c r="B697" s="25"/>
      <c r="C697" s="25"/>
      <c r="D697" s="68"/>
      <c r="E697" s="106"/>
      <c r="F697" s="101"/>
    </row>
    <row r="698" spans="1:61" ht="21.75" customHeight="1" x14ac:dyDescent="0.25">
      <c r="A698" s="25"/>
      <c r="B698" s="25"/>
      <c r="C698" s="25"/>
      <c r="D698" s="68"/>
      <c r="E698" s="106"/>
      <c r="F698" s="101"/>
    </row>
    <row r="699" spans="1:61" ht="24.75" customHeight="1" x14ac:dyDescent="0.25"/>
    <row r="701" spans="1:61" s="364" customFormat="1" x14ac:dyDescent="0.25">
      <c r="A701"/>
      <c r="B701" s="131"/>
      <c r="C701"/>
      <c r="D701" s="70"/>
      <c r="E701" s="110"/>
      <c r="F701" s="104"/>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c r="AE701" s="271"/>
      <c r="AF701" s="271"/>
      <c r="AG701" s="271"/>
      <c r="AH701" s="271"/>
      <c r="AI701" s="271"/>
      <c r="AJ701" s="271"/>
      <c r="AK701" s="271"/>
      <c r="AL701" s="271"/>
      <c r="AM701" s="271"/>
      <c r="AN701" s="271"/>
      <c r="AO701" s="271"/>
      <c r="AP701" s="271"/>
      <c r="AQ701" s="271"/>
      <c r="AR701" s="271"/>
      <c r="AS701" s="271"/>
      <c r="AT701" s="271"/>
      <c r="AU701" s="271"/>
      <c r="AV701" s="271"/>
      <c r="AW701" s="271"/>
      <c r="AX701" s="271"/>
      <c r="AY701" s="271"/>
      <c r="AZ701" s="271"/>
      <c r="BA701" s="271"/>
      <c r="BB701" s="271"/>
      <c r="BC701" s="271"/>
      <c r="BD701" s="271"/>
      <c r="BE701" s="271"/>
      <c r="BF701" s="271"/>
      <c r="BG701" s="271"/>
      <c r="BH701" s="271"/>
      <c r="BI701" s="546"/>
    </row>
    <row r="702" spans="1:61" s="364" customFormat="1" x14ac:dyDescent="0.25">
      <c r="A702"/>
      <c r="B702" s="131"/>
      <c r="C702"/>
      <c r="D702" s="70"/>
      <c r="E702" s="110"/>
      <c r="F702" s="104"/>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271"/>
      <c r="AF702" s="271"/>
      <c r="AG702" s="271"/>
      <c r="AH702" s="271"/>
      <c r="AI702" s="271"/>
      <c r="AJ702" s="271"/>
      <c r="AK702" s="271"/>
      <c r="AL702" s="271"/>
      <c r="AM702" s="271"/>
      <c r="AN702" s="271"/>
      <c r="AO702" s="271"/>
      <c r="AP702" s="271"/>
      <c r="AQ702" s="271"/>
      <c r="AR702" s="271"/>
      <c r="AS702" s="271"/>
      <c r="AT702" s="271"/>
      <c r="AU702" s="271"/>
      <c r="AV702" s="271"/>
      <c r="AW702" s="271"/>
      <c r="AX702" s="271"/>
      <c r="AY702" s="271"/>
      <c r="AZ702" s="271"/>
      <c r="BA702" s="271"/>
      <c r="BB702" s="271"/>
      <c r="BC702" s="271"/>
      <c r="BD702" s="271"/>
      <c r="BE702" s="271"/>
      <c r="BF702" s="271"/>
      <c r="BG702" s="271"/>
      <c r="BH702" s="271"/>
      <c r="BI702" s="546"/>
    </row>
  </sheetData>
  <mergeCells count="127">
    <mergeCell ref="A390:F390"/>
    <mergeCell ref="A389:F389"/>
    <mergeCell ref="A388:F388"/>
    <mergeCell ref="A387:F387"/>
    <mergeCell ref="A386:F386"/>
    <mergeCell ref="A661:E662"/>
    <mergeCell ref="F661:F662"/>
    <mergeCell ref="A663:A664"/>
    <mergeCell ref="B663:B664"/>
    <mergeCell ref="C663:C664"/>
    <mergeCell ref="D663:D664"/>
    <mergeCell ref="E663:E664"/>
    <mergeCell ref="F663:F664"/>
    <mergeCell ref="A652:F652"/>
    <mergeCell ref="A653:F653"/>
    <mergeCell ref="A654:F654"/>
    <mergeCell ref="A655:F655"/>
    <mergeCell ref="A656:F656"/>
    <mergeCell ref="A659:E660"/>
    <mergeCell ref="E624:E625"/>
    <mergeCell ref="F624:F625"/>
    <mergeCell ref="A613:F613"/>
    <mergeCell ref="A614:F614"/>
    <mergeCell ref="A622:E623"/>
    <mergeCell ref="F622:F623"/>
    <mergeCell ref="A624:A625"/>
    <mergeCell ref="B624:B625"/>
    <mergeCell ref="C624:C625"/>
    <mergeCell ref="D624:D625"/>
    <mergeCell ref="A595:F595"/>
    <mergeCell ref="A596:F596"/>
    <mergeCell ref="A597:F597"/>
    <mergeCell ref="A598:F598"/>
    <mergeCell ref="A599:F599"/>
    <mergeCell ref="A602:E603"/>
    <mergeCell ref="A615:F615"/>
    <mergeCell ref="A616:F616"/>
    <mergeCell ref="A617:F617"/>
    <mergeCell ref="A620:E621"/>
    <mergeCell ref="A604:E605"/>
    <mergeCell ref="F604:F605"/>
    <mergeCell ref="A606:A607"/>
    <mergeCell ref="B606:B607"/>
    <mergeCell ref="C606:C607"/>
    <mergeCell ref="D606:D607"/>
    <mergeCell ref="E606:E607"/>
    <mergeCell ref="F606:F607"/>
    <mergeCell ref="A584:E585"/>
    <mergeCell ref="F584:F585"/>
    <mergeCell ref="A586:A587"/>
    <mergeCell ref="B586:B587"/>
    <mergeCell ref="C586:C587"/>
    <mergeCell ref="D586:D587"/>
    <mergeCell ref="E586:E587"/>
    <mergeCell ref="F586:F587"/>
    <mergeCell ref="A573:F573"/>
    <mergeCell ref="A574:F574"/>
    <mergeCell ref="A575:F575"/>
    <mergeCell ref="A576:F576"/>
    <mergeCell ref="A577:F577"/>
    <mergeCell ref="A582:E583"/>
    <mergeCell ref="A556:E557"/>
    <mergeCell ref="F556:F557"/>
    <mergeCell ref="A558:A559"/>
    <mergeCell ref="B558:B559"/>
    <mergeCell ref="C558:C559"/>
    <mergeCell ref="D558:D559"/>
    <mergeCell ref="E558:E559"/>
    <mergeCell ref="F558:F559"/>
    <mergeCell ref="A546:F546"/>
    <mergeCell ref="A547:F547"/>
    <mergeCell ref="A548:F548"/>
    <mergeCell ref="A549:F549"/>
    <mergeCell ref="A550:F550"/>
    <mergeCell ref="A554:E555"/>
    <mergeCell ref="A535:E536"/>
    <mergeCell ref="F535:F536"/>
    <mergeCell ref="A537:A538"/>
    <mergeCell ref="B537:B538"/>
    <mergeCell ref="C537:C538"/>
    <mergeCell ref="D537:D538"/>
    <mergeCell ref="E537:E538"/>
    <mergeCell ref="F537:F538"/>
    <mergeCell ref="A525:F525"/>
    <mergeCell ref="A526:F526"/>
    <mergeCell ref="A527:F527"/>
    <mergeCell ref="A528:F528"/>
    <mergeCell ref="A529:F529"/>
    <mergeCell ref="A533:E534"/>
    <mergeCell ref="A471:E472"/>
    <mergeCell ref="F471:F472"/>
    <mergeCell ref="A473:A474"/>
    <mergeCell ref="B473:B474"/>
    <mergeCell ref="C473:C474"/>
    <mergeCell ref="D473:D474"/>
    <mergeCell ref="E473:E474"/>
    <mergeCell ref="F473:F474"/>
    <mergeCell ref="A460:F460"/>
    <mergeCell ref="A461:F461"/>
    <mergeCell ref="A462:F462"/>
    <mergeCell ref="A463:F463"/>
    <mergeCell ref="A464:F464"/>
    <mergeCell ref="A469:E470"/>
    <mergeCell ref="A394:E395"/>
    <mergeCell ref="F394:F395"/>
    <mergeCell ref="A396:A397"/>
    <mergeCell ref="B396:B397"/>
    <mergeCell ref="C396:C397"/>
    <mergeCell ref="D396:D397"/>
    <mergeCell ref="E396:E397"/>
    <mergeCell ref="F396:F397"/>
    <mergeCell ref="A1:F1"/>
    <mergeCell ref="A2:F2"/>
    <mergeCell ref="A3:F3"/>
    <mergeCell ref="A4:F4"/>
    <mergeCell ref="A5:F5"/>
    <mergeCell ref="A7:E8"/>
    <mergeCell ref="F7:F8"/>
    <mergeCell ref="A9:E10"/>
    <mergeCell ref="F9:F10"/>
    <mergeCell ref="A11:A12"/>
    <mergeCell ref="B11:B12"/>
    <mergeCell ref="C11:C12"/>
    <mergeCell ref="D11:D12"/>
    <mergeCell ref="E11:E12"/>
    <mergeCell ref="F11:F12"/>
    <mergeCell ref="A392:E393"/>
  </mergeCells>
  <pageMargins left="0.7" right="0.7" top="0.75" bottom="0.75" header="0.3" footer="0.3"/>
  <pageSetup paperSize="9" orientation="portrait" r:id="rId1"/>
  <ignoredErrors>
    <ignoredError sqref="B507:B509 B514:B515 B51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203"/>
  <sheetViews>
    <sheetView topLeftCell="A11" zoomScaleNormal="100" workbookViewId="0">
      <selection activeCell="J20" sqref="J20"/>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4.28515625" style="106" customWidth="1"/>
    <col min="6" max="6" width="16" style="101" customWidth="1"/>
    <col min="7" max="60" width="11.42578125" style="14"/>
    <col min="61" max="16384" width="11.42578125" style="25"/>
  </cols>
  <sheetData>
    <row r="1" spans="1:6" ht="15" x14ac:dyDescent="0.25">
      <c r="A1" s="887" t="s">
        <v>0</v>
      </c>
      <c r="B1" s="887"/>
      <c r="C1" s="887"/>
      <c r="D1" s="887"/>
      <c r="E1" s="887"/>
      <c r="F1" s="887"/>
    </row>
    <row r="2" spans="1:6" ht="15" x14ac:dyDescent="0.25">
      <c r="A2" s="888" t="s">
        <v>33</v>
      </c>
      <c r="B2" s="888"/>
      <c r="C2" s="888"/>
      <c r="D2" s="888"/>
      <c r="E2" s="888"/>
      <c r="F2" s="888"/>
    </row>
    <row r="3" spans="1:6" ht="15" x14ac:dyDescent="0.25">
      <c r="A3" s="887" t="s">
        <v>1</v>
      </c>
      <c r="B3" s="887"/>
      <c r="C3" s="887"/>
      <c r="D3" s="887"/>
      <c r="E3" s="887"/>
      <c r="F3" s="887"/>
    </row>
    <row r="4" spans="1:6" ht="15" customHeight="1" x14ac:dyDescent="0.25">
      <c r="A4" s="889" t="s">
        <v>3138</v>
      </c>
      <c r="B4" s="889"/>
      <c r="C4" s="889"/>
      <c r="D4" s="889"/>
      <c r="E4" s="889"/>
      <c r="F4" s="889"/>
    </row>
    <row r="5" spans="1:6" ht="15" customHeight="1" x14ac:dyDescent="0.25">
      <c r="A5" s="889" t="s">
        <v>2</v>
      </c>
      <c r="B5" s="889"/>
      <c r="C5" s="889"/>
      <c r="D5" s="889"/>
      <c r="E5" s="889"/>
      <c r="F5" s="889"/>
    </row>
    <row r="6" spans="1:6" ht="15.75" thickBot="1" x14ac:dyDescent="0.3">
      <c r="A6" s="626"/>
      <c r="B6" s="627"/>
      <c r="C6" s="628"/>
      <c r="D6" s="629"/>
      <c r="E6" s="630"/>
      <c r="F6" s="631"/>
    </row>
    <row r="7" spans="1:6" x14ac:dyDescent="0.2">
      <c r="A7" s="988" t="s">
        <v>3</v>
      </c>
      <c r="B7" s="989"/>
      <c r="C7" s="989"/>
      <c r="D7" s="989"/>
      <c r="E7" s="989"/>
      <c r="F7" s="999"/>
    </row>
    <row r="8" spans="1:6" ht="12" thickBot="1" x14ac:dyDescent="0.25">
      <c r="A8" s="991"/>
      <c r="B8" s="992"/>
      <c r="C8" s="992"/>
      <c r="D8" s="992"/>
      <c r="E8" s="992"/>
      <c r="F8" s="1000"/>
    </row>
    <row r="9" spans="1:6" x14ac:dyDescent="0.2">
      <c r="A9" s="988" t="s">
        <v>4</v>
      </c>
      <c r="B9" s="989"/>
      <c r="C9" s="989"/>
      <c r="D9" s="989"/>
      <c r="E9" s="990"/>
      <c r="F9" s="941">
        <v>46138822.07</v>
      </c>
    </row>
    <row r="10" spans="1:6" ht="12" thickBot="1" x14ac:dyDescent="0.25">
      <c r="A10" s="991"/>
      <c r="B10" s="992"/>
      <c r="C10" s="992"/>
      <c r="D10" s="992"/>
      <c r="E10" s="993"/>
      <c r="F10" s="942"/>
    </row>
    <row r="11" spans="1:6" x14ac:dyDescent="0.2">
      <c r="A11" s="994" t="s">
        <v>5</v>
      </c>
      <c r="B11" s="968" t="s">
        <v>6</v>
      </c>
      <c r="C11" s="970" t="s">
        <v>7</v>
      </c>
      <c r="D11" s="929" t="s">
        <v>8</v>
      </c>
      <c r="E11" s="996" t="s">
        <v>9</v>
      </c>
      <c r="F11" s="949"/>
    </row>
    <row r="12" spans="1:6" ht="12" thickBot="1" x14ac:dyDescent="0.25">
      <c r="A12" s="995"/>
      <c r="B12" s="969"/>
      <c r="C12" s="971"/>
      <c r="D12" s="930"/>
      <c r="E12" s="997"/>
      <c r="F12" s="998"/>
    </row>
    <row r="13" spans="1:6" x14ac:dyDescent="0.2">
      <c r="A13" s="43"/>
      <c r="B13" s="44"/>
      <c r="C13" s="45" t="s">
        <v>11</v>
      </c>
      <c r="D13" s="295">
        <v>48313549.630000003</v>
      </c>
      <c r="E13" s="296"/>
      <c r="F13" s="288">
        <f>F9+D13</f>
        <v>94452371.700000003</v>
      </c>
    </row>
    <row r="14" spans="1:6" x14ac:dyDescent="0.2">
      <c r="A14" s="15"/>
      <c r="B14" s="1"/>
      <c r="C14" s="3" t="s">
        <v>12</v>
      </c>
      <c r="D14" s="297">
        <v>53067725.119999997</v>
      </c>
      <c r="E14" s="298"/>
      <c r="F14" s="288">
        <f>F13+D14</f>
        <v>147520096.81999999</v>
      </c>
    </row>
    <row r="15" spans="1:6" x14ac:dyDescent="0.2">
      <c r="A15" s="15"/>
      <c r="B15" s="1"/>
      <c r="C15" s="2" t="s">
        <v>13</v>
      </c>
      <c r="D15" s="297">
        <v>365062165.33999997</v>
      </c>
      <c r="E15" s="298"/>
      <c r="F15" s="288">
        <f>F14+D15</f>
        <v>512582262.15999997</v>
      </c>
    </row>
    <row r="16" spans="1:6" x14ac:dyDescent="0.2">
      <c r="A16" s="15"/>
      <c r="B16" s="1"/>
      <c r="C16" s="4" t="s">
        <v>31</v>
      </c>
      <c r="D16" s="299">
        <v>168746.95</v>
      </c>
      <c r="E16" s="299"/>
      <c r="F16" s="288">
        <f t="shared" ref="F16" si="0">F15+D16</f>
        <v>512751009.10999995</v>
      </c>
    </row>
    <row r="17" spans="1:61" x14ac:dyDescent="0.2">
      <c r="A17" s="15"/>
      <c r="B17" s="1"/>
      <c r="C17" s="3" t="s">
        <v>12</v>
      </c>
      <c r="D17" s="300"/>
      <c r="E17" s="301">
        <v>209752705.83000001</v>
      </c>
      <c r="F17" s="288">
        <f>F16+D17-E17</f>
        <v>302998303.27999997</v>
      </c>
    </row>
    <row r="18" spans="1:61" x14ac:dyDescent="0.2">
      <c r="A18" s="481"/>
      <c r="B18" s="1"/>
      <c r="C18" s="482" t="s">
        <v>4442</v>
      </c>
      <c r="D18" s="300"/>
      <c r="E18" s="301">
        <v>6490</v>
      </c>
      <c r="F18" s="288">
        <f t="shared" ref="F18:F81" si="1">F17+D18-E18</f>
        <v>302991813.27999997</v>
      </c>
    </row>
    <row r="19" spans="1:61" x14ac:dyDescent="0.2">
      <c r="A19" s="481"/>
      <c r="B19" s="1"/>
      <c r="C19" s="482" t="s">
        <v>4439</v>
      </c>
      <c r="D19" s="300"/>
      <c r="E19" s="301">
        <v>8050</v>
      </c>
      <c r="F19" s="288">
        <f t="shared" si="1"/>
        <v>302983763.27999997</v>
      </c>
    </row>
    <row r="20" spans="1:61" x14ac:dyDescent="0.2">
      <c r="A20" s="481"/>
      <c r="B20" s="1"/>
      <c r="C20" s="482" t="s">
        <v>4440</v>
      </c>
      <c r="D20" s="300"/>
      <c r="E20" s="301">
        <v>185380.71</v>
      </c>
      <c r="F20" s="288">
        <f t="shared" si="1"/>
        <v>302798382.56999999</v>
      </c>
    </row>
    <row r="21" spans="1:61" x14ac:dyDescent="0.2">
      <c r="A21" s="481"/>
      <c r="B21" s="1"/>
      <c r="C21" s="482" t="s">
        <v>4441</v>
      </c>
      <c r="D21" s="300"/>
      <c r="E21" s="301">
        <v>16151.36</v>
      </c>
      <c r="F21" s="288">
        <f t="shared" si="1"/>
        <v>302782231.20999998</v>
      </c>
    </row>
    <row r="22" spans="1:61" ht="24" customHeight="1" x14ac:dyDescent="0.2">
      <c r="A22" s="87"/>
      <c r="B22" s="1"/>
      <c r="C22" s="260" t="s">
        <v>1088</v>
      </c>
      <c r="D22" s="300"/>
      <c r="E22" s="436">
        <v>85862.7</v>
      </c>
      <c r="F22" s="288">
        <f t="shared" si="1"/>
        <v>302696368.50999999</v>
      </c>
    </row>
    <row r="23" spans="1:61" ht="24" customHeight="1" x14ac:dyDescent="0.2">
      <c r="A23" s="87"/>
      <c r="B23" s="1"/>
      <c r="C23" s="260" t="s">
        <v>1089</v>
      </c>
      <c r="D23" s="302"/>
      <c r="E23" s="437">
        <v>720</v>
      </c>
      <c r="F23" s="288">
        <f t="shared" si="1"/>
        <v>302695648.50999999</v>
      </c>
    </row>
    <row r="24" spans="1:61" ht="24" customHeight="1" x14ac:dyDescent="0.2">
      <c r="A24" s="303"/>
      <c r="B24" s="304"/>
      <c r="C24" s="530" t="s">
        <v>2479</v>
      </c>
      <c r="D24" s="306"/>
      <c r="E24" s="438">
        <v>149212.31</v>
      </c>
      <c r="F24" s="288">
        <f t="shared" si="1"/>
        <v>302546436.19999999</v>
      </c>
    </row>
    <row r="25" spans="1:61" ht="24" customHeight="1" x14ac:dyDescent="0.2">
      <c r="A25" s="87"/>
      <c r="B25" s="1"/>
      <c r="C25" s="2" t="s">
        <v>1083</v>
      </c>
      <c r="D25" s="302"/>
      <c r="E25" s="436">
        <v>5000</v>
      </c>
      <c r="F25" s="288">
        <f t="shared" si="1"/>
        <v>302541436.19999999</v>
      </c>
    </row>
    <row r="26" spans="1:61" ht="24" customHeight="1" x14ac:dyDescent="0.2">
      <c r="A26" s="87"/>
      <c r="B26" s="1"/>
      <c r="C26" s="2" t="s">
        <v>2278</v>
      </c>
      <c r="D26" s="302"/>
      <c r="E26" s="436">
        <v>910</v>
      </c>
      <c r="F26" s="288">
        <f t="shared" si="1"/>
        <v>302540526.19999999</v>
      </c>
    </row>
    <row r="27" spans="1:61" ht="24" customHeight="1" x14ac:dyDescent="0.2">
      <c r="A27" s="87"/>
      <c r="B27" s="1"/>
      <c r="C27" s="2" t="s">
        <v>1086</v>
      </c>
      <c r="D27" s="302"/>
      <c r="E27" s="436">
        <v>300</v>
      </c>
      <c r="F27" s="288">
        <f t="shared" si="1"/>
        <v>302540226.19999999</v>
      </c>
    </row>
    <row r="28" spans="1:61" ht="24" customHeight="1" x14ac:dyDescent="0.2">
      <c r="A28" s="87"/>
      <c r="B28" s="1"/>
      <c r="C28" s="2" t="s">
        <v>1087</v>
      </c>
      <c r="D28" s="302"/>
      <c r="E28" s="436">
        <v>350</v>
      </c>
      <c r="F28" s="288">
        <f t="shared" si="1"/>
        <v>302539876.19999999</v>
      </c>
    </row>
    <row r="29" spans="1:61" ht="24" customHeight="1" x14ac:dyDescent="0.2">
      <c r="A29" s="87"/>
      <c r="B29" s="1"/>
      <c r="C29" s="2" t="s">
        <v>1358</v>
      </c>
      <c r="D29" s="302"/>
      <c r="E29" s="436">
        <v>175</v>
      </c>
      <c r="F29" s="288">
        <f t="shared" si="1"/>
        <v>302539701.19999999</v>
      </c>
    </row>
    <row r="30" spans="1:61" s="414" customFormat="1" ht="40.5" customHeight="1" x14ac:dyDescent="0.2">
      <c r="A30" s="244">
        <v>44319</v>
      </c>
      <c r="B30" s="5">
        <v>59097</v>
      </c>
      <c r="C30" s="5" t="s">
        <v>3104</v>
      </c>
      <c r="D30" s="402"/>
      <c r="E30" s="42">
        <v>121599.3</v>
      </c>
      <c r="F30" s="288">
        <f t="shared" si="1"/>
        <v>302418101.89999998</v>
      </c>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545"/>
    </row>
    <row r="31" spans="1:61" s="412" customFormat="1" ht="38.25" customHeight="1" x14ac:dyDescent="0.2">
      <c r="A31" s="244">
        <v>44319</v>
      </c>
      <c r="B31" s="5">
        <v>59098</v>
      </c>
      <c r="C31" s="5" t="s">
        <v>3105</v>
      </c>
      <c r="D31" s="394"/>
      <c r="E31" s="42">
        <v>122814.52</v>
      </c>
      <c r="F31" s="288">
        <f t="shared" si="1"/>
        <v>302295287.38</v>
      </c>
    </row>
    <row r="32" spans="1:61" s="412" customFormat="1" ht="42" customHeight="1" x14ac:dyDescent="0.2">
      <c r="A32" s="244">
        <v>44319</v>
      </c>
      <c r="B32" s="5">
        <v>59099</v>
      </c>
      <c r="C32" s="5" t="s">
        <v>3106</v>
      </c>
      <c r="D32" s="402"/>
      <c r="E32" s="42">
        <v>4153.21</v>
      </c>
      <c r="F32" s="288">
        <f t="shared" si="1"/>
        <v>302291134.17000002</v>
      </c>
    </row>
    <row r="33" spans="1:6" s="412" customFormat="1" ht="33.75" customHeight="1" x14ac:dyDescent="0.2">
      <c r="A33" s="244">
        <v>44319</v>
      </c>
      <c r="B33" s="5">
        <v>59100</v>
      </c>
      <c r="C33" s="5" t="s">
        <v>3107</v>
      </c>
      <c r="D33" s="408"/>
      <c r="E33" s="42">
        <v>37309.64</v>
      </c>
      <c r="F33" s="288">
        <f t="shared" si="1"/>
        <v>302253824.53000003</v>
      </c>
    </row>
    <row r="34" spans="1:6" s="412" customFormat="1" ht="24.75" customHeight="1" x14ac:dyDescent="0.2">
      <c r="A34" s="244">
        <v>44319</v>
      </c>
      <c r="B34" s="5">
        <v>59101</v>
      </c>
      <c r="C34" s="5" t="s">
        <v>3108</v>
      </c>
      <c r="D34" s="402"/>
      <c r="E34" s="42">
        <v>17305.03</v>
      </c>
      <c r="F34" s="288">
        <f t="shared" si="1"/>
        <v>302236519.50000006</v>
      </c>
    </row>
    <row r="35" spans="1:6" s="412" customFormat="1" ht="48" customHeight="1" x14ac:dyDescent="0.2">
      <c r="A35" s="244">
        <v>44319</v>
      </c>
      <c r="B35" s="5">
        <v>59102</v>
      </c>
      <c r="C35" s="5" t="s">
        <v>3109</v>
      </c>
      <c r="D35" s="402"/>
      <c r="E35" s="42">
        <v>29995.39</v>
      </c>
      <c r="F35" s="288">
        <f t="shared" si="1"/>
        <v>302206524.11000007</v>
      </c>
    </row>
    <row r="36" spans="1:6" s="412" customFormat="1" ht="52.5" customHeight="1" x14ac:dyDescent="0.2">
      <c r="A36" s="244">
        <v>44319</v>
      </c>
      <c r="B36" s="5">
        <v>59103</v>
      </c>
      <c r="C36" s="5" t="s">
        <v>2579</v>
      </c>
      <c r="D36" s="402"/>
      <c r="E36" s="42">
        <v>240994.92</v>
      </c>
      <c r="F36" s="288">
        <f t="shared" si="1"/>
        <v>301965529.19000006</v>
      </c>
    </row>
    <row r="37" spans="1:6" s="412" customFormat="1" ht="46.5" customHeight="1" x14ac:dyDescent="0.2">
      <c r="A37" s="244">
        <v>44319</v>
      </c>
      <c r="B37" s="5">
        <v>59104</v>
      </c>
      <c r="C37" s="5" t="s">
        <v>3110</v>
      </c>
      <c r="D37" s="402"/>
      <c r="E37" s="42">
        <v>56182.74</v>
      </c>
      <c r="F37" s="288">
        <f t="shared" si="1"/>
        <v>301909346.45000005</v>
      </c>
    </row>
    <row r="38" spans="1:6" s="412" customFormat="1" ht="42" customHeight="1" x14ac:dyDescent="0.2">
      <c r="A38" s="244">
        <v>44319</v>
      </c>
      <c r="B38" s="5">
        <v>59105</v>
      </c>
      <c r="C38" s="5" t="s">
        <v>3111</v>
      </c>
      <c r="D38" s="402"/>
      <c r="E38" s="42">
        <v>87997.23</v>
      </c>
      <c r="F38" s="288">
        <f t="shared" si="1"/>
        <v>301821349.22000003</v>
      </c>
    </row>
    <row r="39" spans="1:6" s="412" customFormat="1" ht="41.25" customHeight="1" x14ac:dyDescent="0.2">
      <c r="A39" s="244">
        <v>44319</v>
      </c>
      <c r="B39" s="5">
        <v>59106</v>
      </c>
      <c r="C39" s="5" t="s">
        <v>3112</v>
      </c>
      <c r="D39" s="402"/>
      <c r="E39" s="42">
        <v>378091.1</v>
      </c>
      <c r="F39" s="288">
        <f t="shared" si="1"/>
        <v>301443258.12</v>
      </c>
    </row>
    <row r="40" spans="1:6" s="412" customFormat="1" ht="38.25" customHeight="1" x14ac:dyDescent="0.2">
      <c r="A40" s="244">
        <v>44319</v>
      </c>
      <c r="B40" s="5">
        <v>59107</v>
      </c>
      <c r="C40" s="5" t="s">
        <v>3113</v>
      </c>
      <c r="D40" s="402"/>
      <c r="E40" s="42">
        <v>136953.26</v>
      </c>
      <c r="F40" s="288">
        <f t="shared" si="1"/>
        <v>301306304.86000001</v>
      </c>
    </row>
    <row r="41" spans="1:6" s="412" customFormat="1" ht="39.75" customHeight="1" x14ac:dyDescent="0.2">
      <c r="A41" s="244">
        <v>44319</v>
      </c>
      <c r="B41" s="5"/>
      <c r="C41" s="5" t="s">
        <v>3114</v>
      </c>
      <c r="D41" s="402"/>
      <c r="E41" s="42">
        <v>4175.76</v>
      </c>
      <c r="F41" s="288">
        <f t="shared" si="1"/>
        <v>301302129.10000002</v>
      </c>
    </row>
    <row r="42" spans="1:6" s="412" customFormat="1" ht="41.25" customHeight="1" x14ac:dyDescent="0.2">
      <c r="A42" s="244">
        <v>44319</v>
      </c>
      <c r="B42" s="5">
        <v>59109</v>
      </c>
      <c r="C42" s="5" t="s">
        <v>3115</v>
      </c>
      <c r="D42" s="408"/>
      <c r="E42" s="42">
        <v>123454.14</v>
      </c>
      <c r="F42" s="288">
        <f t="shared" si="1"/>
        <v>301178674.96000004</v>
      </c>
    </row>
    <row r="43" spans="1:6" s="412" customFormat="1" ht="41.25" customHeight="1" x14ac:dyDescent="0.2">
      <c r="A43" s="244">
        <v>44319</v>
      </c>
      <c r="B43" s="5">
        <v>59110</v>
      </c>
      <c r="C43" s="5" t="s">
        <v>3116</v>
      </c>
      <c r="D43" s="408"/>
      <c r="E43" s="42">
        <v>49619.23</v>
      </c>
      <c r="F43" s="288">
        <f t="shared" si="1"/>
        <v>301129055.73000002</v>
      </c>
    </row>
    <row r="44" spans="1:6" s="412" customFormat="1" ht="39" customHeight="1" x14ac:dyDescent="0.2">
      <c r="A44" s="244">
        <v>44319</v>
      </c>
      <c r="B44" s="5">
        <v>59111</v>
      </c>
      <c r="C44" s="5" t="s">
        <v>3117</v>
      </c>
      <c r="D44" s="408"/>
      <c r="E44" s="42">
        <v>1500</v>
      </c>
      <c r="F44" s="288">
        <f t="shared" si="1"/>
        <v>301127555.73000002</v>
      </c>
    </row>
    <row r="45" spans="1:6" s="412" customFormat="1" ht="45.75" customHeight="1" x14ac:dyDescent="0.2">
      <c r="A45" s="244">
        <v>44319</v>
      </c>
      <c r="B45" s="5">
        <v>59112</v>
      </c>
      <c r="C45" s="5" t="s">
        <v>3118</v>
      </c>
      <c r="D45" s="408"/>
      <c r="E45" s="42">
        <v>1500</v>
      </c>
      <c r="F45" s="288">
        <f t="shared" si="1"/>
        <v>301126055.73000002</v>
      </c>
    </row>
    <row r="46" spans="1:6" s="412" customFormat="1" ht="41.25" customHeight="1" x14ac:dyDescent="0.2">
      <c r="A46" s="244">
        <v>44319</v>
      </c>
      <c r="B46" s="5">
        <v>59113</v>
      </c>
      <c r="C46" s="5" t="s">
        <v>3119</v>
      </c>
      <c r="D46" s="408"/>
      <c r="E46" s="42">
        <v>117721.64</v>
      </c>
      <c r="F46" s="288">
        <f t="shared" si="1"/>
        <v>301008334.09000003</v>
      </c>
    </row>
    <row r="47" spans="1:6" s="412" customFormat="1" ht="65.25" customHeight="1" x14ac:dyDescent="0.2">
      <c r="A47" s="244">
        <v>44319</v>
      </c>
      <c r="B47" s="5">
        <v>59114</v>
      </c>
      <c r="C47" s="5" t="s">
        <v>3120</v>
      </c>
      <c r="D47" s="408"/>
      <c r="E47" s="42">
        <v>135600</v>
      </c>
      <c r="F47" s="288">
        <f t="shared" si="1"/>
        <v>300872734.09000003</v>
      </c>
    </row>
    <row r="48" spans="1:6" s="412" customFormat="1" ht="39" customHeight="1" x14ac:dyDescent="0.2">
      <c r="A48" s="244">
        <v>44319</v>
      </c>
      <c r="B48" s="5">
        <v>59115</v>
      </c>
      <c r="C48" s="5" t="s">
        <v>3121</v>
      </c>
      <c r="D48" s="408"/>
      <c r="E48" s="42">
        <v>175565.86</v>
      </c>
      <c r="F48" s="288">
        <f t="shared" si="1"/>
        <v>300697168.23000002</v>
      </c>
    </row>
    <row r="49" spans="1:6" s="412" customFormat="1" ht="41.25" customHeight="1" x14ac:dyDescent="0.2">
      <c r="A49" s="244">
        <v>44319</v>
      </c>
      <c r="B49" s="5">
        <v>59116</v>
      </c>
      <c r="C49" s="5" t="s">
        <v>3122</v>
      </c>
      <c r="D49" s="408"/>
      <c r="E49" s="42">
        <v>88458.7</v>
      </c>
      <c r="F49" s="288">
        <f t="shared" si="1"/>
        <v>300608709.53000003</v>
      </c>
    </row>
    <row r="50" spans="1:6" s="412" customFormat="1" ht="41.25" customHeight="1" x14ac:dyDescent="0.2">
      <c r="A50" s="244">
        <v>44319</v>
      </c>
      <c r="B50" s="5">
        <v>59117</v>
      </c>
      <c r="C50" s="5" t="s">
        <v>3123</v>
      </c>
      <c r="D50" s="408"/>
      <c r="E50" s="42">
        <v>3931447.9</v>
      </c>
      <c r="F50" s="288">
        <f t="shared" si="1"/>
        <v>296677261.63000005</v>
      </c>
    </row>
    <row r="51" spans="1:6" s="412" customFormat="1" ht="41.25" customHeight="1" x14ac:dyDescent="0.2">
      <c r="A51" s="244">
        <v>44319</v>
      </c>
      <c r="B51" s="5">
        <v>59118</v>
      </c>
      <c r="C51" s="5" t="s">
        <v>3124</v>
      </c>
      <c r="D51" s="408"/>
      <c r="E51" s="42">
        <v>300348.28999999998</v>
      </c>
      <c r="F51" s="288">
        <f t="shared" si="1"/>
        <v>296376913.34000003</v>
      </c>
    </row>
    <row r="52" spans="1:6" s="412" customFormat="1" ht="42" customHeight="1" x14ac:dyDescent="0.2">
      <c r="A52" s="244">
        <v>44319</v>
      </c>
      <c r="B52" s="5">
        <v>59119</v>
      </c>
      <c r="C52" s="5" t="s">
        <v>3125</v>
      </c>
      <c r="D52" s="408"/>
      <c r="E52" s="42">
        <v>101206.7</v>
      </c>
      <c r="F52" s="288">
        <f t="shared" si="1"/>
        <v>296275706.64000005</v>
      </c>
    </row>
    <row r="53" spans="1:6" s="412" customFormat="1" ht="69" customHeight="1" x14ac:dyDescent="0.2">
      <c r="A53" s="244">
        <v>44319</v>
      </c>
      <c r="B53" s="5">
        <v>59120</v>
      </c>
      <c r="C53" s="5" t="s">
        <v>3126</v>
      </c>
      <c r="D53" s="402"/>
      <c r="E53" s="42">
        <v>2435720.2999999998</v>
      </c>
      <c r="F53" s="288">
        <f t="shared" si="1"/>
        <v>293839986.34000003</v>
      </c>
    </row>
    <row r="54" spans="1:6" s="412" customFormat="1" ht="18" customHeight="1" x14ac:dyDescent="0.2">
      <c r="A54" s="244">
        <v>44319</v>
      </c>
      <c r="B54" s="5">
        <v>59121</v>
      </c>
      <c r="C54" s="5" t="s">
        <v>41</v>
      </c>
      <c r="D54" s="402"/>
      <c r="E54" s="42">
        <v>0</v>
      </c>
      <c r="F54" s="288">
        <f t="shared" si="1"/>
        <v>293839986.34000003</v>
      </c>
    </row>
    <row r="55" spans="1:6" s="412" customFormat="1" ht="68.25" customHeight="1" x14ac:dyDescent="0.2">
      <c r="A55" s="244">
        <v>44319</v>
      </c>
      <c r="B55" s="5">
        <v>59122</v>
      </c>
      <c r="C55" s="5" t="s">
        <v>3127</v>
      </c>
      <c r="D55" s="402"/>
      <c r="E55" s="42">
        <v>889296.88</v>
      </c>
      <c r="F55" s="288">
        <f t="shared" si="1"/>
        <v>292950689.46000004</v>
      </c>
    </row>
    <row r="56" spans="1:6" s="412" customFormat="1" ht="49.5" customHeight="1" x14ac:dyDescent="0.2">
      <c r="A56" s="244">
        <v>44319</v>
      </c>
      <c r="B56" s="5">
        <v>59123</v>
      </c>
      <c r="C56" s="5" t="s">
        <v>3128</v>
      </c>
      <c r="D56" s="402"/>
      <c r="E56" s="42">
        <v>53784.03</v>
      </c>
      <c r="F56" s="288">
        <f t="shared" si="1"/>
        <v>292896905.43000007</v>
      </c>
    </row>
    <row r="57" spans="1:6" s="412" customFormat="1" ht="38.25" customHeight="1" x14ac:dyDescent="0.2">
      <c r="A57" s="244">
        <v>44319</v>
      </c>
      <c r="B57" s="5">
        <v>59124</v>
      </c>
      <c r="C57" s="5" t="s">
        <v>3129</v>
      </c>
      <c r="D57" s="402"/>
      <c r="E57" s="42">
        <v>187688.05</v>
      </c>
      <c r="F57" s="288">
        <f t="shared" si="1"/>
        <v>292709217.38000005</v>
      </c>
    </row>
    <row r="58" spans="1:6" s="412" customFormat="1" ht="41.25" customHeight="1" x14ac:dyDescent="0.2">
      <c r="A58" s="244">
        <v>44319</v>
      </c>
      <c r="B58" s="5">
        <v>59125</v>
      </c>
      <c r="C58" s="5" t="s">
        <v>3130</v>
      </c>
      <c r="D58" s="402"/>
      <c r="E58" s="42">
        <v>130766.04</v>
      </c>
      <c r="F58" s="288">
        <f t="shared" si="1"/>
        <v>292578451.34000003</v>
      </c>
    </row>
    <row r="59" spans="1:6" s="412" customFormat="1" ht="37.5" customHeight="1" x14ac:dyDescent="0.2">
      <c r="A59" s="244">
        <v>44319</v>
      </c>
      <c r="B59" s="5">
        <v>59126</v>
      </c>
      <c r="C59" s="5" t="s">
        <v>3131</v>
      </c>
      <c r="D59" s="402"/>
      <c r="E59" s="42">
        <v>89229.35</v>
      </c>
      <c r="F59" s="288">
        <f t="shared" si="1"/>
        <v>292489221.99000001</v>
      </c>
    </row>
    <row r="60" spans="1:6" s="412" customFormat="1" ht="27" customHeight="1" x14ac:dyDescent="0.2">
      <c r="A60" s="244">
        <v>44319</v>
      </c>
      <c r="B60" s="5">
        <v>59127</v>
      </c>
      <c r="C60" s="5" t="s">
        <v>3132</v>
      </c>
      <c r="D60" s="402"/>
      <c r="E60" s="42">
        <v>86000</v>
      </c>
      <c r="F60" s="288">
        <f t="shared" si="1"/>
        <v>292403221.99000001</v>
      </c>
    </row>
    <row r="61" spans="1:6" s="412" customFormat="1" ht="29.25" customHeight="1" x14ac:dyDescent="0.2">
      <c r="A61" s="244">
        <v>44319</v>
      </c>
      <c r="B61" s="5">
        <v>59128</v>
      </c>
      <c r="C61" s="5" t="s">
        <v>3133</v>
      </c>
      <c r="D61" s="402"/>
      <c r="E61" s="42">
        <v>119628.68</v>
      </c>
      <c r="F61" s="288">
        <f t="shared" si="1"/>
        <v>292283593.31</v>
      </c>
    </row>
    <row r="62" spans="1:6" s="412" customFormat="1" ht="41.25" customHeight="1" x14ac:dyDescent="0.2">
      <c r="A62" s="244">
        <v>44319</v>
      </c>
      <c r="B62" s="5">
        <v>59129</v>
      </c>
      <c r="C62" s="5" t="s">
        <v>3134</v>
      </c>
      <c r="D62" s="402"/>
      <c r="E62" s="42">
        <v>187688.05</v>
      </c>
      <c r="F62" s="288">
        <f t="shared" si="1"/>
        <v>292095905.25999999</v>
      </c>
    </row>
    <row r="63" spans="1:6" s="412" customFormat="1" ht="41.25" customHeight="1" x14ac:dyDescent="0.2">
      <c r="A63" s="244">
        <v>44319</v>
      </c>
      <c r="B63" s="5">
        <v>59130</v>
      </c>
      <c r="C63" s="5" t="s">
        <v>3135</v>
      </c>
      <c r="D63" s="402"/>
      <c r="E63" s="42">
        <v>82005.19</v>
      </c>
      <c r="F63" s="288">
        <f t="shared" si="1"/>
        <v>292013900.06999999</v>
      </c>
    </row>
    <row r="64" spans="1:6" s="412" customFormat="1" ht="46.5" customHeight="1" x14ac:dyDescent="0.2">
      <c r="A64" s="244">
        <v>44319</v>
      </c>
      <c r="B64" s="5">
        <v>59131</v>
      </c>
      <c r="C64" s="5" t="s">
        <v>3136</v>
      </c>
      <c r="D64" s="402"/>
      <c r="E64" s="42">
        <v>25069.11</v>
      </c>
      <c r="F64" s="288">
        <f t="shared" si="1"/>
        <v>291988830.95999998</v>
      </c>
    </row>
    <row r="65" spans="1:6" s="412" customFormat="1" ht="48.75" customHeight="1" x14ac:dyDescent="0.2">
      <c r="A65" s="244">
        <v>44319</v>
      </c>
      <c r="B65" s="5" t="s">
        <v>3102</v>
      </c>
      <c r="C65" s="5" t="s">
        <v>3137</v>
      </c>
      <c r="D65" s="402"/>
      <c r="E65" s="42">
        <v>126825</v>
      </c>
      <c r="F65" s="288">
        <f t="shared" si="1"/>
        <v>291862005.95999998</v>
      </c>
    </row>
    <row r="66" spans="1:6" s="412" customFormat="1" ht="78.75" customHeight="1" x14ac:dyDescent="0.2">
      <c r="A66" s="467">
        <v>44319</v>
      </c>
      <c r="B66" s="377" t="s">
        <v>3103</v>
      </c>
      <c r="C66" s="377" t="s">
        <v>3726</v>
      </c>
      <c r="D66" s="402"/>
      <c r="E66" s="234">
        <v>19632326.920000002</v>
      </c>
      <c r="F66" s="288">
        <f t="shared" si="1"/>
        <v>272229679.03999996</v>
      </c>
    </row>
    <row r="67" spans="1:6" s="412" customFormat="1" ht="45" customHeight="1" x14ac:dyDescent="0.2">
      <c r="A67" s="244">
        <v>44320</v>
      </c>
      <c r="B67" s="5">
        <v>59132</v>
      </c>
      <c r="C67" s="5" t="s">
        <v>3140</v>
      </c>
      <c r="D67" s="408"/>
      <c r="E67" s="42">
        <v>55000</v>
      </c>
      <c r="F67" s="288">
        <f t="shared" si="1"/>
        <v>272174679.03999996</v>
      </c>
    </row>
    <row r="68" spans="1:6" s="412" customFormat="1" ht="32.25" customHeight="1" x14ac:dyDescent="0.2">
      <c r="A68" s="244">
        <v>44320</v>
      </c>
      <c r="B68" s="5">
        <v>59133</v>
      </c>
      <c r="C68" s="5" t="s">
        <v>3141</v>
      </c>
      <c r="D68" s="402"/>
      <c r="E68" s="42">
        <v>14369.28</v>
      </c>
      <c r="F68" s="288">
        <f t="shared" si="1"/>
        <v>272160309.75999999</v>
      </c>
    </row>
    <row r="69" spans="1:6" s="412" customFormat="1" ht="41.25" customHeight="1" x14ac:dyDescent="0.2">
      <c r="A69" s="244">
        <v>44320</v>
      </c>
      <c r="B69" s="5">
        <v>59134</v>
      </c>
      <c r="C69" s="5" t="s">
        <v>3142</v>
      </c>
      <c r="D69" s="402"/>
      <c r="E69" s="42">
        <v>142276.04</v>
      </c>
      <c r="F69" s="288">
        <f t="shared" si="1"/>
        <v>272018033.71999997</v>
      </c>
    </row>
    <row r="70" spans="1:6" s="412" customFormat="1" ht="39" customHeight="1" x14ac:dyDescent="0.2">
      <c r="A70" s="244">
        <v>44320</v>
      </c>
      <c r="B70" s="5">
        <v>59135</v>
      </c>
      <c r="C70" s="5" t="s">
        <v>3143</v>
      </c>
      <c r="D70" s="402"/>
      <c r="E70" s="42">
        <v>43104.67</v>
      </c>
      <c r="F70" s="288">
        <f t="shared" si="1"/>
        <v>271974929.04999995</v>
      </c>
    </row>
    <row r="71" spans="1:6" s="412" customFormat="1" ht="41.25" customHeight="1" x14ac:dyDescent="0.2">
      <c r="A71" s="244">
        <v>44320</v>
      </c>
      <c r="B71" s="5">
        <v>59136</v>
      </c>
      <c r="C71" s="5" t="s">
        <v>3144</v>
      </c>
      <c r="D71" s="408"/>
      <c r="E71" s="42">
        <v>187688.05</v>
      </c>
      <c r="F71" s="288">
        <f t="shared" si="1"/>
        <v>271787240.99999994</v>
      </c>
    </row>
    <row r="72" spans="1:6" s="412" customFormat="1" ht="41.25" customHeight="1" x14ac:dyDescent="0.2">
      <c r="A72" s="244">
        <v>44320</v>
      </c>
      <c r="B72" s="5">
        <v>59137</v>
      </c>
      <c r="C72" s="5" t="s">
        <v>3145</v>
      </c>
      <c r="D72" s="402"/>
      <c r="E72" s="42">
        <v>59228.43</v>
      </c>
      <c r="F72" s="288">
        <f t="shared" si="1"/>
        <v>271728012.56999993</v>
      </c>
    </row>
    <row r="73" spans="1:6" s="412" customFormat="1" ht="33.75" customHeight="1" x14ac:dyDescent="0.2">
      <c r="A73" s="244">
        <v>44320</v>
      </c>
      <c r="B73" s="5">
        <v>59138</v>
      </c>
      <c r="C73" s="5" t="s">
        <v>3146</v>
      </c>
      <c r="D73" s="402"/>
      <c r="E73" s="42">
        <v>173844.02</v>
      </c>
      <c r="F73" s="288">
        <f t="shared" si="1"/>
        <v>271554168.54999995</v>
      </c>
    </row>
    <row r="74" spans="1:6" s="412" customFormat="1" ht="41.25" customHeight="1" x14ac:dyDescent="0.2">
      <c r="A74" s="244">
        <v>44320</v>
      </c>
      <c r="B74" s="5">
        <v>59139</v>
      </c>
      <c r="C74" s="5" t="s">
        <v>3147</v>
      </c>
      <c r="D74" s="402"/>
      <c r="E74" s="42">
        <v>33844.019999999997</v>
      </c>
      <c r="F74" s="288">
        <f t="shared" si="1"/>
        <v>271520324.52999997</v>
      </c>
    </row>
    <row r="75" spans="1:6" s="412" customFormat="1" ht="41.25" customHeight="1" x14ac:dyDescent="0.2">
      <c r="A75" s="244">
        <v>44320</v>
      </c>
      <c r="B75" s="5">
        <v>59140</v>
      </c>
      <c r="C75" s="5" t="s">
        <v>3144</v>
      </c>
      <c r="D75" s="402"/>
      <c r="E75" s="42">
        <v>187688.05</v>
      </c>
      <c r="F75" s="288">
        <f t="shared" si="1"/>
        <v>271332636.47999996</v>
      </c>
    </row>
    <row r="76" spans="1:6" s="412" customFormat="1" ht="47.25" customHeight="1" x14ac:dyDescent="0.2">
      <c r="A76" s="244">
        <v>44320</v>
      </c>
      <c r="B76" s="5">
        <v>59141</v>
      </c>
      <c r="C76" s="5" t="s">
        <v>3148</v>
      </c>
      <c r="D76" s="402"/>
      <c r="E76" s="42">
        <v>185380.71</v>
      </c>
      <c r="F76" s="288">
        <f t="shared" si="1"/>
        <v>271147255.76999998</v>
      </c>
    </row>
    <row r="77" spans="1:6" s="412" customFormat="1" ht="41.25" customHeight="1" x14ac:dyDescent="0.2">
      <c r="A77" s="244">
        <v>44320</v>
      </c>
      <c r="B77" s="5">
        <v>59142</v>
      </c>
      <c r="C77" s="5" t="s">
        <v>3149</v>
      </c>
      <c r="D77" s="402"/>
      <c r="E77" s="42">
        <v>88777.5</v>
      </c>
      <c r="F77" s="288">
        <f t="shared" si="1"/>
        <v>271058478.26999998</v>
      </c>
    </row>
    <row r="78" spans="1:6" s="412" customFormat="1" ht="41.25" customHeight="1" x14ac:dyDescent="0.2">
      <c r="A78" s="244">
        <v>44320</v>
      </c>
      <c r="B78" s="5">
        <v>59143</v>
      </c>
      <c r="C78" s="5" t="s">
        <v>3150</v>
      </c>
      <c r="D78" s="402"/>
      <c r="E78" s="42">
        <v>187688.05</v>
      </c>
      <c r="F78" s="288">
        <f t="shared" si="1"/>
        <v>270870790.21999997</v>
      </c>
    </row>
    <row r="79" spans="1:6" s="412" customFormat="1" ht="51" customHeight="1" x14ac:dyDescent="0.2">
      <c r="A79" s="244">
        <v>44320</v>
      </c>
      <c r="B79" s="5">
        <v>59144</v>
      </c>
      <c r="C79" s="5" t="s">
        <v>3151</v>
      </c>
      <c r="D79" s="402"/>
      <c r="E79" s="42">
        <v>38081.360000000001</v>
      </c>
      <c r="F79" s="288">
        <f t="shared" si="1"/>
        <v>270832708.85999995</v>
      </c>
    </row>
    <row r="80" spans="1:6" s="412" customFormat="1" ht="38.25" customHeight="1" x14ac:dyDescent="0.2">
      <c r="A80" s="244">
        <v>44320</v>
      </c>
      <c r="B80" s="5">
        <v>59145</v>
      </c>
      <c r="C80" s="5" t="s">
        <v>3152</v>
      </c>
      <c r="D80" s="402"/>
      <c r="E80" s="42">
        <v>135900</v>
      </c>
      <c r="F80" s="288">
        <f t="shared" si="1"/>
        <v>270696808.85999995</v>
      </c>
    </row>
    <row r="81" spans="1:6" s="412" customFormat="1" ht="41.25" customHeight="1" x14ac:dyDescent="0.2">
      <c r="A81" s="244">
        <v>44320</v>
      </c>
      <c r="B81" s="5">
        <v>59146</v>
      </c>
      <c r="C81" s="5" t="s">
        <v>3153</v>
      </c>
      <c r="D81" s="402"/>
      <c r="E81" s="42">
        <v>539000</v>
      </c>
      <c r="F81" s="288">
        <f t="shared" si="1"/>
        <v>270157808.85999995</v>
      </c>
    </row>
    <row r="82" spans="1:6" s="412" customFormat="1" ht="65.25" customHeight="1" x14ac:dyDescent="0.2">
      <c r="A82" s="244">
        <v>44320</v>
      </c>
      <c r="B82" s="5" t="s">
        <v>3139</v>
      </c>
      <c r="C82" s="5" t="s">
        <v>3154</v>
      </c>
      <c r="D82" s="444"/>
      <c r="E82" s="42">
        <v>112000</v>
      </c>
      <c r="F82" s="288">
        <f t="shared" ref="F82:F145" si="2">F81+D82-E82</f>
        <v>270045808.85999995</v>
      </c>
    </row>
    <row r="83" spans="1:6" s="412" customFormat="1" ht="48" customHeight="1" x14ac:dyDescent="0.2">
      <c r="A83" s="244">
        <v>44321</v>
      </c>
      <c r="B83" s="5">
        <v>59147</v>
      </c>
      <c r="C83" s="5" t="s">
        <v>3155</v>
      </c>
      <c r="D83" s="402"/>
      <c r="E83" s="42">
        <v>176901.71</v>
      </c>
      <c r="F83" s="288">
        <f t="shared" si="2"/>
        <v>269868907.14999998</v>
      </c>
    </row>
    <row r="84" spans="1:6" s="412" customFormat="1" ht="48.75" customHeight="1" x14ac:dyDescent="0.2">
      <c r="A84" s="244">
        <v>44321</v>
      </c>
      <c r="B84" s="5">
        <v>59148</v>
      </c>
      <c r="C84" s="5" t="s">
        <v>3156</v>
      </c>
      <c r="D84" s="402"/>
      <c r="E84" s="42">
        <v>113000</v>
      </c>
      <c r="F84" s="288">
        <f t="shared" si="2"/>
        <v>269755907.14999998</v>
      </c>
    </row>
    <row r="85" spans="1:6" s="412" customFormat="1" ht="41.25" customHeight="1" x14ac:dyDescent="0.2">
      <c r="A85" s="244">
        <v>44321</v>
      </c>
      <c r="B85" s="5">
        <v>59149</v>
      </c>
      <c r="C85" s="5" t="s">
        <v>3157</v>
      </c>
      <c r="D85" s="402"/>
      <c r="E85" s="42">
        <v>107155.07</v>
      </c>
      <c r="F85" s="288">
        <f t="shared" si="2"/>
        <v>269648752.07999998</v>
      </c>
    </row>
    <row r="86" spans="1:6" s="412" customFormat="1" ht="48" customHeight="1" x14ac:dyDescent="0.2">
      <c r="A86" s="244">
        <v>44321</v>
      </c>
      <c r="B86" s="5">
        <v>59150</v>
      </c>
      <c r="C86" s="5" t="s">
        <v>3158</v>
      </c>
      <c r="D86" s="402"/>
      <c r="E86" s="42">
        <v>101705.34</v>
      </c>
      <c r="F86" s="288">
        <f t="shared" si="2"/>
        <v>269547046.74000001</v>
      </c>
    </row>
    <row r="87" spans="1:6" s="412" customFormat="1" ht="41.25" customHeight="1" x14ac:dyDescent="0.2">
      <c r="A87" s="244">
        <v>44321</v>
      </c>
      <c r="B87" s="5">
        <v>59151</v>
      </c>
      <c r="C87" s="5" t="s">
        <v>3159</v>
      </c>
      <c r="D87" s="402"/>
      <c r="E87" s="42">
        <v>900000</v>
      </c>
      <c r="F87" s="288">
        <f t="shared" si="2"/>
        <v>268647046.74000001</v>
      </c>
    </row>
    <row r="88" spans="1:6" s="412" customFormat="1" ht="49.5" customHeight="1" x14ac:dyDescent="0.2">
      <c r="A88" s="244">
        <v>44321</v>
      </c>
      <c r="B88" s="5">
        <v>59152</v>
      </c>
      <c r="C88" s="5" t="s">
        <v>3160</v>
      </c>
      <c r="D88" s="402"/>
      <c r="E88" s="42">
        <v>200000</v>
      </c>
      <c r="F88" s="288">
        <f t="shared" si="2"/>
        <v>268447046.74000001</v>
      </c>
    </row>
    <row r="89" spans="1:6" s="412" customFormat="1" ht="51" customHeight="1" x14ac:dyDescent="0.2">
      <c r="A89" s="244">
        <v>44321</v>
      </c>
      <c r="B89" s="5">
        <v>59153</v>
      </c>
      <c r="C89" s="5" t="s">
        <v>3161</v>
      </c>
      <c r="D89" s="402"/>
      <c r="E89" s="42">
        <v>200000</v>
      </c>
      <c r="F89" s="288">
        <f t="shared" si="2"/>
        <v>268247046.74000001</v>
      </c>
    </row>
    <row r="90" spans="1:6" s="412" customFormat="1" ht="48.75" customHeight="1" x14ac:dyDescent="0.2">
      <c r="A90" s="244">
        <v>44321</v>
      </c>
      <c r="B90" s="5">
        <v>59154</v>
      </c>
      <c r="C90" s="5" t="s">
        <v>3160</v>
      </c>
      <c r="D90" s="402"/>
      <c r="E90" s="42">
        <v>200000</v>
      </c>
      <c r="F90" s="288">
        <f t="shared" si="2"/>
        <v>268047046.74000001</v>
      </c>
    </row>
    <row r="91" spans="1:6" s="412" customFormat="1" ht="49.5" customHeight="1" x14ac:dyDescent="0.2">
      <c r="A91" s="244">
        <v>44321</v>
      </c>
      <c r="B91" s="5">
        <v>59155</v>
      </c>
      <c r="C91" s="5" t="s">
        <v>3160</v>
      </c>
      <c r="D91" s="402"/>
      <c r="E91" s="42">
        <v>200000</v>
      </c>
      <c r="F91" s="288">
        <f t="shared" si="2"/>
        <v>267847046.74000001</v>
      </c>
    </row>
    <row r="92" spans="1:6" s="412" customFormat="1" ht="48.75" customHeight="1" x14ac:dyDescent="0.2">
      <c r="A92" s="244">
        <v>44321</v>
      </c>
      <c r="B92" s="5">
        <v>59156</v>
      </c>
      <c r="C92" s="5" t="s">
        <v>3162</v>
      </c>
      <c r="D92" s="402"/>
      <c r="E92" s="42">
        <v>200000</v>
      </c>
      <c r="F92" s="288">
        <f t="shared" si="2"/>
        <v>267647046.74000001</v>
      </c>
    </row>
    <row r="93" spans="1:6" s="412" customFormat="1" ht="49.5" customHeight="1" x14ac:dyDescent="0.2">
      <c r="A93" s="244">
        <v>44321</v>
      </c>
      <c r="B93" s="5">
        <v>59157</v>
      </c>
      <c r="C93" s="5" t="s">
        <v>3160</v>
      </c>
      <c r="D93" s="402"/>
      <c r="E93" s="42">
        <v>200000</v>
      </c>
      <c r="F93" s="288">
        <f t="shared" si="2"/>
        <v>267447046.74000001</v>
      </c>
    </row>
    <row r="94" spans="1:6" s="412" customFormat="1" ht="51" customHeight="1" x14ac:dyDescent="0.2">
      <c r="A94" s="244">
        <v>44321</v>
      </c>
      <c r="B94" s="5">
        <v>59158</v>
      </c>
      <c r="C94" s="5" t="s">
        <v>3160</v>
      </c>
      <c r="D94" s="402"/>
      <c r="E94" s="42">
        <v>200000</v>
      </c>
      <c r="F94" s="288">
        <f t="shared" si="2"/>
        <v>267247046.74000001</v>
      </c>
    </row>
    <row r="95" spans="1:6" s="412" customFormat="1" ht="48.75" customHeight="1" x14ac:dyDescent="0.2">
      <c r="A95" s="244">
        <v>44321</v>
      </c>
      <c r="B95" s="5">
        <v>59159</v>
      </c>
      <c r="C95" s="5" t="s">
        <v>3160</v>
      </c>
      <c r="D95" s="402"/>
      <c r="E95" s="42">
        <v>200000</v>
      </c>
      <c r="F95" s="288">
        <f t="shared" si="2"/>
        <v>267047046.74000001</v>
      </c>
    </row>
    <row r="96" spans="1:6" s="412" customFormat="1" ht="48" customHeight="1" x14ac:dyDescent="0.2">
      <c r="A96" s="244">
        <v>44321</v>
      </c>
      <c r="B96" s="5">
        <v>59160</v>
      </c>
      <c r="C96" s="5" t="s">
        <v>3163</v>
      </c>
      <c r="D96" s="402"/>
      <c r="E96" s="42">
        <v>500000</v>
      </c>
      <c r="F96" s="288">
        <f t="shared" si="2"/>
        <v>266547046.74000001</v>
      </c>
    </row>
    <row r="97" spans="1:6" s="412" customFormat="1" ht="59.25" customHeight="1" x14ac:dyDescent="0.2">
      <c r="A97" s="244">
        <v>44322</v>
      </c>
      <c r="B97" s="5">
        <v>59161</v>
      </c>
      <c r="C97" s="5" t="s">
        <v>3164</v>
      </c>
      <c r="D97" s="402"/>
      <c r="E97" s="42">
        <v>45000</v>
      </c>
      <c r="F97" s="288">
        <f t="shared" si="2"/>
        <v>266502046.74000001</v>
      </c>
    </row>
    <row r="98" spans="1:6" s="412" customFormat="1" ht="41.25" customHeight="1" x14ac:dyDescent="0.2">
      <c r="A98" s="244">
        <v>44322</v>
      </c>
      <c r="B98" s="5">
        <v>59162</v>
      </c>
      <c r="C98" s="5" t="s">
        <v>3165</v>
      </c>
      <c r="D98" s="402"/>
      <c r="E98" s="42">
        <v>185380.71</v>
      </c>
      <c r="F98" s="288">
        <f t="shared" si="2"/>
        <v>266316666.03</v>
      </c>
    </row>
    <row r="99" spans="1:6" s="412" customFormat="1" ht="41.25" customHeight="1" x14ac:dyDescent="0.2">
      <c r="A99" s="244">
        <v>44322</v>
      </c>
      <c r="B99" s="5">
        <v>59163</v>
      </c>
      <c r="C99" s="5" t="s">
        <v>3166</v>
      </c>
      <c r="D99" s="408"/>
      <c r="E99" s="42">
        <v>33382.559999999998</v>
      </c>
      <c r="F99" s="288">
        <f t="shared" si="2"/>
        <v>266283283.47</v>
      </c>
    </row>
    <row r="100" spans="1:6" s="412" customFormat="1" ht="41.25" customHeight="1" x14ac:dyDescent="0.2">
      <c r="A100" s="244">
        <v>44322</v>
      </c>
      <c r="B100" s="5">
        <v>59164</v>
      </c>
      <c r="C100" s="5" t="s">
        <v>3167</v>
      </c>
      <c r="D100" s="402"/>
      <c r="E100" s="42">
        <v>185380.71</v>
      </c>
      <c r="F100" s="288">
        <f t="shared" si="2"/>
        <v>266097902.75999999</v>
      </c>
    </row>
    <row r="101" spans="1:6" s="412" customFormat="1" ht="41.25" customHeight="1" x14ac:dyDescent="0.2">
      <c r="A101" s="244">
        <v>44322</v>
      </c>
      <c r="B101" s="5">
        <v>59165</v>
      </c>
      <c r="C101" s="5" t="s">
        <v>3168</v>
      </c>
      <c r="D101" s="402"/>
      <c r="E101" s="42">
        <v>33382.559999999998</v>
      </c>
      <c r="F101" s="288">
        <f t="shared" si="2"/>
        <v>266064520.19999999</v>
      </c>
    </row>
    <row r="102" spans="1:6" s="412" customFormat="1" ht="41.25" customHeight="1" x14ac:dyDescent="0.2">
      <c r="A102" s="244">
        <v>44322</v>
      </c>
      <c r="B102" s="5">
        <v>59166</v>
      </c>
      <c r="C102" s="5" t="s">
        <v>3169</v>
      </c>
      <c r="D102" s="402"/>
      <c r="E102" s="42">
        <v>187688.05</v>
      </c>
      <c r="F102" s="288">
        <f t="shared" si="2"/>
        <v>265876832.14999998</v>
      </c>
    </row>
    <row r="103" spans="1:6" s="412" customFormat="1" ht="42" customHeight="1" x14ac:dyDescent="0.2">
      <c r="A103" s="244">
        <v>44322</v>
      </c>
      <c r="B103" s="5">
        <v>59167</v>
      </c>
      <c r="C103" s="5" t="s">
        <v>3170</v>
      </c>
      <c r="D103" s="402"/>
      <c r="E103" s="42">
        <v>185380.71</v>
      </c>
      <c r="F103" s="288">
        <f t="shared" si="2"/>
        <v>265691451.43999997</v>
      </c>
    </row>
    <row r="104" spans="1:6" s="412" customFormat="1" ht="48" customHeight="1" x14ac:dyDescent="0.2">
      <c r="A104" s="244">
        <v>44322</v>
      </c>
      <c r="B104" s="5">
        <v>59168</v>
      </c>
      <c r="C104" s="5" t="s">
        <v>3171</v>
      </c>
      <c r="D104" s="402"/>
      <c r="E104" s="42">
        <v>33820</v>
      </c>
      <c r="F104" s="288">
        <f t="shared" si="2"/>
        <v>265657631.43999997</v>
      </c>
    </row>
    <row r="105" spans="1:6" s="412" customFormat="1" ht="41.25" customHeight="1" x14ac:dyDescent="0.2">
      <c r="A105" s="244">
        <v>44322</v>
      </c>
      <c r="B105" s="5">
        <v>59169</v>
      </c>
      <c r="C105" s="5" t="s">
        <v>3172</v>
      </c>
      <c r="D105" s="402"/>
      <c r="E105" s="42">
        <v>185380.71</v>
      </c>
      <c r="F105" s="288">
        <f t="shared" si="2"/>
        <v>265472250.72999996</v>
      </c>
    </row>
    <row r="106" spans="1:6" s="412" customFormat="1" ht="41.25" customHeight="1" x14ac:dyDescent="0.2">
      <c r="A106" s="244">
        <v>44322</v>
      </c>
      <c r="B106" s="5">
        <v>59170</v>
      </c>
      <c r="C106" s="5" t="s">
        <v>3173</v>
      </c>
      <c r="D106" s="402"/>
      <c r="E106" s="42">
        <v>50876.79</v>
      </c>
      <c r="F106" s="288">
        <f t="shared" si="2"/>
        <v>265421373.93999997</v>
      </c>
    </row>
    <row r="107" spans="1:6" s="412" customFormat="1" ht="41.25" customHeight="1" x14ac:dyDescent="0.2">
      <c r="A107" s="244">
        <v>44322</v>
      </c>
      <c r="B107" s="5">
        <v>59171</v>
      </c>
      <c r="C107" s="5" t="s">
        <v>3174</v>
      </c>
      <c r="D107" s="402"/>
      <c r="E107" s="42">
        <v>31075.22</v>
      </c>
      <c r="F107" s="288">
        <f t="shared" si="2"/>
        <v>265390298.71999997</v>
      </c>
    </row>
    <row r="108" spans="1:6" s="412" customFormat="1" ht="41.25" customHeight="1" x14ac:dyDescent="0.2">
      <c r="A108" s="244">
        <v>44322</v>
      </c>
      <c r="B108" s="5">
        <v>59172</v>
      </c>
      <c r="C108" s="5" t="s">
        <v>3175</v>
      </c>
      <c r="D108" s="402"/>
      <c r="E108" s="42">
        <v>203918.78</v>
      </c>
      <c r="F108" s="288">
        <f t="shared" si="2"/>
        <v>265186379.93999997</v>
      </c>
    </row>
    <row r="109" spans="1:6" s="412" customFormat="1" ht="41.25" customHeight="1" x14ac:dyDescent="0.2">
      <c r="A109" s="244">
        <v>44322</v>
      </c>
      <c r="B109" s="5">
        <v>59173</v>
      </c>
      <c r="C109" s="5" t="s">
        <v>3176</v>
      </c>
      <c r="D109" s="402"/>
      <c r="E109" s="42">
        <v>87535.76</v>
      </c>
      <c r="F109" s="288">
        <f t="shared" si="2"/>
        <v>265098844.17999998</v>
      </c>
    </row>
    <row r="110" spans="1:6" s="412" customFormat="1" ht="41.25" customHeight="1" x14ac:dyDescent="0.2">
      <c r="A110" s="244">
        <v>44322</v>
      </c>
      <c r="B110" s="5">
        <v>59174</v>
      </c>
      <c r="C110" s="5" t="s">
        <v>3177</v>
      </c>
      <c r="D110" s="402"/>
      <c r="E110" s="42">
        <v>26922.01</v>
      </c>
      <c r="F110" s="288">
        <f t="shared" si="2"/>
        <v>265071922.16999999</v>
      </c>
    </row>
    <row r="111" spans="1:6" s="412" customFormat="1" ht="41.25" customHeight="1" x14ac:dyDescent="0.2">
      <c r="A111" s="244">
        <v>44322</v>
      </c>
      <c r="B111" s="5">
        <v>59175</v>
      </c>
      <c r="C111" s="5" t="s">
        <v>3178</v>
      </c>
      <c r="D111" s="402"/>
      <c r="E111" s="42">
        <v>143842.64000000001</v>
      </c>
      <c r="F111" s="288">
        <f t="shared" si="2"/>
        <v>264928079.53</v>
      </c>
    </row>
    <row r="112" spans="1:6" s="412" customFormat="1" ht="41.25" customHeight="1" x14ac:dyDescent="0.2">
      <c r="A112" s="244">
        <v>44322</v>
      </c>
      <c r="B112" s="5">
        <v>59176</v>
      </c>
      <c r="C112" s="5" t="s">
        <v>3179</v>
      </c>
      <c r="D112" s="402"/>
      <c r="E112" s="42">
        <v>53844.02</v>
      </c>
      <c r="F112" s="288">
        <f t="shared" si="2"/>
        <v>264874235.50999999</v>
      </c>
    </row>
    <row r="113" spans="1:6" s="412" customFormat="1" ht="41.25" customHeight="1" x14ac:dyDescent="0.2">
      <c r="A113" s="244">
        <v>44322</v>
      </c>
      <c r="B113" s="5">
        <v>59177</v>
      </c>
      <c r="C113" s="5" t="s">
        <v>3180</v>
      </c>
      <c r="D113" s="402"/>
      <c r="E113" s="42">
        <v>66451.320000000007</v>
      </c>
      <c r="F113" s="288">
        <f t="shared" si="2"/>
        <v>264807784.19</v>
      </c>
    </row>
    <row r="114" spans="1:6" s="412" customFormat="1" ht="41.25" customHeight="1" x14ac:dyDescent="0.2">
      <c r="A114" s="244">
        <v>44322</v>
      </c>
      <c r="B114" s="5">
        <v>59178</v>
      </c>
      <c r="C114" s="5" t="s">
        <v>3181</v>
      </c>
      <c r="D114" s="402"/>
      <c r="E114" s="42">
        <v>185380.71</v>
      </c>
      <c r="F114" s="288">
        <f t="shared" si="2"/>
        <v>264622403.47999999</v>
      </c>
    </row>
    <row r="115" spans="1:6" s="412" customFormat="1" ht="41.25" customHeight="1" x14ac:dyDescent="0.2">
      <c r="A115" s="244">
        <v>44322</v>
      </c>
      <c r="B115" s="5">
        <v>59179</v>
      </c>
      <c r="C115" s="5" t="s">
        <v>3182</v>
      </c>
      <c r="D115" s="402"/>
      <c r="E115" s="42">
        <v>185380.71</v>
      </c>
      <c r="F115" s="288">
        <f t="shared" si="2"/>
        <v>264437022.76999998</v>
      </c>
    </row>
    <row r="116" spans="1:6" s="412" customFormat="1" ht="41.25" customHeight="1" x14ac:dyDescent="0.2">
      <c r="A116" s="244">
        <v>44322</v>
      </c>
      <c r="B116" s="5">
        <v>59180</v>
      </c>
      <c r="C116" s="5" t="s">
        <v>3183</v>
      </c>
      <c r="D116" s="402"/>
      <c r="E116" s="42">
        <v>185380.71</v>
      </c>
      <c r="F116" s="288">
        <f t="shared" si="2"/>
        <v>264251642.05999997</v>
      </c>
    </row>
    <row r="117" spans="1:6" s="412" customFormat="1" ht="41.25" customHeight="1" x14ac:dyDescent="0.2">
      <c r="A117" s="244">
        <v>44322</v>
      </c>
      <c r="B117" s="5">
        <v>59181</v>
      </c>
      <c r="C117" s="5" t="s">
        <v>3184</v>
      </c>
      <c r="D117" s="402"/>
      <c r="E117" s="42">
        <v>184919.24</v>
      </c>
      <c r="F117" s="288">
        <f t="shared" si="2"/>
        <v>264066722.81999996</v>
      </c>
    </row>
    <row r="118" spans="1:6" s="412" customFormat="1" ht="41.25" customHeight="1" x14ac:dyDescent="0.2">
      <c r="A118" s="244">
        <v>44322</v>
      </c>
      <c r="B118" s="5">
        <v>59182</v>
      </c>
      <c r="C118" s="5" t="s">
        <v>3185</v>
      </c>
      <c r="D118" s="402"/>
      <c r="E118" s="42">
        <v>115689.89</v>
      </c>
      <c r="F118" s="288">
        <f t="shared" si="2"/>
        <v>263951032.92999998</v>
      </c>
    </row>
    <row r="119" spans="1:6" s="412" customFormat="1" ht="41.25" customHeight="1" x14ac:dyDescent="0.2">
      <c r="A119" s="244">
        <v>44322</v>
      </c>
      <c r="B119" s="5">
        <v>59183</v>
      </c>
      <c r="C119" s="5" t="s">
        <v>3186</v>
      </c>
      <c r="D119" s="402"/>
      <c r="E119" s="42">
        <v>165000</v>
      </c>
      <c r="F119" s="288">
        <f t="shared" si="2"/>
        <v>263786032.92999998</v>
      </c>
    </row>
    <row r="120" spans="1:6" s="412" customFormat="1" ht="41.25" customHeight="1" x14ac:dyDescent="0.2">
      <c r="A120" s="244">
        <v>44322</v>
      </c>
      <c r="B120" s="5">
        <v>59184</v>
      </c>
      <c r="C120" s="5" t="s">
        <v>3187</v>
      </c>
      <c r="D120" s="402"/>
      <c r="E120" s="42">
        <v>185380.71</v>
      </c>
      <c r="F120" s="288">
        <f t="shared" si="2"/>
        <v>263600652.21999997</v>
      </c>
    </row>
    <row r="121" spans="1:6" s="412" customFormat="1" ht="41.25" customHeight="1" x14ac:dyDescent="0.2">
      <c r="A121" s="244">
        <v>44322</v>
      </c>
      <c r="B121" s="5">
        <v>59185</v>
      </c>
      <c r="C121" s="5" t="s">
        <v>3188</v>
      </c>
      <c r="D121" s="402"/>
      <c r="E121" s="42">
        <v>185380.71</v>
      </c>
      <c r="F121" s="288">
        <f t="shared" si="2"/>
        <v>263415271.50999996</v>
      </c>
    </row>
    <row r="122" spans="1:6" s="412" customFormat="1" ht="41.25" customHeight="1" x14ac:dyDescent="0.2">
      <c r="A122" s="244">
        <v>44322</v>
      </c>
      <c r="B122" s="5">
        <v>59186</v>
      </c>
      <c r="C122" s="5" t="s">
        <v>3189</v>
      </c>
      <c r="D122" s="402"/>
      <c r="E122" s="42">
        <v>185380.71</v>
      </c>
      <c r="F122" s="288">
        <f t="shared" si="2"/>
        <v>263229890.79999995</v>
      </c>
    </row>
    <row r="123" spans="1:6" s="412" customFormat="1" ht="41.25" customHeight="1" x14ac:dyDescent="0.2">
      <c r="A123" s="244">
        <v>44322</v>
      </c>
      <c r="B123" s="5">
        <v>59187</v>
      </c>
      <c r="C123" s="5" t="s">
        <v>3190</v>
      </c>
      <c r="D123" s="402"/>
      <c r="E123" s="42">
        <v>187688.05</v>
      </c>
      <c r="F123" s="288">
        <f t="shared" si="2"/>
        <v>263042202.74999994</v>
      </c>
    </row>
    <row r="124" spans="1:6" s="412" customFormat="1" ht="41.25" customHeight="1" x14ac:dyDescent="0.2">
      <c r="A124" s="244">
        <v>44322</v>
      </c>
      <c r="B124" s="5">
        <v>59188</v>
      </c>
      <c r="C124" s="5" t="s">
        <v>3191</v>
      </c>
      <c r="D124" s="402"/>
      <c r="E124" s="42">
        <v>34690.36</v>
      </c>
      <c r="F124" s="288">
        <f t="shared" si="2"/>
        <v>263007512.38999993</v>
      </c>
    </row>
    <row r="125" spans="1:6" s="412" customFormat="1" ht="41.25" customHeight="1" x14ac:dyDescent="0.2">
      <c r="A125" s="244">
        <v>44322</v>
      </c>
      <c r="B125" s="5">
        <v>59189</v>
      </c>
      <c r="C125" s="5" t="s">
        <v>3192</v>
      </c>
      <c r="D125" s="402"/>
      <c r="E125" s="42">
        <v>185380.71</v>
      </c>
      <c r="F125" s="288">
        <f t="shared" si="2"/>
        <v>262822131.67999992</v>
      </c>
    </row>
    <row r="126" spans="1:6" s="412" customFormat="1" ht="54.75" customHeight="1" x14ac:dyDescent="0.2">
      <c r="A126" s="244">
        <v>44322</v>
      </c>
      <c r="B126" s="5">
        <v>59190</v>
      </c>
      <c r="C126" s="5" t="s">
        <v>3193</v>
      </c>
      <c r="D126" s="402"/>
      <c r="E126" s="42">
        <v>185380.71</v>
      </c>
      <c r="F126" s="288">
        <f t="shared" si="2"/>
        <v>262636750.96999991</v>
      </c>
    </row>
    <row r="127" spans="1:6" s="412" customFormat="1" ht="41.25" customHeight="1" x14ac:dyDescent="0.2">
      <c r="A127" s="244">
        <v>44322</v>
      </c>
      <c r="B127" s="5">
        <v>59191</v>
      </c>
      <c r="C127" s="5" t="s">
        <v>3194</v>
      </c>
      <c r="D127" s="402"/>
      <c r="E127" s="42">
        <v>41998.15</v>
      </c>
      <c r="F127" s="288">
        <f t="shared" si="2"/>
        <v>262594752.8199999</v>
      </c>
    </row>
    <row r="128" spans="1:6" s="412" customFormat="1" ht="41.25" customHeight="1" x14ac:dyDescent="0.2">
      <c r="A128" s="244">
        <v>44322</v>
      </c>
      <c r="B128" s="5">
        <v>59192</v>
      </c>
      <c r="C128" s="5" t="s">
        <v>3195</v>
      </c>
      <c r="D128" s="402"/>
      <c r="E128" s="42">
        <v>184457.78</v>
      </c>
      <c r="F128" s="288">
        <f t="shared" si="2"/>
        <v>262410295.0399999</v>
      </c>
    </row>
    <row r="129" spans="1:6" s="412" customFormat="1" ht="41.25" customHeight="1" x14ac:dyDescent="0.2">
      <c r="A129" s="244">
        <v>44322</v>
      </c>
      <c r="B129" s="5">
        <v>59193</v>
      </c>
      <c r="C129" s="5" t="s">
        <v>3196</v>
      </c>
      <c r="D129" s="402"/>
      <c r="E129" s="42">
        <v>169226.4</v>
      </c>
      <c r="F129" s="288">
        <f t="shared" si="2"/>
        <v>262241068.6399999</v>
      </c>
    </row>
    <row r="130" spans="1:6" s="412" customFormat="1" ht="41.25" customHeight="1" x14ac:dyDescent="0.2">
      <c r="A130" s="244">
        <v>44322</v>
      </c>
      <c r="B130" s="5">
        <v>59194</v>
      </c>
      <c r="C130" s="5" t="s">
        <v>3197</v>
      </c>
      <c r="D130" s="402"/>
      <c r="E130" s="42">
        <v>244702.54</v>
      </c>
      <c r="F130" s="288">
        <f t="shared" si="2"/>
        <v>261996366.0999999</v>
      </c>
    </row>
    <row r="131" spans="1:6" s="412" customFormat="1" ht="41.25" customHeight="1" x14ac:dyDescent="0.2">
      <c r="A131" s="244">
        <v>44322</v>
      </c>
      <c r="B131" s="5">
        <v>59195</v>
      </c>
      <c r="C131" s="5" t="s">
        <v>3198</v>
      </c>
      <c r="D131" s="402"/>
      <c r="E131" s="42">
        <v>185380.71</v>
      </c>
      <c r="F131" s="288">
        <f t="shared" si="2"/>
        <v>261810985.3899999</v>
      </c>
    </row>
    <row r="132" spans="1:6" s="412" customFormat="1" ht="41.25" customHeight="1" x14ac:dyDescent="0.2">
      <c r="A132" s="244">
        <v>44322</v>
      </c>
      <c r="B132" s="5">
        <v>59196</v>
      </c>
      <c r="C132" s="5" t="s">
        <v>3199</v>
      </c>
      <c r="D132" s="402"/>
      <c r="E132" s="42">
        <v>121536.69</v>
      </c>
      <c r="F132" s="288">
        <f t="shared" si="2"/>
        <v>261689448.6999999</v>
      </c>
    </row>
    <row r="133" spans="1:6" s="412" customFormat="1" ht="41.25" customHeight="1" x14ac:dyDescent="0.2">
      <c r="A133" s="244">
        <v>44322</v>
      </c>
      <c r="B133" s="5">
        <v>59197</v>
      </c>
      <c r="C133" s="5" t="s">
        <v>3200</v>
      </c>
      <c r="D133" s="402"/>
      <c r="E133" s="42">
        <v>88458.7</v>
      </c>
      <c r="F133" s="288">
        <f t="shared" si="2"/>
        <v>261600989.99999991</v>
      </c>
    </row>
    <row r="134" spans="1:6" s="412" customFormat="1" ht="42.75" customHeight="1" x14ac:dyDescent="0.2">
      <c r="A134" s="543">
        <v>44322</v>
      </c>
      <c r="B134" s="212">
        <v>59198</v>
      </c>
      <c r="C134" s="212" t="s">
        <v>3201</v>
      </c>
      <c r="D134" s="408"/>
      <c r="E134" s="42">
        <v>185380.71</v>
      </c>
      <c r="F134" s="288">
        <f t="shared" si="2"/>
        <v>261415609.2899999</v>
      </c>
    </row>
    <row r="135" spans="1:6" s="275" customFormat="1" ht="41.25" customHeight="1" x14ac:dyDescent="0.2">
      <c r="A135" s="217">
        <v>44323</v>
      </c>
      <c r="B135" s="5">
        <v>59199</v>
      </c>
      <c r="C135" s="5" t="s">
        <v>3234</v>
      </c>
      <c r="D135" s="266"/>
      <c r="E135" s="42">
        <v>131052.5</v>
      </c>
      <c r="F135" s="288">
        <f t="shared" si="2"/>
        <v>261284556.7899999</v>
      </c>
    </row>
    <row r="136" spans="1:6" s="275" customFormat="1" ht="41.25" customHeight="1" x14ac:dyDescent="0.2">
      <c r="A136" s="217">
        <v>44323</v>
      </c>
      <c r="B136" s="5">
        <v>59200</v>
      </c>
      <c r="C136" s="5" t="s">
        <v>3235</v>
      </c>
      <c r="D136" s="266"/>
      <c r="E136" s="42">
        <v>5076.1400000000003</v>
      </c>
      <c r="F136" s="288">
        <f t="shared" si="2"/>
        <v>261279480.64999992</v>
      </c>
    </row>
    <row r="137" spans="1:6" s="275" customFormat="1" ht="41.25" customHeight="1" x14ac:dyDescent="0.2">
      <c r="A137" s="217">
        <v>44323</v>
      </c>
      <c r="B137" s="5">
        <v>59201</v>
      </c>
      <c r="C137" s="5" t="s">
        <v>3236</v>
      </c>
      <c r="D137" s="266"/>
      <c r="E137" s="42">
        <v>182611.91</v>
      </c>
      <c r="F137" s="288">
        <f t="shared" si="2"/>
        <v>261096868.73999992</v>
      </c>
    </row>
    <row r="138" spans="1:6" s="275" customFormat="1" ht="41.25" customHeight="1" x14ac:dyDescent="0.2">
      <c r="A138" s="217">
        <v>44323</v>
      </c>
      <c r="B138" s="5">
        <v>59202</v>
      </c>
      <c r="C138" s="5" t="s">
        <v>3237</v>
      </c>
      <c r="D138" s="266"/>
      <c r="E138" s="42">
        <v>185380.71</v>
      </c>
      <c r="F138" s="288">
        <f t="shared" si="2"/>
        <v>260911488.02999991</v>
      </c>
    </row>
    <row r="139" spans="1:6" s="275" customFormat="1" ht="41.25" customHeight="1" x14ac:dyDescent="0.2">
      <c r="A139" s="217">
        <v>44323</v>
      </c>
      <c r="B139" s="5">
        <v>59203</v>
      </c>
      <c r="C139" s="5" t="s">
        <v>3238</v>
      </c>
      <c r="D139" s="266"/>
      <c r="E139" s="42">
        <v>16650</v>
      </c>
      <c r="F139" s="288">
        <f t="shared" si="2"/>
        <v>260894838.02999991</v>
      </c>
    </row>
    <row r="140" spans="1:6" s="275" customFormat="1" ht="41.25" customHeight="1" x14ac:dyDescent="0.2">
      <c r="A140" s="217">
        <v>44323</v>
      </c>
      <c r="B140" s="5">
        <v>59204</v>
      </c>
      <c r="C140" s="5" t="s">
        <v>3239</v>
      </c>
      <c r="D140" s="266"/>
      <c r="E140" s="42">
        <v>34610.06</v>
      </c>
      <c r="F140" s="288">
        <f t="shared" si="2"/>
        <v>260860227.96999991</v>
      </c>
    </row>
    <row r="141" spans="1:6" s="275" customFormat="1" ht="41.25" customHeight="1" x14ac:dyDescent="0.2">
      <c r="A141" s="217">
        <v>44323</v>
      </c>
      <c r="B141" s="5">
        <v>59205</v>
      </c>
      <c r="C141" s="5" t="s">
        <v>3240</v>
      </c>
      <c r="D141" s="266"/>
      <c r="E141" s="42">
        <v>107074.3</v>
      </c>
      <c r="F141" s="288">
        <f t="shared" si="2"/>
        <v>260753153.6699999</v>
      </c>
    </row>
    <row r="142" spans="1:6" s="275" customFormat="1" ht="41.25" customHeight="1" x14ac:dyDescent="0.2">
      <c r="A142" s="217">
        <v>44323</v>
      </c>
      <c r="B142" s="5">
        <v>59206</v>
      </c>
      <c r="C142" s="5" t="s">
        <v>3241</v>
      </c>
      <c r="D142" s="266"/>
      <c r="E142" s="42">
        <v>5537.61</v>
      </c>
      <c r="F142" s="288">
        <f t="shared" si="2"/>
        <v>260747616.05999988</v>
      </c>
    </row>
    <row r="143" spans="1:6" s="275" customFormat="1" ht="41.25" customHeight="1" x14ac:dyDescent="0.2">
      <c r="A143" s="217">
        <v>44323</v>
      </c>
      <c r="B143" s="5">
        <v>59207</v>
      </c>
      <c r="C143" s="5" t="s">
        <v>3242</v>
      </c>
      <c r="D143" s="266"/>
      <c r="E143" s="42">
        <v>130766.04</v>
      </c>
      <c r="F143" s="288">
        <f t="shared" si="2"/>
        <v>260616850.01999989</v>
      </c>
    </row>
    <row r="144" spans="1:6" s="275" customFormat="1" ht="41.25" customHeight="1" x14ac:dyDescent="0.2">
      <c r="A144" s="217">
        <v>44323</v>
      </c>
      <c r="B144" s="5">
        <v>59208</v>
      </c>
      <c r="C144" s="5" t="s">
        <v>3243</v>
      </c>
      <c r="D144" s="266"/>
      <c r="E144" s="42">
        <v>11536.69</v>
      </c>
      <c r="F144" s="288">
        <f t="shared" si="2"/>
        <v>260605313.32999989</v>
      </c>
    </row>
    <row r="145" spans="1:6" s="275" customFormat="1" ht="41.25" customHeight="1" x14ac:dyDescent="0.2">
      <c r="A145" s="217">
        <v>44323</v>
      </c>
      <c r="B145" s="5">
        <v>59209</v>
      </c>
      <c r="C145" s="5" t="s">
        <v>3244</v>
      </c>
      <c r="D145" s="266"/>
      <c r="E145" s="42">
        <v>152150.44</v>
      </c>
      <c r="F145" s="288">
        <f t="shared" si="2"/>
        <v>260453162.8899999</v>
      </c>
    </row>
    <row r="146" spans="1:6" s="275" customFormat="1" ht="41.25" customHeight="1" x14ac:dyDescent="0.2">
      <c r="A146" s="217">
        <v>44323</v>
      </c>
      <c r="B146" s="5">
        <v>59210</v>
      </c>
      <c r="C146" s="5" t="s">
        <v>3245</v>
      </c>
      <c r="D146" s="266"/>
      <c r="E146" s="42">
        <v>5537.61</v>
      </c>
      <c r="F146" s="288">
        <f t="shared" ref="F146:F209" si="3">F145+D146-E146</f>
        <v>260447625.27999988</v>
      </c>
    </row>
    <row r="147" spans="1:6" s="275" customFormat="1" ht="41.25" customHeight="1" x14ac:dyDescent="0.2">
      <c r="A147" s="217">
        <v>44323</v>
      </c>
      <c r="B147" s="5">
        <v>59211</v>
      </c>
      <c r="C147" s="5" t="s">
        <v>3246</v>
      </c>
      <c r="D147" s="266"/>
      <c r="E147" s="42">
        <v>44674.11</v>
      </c>
      <c r="F147" s="288">
        <f t="shared" si="3"/>
        <v>260402951.16999987</v>
      </c>
    </row>
    <row r="148" spans="1:6" s="275" customFormat="1" ht="41.25" customHeight="1" x14ac:dyDescent="0.2">
      <c r="A148" s="217">
        <v>44323</v>
      </c>
      <c r="B148" s="5">
        <v>59212</v>
      </c>
      <c r="C148" s="5" t="s">
        <v>3247</v>
      </c>
      <c r="D148" s="266"/>
      <c r="E148" s="42">
        <v>244702.54</v>
      </c>
      <c r="F148" s="288">
        <f t="shared" si="3"/>
        <v>260158248.62999988</v>
      </c>
    </row>
    <row r="149" spans="1:6" s="275" customFormat="1" ht="41.25" customHeight="1" x14ac:dyDescent="0.2">
      <c r="A149" s="217">
        <v>44323</v>
      </c>
      <c r="B149" s="5">
        <v>59213</v>
      </c>
      <c r="C149" s="5" t="s">
        <v>3248</v>
      </c>
      <c r="D149" s="266"/>
      <c r="E149" s="42">
        <v>108458.7</v>
      </c>
      <c r="F149" s="288">
        <f t="shared" si="3"/>
        <v>260049789.92999989</v>
      </c>
    </row>
    <row r="150" spans="1:6" s="275" customFormat="1" ht="41.25" customHeight="1" x14ac:dyDescent="0.2">
      <c r="A150" s="217">
        <v>44323</v>
      </c>
      <c r="B150" s="5">
        <v>59214</v>
      </c>
      <c r="C150" s="5" t="s">
        <v>3249</v>
      </c>
      <c r="D150" s="266"/>
      <c r="E150" s="42">
        <v>6247.81</v>
      </c>
      <c r="F150" s="288">
        <f t="shared" si="3"/>
        <v>260043542.11999989</v>
      </c>
    </row>
    <row r="151" spans="1:6" s="275" customFormat="1" ht="41.25" customHeight="1" x14ac:dyDescent="0.2">
      <c r="A151" s="217">
        <v>44323</v>
      </c>
      <c r="B151" s="5">
        <v>59215</v>
      </c>
      <c r="C151" s="5" t="s">
        <v>3250</v>
      </c>
      <c r="D151" s="266"/>
      <c r="E151" s="42">
        <v>12026.3</v>
      </c>
      <c r="F151" s="288">
        <f t="shared" si="3"/>
        <v>260031515.81999987</v>
      </c>
    </row>
    <row r="152" spans="1:6" s="275" customFormat="1" ht="41.25" customHeight="1" x14ac:dyDescent="0.2">
      <c r="A152" s="217">
        <v>44323</v>
      </c>
      <c r="B152" s="5">
        <v>59216</v>
      </c>
      <c r="C152" s="5" t="s">
        <v>3251</v>
      </c>
      <c r="D152" s="266"/>
      <c r="E152" s="42">
        <v>4614.67</v>
      </c>
      <c r="F152" s="288">
        <f t="shared" si="3"/>
        <v>260026901.14999989</v>
      </c>
    </row>
    <row r="153" spans="1:6" s="275" customFormat="1" ht="41.25" customHeight="1" x14ac:dyDescent="0.2">
      <c r="A153" s="217">
        <v>44323</v>
      </c>
      <c r="B153" s="5">
        <v>59217</v>
      </c>
      <c r="C153" s="5" t="s">
        <v>3252</v>
      </c>
      <c r="D153" s="266"/>
      <c r="E153" s="42">
        <v>185380.71</v>
      </c>
      <c r="F153" s="288">
        <f t="shared" si="3"/>
        <v>259841520.43999988</v>
      </c>
    </row>
    <row r="154" spans="1:6" s="275" customFormat="1" ht="41.25" customHeight="1" x14ac:dyDescent="0.2">
      <c r="A154" s="217">
        <v>44323</v>
      </c>
      <c r="B154" s="5">
        <v>59218</v>
      </c>
      <c r="C154" s="5" t="s">
        <v>3253</v>
      </c>
      <c r="D154" s="266"/>
      <c r="E154" s="42">
        <v>172611.17</v>
      </c>
      <c r="F154" s="288">
        <f t="shared" si="3"/>
        <v>259668909.26999989</v>
      </c>
    </row>
    <row r="155" spans="1:6" s="275" customFormat="1" ht="41.25" customHeight="1" x14ac:dyDescent="0.2">
      <c r="A155" s="217">
        <v>44323</v>
      </c>
      <c r="B155" s="5">
        <v>59219</v>
      </c>
      <c r="C155" s="5" t="s">
        <v>3254</v>
      </c>
      <c r="D155" s="266"/>
      <c r="E155" s="42">
        <v>95274.11</v>
      </c>
      <c r="F155" s="288">
        <f t="shared" si="3"/>
        <v>259573635.15999988</v>
      </c>
    </row>
    <row r="156" spans="1:6" s="275" customFormat="1" ht="41.25" customHeight="1" x14ac:dyDescent="0.2">
      <c r="A156" s="217">
        <v>44323</v>
      </c>
      <c r="B156" s="5">
        <v>59220</v>
      </c>
      <c r="C156" s="5" t="s">
        <v>3255</v>
      </c>
      <c r="D156" s="266"/>
      <c r="E156" s="42">
        <v>9949.24</v>
      </c>
      <c r="F156" s="288">
        <f t="shared" si="3"/>
        <v>259563685.91999987</v>
      </c>
    </row>
    <row r="157" spans="1:6" s="275" customFormat="1" ht="41.25" customHeight="1" x14ac:dyDescent="0.2">
      <c r="A157" s="217">
        <v>44323</v>
      </c>
      <c r="B157" s="5">
        <v>59221</v>
      </c>
      <c r="C157" s="5" t="s">
        <v>3256</v>
      </c>
      <c r="D157" s="266"/>
      <c r="E157" s="42">
        <v>33844.019999999997</v>
      </c>
      <c r="F157" s="288">
        <f t="shared" si="3"/>
        <v>259529841.89999986</v>
      </c>
    </row>
    <row r="158" spans="1:6" s="275" customFormat="1" ht="41.25" customHeight="1" x14ac:dyDescent="0.2">
      <c r="A158" s="217">
        <v>44323</v>
      </c>
      <c r="B158" s="5">
        <v>59222</v>
      </c>
      <c r="C158" s="5" t="s">
        <v>3257</v>
      </c>
      <c r="D158" s="266"/>
      <c r="E158" s="42">
        <v>4153.21</v>
      </c>
      <c r="F158" s="288">
        <f t="shared" si="3"/>
        <v>259525688.68999985</v>
      </c>
    </row>
    <row r="159" spans="1:6" s="275" customFormat="1" ht="50.25" customHeight="1" x14ac:dyDescent="0.2">
      <c r="A159" s="217">
        <v>44323</v>
      </c>
      <c r="B159" s="5">
        <v>59223</v>
      </c>
      <c r="C159" s="5" t="s">
        <v>3258</v>
      </c>
      <c r="D159" s="266"/>
      <c r="E159" s="42">
        <v>172971.72</v>
      </c>
      <c r="F159" s="288">
        <f t="shared" si="3"/>
        <v>259352716.96999985</v>
      </c>
    </row>
    <row r="160" spans="1:6" s="275" customFormat="1" ht="41.25" customHeight="1" x14ac:dyDescent="0.2">
      <c r="A160" s="217">
        <v>44323</v>
      </c>
      <c r="B160" s="5">
        <v>59224</v>
      </c>
      <c r="C160" s="5" t="s">
        <v>3259</v>
      </c>
      <c r="D160" s="266"/>
      <c r="E160" s="42">
        <v>53844.02</v>
      </c>
      <c r="F160" s="288">
        <f t="shared" si="3"/>
        <v>259298872.94999984</v>
      </c>
    </row>
    <row r="161" spans="1:6" s="275" customFormat="1" ht="41.25" customHeight="1" x14ac:dyDescent="0.2">
      <c r="A161" s="217">
        <v>44323</v>
      </c>
      <c r="B161" s="5">
        <v>59225</v>
      </c>
      <c r="C161" s="5" t="s">
        <v>3260</v>
      </c>
      <c r="D161" s="266"/>
      <c r="E161" s="42">
        <v>224536.23</v>
      </c>
      <c r="F161" s="288">
        <f t="shared" si="3"/>
        <v>259074336.71999985</v>
      </c>
    </row>
    <row r="162" spans="1:6" s="275" customFormat="1" ht="41.25" customHeight="1" x14ac:dyDescent="0.2">
      <c r="A162" s="217">
        <v>44323</v>
      </c>
      <c r="B162" s="5">
        <v>59226</v>
      </c>
      <c r="C162" s="5" t="s">
        <v>3272</v>
      </c>
      <c r="D162" s="266"/>
      <c r="E162" s="42">
        <v>108304.57</v>
      </c>
      <c r="F162" s="288">
        <f t="shared" si="3"/>
        <v>258966032.14999986</v>
      </c>
    </row>
    <row r="163" spans="1:6" s="275" customFormat="1" ht="41.25" customHeight="1" x14ac:dyDescent="0.2">
      <c r="A163" s="217">
        <v>44323</v>
      </c>
      <c r="B163" s="5">
        <v>59227</v>
      </c>
      <c r="C163" s="5" t="s">
        <v>3269</v>
      </c>
      <c r="D163" s="266"/>
      <c r="E163" s="42">
        <v>206456.85</v>
      </c>
      <c r="F163" s="288">
        <f t="shared" si="3"/>
        <v>258759575.29999986</v>
      </c>
    </row>
    <row r="164" spans="1:6" s="275" customFormat="1" ht="41.25" customHeight="1" x14ac:dyDescent="0.2">
      <c r="A164" s="217">
        <v>44323</v>
      </c>
      <c r="B164" s="5">
        <v>59228</v>
      </c>
      <c r="C164" s="5" t="s">
        <v>3268</v>
      </c>
      <c r="D164" s="266"/>
      <c r="E164" s="42">
        <v>173073.37</v>
      </c>
      <c r="F164" s="288">
        <f t="shared" si="3"/>
        <v>258586501.92999986</v>
      </c>
    </row>
    <row r="165" spans="1:6" s="275" customFormat="1" ht="41.25" customHeight="1" x14ac:dyDescent="0.2">
      <c r="A165" s="217">
        <v>44323</v>
      </c>
      <c r="B165" s="5">
        <v>59229</v>
      </c>
      <c r="C165" s="5" t="s">
        <v>3267</v>
      </c>
      <c r="D165" s="266"/>
      <c r="E165" s="42">
        <v>33820</v>
      </c>
      <c r="F165" s="288">
        <f t="shared" si="3"/>
        <v>258552681.92999986</v>
      </c>
    </row>
    <row r="166" spans="1:6" s="275" customFormat="1" ht="41.25" customHeight="1" x14ac:dyDescent="0.2">
      <c r="A166" s="217">
        <v>44323</v>
      </c>
      <c r="B166" s="5">
        <v>59230</v>
      </c>
      <c r="C166" s="5" t="s">
        <v>3266</v>
      </c>
      <c r="D166" s="266"/>
      <c r="E166" s="42">
        <v>55237.66</v>
      </c>
      <c r="F166" s="288">
        <f t="shared" si="3"/>
        <v>258497444.26999986</v>
      </c>
    </row>
    <row r="167" spans="1:6" s="275" customFormat="1" ht="47.25" customHeight="1" x14ac:dyDescent="0.2">
      <c r="A167" s="217">
        <v>44323</v>
      </c>
      <c r="B167" s="5">
        <v>59231</v>
      </c>
      <c r="C167" s="5" t="s">
        <v>3271</v>
      </c>
      <c r="D167" s="266"/>
      <c r="E167" s="42">
        <v>500000</v>
      </c>
      <c r="F167" s="288">
        <f t="shared" si="3"/>
        <v>257997444.26999986</v>
      </c>
    </row>
    <row r="168" spans="1:6" s="275" customFormat="1" ht="41.25" customHeight="1" x14ac:dyDescent="0.2">
      <c r="A168" s="217">
        <v>44323</v>
      </c>
      <c r="B168" s="5">
        <v>59232</v>
      </c>
      <c r="C168" s="5" t="s">
        <v>3265</v>
      </c>
      <c r="D168" s="266"/>
      <c r="E168" s="42">
        <v>26649.75</v>
      </c>
      <c r="F168" s="288">
        <f t="shared" si="3"/>
        <v>257970794.51999986</v>
      </c>
    </row>
    <row r="169" spans="1:6" s="275" customFormat="1" ht="41.25" customHeight="1" x14ac:dyDescent="0.2">
      <c r="A169" s="217">
        <v>44323</v>
      </c>
      <c r="B169" s="5">
        <v>59233</v>
      </c>
      <c r="C169" s="5" t="s">
        <v>3264</v>
      </c>
      <c r="D169" s="266"/>
      <c r="E169" s="42">
        <v>185380.71</v>
      </c>
      <c r="F169" s="288">
        <f t="shared" si="3"/>
        <v>257785413.80999985</v>
      </c>
    </row>
    <row r="170" spans="1:6" s="275" customFormat="1" ht="41.25" customHeight="1" x14ac:dyDescent="0.2">
      <c r="A170" s="217">
        <v>44323</v>
      </c>
      <c r="B170" s="5">
        <v>59234</v>
      </c>
      <c r="C170" s="5" t="s">
        <v>3263</v>
      </c>
      <c r="D170" s="266"/>
      <c r="E170" s="42">
        <v>16922.009999999998</v>
      </c>
      <c r="F170" s="288">
        <f t="shared" si="3"/>
        <v>257768491.79999986</v>
      </c>
    </row>
    <row r="171" spans="1:6" s="275" customFormat="1" ht="41.25" customHeight="1" x14ac:dyDescent="0.2">
      <c r="A171" s="217">
        <v>44323</v>
      </c>
      <c r="B171" s="5">
        <v>59235</v>
      </c>
      <c r="C171" s="5" t="s">
        <v>3262</v>
      </c>
      <c r="D171" s="266"/>
      <c r="E171" s="42">
        <v>161536.69</v>
      </c>
      <c r="F171" s="288">
        <f t="shared" si="3"/>
        <v>257606955.10999987</v>
      </c>
    </row>
    <row r="172" spans="1:6" s="275" customFormat="1" ht="41.25" customHeight="1" x14ac:dyDescent="0.2">
      <c r="A172" s="217">
        <v>44323</v>
      </c>
      <c r="B172" s="5">
        <v>59236</v>
      </c>
      <c r="C172" s="5" t="s">
        <v>3270</v>
      </c>
      <c r="D172" s="266"/>
      <c r="E172" s="42">
        <v>88458.7</v>
      </c>
      <c r="F172" s="288">
        <f t="shared" si="3"/>
        <v>257518496.40999988</v>
      </c>
    </row>
    <row r="173" spans="1:6" s="275" customFormat="1" ht="41.25" customHeight="1" x14ac:dyDescent="0.2">
      <c r="A173" s="562">
        <v>44323</v>
      </c>
      <c r="B173" s="212">
        <v>59237</v>
      </c>
      <c r="C173" s="212" t="s">
        <v>3261</v>
      </c>
      <c r="D173" s="454"/>
      <c r="E173" s="42">
        <v>185380.71</v>
      </c>
      <c r="F173" s="288">
        <f t="shared" si="3"/>
        <v>257333115.69999987</v>
      </c>
    </row>
    <row r="174" spans="1:6" s="275" customFormat="1" ht="83.25" customHeight="1" x14ac:dyDescent="0.2">
      <c r="A174" s="562">
        <v>44323</v>
      </c>
      <c r="B174" s="5" t="s">
        <v>3591</v>
      </c>
      <c r="C174" s="193" t="s">
        <v>3793</v>
      </c>
      <c r="D174" s="454"/>
      <c r="E174" s="42">
        <v>858182.5</v>
      </c>
      <c r="F174" s="288">
        <f t="shared" si="3"/>
        <v>256474933.19999987</v>
      </c>
    </row>
    <row r="175" spans="1:6" s="275" customFormat="1" ht="41.25" customHeight="1" x14ac:dyDescent="0.2">
      <c r="A175" s="217">
        <v>44326</v>
      </c>
      <c r="B175" s="5">
        <v>59238</v>
      </c>
      <c r="C175" s="5" t="s">
        <v>3794</v>
      </c>
      <c r="D175" s="266"/>
      <c r="E175" s="42">
        <v>341532.07</v>
      </c>
      <c r="F175" s="288">
        <f t="shared" si="3"/>
        <v>256133401.12999988</v>
      </c>
    </row>
    <row r="176" spans="1:6" s="275" customFormat="1" ht="47.25" customHeight="1" x14ac:dyDescent="0.2">
      <c r="A176" s="217">
        <v>44326</v>
      </c>
      <c r="B176" s="5">
        <v>59239</v>
      </c>
      <c r="C176" s="5" t="s">
        <v>3795</v>
      </c>
      <c r="D176" s="266"/>
      <c r="E176" s="42">
        <v>163073.37</v>
      </c>
      <c r="F176" s="288">
        <f t="shared" si="3"/>
        <v>255970327.75999987</v>
      </c>
    </row>
    <row r="177" spans="1:6" s="275" customFormat="1" ht="41.25" customHeight="1" x14ac:dyDescent="0.2">
      <c r="A177" s="217">
        <v>44326</v>
      </c>
      <c r="B177" s="5">
        <v>59240</v>
      </c>
      <c r="C177" s="5" t="s">
        <v>3322</v>
      </c>
      <c r="D177" s="266"/>
      <c r="E177" s="42">
        <v>152611.91</v>
      </c>
      <c r="F177" s="288">
        <f t="shared" si="3"/>
        <v>255817715.84999987</v>
      </c>
    </row>
    <row r="178" spans="1:6" s="275" customFormat="1" ht="41.25" customHeight="1" x14ac:dyDescent="0.2">
      <c r="A178" s="217">
        <v>44326</v>
      </c>
      <c r="B178" s="5">
        <v>59241</v>
      </c>
      <c r="C178" s="5" t="s">
        <v>3321</v>
      </c>
      <c r="D178" s="266"/>
      <c r="E178" s="42">
        <v>74766.960000000006</v>
      </c>
      <c r="F178" s="288">
        <f t="shared" si="3"/>
        <v>255742948.88999987</v>
      </c>
    </row>
    <row r="179" spans="1:6" s="275" customFormat="1" ht="41.25" customHeight="1" x14ac:dyDescent="0.2">
      <c r="A179" s="217">
        <v>44326</v>
      </c>
      <c r="B179" s="5">
        <v>59242</v>
      </c>
      <c r="C179" s="5" t="s">
        <v>3320</v>
      </c>
      <c r="D179" s="266"/>
      <c r="E179" s="42">
        <v>185380.71</v>
      </c>
      <c r="F179" s="288">
        <f t="shared" si="3"/>
        <v>255557568.17999986</v>
      </c>
    </row>
    <row r="180" spans="1:6" s="275" customFormat="1" ht="41.25" customHeight="1" x14ac:dyDescent="0.2">
      <c r="A180" s="217">
        <v>44326</v>
      </c>
      <c r="B180" s="5">
        <v>59243</v>
      </c>
      <c r="C180" s="5" t="s">
        <v>3319</v>
      </c>
      <c r="D180" s="266"/>
      <c r="E180" s="42">
        <v>185380.71</v>
      </c>
      <c r="F180" s="288">
        <f t="shared" si="3"/>
        <v>255372187.46999985</v>
      </c>
    </row>
    <row r="181" spans="1:6" s="275" customFormat="1" ht="41.25" customHeight="1" x14ac:dyDescent="0.2">
      <c r="A181" s="217">
        <v>44326</v>
      </c>
      <c r="B181" s="5">
        <v>59244</v>
      </c>
      <c r="C181" s="5" t="s">
        <v>3318</v>
      </c>
      <c r="D181" s="266"/>
      <c r="E181" s="42">
        <v>87997.23</v>
      </c>
      <c r="F181" s="288">
        <f t="shared" si="3"/>
        <v>255284190.23999986</v>
      </c>
    </row>
    <row r="182" spans="1:6" s="275" customFormat="1" ht="41.25" customHeight="1" x14ac:dyDescent="0.2">
      <c r="A182" s="217">
        <v>44326</v>
      </c>
      <c r="B182" s="5">
        <v>59245</v>
      </c>
      <c r="C182" s="5" t="s">
        <v>3317</v>
      </c>
      <c r="D182" s="266"/>
      <c r="E182" s="42">
        <v>185380.71</v>
      </c>
      <c r="F182" s="288">
        <f t="shared" si="3"/>
        <v>255098809.52999985</v>
      </c>
    </row>
    <row r="183" spans="1:6" s="275" customFormat="1" ht="41.25" customHeight="1" x14ac:dyDescent="0.2">
      <c r="A183" s="217">
        <v>44326</v>
      </c>
      <c r="B183" s="5">
        <v>59246</v>
      </c>
      <c r="C183" s="5" t="s">
        <v>3316</v>
      </c>
      <c r="D183" s="266"/>
      <c r="E183" s="42">
        <v>187688.05</v>
      </c>
      <c r="F183" s="288">
        <f t="shared" si="3"/>
        <v>254911121.47999984</v>
      </c>
    </row>
    <row r="184" spans="1:6" s="275" customFormat="1" ht="41.25" customHeight="1" x14ac:dyDescent="0.2">
      <c r="A184" s="217">
        <v>44326</v>
      </c>
      <c r="B184" s="5">
        <v>59247</v>
      </c>
      <c r="C184" s="5" t="s">
        <v>3315</v>
      </c>
      <c r="D184" s="266"/>
      <c r="E184" s="42">
        <v>187688.05</v>
      </c>
      <c r="F184" s="288">
        <f t="shared" si="3"/>
        <v>254723433.42999983</v>
      </c>
    </row>
    <row r="185" spans="1:6" s="275" customFormat="1" ht="41.25" customHeight="1" x14ac:dyDescent="0.2">
      <c r="A185" s="217">
        <v>44326</v>
      </c>
      <c r="B185" s="5">
        <v>59248</v>
      </c>
      <c r="C185" s="5" t="s">
        <v>3314</v>
      </c>
      <c r="D185" s="266"/>
      <c r="E185" s="42">
        <v>185380.71</v>
      </c>
      <c r="F185" s="288">
        <f t="shared" si="3"/>
        <v>254538052.71999982</v>
      </c>
    </row>
    <row r="186" spans="1:6" s="275" customFormat="1" ht="41.25" customHeight="1" x14ac:dyDescent="0.2">
      <c r="A186" s="217">
        <v>44326</v>
      </c>
      <c r="B186" s="5">
        <v>59249</v>
      </c>
      <c r="C186" s="5" t="s">
        <v>3313</v>
      </c>
      <c r="D186" s="266"/>
      <c r="E186" s="42">
        <v>33844.019999999997</v>
      </c>
      <c r="F186" s="288">
        <f t="shared" si="3"/>
        <v>254504208.69999981</v>
      </c>
    </row>
    <row r="187" spans="1:6" s="275" customFormat="1" ht="41.25" customHeight="1" x14ac:dyDescent="0.2">
      <c r="A187" s="217">
        <v>44326</v>
      </c>
      <c r="B187" s="5">
        <v>59250</v>
      </c>
      <c r="C187" s="5" t="s">
        <v>3312</v>
      </c>
      <c r="D187" s="266"/>
      <c r="E187" s="42">
        <v>130766.04</v>
      </c>
      <c r="F187" s="288">
        <f t="shared" si="3"/>
        <v>254373442.65999982</v>
      </c>
    </row>
    <row r="188" spans="1:6" s="275" customFormat="1" ht="41.25" customHeight="1" x14ac:dyDescent="0.2">
      <c r="A188" s="217">
        <v>44326</v>
      </c>
      <c r="B188" s="5">
        <v>59251</v>
      </c>
      <c r="C188" s="5" t="s">
        <v>3311</v>
      </c>
      <c r="D188" s="266"/>
      <c r="E188" s="42">
        <v>187688.05</v>
      </c>
      <c r="F188" s="288">
        <f t="shared" si="3"/>
        <v>254185754.60999981</v>
      </c>
    </row>
    <row r="189" spans="1:6" s="275" customFormat="1" ht="41.25" customHeight="1" x14ac:dyDescent="0.2">
      <c r="A189" s="217">
        <v>44326</v>
      </c>
      <c r="B189" s="5">
        <v>59252</v>
      </c>
      <c r="C189" s="5" t="s">
        <v>3310</v>
      </c>
      <c r="D189" s="266"/>
      <c r="E189" s="42">
        <v>184457.78</v>
      </c>
      <c r="F189" s="288">
        <f t="shared" si="3"/>
        <v>254001296.8299998</v>
      </c>
    </row>
    <row r="190" spans="1:6" s="275" customFormat="1" ht="41.25" customHeight="1" x14ac:dyDescent="0.2">
      <c r="A190" s="217">
        <v>44326</v>
      </c>
      <c r="B190" s="5">
        <v>59253</v>
      </c>
      <c r="C190" s="5" t="s">
        <v>3309</v>
      </c>
      <c r="D190" s="266"/>
      <c r="E190" s="42">
        <v>185380.71</v>
      </c>
      <c r="F190" s="288">
        <f t="shared" si="3"/>
        <v>253815916.1199998</v>
      </c>
    </row>
    <row r="191" spans="1:6" s="275" customFormat="1" ht="41.25" customHeight="1" x14ac:dyDescent="0.2">
      <c r="A191" s="217">
        <v>44326</v>
      </c>
      <c r="B191" s="5">
        <v>59254</v>
      </c>
      <c r="C191" s="5" t="s">
        <v>3308</v>
      </c>
      <c r="D191" s="266"/>
      <c r="E191" s="42">
        <v>153073.37</v>
      </c>
      <c r="F191" s="288">
        <f t="shared" si="3"/>
        <v>253662842.74999979</v>
      </c>
    </row>
    <row r="192" spans="1:6" s="275" customFormat="1" ht="41.25" customHeight="1" x14ac:dyDescent="0.2">
      <c r="A192" s="217">
        <v>44326</v>
      </c>
      <c r="B192" s="5">
        <v>59255</v>
      </c>
      <c r="C192" s="5" t="s">
        <v>3307</v>
      </c>
      <c r="D192" s="266"/>
      <c r="E192" s="42">
        <v>213648.48</v>
      </c>
      <c r="F192" s="288">
        <f t="shared" si="3"/>
        <v>253449194.2699998</v>
      </c>
    </row>
    <row r="193" spans="1:6" s="275" customFormat="1" ht="41.25" customHeight="1" x14ac:dyDescent="0.2">
      <c r="A193" s="217">
        <v>44326</v>
      </c>
      <c r="B193" s="5">
        <v>59256</v>
      </c>
      <c r="C193" s="5" t="s">
        <v>3306</v>
      </c>
      <c r="D193" s="266"/>
      <c r="E193" s="42">
        <v>185380.71</v>
      </c>
      <c r="F193" s="288">
        <f t="shared" si="3"/>
        <v>253263813.55999979</v>
      </c>
    </row>
    <row r="194" spans="1:6" s="275" customFormat="1" ht="41.25" customHeight="1" x14ac:dyDescent="0.2">
      <c r="A194" s="217">
        <v>44326</v>
      </c>
      <c r="B194" s="5">
        <v>59257</v>
      </c>
      <c r="C194" s="5" t="s">
        <v>3305</v>
      </c>
      <c r="D194" s="266"/>
      <c r="E194" s="42">
        <v>153073.37</v>
      </c>
      <c r="F194" s="288">
        <f t="shared" si="3"/>
        <v>253110740.18999979</v>
      </c>
    </row>
    <row r="195" spans="1:6" s="275" customFormat="1" ht="41.25" customHeight="1" x14ac:dyDescent="0.2">
      <c r="A195" s="217">
        <v>44326</v>
      </c>
      <c r="B195" s="5">
        <v>59258</v>
      </c>
      <c r="C195" s="5" t="s">
        <v>3304</v>
      </c>
      <c r="D195" s="266"/>
      <c r="E195" s="42">
        <v>185380.71</v>
      </c>
      <c r="F195" s="288">
        <f t="shared" si="3"/>
        <v>252925359.47999978</v>
      </c>
    </row>
    <row r="196" spans="1:6" s="275" customFormat="1" ht="41.25" customHeight="1" x14ac:dyDescent="0.2">
      <c r="A196" s="217">
        <v>44326</v>
      </c>
      <c r="B196" s="5">
        <v>59259</v>
      </c>
      <c r="C196" s="5" t="s">
        <v>3303</v>
      </c>
      <c r="D196" s="266"/>
      <c r="E196" s="42">
        <v>244702.54</v>
      </c>
      <c r="F196" s="288">
        <f t="shared" si="3"/>
        <v>252680656.93999979</v>
      </c>
    </row>
    <row r="197" spans="1:6" s="275" customFormat="1" ht="41.25" customHeight="1" x14ac:dyDescent="0.2">
      <c r="A197" s="217">
        <v>44326</v>
      </c>
      <c r="B197" s="5">
        <v>59260</v>
      </c>
      <c r="C197" s="5" t="s">
        <v>3302</v>
      </c>
      <c r="D197" s="266"/>
      <c r="E197" s="42">
        <v>187688.05</v>
      </c>
      <c r="F197" s="288">
        <f t="shared" si="3"/>
        <v>252492968.88999978</v>
      </c>
    </row>
    <row r="198" spans="1:6" s="275" customFormat="1" ht="41.25" customHeight="1" x14ac:dyDescent="0.2">
      <c r="A198" s="217">
        <v>44326</v>
      </c>
      <c r="B198" s="5">
        <v>59261</v>
      </c>
      <c r="C198" s="5" t="s">
        <v>3301</v>
      </c>
      <c r="D198" s="266"/>
      <c r="E198" s="42">
        <v>153073.37</v>
      </c>
      <c r="F198" s="288">
        <f t="shared" si="3"/>
        <v>252339895.51999977</v>
      </c>
    </row>
    <row r="199" spans="1:6" s="275" customFormat="1" ht="41.25" customHeight="1" x14ac:dyDescent="0.2">
      <c r="A199" s="217">
        <v>44326</v>
      </c>
      <c r="B199" s="5">
        <v>59262</v>
      </c>
      <c r="C199" s="5" t="s">
        <v>3300</v>
      </c>
      <c r="D199" s="266"/>
      <c r="E199" s="42">
        <v>17766.5</v>
      </c>
      <c r="F199" s="288">
        <f t="shared" si="3"/>
        <v>252322129.01999977</v>
      </c>
    </row>
    <row r="200" spans="1:6" s="275" customFormat="1" ht="41.25" customHeight="1" x14ac:dyDescent="0.2">
      <c r="A200" s="217">
        <v>44326</v>
      </c>
      <c r="B200" s="5">
        <v>59263</v>
      </c>
      <c r="C200" s="5" t="s">
        <v>3299</v>
      </c>
      <c r="D200" s="266"/>
      <c r="E200" s="42">
        <v>45690.36</v>
      </c>
      <c r="F200" s="288">
        <f t="shared" si="3"/>
        <v>252276438.65999976</v>
      </c>
    </row>
    <row r="201" spans="1:6" s="275" customFormat="1" ht="41.25" customHeight="1" x14ac:dyDescent="0.2">
      <c r="A201" s="217">
        <v>44326</v>
      </c>
      <c r="B201" s="5">
        <v>59264</v>
      </c>
      <c r="C201" s="5" t="s">
        <v>3298</v>
      </c>
      <c r="D201" s="266"/>
      <c r="E201" s="42">
        <v>247748.22</v>
      </c>
      <c r="F201" s="288">
        <f t="shared" si="3"/>
        <v>252028690.43999976</v>
      </c>
    </row>
    <row r="202" spans="1:6" s="275" customFormat="1" ht="41.25" customHeight="1" x14ac:dyDescent="0.2">
      <c r="A202" s="217">
        <v>44326</v>
      </c>
      <c r="B202" s="5">
        <v>59265</v>
      </c>
      <c r="C202" s="5" t="s">
        <v>3297</v>
      </c>
      <c r="D202" s="266"/>
      <c r="E202" s="42">
        <v>214114.72</v>
      </c>
      <c r="F202" s="288">
        <f t="shared" si="3"/>
        <v>251814575.71999976</v>
      </c>
    </row>
    <row r="203" spans="1:6" s="275" customFormat="1" ht="41.25" customHeight="1" x14ac:dyDescent="0.2">
      <c r="A203" s="217">
        <v>44326</v>
      </c>
      <c r="B203" s="5">
        <v>59266</v>
      </c>
      <c r="C203" s="5" t="s">
        <v>3296</v>
      </c>
      <c r="D203" s="266"/>
      <c r="E203" s="42">
        <v>185380.71</v>
      </c>
      <c r="F203" s="288">
        <f t="shared" si="3"/>
        <v>251629195.00999975</v>
      </c>
    </row>
    <row r="204" spans="1:6" s="275" customFormat="1" ht="41.25" customHeight="1" x14ac:dyDescent="0.2">
      <c r="A204" s="217">
        <v>44326</v>
      </c>
      <c r="B204" s="5">
        <v>59267</v>
      </c>
      <c r="C204" s="5" t="s">
        <v>3295</v>
      </c>
      <c r="D204" s="266"/>
      <c r="E204" s="42">
        <v>26922.01</v>
      </c>
      <c r="F204" s="288">
        <f t="shared" si="3"/>
        <v>251602272.99999976</v>
      </c>
    </row>
    <row r="205" spans="1:6" s="275" customFormat="1" ht="41.25" customHeight="1" x14ac:dyDescent="0.2">
      <c r="A205" s="217">
        <v>44326</v>
      </c>
      <c r="B205" s="5">
        <v>59268</v>
      </c>
      <c r="C205" s="5" t="s">
        <v>3294</v>
      </c>
      <c r="D205" s="266"/>
      <c r="E205" s="42">
        <v>87535.76</v>
      </c>
      <c r="F205" s="288">
        <f t="shared" si="3"/>
        <v>251514737.23999977</v>
      </c>
    </row>
    <row r="206" spans="1:6" s="275" customFormat="1" ht="41.25" customHeight="1" x14ac:dyDescent="0.2">
      <c r="A206" s="217">
        <v>44326</v>
      </c>
      <c r="B206" s="5">
        <v>59269</v>
      </c>
      <c r="C206" s="5" t="s">
        <v>3293</v>
      </c>
      <c r="D206" s="266"/>
      <c r="E206" s="42">
        <v>234506.6</v>
      </c>
      <c r="F206" s="288">
        <f t="shared" si="3"/>
        <v>251280230.63999978</v>
      </c>
    </row>
    <row r="207" spans="1:6" s="275" customFormat="1" ht="41.25" customHeight="1" x14ac:dyDescent="0.2">
      <c r="A207" s="217">
        <v>44326</v>
      </c>
      <c r="B207" s="5">
        <v>59270</v>
      </c>
      <c r="C207" s="5" t="s">
        <v>3292</v>
      </c>
      <c r="D207" s="266"/>
      <c r="E207" s="42">
        <v>9137.06</v>
      </c>
      <c r="F207" s="288">
        <f t="shared" si="3"/>
        <v>251271093.57999977</v>
      </c>
    </row>
    <row r="208" spans="1:6" s="275" customFormat="1" ht="21.75" customHeight="1" x14ac:dyDescent="0.2">
      <c r="A208" s="217">
        <v>44326</v>
      </c>
      <c r="B208" s="212">
        <v>59271</v>
      </c>
      <c r="C208" s="5" t="s">
        <v>41</v>
      </c>
      <c r="D208" s="454"/>
      <c r="E208" s="42">
        <v>0</v>
      </c>
      <c r="F208" s="288">
        <f t="shared" si="3"/>
        <v>251271093.57999977</v>
      </c>
    </row>
    <row r="209" spans="1:6" s="275" customFormat="1" ht="41.25" customHeight="1" x14ac:dyDescent="0.2">
      <c r="A209" s="217">
        <v>44326</v>
      </c>
      <c r="B209" s="30">
        <v>59272</v>
      </c>
      <c r="C209" s="5" t="s">
        <v>3291</v>
      </c>
      <c r="D209" s="266"/>
      <c r="E209" s="42">
        <v>185380.71</v>
      </c>
      <c r="F209" s="288">
        <f t="shared" si="3"/>
        <v>251085712.86999977</v>
      </c>
    </row>
    <row r="210" spans="1:6" s="275" customFormat="1" ht="41.25" customHeight="1" x14ac:dyDescent="0.2">
      <c r="A210" s="217">
        <v>44326</v>
      </c>
      <c r="B210" s="30">
        <v>59273</v>
      </c>
      <c r="C210" s="5" t="s">
        <v>3290</v>
      </c>
      <c r="D210" s="266"/>
      <c r="E210" s="42">
        <v>12459.62</v>
      </c>
      <c r="F210" s="288">
        <f t="shared" ref="F210:F273" si="4">F209+D210-E210</f>
        <v>251073253.24999976</v>
      </c>
    </row>
    <row r="211" spans="1:6" s="275" customFormat="1" ht="41.25" customHeight="1" x14ac:dyDescent="0.2">
      <c r="A211" s="217">
        <v>44326</v>
      </c>
      <c r="B211" s="5">
        <v>59274</v>
      </c>
      <c r="C211" s="5" t="s">
        <v>3289</v>
      </c>
      <c r="D211" s="266"/>
      <c r="E211" s="42">
        <v>142150.44</v>
      </c>
      <c r="F211" s="288">
        <f t="shared" si="4"/>
        <v>250931102.80999976</v>
      </c>
    </row>
    <row r="212" spans="1:6" s="275" customFormat="1" ht="41.25" customHeight="1" x14ac:dyDescent="0.2">
      <c r="A212" s="217">
        <v>44326</v>
      </c>
      <c r="B212" s="5">
        <v>59275</v>
      </c>
      <c r="C212" s="5" t="s">
        <v>3288</v>
      </c>
      <c r="D212" s="266"/>
      <c r="E212" s="42">
        <v>96151.360000000001</v>
      </c>
      <c r="F212" s="288">
        <f t="shared" si="4"/>
        <v>250834951.44999975</v>
      </c>
    </row>
    <row r="213" spans="1:6" s="275" customFormat="1" ht="41.25" customHeight="1" x14ac:dyDescent="0.2">
      <c r="A213" s="217">
        <v>44326</v>
      </c>
      <c r="B213" s="5">
        <v>59276</v>
      </c>
      <c r="C213" s="5" t="s">
        <v>3287</v>
      </c>
      <c r="D213" s="266"/>
      <c r="E213" s="42">
        <v>90274.11</v>
      </c>
      <c r="F213" s="288">
        <f t="shared" si="4"/>
        <v>250744677.33999974</v>
      </c>
    </row>
    <row r="214" spans="1:6" s="275" customFormat="1" ht="41.25" customHeight="1" x14ac:dyDescent="0.2">
      <c r="A214" s="217">
        <v>44326</v>
      </c>
      <c r="B214" s="5">
        <v>59277</v>
      </c>
      <c r="C214" s="5" t="s">
        <v>3286</v>
      </c>
      <c r="D214" s="266"/>
      <c r="E214" s="42">
        <v>46705.58</v>
      </c>
      <c r="F214" s="288">
        <f t="shared" si="4"/>
        <v>250697971.75999972</v>
      </c>
    </row>
    <row r="215" spans="1:6" s="275" customFormat="1" ht="41.25" customHeight="1" x14ac:dyDescent="0.2">
      <c r="A215" s="217">
        <v>44326</v>
      </c>
      <c r="B215" s="5">
        <v>59278</v>
      </c>
      <c r="C215" s="5" t="s">
        <v>3285</v>
      </c>
      <c r="D215" s="266"/>
      <c r="E215" s="42">
        <v>143842.64000000001</v>
      </c>
      <c r="F215" s="288">
        <f t="shared" si="4"/>
        <v>250554129.11999974</v>
      </c>
    </row>
    <row r="216" spans="1:6" s="275" customFormat="1" ht="41.25" customHeight="1" x14ac:dyDescent="0.2">
      <c r="A216" s="217">
        <v>44326</v>
      </c>
      <c r="B216" s="5">
        <v>59279</v>
      </c>
      <c r="C216" s="5" t="s">
        <v>3284</v>
      </c>
      <c r="D216" s="266"/>
      <c r="E216" s="42">
        <v>232204.08</v>
      </c>
      <c r="F216" s="288">
        <f t="shared" si="4"/>
        <v>250321925.03999972</v>
      </c>
    </row>
    <row r="217" spans="1:6" s="275" customFormat="1" ht="41.25" customHeight="1" x14ac:dyDescent="0.2">
      <c r="A217" s="217">
        <v>44326</v>
      </c>
      <c r="B217" s="5">
        <v>59280</v>
      </c>
      <c r="C217" s="5" t="s">
        <v>3283</v>
      </c>
      <c r="D217" s="266"/>
      <c r="E217" s="42">
        <v>2094.5</v>
      </c>
      <c r="F217" s="288">
        <f t="shared" si="4"/>
        <v>250319830.53999972</v>
      </c>
    </row>
    <row r="218" spans="1:6" s="275" customFormat="1" ht="19.5" customHeight="1" x14ac:dyDescent="0.2">
      <c r="A218" s="217">
        <v>44326</v>
      </c>
      <c r="B218" s="5">
        <v>59281</v>
      </c>
      <c r="C218" s="5" t="s">
        <v>41</v>
      </c>
      <c r="D218" s="266"/>
      <c r="E218" s="42">
        <v>0</v>
      </c>
      <c r="F218" s="288">
        <f t="shared" si="4"/>
        <v>250319830.53999972</v>
      </c>
    </row>
    <row r="219" spans="1:6" s="275" customFormat="1" ht="41.25" customHeight="1" x14ac:dyDescent="0.2">
      <c r="A219" s="217">
        <v>44326</v>
      </c>
      <c r="B219" s="5">
        <v>59282</v>
      </c>
      <c r="C219" s="5" t="s">
        <v>3282</v>
      </c>
      <c r="D219" s="266"/>
      <c r="E219" s="42">
        <v>140304.57</v>
      </c>
      <c r="F219" s="288">
        <f t="shared" si="4"/>
        <v>250179525.96999973</v>
      </c>
    </row>
    <row r="220" spans="1:6" s="275" customFormat="1" ht="41.25" customHeight="1" x14ac:dyDescent="0.2">
      <c r="A220" s="217">
        <v>44326</v>
      </c>
      <c r="B220" s="5">
        <v>59283</v>
      </c>
      <c r="C220" s="5" t="s">
        <v>3281</v>
      </c>
      <c r="D220" s="266"/>
      <c r="E220" s="42">
        <v>108458.7</v>
      </c>
      <c r="F220" s="288">
        <f t="shared" si="4"/>
        <v>250071067.26999974</v>
      </c>
    </row>
    <row r="221" spans="1:6" s="275" customFormat="1" ht="41.25" customHeight="1" x14ac:dyDescent="0.2">
      <c r="A221" s="217">
        <v>44326</v>
      </c>
      <c r="B221" s="5">
        <v>59284</v>
      </c>
      <c r="C221" s="5" t="s">
        <v>3280</v>
      </c>
      <c r="D221" s="266"/>
      <c r="E221" s="42">
        <v>153073.37</v>
      </c>
      <c r="F221" s="288">
        <f t="shared" si="4"/>
        <v>249917993.89999974</v>
      </c>
    </row>
    <row r="222" spans="1:6" s="275" customFormat="1" ht="49.5" customHeight="1" x14ac:dyDescent="0.2">
      <c r="A222" s="217">
        <v>44326</v>
      </c>
      <c r="B222" s="5">
        <v>59285</v>
      </c>
      <c r="C222" s="5" t="s">
        <v>3279</v>
      </c>
      <c r="D222" s="266"/>
      <c r="E222" s="42">
        <v>88458.7</v>
      </c>
      <c r="F222" s="288">
        <f t="shared" si="4"/>
        <v>249829535.19999975</v>
      </c>
    </row>
    <row r="223" spans="1:6" s="275" customFormat="1" ht="41.25" customHeight="1" x14ac:dyDescent="0.2">
      <c r="A223" s="217">
        <v>44326</v>
      </c>
      <c r="B223" s="5">
        <v>59286</v>
      </c>
      <c r="C223" s="5" t="s">
        <v>3278</v>
      </c>
      <c r="D223" s="266"/>
      <c r="E223" s="42">
        <v>175380.71</v>
      </c>
      <c r="F223" s="288">
        <f t="shared" si="4"/>
        <v>249654154.48999974</v>
      </c>
    </row>
    <row r="224" spans="1:6" s="275" customFormat="1" ht="41.25" customHeight="1" x14ac:dyDescent="0.2">
      <c r="A224" s="217">
        <v>44326</v>
      </c>
      <c r="B224" s="5">
        <v>59287</v>
      </c>
      <c r="C224" s="5" t="s">
        <v>3277</v>
      </c>
      <c r="D224" s="266"/>
      <c r="E224" s="42">
        <v>185380.71</v>
      </c>
      <c r="F224" s="288">
        <f t="shared" si="4"/>
        <v>249468773.77999973</v>
      </c>
    </row>
    <row r="225" spans="1:6" s="275" customFormat="1" ht="41.25" customHeight="1" x14ac:dyDescent="0.2">
      <c r="A225" s="217">
        <v>44326</v>
      </c>
      <c r="B225" s="5">
        <v>59288</v>
      </c>
      <c r="C225" s="5" t="s">
        <v>3276</v>
      </c>
      <c r="D225" s="266"/>
      <c r="E225" s="42">
        <v>185380.71</v>
      </c>
      <c r="F225" s="288">
        <f t="shared" si="4"/>
        <v>249283393.06999972</v>
      </c>
    </row>
    <row r="226" spans="1:6" s="275" customFormat="1" ht="85.5" customHeight="1" x14ac:dyDescent="0.2">
      <c r="A226" s="217">
        <v>44326</v>
      </c>
      <c r="B226" s="592">
        <v>59289</v>
      </c>
      <c r="C226" s="563" t="s">
        <v>3275</v>
      </c>
      <c r="D226" s="454"/>
      <c r="E226" s="42">
        <v>126000</v>
      </c>
      <c r="F226" s="288">
        <f t="shared" si="4"/>
        <v>249157393.06999972</v>
      </c>
    </row>
    <row r="227" spans="1:6" s="275" customFormat="1" ht="41.25" customHeight="1" x14ac:dyDescent="0.2">
      <c r="A227" s="217">
        <v>44326</v>
      </c>
      <c r="B227" s="5" t="s">
        <v>3273</v>
      </c>
      <c r="C227" s="5" t="s">
        <v>3274</v>
      </c>
      <c r="D227" s="266"/>
      <c r="E227" s="42">
        <v>634.01</v>
      </c>
      <c r="F227" s="288">
        <f t="shared" si="4"/>
        <v>249156759.05999973</v>
      </c>
    </row>
    <row r="228" spans="1:6" s="275" customFormat="1" ht="41.25" customHeight="1" x14ac:dyDescent="0.2">
      <c r="A228" s="217">
        <v>44327</v>
      </c>
      <c r="B228" s="252" t="s">
        <v>3988</v>
      </c>
      <c r="C228" s="193" t="s">
        <v>3893</v>
      </c>
      <c r="D228" s="266"/>
      <c r="E228" s="42">
        <v>27942.91</v>
      </c>
      <c r="F228" s="288">
        <f t="shared" si="4"/>
        <v>249128816.14999974</v>
      </c>
    </row>
    <row r="229" spans="1:6" s="275" customFormat="1" ht="41.25" customHeight="1" x14ac:dyDescent="0.2">
      <c r="A229" s="217">
        <v>44327</v>
      </c>
      <c r="B229" s="252" t="s">
        <v>3989</v>
      </c>
      <c r="C229" s="193" t="s">
        <v>3894</v>
      </c>
      <c r="D229" s="266"/>
      <c r="E229" s="42">
        <v>6985.01</v>
      </c>
      <c r="F229" s="288">
        <f t="shared" si="4"/>
        <v>249121831.13999975</v>
      </c>
    </row>
    <row r="230" spans="1:6" s="275" customFormat="1" ht="41.25" customHeight="1" x14ac:dyDescent="0.2">
      <c r="A230" s="217">
        <v>44327</v>
      </c>
      <c r="B230" s="252" t="s">
        <v>3990</v>
      </c>
      <c r="C230" s="193" t="s">
        <v>3895</v>
      </c>
      <c r="D230" s="266"/>
      <c r="E230" s="42">
        <v>185380.71</v>
      </c>
      <c r="F230" s="288">
        <f t="shared" si="4"/>
        <v>248936450.42999974</v>
      </c>
    </row>
    <row r="231" spans="1:6" s="275" customFormat="1" ht="41.25" customHeight="1" x14ac:dyDescent="0.2">
      <c r="A231" s="217">
        <v>44327</v>
      </c>
      <c r="B231" s="252" t="s">
        <v>3991</v>
      </c>
      <c r="C231" s="193" t="s">
        <v>3898</v>
      </c>
      <c r="D231" s="266"/>
      <c r="E231" s="42">
        <v>153073.37</v>
      </c>
      <c r="F231" s="288">
        <f t="shared" si="4"/>
        <v>248783377.05999973</v>
      </c>
    </row>
    <row r="232" spans="1:6" s="275" customFormat="1" ht="41.25" customHeight="1" x14ac:dyDescent="0.2">
      <c r="A232" s="217">
        <v>44327</v>
      </c>
      <c r="B232" s="252" t="s">
        <v>3992</v>
      </c>
      <c r="C232" s="193" t="s">
        <v>3897</v>
      </c>
      <c r="D232" s="266"/>
      <c r="E232" s="42">
        <v>136966.46</v>
      </c>
      <c r="F232" s="288">
        <f t="shared" si="4"/>
        <v>248646410.59999973</v>
      </c>
    </row>
    <row r="233" spans="1:6" s="275" customFormat="1" ht="41.25" customHeight="1" x14ac:dyDescent="0.2">
      <c r="A233" s="217">
        <v>44327</v>
      </c>
      <c r="B233" s="252" t="s">
        <v>3993</v>
      </c>
      <c r="C233" s="193" t="s">
        <v>3896</v>
      </c>
      <c r="D233" s="266"/>
      <c r="E233" s="42">
        <v>50721.59</v>
      </c>
      <c r="F233" s="288">
        <f t="shared" si="4"/>
        <v>248595689.00999972</v>
      </c>
    </row>
    <row r="234" spans="1:6" s="275" customFormat="1" ht="41.25" customHeight="1" x14ac:dyDescent="0.2">
      <c r="A234" s="217">
        <v>44327</v>
      </c>
      <c r="B234" s="252" t="s">
        <v>3994</v>
      </c>
      <c r="C234" s="193" t="s">
        <v>3899</v>
      </c>
      <c r="D234" s="266"/>
      <c r="E234" s="42">
        <v>216341.71</v>
      </c>
      <c r="F234" s="288">
        <f t="shared" si="4"/>
        <v>248379347.29999971</v>
      </c>
    </row>
    <row r="235" spans="1:6" s="275" customFormat="1" ht="41.25" customHeight="1" x14ac:dyDescent="0.2">
      <c r="A235" s="217">
        <v>44327</v>
      </c>
      <c r="B235" s="252" t="s">
        <v>3995</v>
      </c>
      <c r="C235" s="193" t="s">
        <v>3900</v>
      </c>
      <c r="D235" s="266"/>
      <c r="E235" s="42">
        <v>88458.7</v>
      </c>
      <c r="F235" s="288">
        <f t="shared" si="4"/>
        <v>248290888.59999973</v>
      </c>
    </row>
    <row r="236" spans="1:6" s="275" customFormat="1" ht="20.25" customHeight="1" x14ac:dyDescent="0.2">
      <c r="A236" s="217">
        <v>44327</v>
      </c>
      <c r="B236" s="252" t="s">
        <v>3996</v>
      </c>
      <c r="C236" s="193" t="s">
        <v>3901</v>
      </c>
      <c r="D236" s="266"/>
      <c r="E236" s="42">
        <v>28324.87</v>
      </c>
      <c r="F236" s="288">
        <f t="shared" si="4"/>
        <v>248262563.72999972</v>
      </c>
    </row>
    <row r="237" spans="1:6" s="275" customFormat="1" ht="41.25" customHeight="1" x14ac:dyDescent="0.2">
      <c r="A237" s="217">
        <v>44327</v>
      </c>
      <c r="B237" s="252" t="s">
        <v>3997</v>
      </c>
      <c r="C237" s="193" t="s">
        <v>3902</v>
      </c>
      <c r="D237" s="266"/>
      <c r="E237" s="42">
        <v>185380.71</v>
      </c>
      <c r="F237" s="288">
        <f t="shared" si="4"/>
        <v>248077183.01999971</v>
      </c>
    </row>
    <row r="238" spans="1:6" s="275" customFormat="1" ht="41.25" customHeight="1" x14ac:dyDescent="0.2">
      <c r="A238" s="217">
        <v>44327</v>
      </c>
      <c r="B238" s="252" t="s">
        <v>3998</v>
      </c>
      <c r="C238" s="193" t="s">
        <v>3903</v>
      </c>
      <c r="D238" s="266"/>
      <c r="E238" s="42">
        <v>73844.02</v>
      </c>
      <c r="F238" s="288">
        <f t="shared" si="4"/>
        <v>248003338.9999997</v>
      </c>
    </row>
    <row r="239" spans="1:6" s="275" customFormat="1" ht="41.25" customHeight="1" x14ac:dyDescent="0.2">
      <c r="A239" s="217">
        <v>44327</v>
      </c>
      <c r="B239" s="252" t="s">
        <v>3999</v>
      </c>
      <c r="C239" s="193" t="s">
        <v>3904</v>
      </c>
      <c r="D239" s="266"/>
      <c r="E239" s="42">
        <v>105766.5</v>
      </c>
      <c r="F239" s="288">
        <f t="shared" si="4"/>
        <v>247897572.4999997</v>
      </c>
    </row>
    <row r="240" spans="1:6" s="275" customFormat="1" ht="41.25" customHeight="1" x14ac:dyDescent="0.2">
      <c r="A240" s="217">
        <v>44327</v>
      </c>
      <c r="B240" s="252" t="s">
        <v>4000</v>
      </c>
      <c r="C240" s="193" t="s">
        <v>3905</v>
      </c>
      <c r="D240" s="266"/>
      <c r="E240" s="42">
        <v>66151.360000000001</v>
      </c>
      <c r="F240" s="288">
        <f t="shared" si="4"/>
        <v>247831421.13999969</v>
      </c>
    </row>
    <row r="241" spans="1:6" s="275" customFormat="1" ht="41.25" customHeight="1" x14ac:dyDescent="0.2">
      <c r="A241" s="217">
        <v>44327</v>
      </c>
      <c r="B241" s="252" t="s">
        <v>4001</v>
      </c>
      <c r="C241" s="193" t="s">
        <v>3906</v>
      </c>
      <c r="D241" s="266"/>
      <c r="E241" s="42">
        <v>63844.02</v>
      </c>
      <c r="F241" s="288">
        <f t="shared" si="4"/>
        <v>247767577.11999968</v>
      </c>
    </row>
    <row r="242" spans="1:6" s="275" customFormat="1" ht="41.25" customHeight="1" x14ac:dyDescent="0.2">
      <c r="A242" s="217">
        <v>44327</v>
      </c>
      <c r="B242" s="252" t="s">
        <v>4002</v>
      </c>
      <c r="C242" s="193" t="s">
        <v>3907</v>
      </c>
      <c r="D242" s="266"/>
      <c r="E242" s="42">
        <v>185380.71</v>
      </c>
      <c r="F242" s="288">
        <f t="shared" si="4"/>
        <v>247582196.40999967</v>
      </c>
    </row>
    <row r="243" spans="1:6" s="275" customFormat="1" ht="41.25" customHeight="1" x14ac:dyDescent="0.2">
      <c r="A243" s="217">
        <v>44327</v>
      </c>
      <c r="B243" s="252" t="s">
        <v>4003</v>
      </c>
      <c r="C243" s="193" t="s">
        <v>3908</v>
      </c>
      <c r="D243" s="266"/>
      <c r="E243" s="42">
        <v>185380.71</v>
      </c>
      <c r="F243" s="288">
        <f t="shared" si="4"/>
        <v>247396815.69999966</v>
      </c>
    </row>
    <row r="244" spans="1:6" s="275" customFormat="1" ht="41.25" customHeight="1" x14ac:dyDescent="0.2">
      <c r="A244" s="217">
        <v>44327</v>
      </c>
      <c r="B244" s="252" t="s">
        <v>4004</v>
      </c>
      <c r="C244" s="193" t="s">
        <v>3909</v>
      </c>
      <c r="D244" s="266"/>
      <c r="E244" s="42">
        <v>203952.79</v>
      </c>
      <c r="F244" s="288">
        <f t="shared" si="4"/>
        <v>247192862.90999967</v>
      </c>
    </row>
    <row r="245" spans="1:6" s="275" customFormat="1" ht="41.25" customHeight="1" x14ac:dyDescent="0.2">
      <c r="A245" s="217">
        <v>44327</v>
      </c>
      <c r="B245" s="252" t="s">
        <v>4005</v>
      </c>
      <c r="C245" s="193" t="s">
        <v>3910</v>
      </c>
      <c r="D245" s="266"/>
      <c r="E245" s="42">
        <v>77997.23</v>
      </c>
      <c r="F245" s="288">
        <f t="shared" si="4"/>
        <v>247114865.67999968</v>
      </c>
    </row>
    <row r="246" spans="1:6" s="275" customFormat="1" ht="41.25" customHeight="1" x14ac:dyDescent="0.2">
      <c r="A246" s="217">
        <v>44327</v>
      </c>
      <c r="B246" s="252" t="s">
        <v>4006</v>
      </c>
      <c r="C246" s="193" t="s">
        <v>3911</v>
      </c>
      <c r="D246" s="266"/>
      <c r="E246" s="42">
        <v>188856.85</v>
      </c>
      <c r="F246" s="288">
        <f t="shared" si="4"/>
        <v>246926008.82999969</v>
      </c>
    </row>
    <row r="247" spans="1:6" s="275" customFormat="1" ht="63.75" customHeight="1" x14ac:dyDescent="0.2">
      <c r="A247" s="217">
        <v>44327</v>
      </c>
      <c r="B247" s="252" t="s">
        <v>4007</v>
      </c>
      <c r="C247" s="193" t="s">
        <v>3912</v>
      </c>
      <c r="D247" s="266"/>
      <c r="E247" s="42">
        <v>225957.54</v>
      </c>
      <c r="F247" s="288">
        <f t="shared" si="4"/>
        <v>246700051.28999969</v>
      </c>
    </row>
    <row r="248" spans="1:6" s="275" customFormat="1" ht="91.5" customHeight="1" x14ac:dyDescent="0.2">
      <c r="A248" s="217">
        <v>44327</v>
      </c>
      <c r="B248" s="252" t="s">
        <v>4008</v>
      </c>
      <c r="C248" s="193" t="s">
        <v>3913</v>
      </c>
      <c r="D248" s="266"/>
      <c r="E248" s="42">
        <v>494617.5</v>
      </c>
      <c r="F248" s="288">
        <f t="shared" si="4"/>
        <v>246205433.78999969</v>
      </c>
    </row>
    <row r="249" spans="1:6" s="275" customFormat="1" ht="54.75" customHeight="1" x14ac:dyDescent="0.2">
      <c r="A249" s="217">
        <v>44327</v>
      </c>
      <c r="B249" s="252" t="s">
        <v>4009</v>
      </c>
      <c r="C249" s="193" t="s">
        <v>3914</v>
      </c>
      <c r="D249" s="266"/>
      <c r="E249" s="42">
        <v>161227.5</v>
      </c>
      <c r="F249" s="288">
        <f t="shared" si="4"/>
        <v>246044206.28999969</v>
      </c>
    </row>
    <row r="250" spans="1:6" s="275" customFormat="1" ht="53.25" customHeight="1" x14ac:dyDescent="0.2">
      <c r="A250" s="217">
        <v>44327</v>
      </c>
      <c r="B250" s="252" t="s">
        <v>4010</v>
      </c>
      <c r="C250" s="193" t="s">
        <v>3915</v>
      </c>
      <c r="D250" s="266"/>
      <c r="E250" s="42">
        <v>129843.1</v>
      </c>
      <c r="F250" s="288">
        <f t="shared" si="4"/>
        <v>245914363.1899997</v>
      </c>
    </row>
    <row r="251" spans="1:6" s="275" customFormat="1" ht="54" customHeight="1" x14ac:dyDescent="0.2">
      <c r="A251" s="217">
        <v>44327</v>
      </c>
      <c r="B251" s="252" t="s">
        <v>4011</v>
      </c>
      <c r="C251" s="193" t="s">
        <v>3916</v>
      </c>
      <c r="D251" s="266"/>
      <c r="E251" s="42">
        <v>76151.360000000001</v>
      </c>
      <c r="F251" s="288">
        <f t="shared" si="4"/>
        <v>245838211.82999969</v>
      </c>
    </row>
    <row r="252" spans="1:6" s="275" customFormat="1" ht="41.25" customHeight="1" x14ac:dyDescent="0.2">
      <c r="A252" s="217">
        <v>44327</v>
      </c>
      <c r="B252" s="252" t="s">
        <v>4012</v>
      </c>
      <c r="C252" s="193" t="s">
        <v>3917</v>
      </c>
      <c r="D252" s="266"/>
      <c r="E252" s="42">
        <v>96674.06</v>
      </c>
      <c r="F252" s="288">
        <f t="shared" si="4"/>
        <v>245741537.76999968</v>
      </c>
    </row>
    <row r="253" spans="1:6" s="275" customFormat="1" ht="59.25" customHeight="1" x14ac:dyDescent="0.2">
      <c r="A253" s="217">
        <v>44327</v>
      </c>
      <c r="B253" s="252" t="s">
        <v>4013</v>
      </c>
      <c r="C253" s="193" t="s">
        <v>3918</v>
      </c>
      <c r="D253" s="266"/>
      <c r="E253" s="42">
        <v>45937.85</v>
      </c>
      <c r="F253" s="288">
        <f t="shared" si="4"/>
        <v>245695599.91999969</v>
      </c>
    </row>
    <row r="254" spans="1:6" s="275" customFormat="1" ht="47.25" customHeight="1" x14ac:dyDescent="0.2">
      <c r="A254" s="217">
        <v>44327</v>
      </c>
      <c r="B254" s="252" t="s">
        <v>4014</v>
      </c>
      <c r="C254" s="193" t="s">
        <v>3919</v>
      </c>
      <c r="D254" s="266"/>
      <c r="E254" s="42">
        <v>55842.64</v>
      </c>
      <c r="F254" s="288">
        <f t="shared" si="4"/>
        <v>245639757.2799997</v>
      </c>
    </row>
    <row r="255" spans="1:6" s="275" customFormat="1" ht="45.75" customHeight="1" x14ac:dyDescent="0.2">
      <c r="A255" s="217">
        <v>44327</v>
      </c>
      <c r="B255" s="252" t="s">
        <v>4015</v>
      </c>
      <c r="C255" s="193" t="s">
        <v>3920</v>
      </c>
      <c r="D255" s="266"/>
      <c r="E255" s="42">
        <v>185380.71</v>
      </c>
      <c r="F255" s="288">
        <f t="shared" si="4"/>
        <v>245454376.56999969</v>
      </c>
    </row>
    <row r="256" spans="1:6" s="275" customFormat="1" ht="49.5" customHeight="1" x14ac:dyDescent="0.2">
      <c r="A256" s="217">
        <v>44327</v>
      </c>
      <c r="B256" s="252" t="s">
        <v>4016</v>
      </c>
      <c r="C256" s="193" t="s">
        <v>3921</v>
      </c>
      <c r="D256" s="266"/>
      <c r="E256" s="42">
        <v>43844.02</v>
      </c>
      <c r="F256" s="288">
        <f t="shared" si="4"/>
        <v>245410532.54999968</v>
      </c>
    </row>
    <row r="257" spans="1:6" s="275" customFormat="1" ht="41.25" customHeight="1" x14ac:dyDescent="0.2">
      <c r="A257" s="217">
        <v>44327</v>
      </c>
      <c r="B257" s="252" t="s">
        <v>4017</v>
      </c>
      <c r="C257" s="193" t="s">
        <v>3922</v>
      </c>
      <c r="D257" s="266"/>
      <c r="E257" s="42">
        <v>183073.37</v>
      </c>
      <c r="F257" s="288">
        <f t="shared" si="4"/>
        <v>245227459.17999968</v>
      </c>
    </row>
    <row r="258" spans="1:6" s="275" customFormat="1" ht="41.25" customHeight="1" x14ac:dyDescent="0.2">
      <c r="A258" s="217">
        <v>44327</v>
      </c>
      <c r="B258" s="252" t="s">
        <v>4018</v>
      </c>
      <c r="C258" s="193" t="s">
        <v>3923</v>
      </c>
      <c r="D258" s="266"/>
      <c r="E258" s="42">
        <v>185380.71</v>
      </c>
      <c r="F258" s="288">
        <f t="shared" si="4"/>
        <v>245042078.46999967</v>
      </c>
    </row>
    <row r="259" spans="1:6" s="275" customFormat="1" ht="41.25" customHeight="1" x14ac:dyDescent="0.2">
      <c r="A259" s="217">
        <v>44327</v>
      </c>
      <c r="B259" s="252" t="s">
        <v>4019</v>
      </c>
      <c r="C259" s="193" t="s">
        <v>3924</v>
      </c>
      <c r="D259" s="266"/>
      <c r="E259" s="42">
        <v>203918.78</v>
      </c>
      <c r="F259" s="288">
        <f t="shared" si="4"/>
        <v>244838159.68999967</v>
      </c>
    </row>
    <row r="260" spans="1:6" s="275" customFormat="1" ht="41.25" customHeight="1" x14ac:dyDescent="0.2">
      <c r="A260" s="217">
        <v>44327</v>
      </c>
      <c r="B260" s="252" t="s">
        <v>4020</v>
      </c>
      <c r="C260" s="193" t="s">
        <v>3925</v>
      </c>
      <c r="D260" s="266"/>
      <c r="E260" s="42">
        <v>119728.93</v>
      </c>
      <c r="F260" s="288">
        <f t="shared" si="4"/>
        <v>244718430.75999966</v>
      </c>
    </row>
    <row r="261" spans="1:6" s="275" customFormat="1" ht="41.25" customHeight="1" x14ac:dyDescent="0.2">
      <c r="A261" s="217">
        <v>44327</v>
      </c>
      <c r="B261" s="252" t="s">
        <v>4021</v>
      </c>
      <c r="C261" s="193" t="s">
        <v>3926</v>
      </c>
      <c r="D261" s="266"/>
      <c r="E261" s="42">
        <v>31823</v>
      </c>
      <c r="F261" s="288">
        <f t="shared" si="4"/>
        <v>244686607.75999966</v>
      </c>
    </row>
    <row r="262" spans="1:6" s="275" customFormat="1" ht="41.25" customHeight="1" x14ac:dyDescent="0.2">
      <c r="A262" s="217">
        <v>44327</v>
      </c>
      <c r="B262" s="252" t="s">
        <v>4022</v>
      </c>
      <c r="C262" s="193" t="s">
        <v>3927</v>
      </c>
      <c r="D262" s="266"/>
      <c r="E262" s="42">
        <v>153557.71</v>
      </c>
      <c r="F262" s="288">
        <f t="shared" si="4"/>
        <v>244533050.04999965</v>
      </c>
    </row>
    <row r="263" spans="1:6" s="275" customFormat="1" ht="41.25" customHeight="1" x14ac:dyDescent="0.2">
      <c r="A263" s="217">
        <v>44327</v>
      </c>
      <c r="B263" s="252" t="s">
        <v>4023</v>
      </c>
      <c r="C263" s="193" t="s">
        <v>3928</v>
      </c>
      <c r="D263" s="266"/>
      <c r="E263" s="42">
        <v>228456.85</v>
      </c>
      <c r="F263" s="288">
        <f t="shared" si="4"/>
        <v>244304593.19999966</v>
      </c>
    </row>
    <row r="264" spans="1:6" s="275" customFormat="1" ht="41.25" customHeight="1" x14ac:dyDescent="0.2">
      <c r="A264" s="217">
        <v>44327</v>
      </c>
      <c r="B264" s="252" t="s">
        <v>4024</v>
      </c>
      <c r="C264" s="193" t="s">
        <v>3929</v>
      </c>
      <c r="D264" s="266"/>
      <c r="E264" s="42">
        <v>189365.48</v>
      </c>
      <c r="F264" s="288">
        <f t="shared" si="4"/>
        <v>244115227.71999967</v>
      </c>
    </row>
    <row r="265" spans="1:6" s="275" customFormat="1" ht="41.25" customHeight="1" x14ac:dyDescent="0.2">
      <c r="A265" s="217">
        <v>44327</v>
      </c>
      <c r="B265" s="252" t="s">
        <v>4025</v>
      </c>
      <c r="C265" s="193" t="s">
        <v>3930</v>
      </c>
      <c r="D265" s="266"/>
      <c r="E265" s="42">
        <v>33390.86</v>
      </c>
      <c r="F265" s="288">
        <f t="shared" si="4"/>
        <v>244081836.85999966</v>
      </c>
    </row>
    <row r="266" spans="1:6" s="275" customFormat="1" ht="41.25" customHeight="1" x14ac:dyDescent="0.2">
      <c r="A266" s="217">
        <v>44327</v>
      </c>
      <c r="B266" s="252" t="s">
        <v>4026</v>
      </c>
      <c r="C266" s="193" t="s">
        <v>3931</v>
      </c>
      <c r="D266" s="266"/>
      <c r="E266" s="42">
        <v>4153.21</v>
      </c>
      <c r="F266" s="288">
        <f t="shared" si="4"/>
        <v>244077683.64999965</v>
      </c>
    </row>
    <row r="267" spans="1:6" s="275" customFormat="1" ht="41.25" customHeight="1" x14ac:dyDescent="0.2">
      <c r="A267" s="217">
        <v>44327</v>
      </c>
      <c r="B267" s="252" t="s">
        <v>4027</v>
      </c>
      <c r="C267" s="193" t="s">
        <v>3932</v>
      </c>
      <c r="D267" s="266"/>
      <c r="E267" s="42">
        <v>130766.04</v>
      </c>
      <c r="F267" s="288">
        <f t="shared" si="4"/>
        <v>243946917.60999966</v>
      </c>
    </row>
    <row r="268" spans="1:6" s="275" customFormat="1" ht="41.25" customHeight="1" x14ac:dyDescent="0.2">
      <c r="A268" s="217">
        <v>44327</v>
      </c>
      <c r="B268" s="252" t="s">
        <v>4028</v>
      </c>
      <c r="C268" s="193" t="s">
        <v>3933</v>
      </c>
      <c r="D268" s="266"/>
      <c r="E268" s="42">
        <v>339000</v>
      </c>
      <c r="F268" s="288">
        <f t="shared" si="4"/>
        <v>243607917.60999966</v>
      </c>
    </row>
    <row r="269" spans="1:6" s="275" customFormat="1" ht="41.25" customHeight="1" x14ac:dyDescent="0.2">
      <c r="A269" s="217">
        <v>44327</v>
      </c>
      <c r="B269" s="252" t="s">
        <v>4029</v>
      </c>
      <c r="C269" s="193" t="s">
        <v>3934</v>
      </c>
      <c r="D269" s="266"/>
      <c r="E269" s="42">
        <v>228302.72</v>
      </c>
      <c r="F269" s="288">
        <f t="shared" si="4"/>
        <v>243379614.88999966</v>
      </c>
    </row>
    <row r="270" spans="1:6" s="275" customFormat="1" ht="41.25" customHeight="1" x14ac:dyDescent="0.2">
      <c r="A270" s="217">
        <v>44327</v>
      </c>
      <c r="B270" s="252" t="s">
        <v>4030</v>
      </c>
      <c r="C270" s="193" t="s">
        <v>3935</v>
      </c>
      <c r="D270" s="266"/>
      <c r="E270" s="42">
        <v>250250.73</v>
      </c>
      <c r="F270" s="288">
        <f t="shared" si="4"/>
        <v>243129364.15999967</v>
      </c>
    </row>
    <row r="271" spans="1:6" s="275" customFormat="1" ht="41.25" customHeight="1" x14ac:dyDescent="0.2">
      <c r="A271" s="217">
        <v>44327</v>
      </c>
      <c r="B271" s="252" t="s">
        <v>4031</v>
      </c>
      <c r="C271" s="193" t="s">
        <v>3936</v>
      </c>
      <c r="D271" s="266"/>
      <c r="E271" s="42">
        <v>173844.02</v>
      </c>
      <c r="F271" s="288">
        <f t="shared" si="4"/>
        <v>242955520.13999966</v>
      </c>
    </row>
    <row r="272" spans="1:6" s="275" customFormat="1" ht="41.25" customHeight="1" x14ac:dyDescent="0.2">
      <c r="A272" s="217">
        <v>44327</v>
      </c>
      <c r="B272" s="252" t="s">
        <v>4032</v>
      </c>
      <c r="C272" s="193" t="s">
        <v>3937</v>
      </c>
      <c r="D272" s="266"/>
      <c r="E272" s="42">
        <v>229781.38</v>
      </c>
      <c r="F272" s="288">
        <f t="shared" si="4"/>
        <v>242725738.75999966</v>
      </c>
    </row>
    <row r="273" spans="1:6" s="275" customFormat="1" ht="41.25" customHeight="1" x14ac:dyDescent="0.2">
      <c r="A273" s="217">
        <v>44327</v>
      </c>
      <c r="B273" s="252" t="s">
        <v>4033</v>
      </c>
      <c r="C273" s="193" t="s">
        <v>3938</v>
      </c>
      <c r="D273" s="266"/>
      <c r="E273" s="42">
        <v>98458.7</v>
      </c>
      <c r="F273" s="288">
        <f t="shared" si="4"/>
        <v>242627280.05999967</v>
      </c>
    </row>
    <row r="274" spans="1:6" s="275" customFormat="1" ht="41.25" customHeight="1" x14ac:dyDescent="0.2">
      <c r="A274" s="217">
        <v>44327</v>
      </c>
      <c r="B274" s="252" t="s">
        <v>4034</v>
      </c>
      <c r="C274" s="193" t="s">
        <v>3939</v>
      </c>
      <c r="D274" s="266"/>
      <c r="E274" s="42">
        <v>185380.71</v>
      </c>
      <c r="F274" s="288">
        <f t="shared" ref="F274:F337" si="5">F273+D274-E274</f>
        <v>242441899.34999967</v>
      </c>
    </row>
    <row r="275" spans="1:6" s="275" customFormat="1" ht="41.25" customHeight="1" x14ac:dyDescent="0.2">
      <c r="A275" s="217">
        <v>44327</v>
      </c>
      <c r="B275" s="252" t="s">
        <v>4035</v>
      </c>
      <c r="C275" s="193" t="s">
        <v>3940</v>
      </c>
      <c r="D275" s="266"/>
      <c r="E275" s="42">
        <v>185380.71</v>
      </c>
      <c r="F275" s="288">
        <f t="shared" si="5"/>
        <v>242256518.63999966</v>
      </c>
    </row>
    <row r="276" spans="1:6" s="275" customFormat="1" ht="41.25" customHeight="1" x14ac:dyDescent="0.2">
      <c r="A276" s="217">
        <v>44327</v>
      </c>
      <c r="B276" s="252" t="s">
        <v>4036</v>
      </c>
      <c r="C276" s="193" t="s">
        <v>3941</v>
      </c>
      <c r="D276" s="266"/>
      <c r="E276" s="42">
        <v>33844.019999999997</v>
      </c>
      <c r="F276" s="288">
        <f t="shared" si="5"/>
        <v>242222674.61999965</v>
      </c>
    </row>
    <row r="277" spans="1:6" s="275" customFormat="1" ht="41.25" customHeight="1" x14ac:dyDescent="0.2">
      <c r="A277" s="217">
        <v>44327</v>
      </c>
      <c r="B277" s="252" t="s">
        <v>4037</v>
      </c>
      <c r="C277" s="193" t="s">
        <v>3942</v>
      </c>
      <c r="D277" s="266"/>
      <c r="E277" s="42">
        <v>145380.71</v>
      </c>
      <c r="F277" s="288">
        <f t="shared" si="5"/>
        <v>242077293.90999964</v>
      </c>
    </row>
    <row r="278" spans="1:6" s="275" customFormat="1" ht="41.25" customHeight="1" x14ac:dyDescent="0.2">
      <c r="A278" s="217">
        <v>44327</v>
      </c>
      <c r="B278" s="252" t="s">
        <v>4038</v>
      </c>
      <c r="C278" s="193" t="s">
        <v>3943</v>
      </c>
      <c r="D278" s="266"/>
      <c r="E278" s="42">
        <v>11680.2</v>
      </c>
      <c r="F278" s="288">
        <f t="shared" si="5"/>
        <v>242065613.70999965</v>
      </c>
    </row>
    <row r="279" spans="1:6" s="275" customFormat="1" ht="41.25" customHeight="1" x14ac:dyDescent="0.2">
      <c r="A279" s="217">
        <v>44327</v>
      </c>
      <c r="B279" s="252" t="s">
        <v>4039</v>
      </c>
      <c r="C279" s="193" t="s">
        <v>3944</v>
      </c>
      <c r="D279" s="266"/>
      <c r="E279" s="42">
        <v>33844.019999999997</v>
      </c>
      <c r="F279" s="288">
        <f t="shared" si="5"/>
        <v>242031769.68999964</v>
      </c>
    </row>
    <row r="280" spans="1:6" s="275" customFormat="1" ht="41.25" customHeight="1" x14ac:dyDescent="0.2">
      <c r="A280" s="217">
        <v>44327</v>
      </c>
      <c r="B280" s="252" t="s">
        <v>4040</v>
      </c>
      <c r="C280" s="193" t="s">
        <v>3945</v>
      </c>
      <c r="D280" s="266"/>
      <c r="E280" s="42">
        <v>66159.649999999994</v>
      </c>
      <c r="F280" s="288">
        <f t="shared" si="5"/>
        <v>241965610.03999963</v>
      </c>
    </row>
    <row r="281" spans="1:6" s="275" customFormat="1" ht="41.25" customHeight="1" x14ac:dyDescent="0.2">
      <c r="A281" s="217">
        <v>44327</v>
      </c>
      <c r="B281" s="252" t="s">
        <v>4041</v>
      </c>
      <c r="C281" s="193" t="s">
        <v>3946</v>
      </c>
      <c r="D281" s="266"/>
      <c r="E281" s="42">
        <v>12299.05</v>
      </c>
      <c r="F281" s="288">
        <f t="shared" si="5"/>
        <v>241953310.98999962</v>
      </c>
    </row>
    <row r="282" spans="1:6" s="275" customFormat="1" ht="41.25" customHeight="1" x14ac:dyDescent="0.2">
      <c r="A282" s="217">
        <v>44327</v>
      </c>
      <c r="B282" s="252" t="s">
        <v>4042</v>
      </c>
      <c r="C282" s="193" t="s">
        <v>3947</v>
      </c>
      <c r="D282" s="266"/>
      <c r="E282" s="42">
        <v>136226.4</v>
      </c>
      <c r="F282" s="288">
        <f t="shared" si="5"/>
        <v>241817084.58999962</v>
      </c>
    </row>
    <row r="283" spans="1:6" s="275" customFormat="1" ht="26.25" customHeight="1" x14ac:dyDescent="0.2">
      <c r="A283" s="217">
        <v>44327</v>
      </c>
      <c r="B283" s="5" t="s">
        <v>3323</v>
      </c>
      <c r="C283" s="5" t="s">
        <v>3327</v>
      </c>
      <c r="D283" s="266"/>
      <c r="E283" s="42">
        <v>862110</v>
      </c>
      <c r="F283" s="288">
        <f t="shared" si="5"/>
        <v>240954974.58999962</v>
      </c>
    </row>
    <row r="284" spans="1:6" s="275" customFormat="1" ht="41.25" customHeight="1" x14ac:dyDescent="0.2">
      <c r="A284" s="217">
        <v>44327</v>
      </c>
      <c r="B284" s="5" t="s">
        <v>3324</v>
      </c>
      <c r="C284" s="5" t="s">
        <v>3329</v>
      </c>
      <c r="D284" s="266"/>
      <c r="E284" s="42">
        <v>973153.08</v>
      </c>
      <c r="F284" s="288">
        <f t="shared" si="5"/>
        <v>239981821.5099996</v>
      </c>
    </row>
    <row r="285" spans="1:6" s="275" customFormat="1" ht="41.25" customHeight="1" x14ac:dyDescent="0.2">
      <c r="A285" s="217">
        <v>44327</v>
      </c>
      <c r="B285" s="5" t="s">
        <v>3325</v>
      </c>
      <c r="C285" s="5" t="s">
        <v>3328</v>
      </c>
      <c r="D285" s="266"/>
      <c r="E285" s="42">
        <v>131052.5</v>
      </c>
      <c r="F285" s="288">
        <f t="shared" si="5"/>
        <v>239850769.0099996</v>
      </c>
    </row>
    <row r="286" spans="1:6" s="275" customFormat="1" ht="41.25" customHeight="1" x14ac:dyDescent="0.2">
      <c r="A286" s="217">
        <v>44328</v>
      </c>
      <c r="B286" s="252" t="s">
        <v>4043</v>
      </c>
      <c r="C286" s="193" t="s">
        <v>3949</v>
      </c>
      <c r="D286" s="266"/>
      <c r="E286" s="42">
        <v>87997.23</v>
      </c>
      <c r="F286" s="288">
        <f t="shared" si="5"/>
        <v>239762771.77999961</v>
      </c>
    </row>
    <row r="287" spans="1:6" s="275" customFormat="1" ht="41.25" customHeight="1" x14ac:dyDescent="0.2">
      <c r="A287" s="217">
        <v>44328</v>
      </c>
      <c r="B287" s="252" t="s">
        <v>4044</v>
      </c>
      <c r="C287" s="193" t="s">
        <v>3370</v>
      </c>
      <c r="D287" s="266"/>
      <c r="E287" s="42">
        <v>203918.78</v>
      </c>
      <c r="F287" s="288">
        <f t="shared" si="5"/>
        <v>239558852.99999961</v>
      </c>
    </row>
    <row r="288" spans="1:6" s="275" customFormat="1" ht="41.25" customHeight="1" x14ac:dyDescent="0.2">
      <c r="A288" s="217">
        <v>44328</v>
      </c>
      <c r="B288" s="252" t="s">
        <v>4045</v>
      </c>
      <c r="C288" s="193" t="s">
        <v>3950</v>
      </c>
      <c r="D288" s="266"/>
      <c r="E288" s="42">
        <v>125649.75</v>
      </c>
      <c r="F288" s="288">
        <f t="shared" si="5"/>
        <v>239433203.24999961</v>
      </c>
    </row>
    <row r="289" spans="1:6" s="275" customFormat="1" ht="58.5" customHeight="1" x14ac:dyDescent="0.2">
      <c r="A289" s="217">
        <v>44328</v>
      </c>
      <c r="B289" s="252" t="s">
        <v>4046</v>
      </c>
      <c r="C289" s="193" t="s">
        <v>3951</v>
      </c>
      <c r="D289" s="266"/>
      <c r="E289" s="42">
        <v>249422.5</v>
      </c>
      <c r="F289" s="288">
        <f t="shared" si="5"/>
        <v>239183780.74999961</v>
      </c>
    </row>
    <row r="290" spans="1:6" s="275" customFormat="1" ht="41.25" customHeight="1" x14ac:dyDescent="0.2">
      <c r="A290" s="217">
        <v>44328</v>
      </c>
      <c r="B290" s="252" t="s">
        <v>4047</v>
      </c>
      <c r="C290" s="193" t="s">
        <v>3952</v>
      </c>
      <c r="D290" s="266"/>
      <c r="E290" s="42">
        <v>238848.46</v>
      </c>
      <c r="F290" s="288">
        <f t="shared" si="5"/>
        <v>238944932.2899996</v>
      </c>
    </row>
    <row r="291" spans="1:6" s="275" customFormat="1" ht="41.25" customHeight="1" x14ac:dyDescent="0.2">
      <c r="A291" s="217">
        <v>44328</v>
      </c>
      <c r="B291" s="252" t="s">
        <v>4048</v>
      </c>
      <c r="C291" s="193" t="s">
        <v>3953</v>
      </c>
      <c r="D291" s="266"/>
      <c r="E291" s="42">
        <v>76151.360000000001</v>
      </c>
      <c r="F291" s="288">
        <f t="shared" si="5"/>
        <v>238868780.92999959</v>
      </c>
    </row>
    <row r="292" spans="1:6" s="275" customFormat="1" ht="41.25" customHeight="1" x14ac:dyDescent="0.2">
      <c r="A292" s="217">
        <v>44328</v>
      </c>
      <c r="B292" s="252" t="s">
        <v>4049</v>
      </c>
      <c r="C292" s="193" t="s">
        <v>3371</v>
      </c>
      <c r="D292" s="266"/>
      <c r="E292" s="42">
        <v>185380.71</v>
      </c>
      <c r="F292" s="288">
        <f t="shared" si="5"/>
        <v>238683400.21999958</v>
      </c>
    </row>
    <row r="293" spans="1:6" s="275" customFormat="1" ht="41.25" customHeight="1" x14ac:dyDescent="0.2">
      <c r="A293" s="217">
        <v>44328</v>
      </c>
      <c r="B293" s="252" t="s">
        <v>4050</v>
      </c>
      <c r="C293" s="193" t="s">
        <v>3372</v>
      </c>
      <c r="D293" s="266"/>
      <c r="E293" s="42">
        <v>108458.7</v>
      </c>
      <c r="F293" s="288">
        <f t="shared" si="5"/>
        <v>238574941.51999959</v>
      </c>
    </row>
    <row r="294" spans="1:6" s="275" customFormat="1" ht="41.25" customHeight="1" x14ac:dyDescent="0.2">
      <c r="A294" s="217">
        <v>44328</v>
      </c>
      <c r="B294" s="252" t="s">
        <v>4051</v>
      </c>
      <c r="C294" s="193" t="s">
        <v>3373</v>
      </c>
      <c r="D294" s="266"/>
      <c r="E294" s="42">
        <v>187688.05</v>
      </c>
      <c r="F294" s="288">
        <f t="shared" si="5"/>
        <v>238387253.46999958</v>
      </c>
    </row>
    <row r="295" spans="1:6" s="275" customFormat="1" ht="41.25" customHeight="1" x14ac:dyDescent="0.2">
      <c r="A295" s="217">
        <v>44328</v>
      </c>
      <c r="B295" s="252" t="s">
        <v>4052</v>
      </c>
      <c r="C295" s="193" t="s">
        <v>3374</v>
      </c>
      <c r="D295" s="266"/>
      <c r="E295" s="42">
        <v>132150.44</v>
      </c>
      <c r="F295" s="288">
        <f t="shared" si="5"/>
        <v>238255103.02999958</v>
      </c>
    </row>
    <row r="296" spans="1:6" s="275" customFormat="1" ht="41.25" customHeight="1" x14ac:dyDescent="0.2">
      <c r="A296" s="217">
        <v>44328</v>
      </c>
      <c r="B296" s="252" t="s">
        <v>4053</v>
      </c>
      <c r="C296" s="193" t="s">
        <v>3375</v>
      </c>
      <c r="D296" s="266"/>
      <c r="E296" s="42">
        <v>105766.5</v>
      </c>
      <c r="F296" s="288">
        <f t="shared" si="5"/>
        <v>238149336.52999958</v>
      </c>
    </row>
    <row r="297" spans="1:6" s="275" customFormat="1" ht="41.25" customHeight="1" x14ac:dyDescent="0.2">
      <c r="A297" s="217">
        <v>44328</v>
      </c>
      <c r="B297" s="252" t="s">
        <v>4054</v>
      </c>
      <c r="C297" s="193" t="s">
        <v>3376</v>
      </c>
      <c r="D297" s="266"/>
      <c r="E297" s="42">
        <v>37228.43</v>
      </c>
      <c r="F297" s="288">
        <f t="shared" si="5"/>
        <v>238112108.09999958</v>
      </c>
    </row>
    <row r="298" spans="1:6" s="275" customFormat="1" ht="41.25" customHeight="1" x14ac:dyDescent="0.2">
      <c r="A298" s="217">
        <v>44328</v>
      </c>
      <c r="B298" s="252" t="s">
        <v>4055</v>
      </c>
      <c r="C298" s="193" t="s">
        <v>3954</v>
      </c>
      <c r="D298" s="266"/>
      <c r="E298" s="42">
        <v>4153.21</v>
      </c>
      <c r="F298" s="288">
        <f t="shared" si="5"/>
        <v>238107954.88999957</v>
      </c>
    </row>
    <row r="299" spans="1:6" s="275" customFormat="1" ht="41.25" customHeight="1" x14ac:dyDescent="0.2">
      <c r="A299" s="217">
        <v>44328</v>
      </c>
      <c r="B299" s="252" t="s">
        <v>4056</v>
      </c>
      <c r="C299" s="193" t="s">
        <v>3955</v>
      </c>
      <c r="D299" s="266"/>
      <c r="E299" s="42">
        <v>227694.3</v>
      </c>
      <c r="F299" s="288">
        <f t="shared" si="5"/>
        <v>237880260.58999956</v>
      </c>
    </row>
    <row r="300" spans="1:6" s="275" customFormat="1" ht="41.25" customHeight="1" x14ac:dyDescent="0.2">
      <c r="A300" s="217">
        <v>44328</v>
      </c>
      <c r="B300" s="252" t="s">
        <v>4057</v>
      </c>
      <c r="C300" s="193" t="s">
        <v>3956</v>
      </c>
      <c r="D300" s="266"/>
      <c r="E300" s="42">
        <v>201920.86</v>
      </c>
      <c r="F300" s="288">
        <f t="shared" si="5"/>
        <v>237678339.72999954</v>
      </c>
    </row>
    <row r="301" spans="1:6" s="275" customFormat="1" ht="41.25" customHeight="1" x14ac:dyDescent="0.2">
      <c r="A301" s="217">
        <v>44328</v>
      </c>
      <c r="B301" s="252" t="s">
        <v>4058</v>
      </c>
      <c r="C301" s="193" t="s">
        <v>3377</v>
      </c>
      <c r="D301" s="266"/>
      <c r="E301" s="42">
        <v>359244.09</v>
      </c>
      <c r="F301" s="288">
        <f t="shared" si="5"/>
        <v>237319095.63999954</v>
      </c>
    </row>
    <row r="302" spans="1:6" s="275" customFormat="1" ht="41.25" customHeight="1" x14ac:dyDescent="0.2">
      <c r="A302" s="217">
        <v>44328</v>
      </c>
      <c r="B302" s="252" t="s">
        <v>4059</v>
      </c>
      <c r="C302" s="193" t="s">
        <v>3378</v>
      </c>
      <c r="D302" s="266"/>
      <c r="E302" s="42">
        <v>213457.59</v>
      </c>
      <c r="F302" s="288">
        <f t="shared" si="5"/>
        <v>237105638.04999954</v>
      </c>
    </row>
    <row r="303" spans="1:6" s="275" customFormat="1" ht="41.25" customHeight="1" x14ac:dyDescent="0.2">
      <c r="A303" s="217">
        <v>44328</v>
      </c>
      <c r="B303" s="252" t="s">
        <v>4060</v>
      </c>
      <c r="C303" s="193" t="s">
        <v>3379</v>
      </c>
      <c r="D303" s="266"/>
      <c r="E303" s="42">
        <v>215649.74</v>
      </c>
      <c r="F303" s="288">
        <f t="shared" si="5"/>
        <v>236889988.30999953</v>
      </c>
    </row>
    <row r="304" spans="1:6" s="275" customFormat="1" ht="41.25" customHeight="1" x14ac:dyDescent="0.2">
      <c r="A304" s="217">
        <v>44328</v>
      </c>
      <c r="B304" s="252" t="s">
        <v>4061</v>
      </c>
      <c r="C304" s="193" t="s">
        <v>3380</v>
      </c>
      <c r="D304" s="266"/>
      <c r="E304" s="42">
        <v>203918.78</v>
      </c>
      <c r="F304" s="288">
        <f t="shared" si="5"/>
        <v>236686069.52999952</v>
      </c>
    </row>
    <row r="305" spans="1:6" s="275" customFormat="1" ht="41.25" customHeight="1" x14ac:dyDescent="0.2">
      <c r="A305" s="217">
        <v>44328</v>
      </c>
      <c r="B305" s="252" t="s">
        <v>4062</v>
      </c>
      <c r="C305" s="193" t="s">
        <v>3957</v>
      </c>
      <c r="D305" s="266"/>
      <c r="E305" s="42">
        <v>98458.7</v>
      </c>
      <c r="F305" s="288">
        <f t="shared" si="5"/>
        <v>236587610.82999954</v>
      </c>
    </row>
    <row r="306" spans="1:6" s="275" customFormat="1" ht="41.25" customHeight="1" x14ac:dyDescent="0.2">
      <c r="A306" s="217">
        <v>44328</v>
      </c>
      <c r="B306" s="252" t="s">
        <v>4063</v>
      </c>
      <c r="C306" s="193" t="s">
        <v>3958</v>
      </c>
      <c r="D306" s="266"/>
      <c r="E306" s="42">
        <v>163073.37</v>
      </c>
      <c r="F306" s="288">
        <f t="shared" si="5"/>
        <v>236424537.45999953</v>
      </c>
    </row>
    <row r="307" spans="1:6" s="275" customFormat="1" ht="50.25" customHeight="1" x14ac:dyDescent="0.2">
      <c r="A307" s="217">
        <v>44328</v>
      </c>
      <c r="B307" s="252" t="s">
        <v>4064</v>
      </c>
      <c r="C307" s="193" t="s">
        <v>3381</v>
      </c>
      <c r="D307" s="266"/>
      <c r="E307" s="42">
        <v>43844.02</v>
      </c>
      <c r="F307" s="288">
        <f t="shared" si="5"/>
        <v>236380693.43999952</v>
      </c>
    </row>
    <row r="308" spans="1:6" s="275" customFormat="1" ht="41.25" customHeight="1" x14ac:dyDescent="0.2">
      <c r="A308" s="217">
        <v>44328</v>
      </c>
      <c r="B308" s="252" t="s">
        <v>4065</v>
      </c>
      <c r="C308" s="193" t="s">
        <v>3959</v>
      </c>
      <c r="D308" s="266"/>
      <c r="E308" s="42">
        <v>43844.02</v>
      </c>
      <c r="F308" s="288">
        <f t="shared" si="5"/>
        <v>236336849.41999951</v>
      </c>
    </row>
    <row r="309" spans="1:6" s="275" customFormat="1" ht="41.25" customHeight="1" x14ac:dyDescent="0.2">
      <c r="A309" s="217">
        <v>44328</v>
      </c>
      <c r="B309" s="252" t="s">
        <v>4066</v>
      </c>
      <c r="C309" s="193" t="s">
        <v>3382</v>
      </c>
      <c r="D309" s="266"/>
      <c r="E309" s="42">
        <v>43844.02</v>
      </c>
      <c r="F309" s="288">
        <f t="shared" si="5"/>
        <v>236293005.3999995</v>
      </c>
    </row>
    <row r="310" spans="1:6" s="275" customFormat="1" ht="41.25" customHeight="1" x14ac:dyDescent="0.2">
      <c r="A310" s="217">
        <v>44328</v>
      </c>
      <c r="B310" s="252" t="s">
        <v>4067</v>
      </c>
      <c r="C310" s="193" t="s">
        <v>3960</v>
      </c>
      <c r="D310" s="266"/>
      <c r="E310" s="42">
        <v>185380.71</v>
      </c>
      <c r="F310" s="288">
        <f t="shared" si="5"/>
        <v>236107624.68999949</v>
      </c>
    </row>
    <row r="311" spans="1:6" s="275" customFormat="1" ht="48" customHeight="1" x14ac:dyDescent="0.2">
      <c r="A311" s="217">
        <v>44328</v>
      </c>
      <c r="B311" s="252" t="s">
        <v>4068</v>
      </c>
      <c r="C311" s="193" t="s">
        <v>3961</v>
      </c>
      <c r="D311" s="266"/>
      <c r="E311" s="42">
        <v>206456.85</v>
      </c>
      <c r="F311" s="288">
        <f t="shared" si="5"/>
        <v>235901167.8399995</v>
      </c>
    </row>
    <row r="312" spans="1:6" s="275" customFormat="1" ht="41.25" customHeight="1" x14ac:dyDescent="0.2">
      <c r="A312" s="217">
        <v>44328</v>
      </c>
      <c r="B312" s="252" t="s">
        <v>4069</v>
      </c>
      <c r="C312" s="193" t="s">
        <v>1728</v>
      </c>
      <c r="D312" s="266"/>
      <c r="E312" s="42">
        <v>185380.71</v>
      </c>
      <c r="F312" s="288">
        <f t="shared" si="5"/>
        <v>235715787.12999949</v>
      </c>
    </row>
    <row r="313" spans="1:6" s="275" customFormat="1" ht="41.25" customHeight="1" x14ac:dyDescent="0.2">
      <c r="A313" s="217">
        <v>44328</v>
      </c>
      <c r="B313" s="252" t="s">
        <v>4070</v>
      </c>
      <c r="C313" s="193" t="s">
        <v>3962</v>
      </c>
      <c r="D313" s="266"/>
      <c r="E313" s="42">
        <v>105766.5</v>
      </c>
      <c r="F313" s="288">
        <f t="shared" si="5"/>
        <v>235610020.62999949</v>
      </c>
    </row>
    <row r="314" spans="1:6" s="275" customFormat="1" ht="41.25" customHeight="1" x14ac:dyDescent="0.2">
      <c r="A314" s="217">
        <v>44328</v>
      </c>
      <c r="B314" s="252" t="s">
        <v>4071</v>
      </c>
      <c r="C314" s="193" t="s">
        <v>3963</v>
      </c>
      <c r="D314" s="266"/>
      <c r="E314" s="42">
        <v>35532.99</v>
      </c>
      <c r="F314" s="288">
        <f t="shared" si="5"/>
        <v>235574487.63999948</v>
      </c>
    </row>
    <row r="315" spans="1:6" s="275" customFormat="1" ht="41.25" customHeight="1" x14ac:dyDescent="0.2">
      <c r="A315" s="217">
        <v>44328</v>
      </c>
      <c r="B315" s="252" t="s">
        <v>4072</v>
      </c>
      <c r="C315" s="193" t="s">
        <v>3964</v>
      </c>
      <c r="D315" s="266"/>
      <c r="E315" s="42">
        <v>18614.21</v>
      </c>
      <c r="F315" s="288">
        <f t="shared" si="5"/>
        <v>235555873.42999947</v>
      </c>
    </row>
    <row r="316" spans="1:6" s="275" customFormat="1" ht="41.25" customHeight="1" x14ac:dyDescent="0.2">
      <c r="A316" s="217">
        <v>44328</v>
      </c>
      <c r="B316" s="252" t="s">
        <v>4073</v>
      </c>
      <c r="C316" s="193" t="s">
        <v>3383</v>
      </c>
      <c r="D316" s="266"/>
      <c r="E316" s="42">
        <v>183073.37</v>
      </c>
      <c r="F316" s="288">
        <f t="shared" si="5"/>
        <v>235372800.05999947</v>
      </c>
    </row>
    <row r="317" spans="1:6" s="275" customFormat="1" ht="41.25" customHeight="1" x14ac:dyDescent="0.2">
      <c r="A317" s="217">
        <v>44328</v>
      </c>
      <c r="B317" s="252" t="s">
        <v>4074</v>
      </c>
      <c r="C317" s="193" t="s">
        <v>3384</v>
      </c>
      <c r="D317" s="266"/>
      <c r="E317" s="42">
        <v>184457.78</v>
      </c>
      <c r="F317" s="288">
        <f t="shared" si="5"/>
        <v>235188342.27999946</v>
      </c>
    </row>
    <row r="318" spans="1:6" s="275" customFormat="1" ht="59.25" customHeight="1" x14ac:dyDescent="0.2">
      <c r="A318" s="217">
        <v>44328</v>
      </c>
      <c r="B318" s="252" t="s">
        <v>4075</v>
      </c>
      <c r="C318" s="193" t="s">
        <v>3965</v>
      </c>
      <c r="D318" s="266"/>
      <c r="E318" s="42">
        <v>183073.37</v>
      </c>
      <c r="F318" s="288">
        <f t="shared" si="5"/>
        <v>235005268.90999946</v>
      </c>
    </row>
    <row r="319" spans="1:6" s="275" customFormat="1" ht="41.25" customHeight="1" x14ac:dyDescent="0.2">
      <c r="A319" s="217">
        <v>44328</v>
      </c>
      <c r="B319" s="252" t="s">
        <v>4076</v>
      </c>
      <c r="C319" s="193" t="s">
        <v>3966</v>
      </c>
      <c r="D319" s="266"/>
      <c r="E319" s="42">
        <v>88458.7</v>
      </c>
      <c r="F319" s="288">
        <f t="shared" si="5"/>
        <v>234916810.20999947</v>
      </c>
    </row>
    <row r="320" spans="1:6" s="275" customFormat="1" ht="49.5" customHeight="1" x14ac:dyDescent="0.2">
      <c r="A320" s="217">
        <v>44328</v>
      </c>
      <c r="B320" s="252" t="s">
        <v>4077</v>
      </c>
      <c r="C320" s="193" t="s">
        <v>3967</v>
      </c>
      <c r="D320" s="266"/>
      <c r="E320" s="42">
        <v>160304.57</v>
      </c>
      <c r="F320" s="288">
        <f t="shared" si="5"/>
        <v>234756505.63999948</v>
      </c>
    </row>
    <row r="321" spans="1:6" s="275" customFormat="1" ht="55.5" customHeight="1" x14ac:dyDescent="0.2">
      <c r="A321" s="217">
        <v>44328</v>
      </c>
      <c r="B321" s="252" t="s">
        <v>4078</v>
      </c>
      <c r="C321" s="193" t="s">
        <v>3968</v>
      </c>
      <c r="D321" s="266"/>
      <c r="E321" s="42">
        <v>53844.02</v>
      </c>
      <c r="F321" s="288">
        <f t="shared" si="5"/>
        <v>234702661.61999947</v>
      </c>
    </row>
    <row r="322" spans="1:6" s="275" customFormat="1" ht="51" customHeight="1" x14ac:dyDescent="0.2">
      <c r="A322" s="217">
        <v>44328</v>
      </c>
      <c r="B322" s="252" t="s">
        <v>4079</v>
      </c>
      <c r="C322" s="193" t="s">
        <v>3969</v>
      </c>
      <c r="D322" s="266"/>
      <c r="E322" s="42">
        <v>185380.71</v>
      </c>
      <c r="F322" s="288">
        <f t="shared" si="5"/>
        <v>234517280.90999946</v>
      </c>
    </row>
    <row r="323" spans="1:6" s="275" customFormat="1" ht="45" customHeight="1" x14ac:dyDescent="0.2">
      <c r="A323" s="217">
        <v>44328</v>
      </c>
      <c r="B323" s="252" t="s">
        <v>4080</v>
      </c>
      <c r="C323" s="193" t="s">
        <v>3970</v>
      </c>
      <c r="D323" s="266"/>
      <c r="E323" s="42">
        <v>31075.22</v>
      </c>
      <c r="F323" s="288">
        <f t="shared" si="5"/>
        <v>234486205.68999946</v>
      </c>
    </row>
    <row r="324" spans="1:6" s="275" customFormat="1" ht="40.5" customHeight="1" x14ac:dyDescent="0.2">
      <c r="A324" s="217">
        <v>44328</v>
      </c>
      <c r="B324" s="252" t="s">
        <v>4081</v>
      </c>
      <c r="C324" s="193" t="s">
        <v>3971</v>
      </c>
      <c r="D324" s="266"/>
      <c r="E324" s="42">
        <v>46612.83</v>
      </c>
      <c r="F324" s="288">
        <f t="shared" si="5"/>
        <v>234439592.85999945</v>
      </c>
    </row>
    <row r="325" spans="1:6" s="275" customFormat="1" ht="45.75" customHeight="1" x14ac:dyDescent="0.2">
      <c r="A325" s="217">
        <v>44328</v>
      </c>
      <c r="B325" s="252" t="s">
        <v>4082</v>
      </c>
      <c r="C325" s="193" t="s">
        <v>3972</v>
      </c>
      <c r="D325" s="266"/>
      <c r="E325" s="42">
        <v>185380.71</v>
      </c>
      <c r="F325" s="288">
        <f t="shared" si="5"/>
        <v>234254212.14999944</v>
      </c>
    </row>
    <row r="326" spans="1:6" s="275" customFormat="1" ht="41.25" customHeight="1" x14ac:dyDescent="0.2">
      <c r="A326" s="217">
        <v>44328</v>
      </c>
      <c r="B326" s="252" t="s">
        <v>4083</v>
      </c>
      <c r="C326" s="193" t="s">
        <v>3973</v>
      </c>
      <c r="D326" s="266"/>
      <c r="E326" s="42">
        <v>187688.05</v>
      </c>
      <c r="F326" s="288">
        <f t="shared" si="5"/>
        <v>234066524.09999943</v>
      </c>
    </row>
    <row r="327" spans="1:6" s="275" customFormat="1" ht="41.25" customHeight="1" x14ac:dyDescent="0.2">
      <c r="A327" s="217">
        <v>44328</v>
      </c>
      <c r="B327" s="252" t="s">
        <v>4084</v>
      </c>
      <c r="C327" s="193" t="s">
        <v>3974</v>
      </c>
      <c r="D327" s="266"/>
      <c r="E327" s="42">
        <v>107074.3</v>
      </c>
      <c r="F327" s="288">
        <f t="shared" si="5"/>
        <v>233959449.79999942</v>
      </c>
    </row>
    <row r="328" spans="1:6" s="275" customFormat="1" ht="41.25" customHeight="1" x14ac:dyDescent="0.2">
      <c r="A328" s="217">
        <v>44328</v>
      </c>
      <c r="B328" s="252" t="s">
        <v>4085</v>
      </c>
      <c r="C328" s="193" t="s">
        <v>2589</v>
      </c>
      <c r="D328" s="266"/>
      <c r="E328" s="42">
        <v>185380.71</v>
      </c>
      <c r="F328" s="288">
        <f t="shared" si="5"/>
        <v>233774069.08999941</v>
      </c>
    </row>
    <row r="329" spans="1:6" s="275" customFormat="1" ht="41.25" customHeight="1" x14ac:dyDescent="0.2">
      <c r="A329" s="217">
        <v>44328</v>
      </c>
      <c r="B329" s="252" t="s">
        <v>4086</v>
      </c>
      <c r="C329" s="193" t="s">
        <v>3975</v>
      </c>
      <c r="D329" s="266"/>
      <c r="E329" s="42">
        <v>183534.84</v>
      </c>
      <c r="F329" s="288">
        <f t="shared" si="5"/>
        <v>233590534.2499994</v>
      </c>
    </row>
    <row r="330" spans="1:6" s="275" customFormat="1" ht="41.25" customHeight="1" x14ac:dyDescent="0.2">
      <c r="A330" s="217">
        <v>44328</v>
      </c>
      <c r="B330" s="252" t="s">
        <v>4087</v>
      </c>
      <c r="C330" s="193" t="s">
        <v>3976</v>
      </c>
      <c r="D330" s="266"/>
      <c r="E330" s="42">
        <v>88458.7</v>
      </c>
      <c r="F330" s="288">
        <f t="shared" si="5"/>
        <v>233502075.54999942</v>
      </c>
    </row>
    <row r="331" spans="1:6" s="275" customFormat="1" ht="47.25" customHeight="1" x14ac:dyDescent="0.2">
      <c r="A331" s="217">
        <v>44328</v>
      </c>
      <c r="B331" s="252" t="s">
        <v>4088</v>
      </c>
      <c r="C331" s="193" t="s">
        <v>3977</v>
      </c>
      <c r="D331" s="266"/>
      <c r="E331" s="42">
        <v>185380.71</v>
      </c>
      <c r="F331" s="288">
        <f t="shared" si="5"/>
        <v>233316694.83999941</v>
      </c>
    </row>
    <row r="332" spans="1:6" s="275" customFormat="1" ht="48" customHeight="1" x14ac:dyDescent="0.2">
      <c r="A332" s="217">
        <v>44328</v>
      </c>
      <c r="B332" s="252" t="s">
        <v>4089</v>
      </c>
      <c r="C332" s="193" t="s">
        <v>3978</v>
      </c>
      <c r="D332" s="266"/>
      <c r="E332" s="42">
        <v>30203.05</v>
      </c>
      <c r="F332" s="288">
        <f t="shared" si="5"/>
        <v>233286491.7899994</v>
      </c>
    </row>
    <row r="333" spans="1:6" s="275" customFormat="1" ht="45.75" customHeight="1" x14ac:dyDescent="0.2">
      <c r="A333" s="217">
        <v>44328</v>
      </c>
      <c r="B333" s="252" t="s">
        <v>4090</v>
      </c>
      <c r="C333" s="193" t="s">
        <v>3979</v>
      </c>
      <c r="D333" s="266"/>
      <c r="E333" s="42">
        <v>409558.14</v>
      </c>
      <c r="F333" s="288">
        <f t="shared" si="5"/>
        <v>232876933.64999941</v>
      </c>
    </row>
    <row r="334" spans="1:6" s="275" customFormat="1" ht="42" customHeight="1" x14ac:dyDescent="0.2">
      <c r="A334" s="217">
        <v>44328</v>
      </c>
      <c r="B334" s="252" t="s">
        <v>4091</v>
      </c>
      <c r="C334" s="193" t="s">
        <v>3948</v>
      </c>
      <c r="D334" s="266"/>
      <c r="E334" s="42">
        <v>185380.71</v>
      </c>
      <c r="F334" s="288">
        <f t="shared" si="5"/>
        <v>232691552.9399994</v>
      </c>
    </row>
    <row r="335" spans="1:6" s="275" customFormat="1" ht="45.75" customHeight="1" x14ac:dyDescent="0.2">
      <c r="A335" s="217">
        <v>44328</v>
      </c>
      <c r="B335" s="252" t="s">
        <v>4092</v>
      </c>
      <c r="C335" s="193" t="s">
        <v>3980</v>
      </c>
      <c r="D335" s="266"/>
      <c r="E335" s="42">
        <v>108458.7</v>
      </c>
      <c r="F335" s="288">
        <f t="shared" si="5"/>
        <v>232583094.23999941</v>
      </c>
    </row>
    <row r="336" spans="1:6" s="275" customFormat="1" ht="45" customHeight="1" x14ac:dyDescent="0.2">
      <c r="A336" s="217">
        <v>44328</v>
      </c>
      <c r="B336" s="252" t="s">
        <v>4093</v>
      </c>
      <c r="C336" s="193" t="s">
        <v>3981</v>
      </c>
      <c r="D336" s="266"/>
      <c r="E336" s="42">
        <v>157380.71</v>
      </c>
      <c r="F336" s="288">
        <f t="shared" si="5"/>
        <v>232425713.52999941</v>
      </c>
    </row>
    <row r="337" spans="1:6" s="275" customFormat="1" ht="41.25" customHeight="1" x14ac:dyDescent="0.2">
      <c r="A337" s="217">
        <v>44328</v>
      </c>
      <c r="B337" s="252" t="s">
        <v>4094</v>
      </c>
      <c r="C337" s="193" t="s">
        <v>3982</v>
      </c>
      <c r="D337" s="266"/>
      <c r="E337" s="42">
        <v>185380.71</v>
      </c>
      <c r="F337" s="288">
        <f t="shared" si="5"/>
        <v>232240332.8199994</v>
      </c>
    </row>
    <row r="338" spans="1:6" s="275" customFormat="1" ht="41.25" customHeight="1" x14ac:dyDescent="0.2">
      <c r="A338" s="217">
        <v>44328</v>
      </c>
      <c r="B338" s="252" t="s">
        <v>4095</v>
      </c>
      <c r="C338" s="193" t="s">
        <v>3147</v>
      </c>
      <c r="D338" s="266"/>
      <c r="E338" s="42">
        <v>33844.019999999997</v>
      </c>
      <c r="F338" s="288">
        <f t="shared" ref="F338:F401" si="6">F337+D338-E338</f>
        <v>232206488.79999939</v>
      </c>
    </row>
    <row r="339" spans="1:6" s="275" customFormat="1" ht="41.25" customHeight="1" x14ac:dyDescent="0.2">
      <c r="A339" s="217">
        <v>44328</v>
      </c>
      <c r="B339" s="252" t="s">
        <v>4096</v>
      </c>
      <c r="C339" s="193" t="s">
        <v>3983</v>
      </c>
      <c r="D339" s="266"/>
      <c r="E339" s="42">
        <v>98458.7</v>
      </c>
      <c r="F339" s="288">
        <f t="shared" si="6"/>
        <v>232108030.0999994</v>
      </c>
    </row>
    <row r="340" spans="1:6" s="275" customFormat="1" ht="41.25" customHeight="1" x14ac:dyDescent="0.2">
      <c r="A340" s="217">
        <v>44328</v>
      </c>
      <c r="B340" s="252" t="s">
        <v>4097</v>
      </c>
      <c r="C340" s="193" t="s">
        <v>3984</v>
      </c>
      <c r="D340" s="266"/>
      <c r="E340" s="42">
        <v>185380.71</v>
      </c>
      <c r="F340" s="288">
        <f t="shared" si="6"/>
        <v>231922649.38999939</v>
      </c>
    </row>
    <row r="341" spans="1:6" s="275" customFormat="1" ht="41.25" customHeight="1" x14ac:dyDescent="0.2">
      <c r="A341" s="217">
        <v>44328</v>
      </c>
      <c r="B341" s="252" t="s">
        <v>4098</v>
      </c>
      <c r="C341" s="193" t="s">
        <v>3985</v>
      </c>
      <c r="D341" s="266"/>
      <c r="E341" s="42">
        <v>43382.559999999998</v>
      </c>
      <c r="F341" s="288">
        <f t="shared" si="6"/>
        <v>231879266.82999939</v>
      </c>
    </row>
    <row r="342" spans="1:6" s="275" customFormat="1" ht="41.25" customHeight="1" x14ac:dyDescent="0.2">
      <c r="A342" s="217">
        <v>44328</v>
      </c>
      <c r="B342" s="252" t="s">
        <v>4099</v>
      </c>
      <c r="C342" s="193" t="s">
        <v>3986</v>
      </c>
      <c r="D342" s="266"/>
      <c r="E342" s="42">
        <v>185380.71</v>
      </c>
      <c r="F342" s="288">
        <f t="shared" si="6"/>
        <v>231693886.11999938</v>
      </c>
    </row>
    <row r="343" spans="1:6" s="275" customFormat="1" ht="41.25" customHeight="1" x14ac:dyDescent="0.2">
      <c r="A343" s="217">
        <v>44328</v>
      </c>
      <c r="B343" s="252" t="s">
        <v>4100</v>
      </c>
      <c r="C343" s="193" t="s">
        <v>3987</v>
      </c>
      <c r="D343" s="266"/>
      <c r="E343" s="42">
        <v>36052.15</v>
      </c>
      <c r="F343" s="288">
        <f t="shared" si="6"/>
        <v>231657833.96999937</v>
      </c>
    </row>
    <row r="344" spans="1:6" s="275" customFormat="1" ht="41.25" customHeight="1" x14ac:dyDescent="0.2">
      <c r="A344" s="217">
        <v>44328</v>
      </c>
      <c r="B344" s="252" t="s">
        <v>4101</v>
      </c>
      <c r="C344" s="193" t="s">
        <v>4147</v>
      </c>
      <c r="D344" s="266"/>
      <c r="E344" s="42">
        <v>88458.7</v>
      </c>
      <c r="F344" s="288">
        <f t="shared" si="6"/>
        <v>231569375.26999938</v>
      </c>
    </row>
    <row r="345" spans="1:6" s="275" customFormat="1" ht="41.25" customHeight="1" x14ac:dyDescent="0.2">
      <c r="A345" s="217">
        <v>44328</v>
      </c>
      <c r="B345" s="252" t="s">
        <v>4102</v>
      </c>
      <c r="C345" s="193" t="s">
        <v>4146</v>
      </c>
      <c r="D345" s="266"/>
      <c r="E345" s="42">
        <v>33844.019999999997</v>
      </c>
      <c r="F345" s="288">
        <f t="shared" si="6"/>
        <v>231535531.24999937</v>
      </c>
    </row>
    <row r="346" spans="1:6" s="275" customFormat="1" ht="41.25" customHeight="1" x14ac:dyDescent="0.2">
      <c r="A346" s="217">
        <v>44328</v>
      </c>
      <c r="B346" s="252" t="s">
        <v>4103</v>
      </c>
      <c r="C346" s="193" t="s">
        <v>4145</v>
      </c>
      <c r="D346" s="266"/>
      <c r="E346" s="42">
        <v>181688.97</v>
      </c>
      <c r="F346" s="288">
        <f t="shared" si="6"/>
        <v>231353842.27999938</v>
      </c>
    </row>
    <row r="347" spans="1:6" s="275" customFormat="1" ht="41.25" customHeight="1" x14ac:dyDescent="0.2">
      <c r="A347" s="217">
        <v>44328</v>
      </c>
      <c r="B347" s="252" t="s">
        <v>4104</v>
      </c>
      <c r="C347" s="193" t="s">
        <v>4144</v>
      </c>
      <c r="D347" s="266"/>
      <c r="E347" s="42">
        <v>6922.01</v>
      </c>
      <c r="F347" s="288">
        <f t="shared" si="6"/>
        <v>231346920.26999938</v>
      </c>
    </row>
    <row r="348" spans="1:6" s="275" customFormat="1" ht="41.25" customHeight="1" x14ac:dyDescent="0.2">
      <c r="A348" s="217">
        <v>44328</v>
      </c>
      <c r="B348" s="252" t="s">
        <v>4105</v>
      </c>
      <c r="C348" s="193" t="s">
        <v>1582</v>
      </c>
      <c r="D348" s="266"/>
      <c r="E348" s="42">
        <v>88458.7</v>
      </c>
      <c r="F348" s="288">
        <f t="shared" si="6"/>
        <v>231258461.5699994</v>
      </c>
    </row>
    <row r="349" spans="1:6" s="275" customFormat="1" ht="41.25" customHeight="1" x14ac:dyDescent="0.2">
      <c r="A349" s="217">
        <v>44328</v>
      </c>
      <c r="B349" s="252" t="s">
        <v>4106</v>
      </c>
      <c r="C349" s="193" t="s">
        <v>4143</v>
      </c>
      <c r="D349" s="266"/>
      <c r="E349" s="42">
        <v>33844.019999999997</v>
      </c>
      <c r="F349" s="288">
        <f t="shared" si="6"/>
        <v>231224617.54999939</v>
      </c>
    </row>
    <row r="350" spans="1:6" s="275" customFormat="1" ht="52.5" customHeight="1" x14ac:dyDescent="0.2">
      <c r="A350" s="217">
        <v>44328</v>
      </c>
      <c r="B350" s="252" t="s">
        <v>4107</v>
      </c>
      <c r="C350" s="193" t="s">
        <v>4142</v>
      </c>
      <c r="D350" s="266"/>
      <c r="E350" s="42">
        <v>81016.77</v>
      </c>
      <c r="F350" s="288">
        <f t="shared" si="6"/>
        <v>231143600.77999938</v>
      </c>
    </row>
    <row r="351" spans="1:6" s="275" customFormat="1" ht="51" customHeight="1" x14ac:dyDescent="0.2">
      <c r="A351" s="217">
        <v>44328</v>
      </c>
      <c r="B351" s="252" t="s">
        <v>4108</v>
      </c>
      <c r="C351" s="193" t="s">
        <v>4141</v>
      </c>
      <c r="D351" s="266"/>
      <c r="E351" s="42">
        <v>37441.93</v>
      </c>
      <c r="F351" s="288">
        <f t="shared" si="6"/>
        <v>231106158.84999937</v>
      </c>
    </row>
    <row r="352" spans="1:6" s="275" customFormat="1" ht="39" customHeight="1" x14ac:dyDescent="0.2">
      <c r="A352" s="217">
        <v>44328</v>
      </c>
      <c r="B352" s="252" t="s">
        <v>4109</v>
      </c>
      <c r="C352" s="193" t="s">
        <v>4140</v>
      </c>
      <c r="D352" s="266"/>
      <c r="E352" s="42">
        <v>41536.69</v>
      </c>
      <c r="F352" s="288">
        <f t="shared" si="6"/>
        <v>231064622.15999937</v>
      </c>
    </row>
    <row r="353" spans="1:6" s="275" customFormat="1" ht="41.25" customHeight="1" x14ac:dyDescent="0.2">
      <c r="A353" s="217">
        <v>44328</v>
      </c>
      <c r="B353" s="252" t="s">
        <v>4110</v>
      </c>
      <c r="C353" s="193" t="s">
        <v>3780</v>
      </c>
      <c r="D353" s="266"/>
      <c r="E353" s="42">
        <v>26460.54</v>
      </c>
      <c r="F353" s="288">
        <f t="shared" si="6"/>
        <v>231038161.61999938</v>
      </c>
    </row>
    <row r="354" spans="1:6" s="275" customFormat="1" ht="41.25" customHeight="1" x14ac:dyDescent="0.2">
      <c r="A354" s="217">
        <v>44328</v>
      </c>
      <c r="B354" s="252" t="s">
        <v>4111</v>
      </c>
      <c r="C354" s="193" t="s">
        <v>3781</v>
      </c>
      <c r="D354" s="266"/>
      <c r="E354" s="42">
        <v>87535.76</v>
      </c>
      <c r="F354" s="288">
        <f t="shared" si="6"/>
        <v>230950625.85999939</v>
      </c>
    </row>
    <row r="355" spans="1:6" s="275" customFormat="1" ht="41.25" customHeight="1" x14ac:dyDescent="0.2">
      <c r="A355" s="217">
        <v>44328</v>
      </c>
      <c r="B355" s="252" t="s">
        <v>4112</v>
      </c>
      <c r="C355" s="193" t="s">
        <v>3782</v>
      </c>
      <c r="D355" s="266"/>
      <c r="E355" s="42">
        <v>16922.009999999998</v>
      </c>
      <c r="F355" s="288">
        <f t="shared" si="6"/>
        <v>230933703.8499994</v>
      </c>
    </row>
    <row r="356" spans="1:6" s="275" customFormat="1" ht="41.25" customHeight="1" x14ac:dyDescent="0.2">
      <c r="A356" s="217">
        <v>44328</v>
      </c>
      <c r="B356" s="252" t="s">
        <v>4113</v>
      </c>
      <c r="C356" s="193" t="s">
        <v>3783</v>
      </c>
      <c r="D356" s="266"/>
      <c r="E356" s="42">
        <v>61998.15</v>
      </c>
      <c r="F356" s="288">
        <f t="shared" si="6"/>
        <v>230871705.69999939</v>
      </c>
    </row>
    <row r="357" spans="1:6" s="275" customFormat="1" ht="41.25" customHeight="1" x14ac:dyDescent="0.2">
      <c r="A357" s="217">
        <v>44328</v>
      </c>
      <c r="B357" s="252" t="s">
        <v>4114</v>
      </c>
      <c r="C357" s="193" t="s">
        <v>3784</v>
      </c>
      <c r="D357" s="266"/>
      <c r="E357" s="42">
        <v>197044.04</v>
      </c>
      <c r="F357" s="288">
        <f t="shared" si="6"/>
        <v>230674661.6599994</v>
      </c>
    </row>
    <row r="358" spans="1:6" s="275" customFormat="1" ht="41.25" customHeight="1" x14ac:dyDescent="0.2">
      <c r="A358" s="217">
        <v>44328</v>
      </c>
      <c r="B358" s="252" t="s">
        <v>4115</v>
      </c>
      <c r="C358" s="193" t="s">
        <v>3785</v>
      </c>
      <c r="D358" s="266"/>
      <c r="E358" s="42">
        <v>80987.539999999994</v>
      </c>
      <c r="F358" s="288">
        <f t="shared" si="6"/>
        <v>230593674.11999941</v>
      </c>
    </row>
    <row r="359" spans="1:6" s="275" customFormat="1" ht="41.25" customHeight="1" x14ac:dyDescent="0.2">
      <c r="A359" s="217">
        <v>44328</v>
      </c>
      <c r="B359" s="252" t="s">
        <v>4116</v>
      </c>
      <c r="C359" s="193" t="s">
        <v>3786</v>
      </c>
      <c r="D359" s="266"/>
      <c r="E359" s="42">
        <v>172459.62</v>
      </c>
      <c r="F359" s="288">
        <f t="shared" si="6"/>
        <v>230421214.4999994</v>
      </c>
    </row>
    <row r="360" spans="1:6" s="275" customFormat="1" ht="41.25" customHeight="1" x14ac:dyDescent="0.2">
      <c r="A360" s="217">
        <v>44328</v>
      </c>
      <c r="B360" s="252" t="s">
        <v>4117</v>
      </c>
      <c r="C360" s="193" t="s">
        <v>3787</v>
      </c>
      <c r="D360" s="266"/>
      <c r="E360" s="42">
        <v>43844.02</v>
      </c>
      <c r="F360" s="288">
        <f t="shared" si="6"/>
        <v>230377370.47999939</v>
      </c>
    </row>
    <row r="361" spans="1:6" s="275" customFormat="1" ht="41.25" customHeight="1" x14ac:dyDescent="0.2">
      <c r="A361" s="217">
        <v>44328</v>
      </c>
      <c r="B361" s="252" t="s">
        <v>4118</v>
      </c>
      <c r="C361" s="193" t="s">
        <v>3788</v>
      </c>
      <c r="D361" s="266"/>
      <c r="E361" s="42">
        <v>128747.21</v>
      </c>
      <c r="F361" s="288">
        <f t="shared" si="6"/>
        <v>230248623.26999938</v>
      </c>
    </row>
    <row r="362" spans="1:6" s="275" customFormat="1" ht="41.25" customHeight="1" x14ac:dyDescent="0.2">
      <c r="A362" s="217">
        <v>44328</v>
      </c>
      <c r="B362" s="252" t="s">
        <v>4119</v>
      </c>
      <c r="C362" s="193" t="s">
        <v>3789</v>
      </c>
      <c r="D362" s="266"/>
      <c r="E362" s="42">
        <v>22842.639999999999</v>
      </c>
      <c r="F362" s="288">
        <f t="shared" si="6"/>
        <v>230225780.6299994</v>
      </c>
    </row>
    <row r="363" spans="1:6" s="275" customFormat="1" ht="41.25" customHeight="1" x14ac:dyDescent="0.2">
      <c r="A363" s="217">
        <v>44328</v>
      </c>
      <c r="B363" s="252" t="s">
        <v>4120</v>
      </c>
      <c r="C363" s="193" t="s">
        <v>3790</v>
      </c>
      <c r="D363" s="266"/>
      <c r="E363" s="42">
        <v>85689.89</v>
      </c>
      <c r="F363" s="288">
        <f t="shared" si="6"/>
        <v>230140090.73999941</v>
      </c>
    </row>
    <row r="364" spans="1:6" s="275" customFormat="1" ht="41.25" customHeight="1" x14ac:dyDescent="0.2">
      <c r="A364" s="217">
        <v>44328</v>
      </c>
      <c r="B364" s="252" t="s">
        <v>4121</v>
      </c>
      <c r="C364" s="193" t="s">
        <v>3791</v>
      </c>
      <c r="D364" s="266"/>
      <c r="E364" s="42">
        <v>8306.41</v>
      </c>
      <c r="F364" s="288">
        <f t="shared" si="6"/>
        <v>230131784.32999942</v>
      </c>
    </row>
    <row r="365" spans="1:6" s="275" customFormat="1" ht="41.25" customHeight="1" x14ac:dyDescent="0.2">
      <c r="A365" s="217">
        <v>44328</v>
      </c>
      <c r="B365" s="252" t="s">
        <v>4122</v>
      </c>
      <c r="C365" s="193" t="s">
        <v>3792</v>
      </c>
      <c r="D365" s="266"/>
      <c r="E365" s="42">
        <v>141688.97</v>
      </c>
      <c r="F365" s="288">
        <f t="shared" si="6"/>
        <v>229990095.35999942</v>
      </c>
    </row>
    <row r="366" spans="1:6" s="275" customFormat="1" ht="41.25" customHeight="1" x14ac:dyDescent="0.2">
      <c r="A366" s="217">
        <v>44328</v>
      </c>
      <c r="B366" s="252" t="s">
        <v>4123</v>
      </c>
      <c r="C366" s="193" t="s">
        <v>4139</v>
      </c>
      <c r="D366" s="266"/>
      <c r="E366" s="42">
        <v>120996.79</v>
      </c>
      <c r="F366" s="288">
        <f t="shared" si="6"/>
        <v>229869098.56999943</v>
      </c>
    </row>
    <row r="367" spans="1:6" s="275" customFormat="1" ht="52.5" customHeight="1" x14ac:dyDescent="0.2">
      <c r="A367" s="217">
        <v>44328</v>
      </c>
      <c r="B367" s="252" t="s">
        <v>4124</v>
      </c>
      <c r="C367" s="193" t="s">
        <v>3796</v>
      </c>
      <c r="D367" s="266"/>
      <c r="E367" s="42">
        <v>40230.71</v>
      </c>
      <c r="F367" s="288">
        <f t="shared" si="6"/>
        <v>229828867.85999942</v>
      </c>
    </row>
    <row r="368" spans="1:6" s="275" customFormat="1" ht="41.25" customHeight="1" x14ac:dyDescent="0.2">
      <c r="A368" s="217">
        <v>44328</v>
      </c>
      <c r="B368" s="252" t="s">
        <v>4125</v>
      </c>
      <c r="C368" s="193" t="s">
        <v>3797</v>
      </c>
      <c r="D368" s="266"/>
      <c r="E368" s="42">
        <v>185380.71</v>
      </c>
      <c r="F368" s="288">
        <f t="shared" si="6"/>
        <v>229643487.14999941</v>
      </c>
    </row>
    <row r="369" spans="1:6" s="275" customFormat="1" ht="41.25" customHeight="1" x14ac:dyDescent="0.2">
      <c r="A369" s="217">
        <v>44328</v>
      </c>
      <c r="B369" s="252" t="s">
        <v>4126</v>
      </c>
      <c r="C369" s="193" t="s">
        <v>4138</v>
      </c>
      <c r="D369" s="266"/>
      <c r="E369" s="42">
        <v>180919.48</v>
      </c>
      <c r="F369" s="288">
        <f t="shared" si="6"/>
        <v>229462567.66999942</v>
      </c>
    </row>
    <row r="370" spans="1:6" s="275" customFormat="1" ht="41.25" customHeight="1" x14ac:dyDescent="0.2">
      <c r="A370" s="217">
        <v>44328</v>
      </c>
      <c r="B370" s="252" t="s">
        <v>4127</v>
      </c>
      <c r="C370" s="193" t="s">
        <v>3798</v>
      </c>
      <c r="D370" s="266"/>
      <c r="E370" s="42">
        <v>86151.360000000001</v>
      </c>
      <c r="F370" s="288">
        <f t="shared" si="6"/>
        <v>229376416.30999941</v>
      </c>
    </row>
    <row r="371" spans="1:6" s="275" customFormat="1" ht="41.25" customHeight="1" x14ac:dyDescent="0.2">
      <c r="A371" s="217">
        <v>44328</v>
      </c>
      <c r="B371" s="252" t="s">
        <v>4128</v>
      </c>
      <c r="C371" s="193" t="s">
        <v>1728</v>
      </c>
      <c r="D371" s="266"/>
      <c r="E371" s="42">
        <v>137348.91</v>
      </c>
      <c r="F371" s="288">
        <f t="shared" si="6"/>
        <v>229239067.39999941</v>
      </c>
    </row>
    <row r="372" spans="1:6" s="275" customFormat="1" ht="45.75" customHeight="1" x14ac:dyDescent="0.2">
      <c r="A372" s="217">
        <v>44328</v>
      </c>
      <c r="B372" s="252" t="s">
        <v>4129</v>
      </c>
      <c r="C372" s="193" t="s">
        <v>4137</v>
      </c>
      <c r="D372" s="266"/>
      <c r="E372" s="42">
        <v>48031.8</v>
      </c>
      <c r="F372" s="288">
        <f t="shared" si="6"/>
        <v>229191035.5999994</v>
      </c>
    </row>
    <row r="373" spans="1:6" s="275" customFormat="1" ht="50.25" customHeight="1" x14ac:dyDescent="0.2">
      <c r="A373" s="217">
        <v>44328</v>
      </c>
      <c r="B373" s="252" t="s">
        <v>4130</v>
      </c>
      <c r="C373" s="193" t="s">
        <v>3799</v>
      </c>
      <c r="D373" s="266"/>
      <c r="E373" s="42">
        <v>105689.89</v>
      </c>
      <c r="F373" s="288">
        <f t="shared" si="6"/>
        <v>229085345.70999941</v>
      </c>
    </row>
    <row r="374" spans="1:6" s="275" customFormat="1" ht="54.75" customHeight="1" x14ac:dyDescent="0.2">
      <c r="A374" s="217">
        <v>44328</v>
      </c>
      <c r="B374" s="252" t="s">
        <v>4131</v>
      </c>
      <c r="C374" s="193" t="s">
        <v>4148</v>
      </c>
      <c r="D374" s="266"/>
      <c r="E374" s="42">
        <v>507300</v>
      </c>
      <c r="F374" s="288">
        <f t="shared" si="6"/>
        <v>228578045.70999941</v>
      </c>
    </row>
    <row r="375" spans="1:6" s="275" customFormat="1" ht="72.75" customHeight="1" x14ac:dyDescent="0.2">
      <c r="A375" s="217">
        <v>44328</v>
      </c>
      <c r="B375" s="252" t="s">
        <v>4132</v>
      </c>
      <c r="C375" s="193" t="s">
        <v>4136</v>
      </c>
      <c r="D375" s="266"/>
      <c r="E375" s="42">
        <v>507300</v>
      </c>
      <c r="F375" s="288">
        <f t="shared" si="6"/>
        <v>228070745.70999941</v>
      </c>
    </row>
    <row r="376" spans="1:6" s="275" customFormat="1" ht="41.25" customHeight="1" x14ac:dyDescent="0.2">
      <c r="A376" s="217">
        <v>44328</v>
      </c>
      <c r="B376" s="252" t="s">
        <v>4133</v>
      </c>
      <c r="C376" s="193" t="s">
        <v>3800</v>
      </c>
      <c r="D376" s="266"/>
      <c r="E376" s="42">
        <v>119821.64</v>
      </c>
      <c r="F376" s="288">
        <f t="shared" si="6"/>
        <v>227950924.06999943</v>
      </c>
    </row>
    <row r="377" spans="1:6" s="275" customFormat="1" ht="41.25" customHeight="1" x14ac:dyDescent="0.2">
      <c r="A377" s="217">
        <v>44328</v>
      </c>
      <c r="B377" s="252" t="s">
        <v>4134</v>
      </c>
      <c r="C377" s="193" t="s">
        <v>3801</v>
      </c>
      <c r="D377" s="266"/>
      <c r="E377" s="42">
        <v>4153.21</v>
      </c>
      <c r="F377" s="288">
        <f t="shared" si="6"/>
        <v>227946770.85999942</v>
      </c>
    </row>
    <row r="378" spans="1:6" s="275" customFormat="1" ht="41.25" customHeight="1" x14ac:dyDescent="0.2">
      <c r="A378" s="217">
        <v>44328</v>
      </c>
      <c r="B378" s="5" t="s">
        <v>3420</v>
      </c>
      <c r="C378" s="5" t="s">
        <v>3802</v>
      </c>
      <c r="D378" s="266"/>
      <c r="E378" s="42">
        <v>6282.45</v>
      </c>
      <c r="F378" s="288">
        <f t="shared" si="6"/>
        <v>227940488.40999943</v>
      </c>
    </row>
    <row r="379" spans="1:6" s="275" customFormat="1" ht="41.25" customHeight="1" x14ac:dyDescent="0.2">
      <c r="A379" s="217">
        <v>44328</v>
      </c>
      <c r="B379" s="5" t="s">
        <v>3421</v>
      </c>
      <c r="C379" s="5" t="s">
        <v>4135</v>
      </c>
      <c r="D379" s="266"/>
      <c r="E379" s="42">
        <v>55096.83</v>
      </c>
      <c r="F379" s="288">
        <f t="shared" si="6"/>
        <v>227885391.57999942</v>
      </c>
    </row>
    <row r="380" spans="1:6" s="275" customFormat="1" ht="108" customHeight="1" x14ac:dyDescent="0.2">
      <c r="A380" s="217">
        <v>44328</v>
      </c>
      <c r="B380" s="5" t="s">
        <v>3422</v>
      </c>
      <c r="C380" s="5" t="s">
        <v>3331</v>
      </c>
      <c r="D380" s="266"/>
      <c r="E380" s="42">
        <v>102504.88</v>
      </c>
      <c r="F380" s="288">
        <f t="shared" si="6"/>
        <v>227782886.69999942</v>
      </c>
    </row>
    <row r="381" spans="1:6" s="275" customFormat="1" ht="56.25" customHeight="1" x14ac:dyDescent="0.2">
      <c r="A381" s="217">
        <v>44328</v>
      </c>
      <c r="B381" s="5" t="s">
        <v>3423</v>
      </c>
      <c r="C381" s="5" t="s">
        <v>3332</v>
      </c>
      <c r="D381" s="266"/>
      <c r="E381" s="42">
        <v>7426.93</v>
      </c>
      <c r="F381" s="288">
        <f t="shared" si="6"/>
        <v>227775459.76999941</v>
      </c>
    </row>
    <row r="382" spans="1:6" s="275" customFormat="1" ht="47.25" customHeight="1" x14ac:dyDescent="0.2">
      <c r="A382" s="217">
        <v>44328</v>
      </c>
      <c r="B382" s="5" t="s">
        <v>3424</v>
      </c>
      <c r="C382" s="5" t="s">
        <v>3333</v>
      </c>
      <c r="D382" s="266"/>
      <c r="E382" s="42">
        <v>671369.09</v>
      </c>
      <c r="F382" s="288">
        <f t="shared" si="6"/>
        <v>227104090.67999941</v>
      </c>
    </row>
    <row r="383" spans="1:6" s="275" customFormat="1" ht="53.25" customHeight="1" x14ac:dyDescent="0.2">
      <c r="A383" s="217">
        <v>44328</v>
      </c>
      <c r="B383" s="5" t="s">
        <v>3425</v>
      </c>
      <c r="C383" s="5" t="s">
        <v>3804</v>
      </c>
      <c r="D383" s="266"/>
      <c r="E383" s="42">
        <v>74250</v>
      </c>
      <c r="F383" s="288">
        <f t="shared" si="6"/>
        <v>227029840.67999941</v>
      </c>
    </row>
    <row r="384" spans="1:6" s="275" customFormat="1" ht="58.5" customHeight="1" x14ac:dyDescent="0.2">
      <c r="A384" s="217">
        <v>44328</v>
      </c>
      <c r="B384" s="5" t="s">
        <v>3426</v>
      </c>
      <c r="C384" s="5" t="s">
        <v>3803</v>
      </c>
      <c r="D384" s="266"/>
      <c r="E384" s="42">
        <v>93005</v>
      </c>
      <c r="F384" s="288">
        <f t="shared" si="6"/>
        <v>226936835.67999941</v>
      </c>
    </row>
    <row r="385" spans="1:6" s="275" customFormat="1" ht="48.75" customHeight="1" x14ac:dyDescent="0.2">
      <c r="A385" s="217">
        <v>43964</v>
      </c>
      <c r="B385" s="252" t="s">
        <v>4169</v>
      </c>
      <c r="C385" s="5" t="s">
        <v>3805</v>
      </c>
      <c r="D385" s="266"/>
      <c r="E385" s="42">
        <v>100519.8</v>
      </c>
      <c r="F385" s="288">
        <f t="shared" si="6"/>
        <v>226836315.8799994</v>
      </c>
    </row>
    <row r="386" spans="1:6" s="275" customFormat="1" ht="47.25" customHeight="1" x14ac:dyDescent="0.2">
      <c r="A386" s="217">
        <v>43964</v>
      </c>
      <c r="B386" s="252" t="s">
        <v>4170</v>
      </c>
      <c r="C386" s="5" t="s">
        <v>3806</v>
      </c>
      <c r="D386" s="266"/>
      <c r="E386" s="42">
        <v>173073.37</v>
      </c>
      <c r="F386" s="288">
        <f t="shared" si="6"/>
        <v>226663242.50999939</v>
      </c>
    </row>
    <row r="387" spans="1:6" s="275" customFormat="1" ht="48.75" customHeight="1" x14ac:dyDescent="0.2">
      <c r="A387" s="217">
        <v>43964</v>
      </c>
      <c r="B387" s="252" t="s">
        <v>4171</v>
      </c>
      <c r="C387" s="5" t="s">
        <v>3807</v>
      </c>
      <c r="D387" s="266"/>
      <c r="E387" s="42">
        <v>88458.7</v>
      </c>
      <c r="F387" s="288">
        <f t="shared" si="6"/>
        <v>226574783.80999941</v>
      </c>
    </row>
    <row r="388" spans="1:6" s="275" customFormat="1" ht="48.75" customHeight="1" x14ac:dyDescent="0.2">
      <c r="A388" s="217">
        <v>43964</v>
      </c>
      <c r="B388" s="252" t="s">
        <v>4172</v>
      </c>
      <c r="C388" s="5" t="s">
        <v>3808</v>
      </c>
      <c r="D388" s="266"/>
      <c r="E388" s="42">
        <v>137285.23000000001</v>
      </c>
      <c r="F388" s="288">
        <f t="shared" si="6"/>
        <v>226437498.57999942</v>
      </c>
    </row>
    <row r="389" spans="1:6" s="275" customFormat="1" ht="49.5" customHeight="1" x14ac:dyDescent="0.2">
      <c r="A389" s="217">
        <v>43964</v>
      </c>
      <c r="B389" s="252" t="s">
        <v>4173</v>
      </c>
      <c r="C389" s="5" t="s">
        <v>3809</v>
      </c>
      <c r="D389" s="266"/>
      <c r="E389" s="42">
        <v>129210.89</v>
      </c>
      <c r="F389" s="288">
        <f t="shared" si="6"/>
        <v>226308287.68999943</v>
      </c>
    </row>
    <row r="390" spans="1:6" s="275" customFormat="1" ht="41.25" customHeight="1" x14ac:dyDescent="0.2">
      <c r="A390" s="217">
        <v>43964</v>
      </c>
      <c r="B390" s="252" t="s">
        <v>4174</v>
      </c>
      <c r="C390" s="5" t="s">
        <v>3334</v>
      </c>
      <c r="D390" s="266"/>
      <c r="E390" s="42">
        <v>140178.20000000001</v>
      </c>
      <c r="F390" s="288">
        <f t="shared" si="6"/>
        <v>226168109.48999944</v>
      </c>
    </row>
    <row r="391" spans="1:6" s="275" customFormat="1" ht="49.5" customHeight="1" x14ac:dyDescent="0.2">
      <c r="A391" s="217">
        <v>43964</v>
      </c>
      <c r="B391" s="252" t="s">
        <v>4175</v>
      </c>
      <c r="C391" s="5" t="s">
        <v>3810</v>
      </c>
      <c r="D391" s="266"/>
      <c r="E391" s="42">
        <v>19994.39</v>
      </c>
      <c r="F391" s="288">
        <f t="shared" si="6"/>
        <v>226148115.09999946</v>
      </c>
    </row>
    <row r="392" spans="1:6" s="275" customFormat="1" ht="44.25" customHeight="1" x14ac:dyDescent="0.2">
      <c r="A392" s="217">
        <v>43964</v>
      </c>
      <c r="B392" s="252" t="s">
        <v>4176</v>
      </c>
      <c r="C392" s="5" t="s">
        <v>3811</v>
      </c>
      <c r="D392" s="266"/>
      <c r="E392" s="42">
        <v>127528.93</v>
      </c>
      <c r="F392" s="288">
        <f t="shared" si="6"/>
        <v>226020586.16999945</v>
      </c>
    </row>
    <row r="393" spans="1:6" s="275" customFormat="1" ht="42.75" customHeight="1" x14ac:dyDescent="0.2">
      <c r="A393" s="217">
        <v>43964</v>
      </c>
      <c r="B393" s="252" t="s">
        <v>4177</v>
      </c>
      <c r="C393" s="5" t="s">
        <v>3812</v>
      </c>
      <c r="D393" s="266"/>
      <c r="E393" s="42">
        <v>196534.2</v>
      </c>
      <c r="F393" s="288">
        <f t="shared" si="6"/>
        <v>225824051.96999946</v>
      </c>
    </row>
    <row r="394" spans="1:6" s="275" customFormat="1" ht="54" customHeight="1" x14ac:dyDescent="0.2">
      <c r="A394" s="217">
        <v>43964</v>
      </c>
      <c r="B394" s="252" t="s">
        <v>4178</v>
      </c>
      <c r="C394" s="5" t="s">
        <v>3814</v>
      </c>
      <c r="D394" s="266"/>
      <c r="E394" s="42">
        <v>7384.58</v>
      </c>
      <c r="F394" s="288">
        <f t="shared" si="6"/>
        <v>225816667.38999945</v>
      </c>
    </row>
    <row r="395" spans="1:6" s="275" customFormat="1" ht="56.25" customHeight="1" x14ac:dyDescent="0.2">
      <c r="A395" s="217">
        <v>43964</v>
      </c>
      <c r="B395" s="252" t="s">
        <v>4179</v>
      </c>
      <c r="C395" s="5" t="s">
        <v>3813</v>
      </c>
      <c r="D395" s="266"/>
      <c r="E395" s="42">
        <v>117997.23</v>
      </c>
      <c r="F395" s="288">
        <f t="shared" si="6"/>
        <v>225698670.15999946</v>
      </c>
    </row>
    <row r="396" spans="1:6" s="275" customFormat="1" ht="47.25" customHeight="1" x14ac:dyDescent="0.2">
      <c r="A396" s="217">
        <v>43964</v>
      </c>
      <c r="B396" s="252" t="s">
        <v>4180</v>
      </c>
      <c r="C396" s="5" t="s">
        <v>3335</v>
      </c>
      <c r="D396" s="266"/>
      <c r="E396" s="42">
        <v>96151.360000000001</v>
      </c>
      <c r="F396" s="288">
        <f t="shared" si="6"/>
        <v>225602518.79999945</v>
      </c>
    </row>
    <row r="397" spans="1:6" s="275" customFormat="1" ht="47.25" customHeight="1" x14ac:dyDescent="0.2">
      <c r="A397" s="217">
        <v>43964</v>
      </c>
      <c r="B397" s="252" t="s">
        <v>4181</v>
      </c>
      <c r="C397" s="5" t="s">
        <v>3815</v>
      </c>
      <c r="D397" s="266"/>
      <c r="E397" s="42">
        <v>187688.05</v>
      </c>
      <c r="F397" s="288">
        <f t="shared" si="6"/>
        <v>225414830.74999943</v>
      </c>
    </row>
    <row r="398" spans="1:6" s="275" customFormat="1" ht="41.25" customHeight="1" x14ac:dyDescent="0.2">
      <c r="A398" s="217">
        <v>43964</v>
      </c>
      <c r="B398" s="252" t="s">
        <v>4182</v>
      </c>
      <c r="C398" s="5" t="s">
        <v>3816</v>
      </c>
      <c r="D398" s="266"/>
      <c r="E398" s="42">
        <v>136921.04</v>
      </c>
      <c r="F398" s="288">
        <f t="shared" si="6"/>
        <v>225277909.70999944</v>
      </c>
    </row>
    <row r="399" spans="1:6" s="275" customFormat="1" ht="41.25" customHeight="1" x14ac:dyDescent="0.2">
      <c r="A399" s="217">
        <v>43964</v>
      </c>
      <c r="B399" s="252" t="s">
        <v>4183</v>
      </c>
      <c r="C399" s="5" t="s">
        <v>3817</v>
      </c>
      <c r="D399" s="266"/>
      <c r="E399" s="42">
        <v>50767.01</v>
      </c>
      <c r="F399" s="288">
        <f t="shared" si="6"/>
        <v>225227142.69999945</v>
      </c>
    </row>
    <row r="400" spans="1:6" s="275" customFormat="1" ht="41.25" customHeight="1" x14ac:dyDescent="0.2">
      <c r="A400" s="217">
        <v>43964</v>
      </c>
      <c r="B400" s="252" t="s">
        <v>4184</v>
      </c>
      <c r="C400" s="5" t="s">
        <v>3818</v>
      </c>
      <c r="D400" s="266"/>
      <c r="E400" s="42">
        <v>134144.82</v>
      </c>
      <c r="F400" s="288">
        <f t="shared" si="6"/>
        <v>225092997.87999946</v>
      </c>
    </row>
    <row r="401" spans="1:6" s="275" customFormat="1" ht="55.5" customHeight="1" x14ac:dyDescent="0.2">
      <c r="A401" s="217">
        <v>43964</v>
      </c>
      <c r="B401" s="252" t="s">
        <v>4185</v>
      </c>
      <c r="C401" s="5" t="s">
        <v>3819</v>
      </c>
      <c r="D401" s="266"/>
      <c r="E401" s="42">
        <v>51235.89</v>
      </c>
      <c r="F401" s="288">
        <f t="shared" si="6"/>
        <v>225041761.98999947</v>
      </c>
    </row>
    <row r="402" spans="1:6" s="275" customFormat="1" ht="54.75" customHeight="1" x14ac:dyDescent="0.2">
      <c r="A402" s="217">
        <v>43964</v>
      </c>
      <c r="B402" s="252" t="s">
        <v>4186</v>
      </c>
      <c r="C402" s="5" t="s">
        <v>3820</v>
      </c>
      <c r="D402" s="266"/>
      <c r="E402" s="42">
        <v>83790.12</v>
      </c>
      <c r="F402" s="288">
        <f t="shared" ref="F402:F465" si="7">F401+D402-E402</f>
        <v>224957971.86999947</v>
      </c>
    </row>
    <row r="403" spans="1:6" s="275" customFormat="1" ht="54.75" customHeight="1" x14ac:dyDescent="0.2">
      <c r="A403" s="217">
        <v>43964</v>
      </c>
      <c r="B403" s="252" t="s">
        <v>4187</v>
      </c>
      <c r="C403" s="5" t="s">
        <v>3821</v>
      </c>
      <c r="D403" s="266"/>
      <c r="E403" s="42">
        <v>46975.92</v>
      </c>
      <c r="F403" s="288">
        <f t="shared" si="7"/>
        <v>224910995.94999948</v>
      </c>
    </row>
    <row r="404" spans="1:6" s="275" customFormat="1" ht="63" customHeight="1" x14ac:dyDescent="0.2">
      <c r="A404" s="217">
        <v>43964</v>
      </c>
      <c r="B404" s="252" t="s">
        <v>4188</v>
      </c>
      <c r="C404" s="5" t="s">
        <v>3822</v>
      </c>
      <c r="D404" s="266"/>
      <c r="E404" s="42">
        <v>56207.07</v>
      </c>
      <c r="F404" s="288">
        <f t="shared" si="7"/>
        <v>224854788.87999949</v>
      </c>
    </row>
    <row r="405" spans="1:6" s="275" customFormat="1" ht="57" customHeight="1" x14ac:dyDescent="0.2">
      <c r="A405" s="217">
        <v>43964</v>
      </c>
      <c r="B405" s="252" t="s">
        <v>4189</v>
      </c>
      <c r="C405" s="5" t="s">
        <v>3823</v>
      </c>
      <c r="D405" s="266"/>
      <c r="E405" s="42">
        <v>32251.63</v>
      </c>
      <c r="F405" s="288">
        <f t="shared" si="7"/>
        <v>224822537.24999949</v>
      </c>
    </row>
    <row r="406" spans="1:6" s="275" customFormat="1" ht="53.25" customHeight="1" x14ac:dyDescent="0.2">
      <c r="A406" s="217">
        <v>43964</v>
      </c>
      <c r="B406" s="252" t="s">
        <v>4190</v>
      </c>
      <c r="C406" s="5" t="s">
        <v>3824</v>
      </c>
      <c r="D406" s="266"/>
      <c r="E406" s="42">
        <v>119997.97</v>
      </c>
      <c r="F406" s="288">
        <f t="shared" si="7"/>
        <v>224702539.27999949</v>
      </c>
    </row>
    <row r="407" spans="1:6" s="275" customFormat="1" ht="41.25" customHeight="1" x14ac:dyDescent="0.2">
      <c r="A407" s="217">
        <v>43964</v>
      </c>
      <c r="B407" s="252" t="s">
        <v>4191</v>
      </c>
      <c r="C407" s="5" t="s">
        <v>3825</v>
      </c>
      <c r="D407" s="266"/>
      <c r="E407" s="42">
        <v>16922.009999999998</v>
      </c>
      <c r="F407" s="288">
        <f t="shared" si="7"/>
        <v>224685617.2699995</v>
      </c>
    </row>
    <row r="408" spans="1:6" s="275" customFormat="1" ht="41.25" customHeight="1" x14ac:dyDescent="0.2">
      <c r="A408" s="217">
        <v>43964</v>
      </c>
      <c r="B408" s="252" t="s">
        <v>4192</v>
      </c>
      <c r="C408" s="5" t="s">
        <v>3826</v>
      </c>
      <c r="D408" s="266"/>
      <c r="E408" s="42">
        <v>33844.019999999997</v>
      </c>
      <c r="F408" s="288">
        <f t="shared" si="7"/>
        <v>224651773.24999949</v>
      </c>
    </row>
    <row r="409" spans="1:6" s="275" customFormat="1" ht="41.25" customHeight="1" x14ac:dyDescent="0.2">
      <c r="A409" s="217">
        <v>43964</v>
      </c>
      <c r="B409" s="252" t="s">
        <v>4193</v>
      </c>
      <c r="C409" s="5" t="s">
        <v>3827</v>
      </c>
      <c r="D409" s="266"/>
      <c r="E409" s="42">
        <v>120766.04</v>
      </c>
      <c r="F409" s="288">
        <f t="shared" si="7"/>
        <v>224531007.2099995</v>
      </c>
    </row>
    <row r="410" spans="1:6" s="275" customFormat="1" ht="41.25" customHeight="1" x14ac:dyDescent="0.2">
      <c r="A410" s="217">
        <v>43964</v>
      </c>
      <c r="B410" s="252" t="s">
        <v>4194</v>
      </c>
      <c r="C410" s="5" t="s">
        <v>3828</v>
      </c>
      <c r="D410" s="266"/>
      <c r="E410" s="42">
        <v>185380.71</v>
      </c>
      <c r="F410" s="288">
        <f t="shared" si="7"/>
        <v>224345626.49999949</v>
      </c>
    </row>
    <row r="411" spans="1:6" s="275" customFormat="1" ht="41.25" customHeight="1" x14ac:dyDescent="0.2">
      <c r="A411" s="217">
        <v>43964</v>
      </c>
      <c r="B411" s="252" t="s">
        <v>4195</v>
      </c>
      <c r="C411" s="5" t="s">
        <v>3829</v>
      </c>
      <c r="D411" s="266"/>
      <c r="E411" s="42">
        <v>238611.17</v>
      </c>
      <c r="F411" s="288">
        <f t="shared" si="7"/>
        <v>224107015.32999951</v>
      </c>
    </row>
    <row r="412" spans="1:6" s="275" customFormat="1" ht="41.25" customHeight="1" x14ac:dyDescent="0.2">
      <c r="A412" s="217">
        <v>43964</v>
      </c>
      <c r="B412" s="252" t="s">
        <v>4196</v>
      </c>
      <c r="C412" s="5" t="s">
        <v>3830</v>
      </c>
      <c r="D412" s="266"/>
      <c r="E412" s="42">
        <v>108458.7</v>
      </c>
      <c r="F412" s="288">
        <f t="shared" si="7"/>
        <v>223998556.62999952</v>
      </c>
    </row>
    <row r="413" spans="1:6" s="275" customFormat="1" ht="41.25" customHeight="1" x14ac:dyDescent="0.2">
      <c r="A413" s="217">
        <v>43964</v>
      </c>
      <c r="B413" s="252" t="s">
        <v>4197</v>
      </c>
      <c r="C413" s="5" t="s">
        <v>3831</v>
      </c>
      <c r="D413" s="266"/>
      <c r="E413" s="42">
        <v>185380.71</v>
      </c>
      <c r="F413" s="288">
        <f t="shared" si="7"/>
        <v>223813175.91999951</v>
      </c>
    </row>
    <row r="414" spans="1:6" s="275" customFormat="1" ht="41.25" customHeight="1" x14ac:dyDescent="0.2">
      <c r="A414" s="217">
        <v>43964</v>
      </c>
      <c r="B414" s="252" t="s">
        <v>4198</v>
      </c>
      <c r="C414" s="5" t="s">
        <v>3832</v>
      </c>
      <c r="D414" s="266"/>
      <c r="E414" s="42">
        <v>43608.68</v>
      </c>
      <c r="F414" s="288">
        <f t="shared" si="7"/>
        <v>223769567.2399995</v>
      </c>
    </row>
    <row r="415" spans="1:6" s="275" customFormat="1" ht="41.25" customHeight="1" x14ac:dyDescent="0.2">
      <c r="A415" s="217">
        <v>43964</v>
      </c>
      <c r="B415" s="252" t="s">
        <v>4199</v>
      </c>
      <c r="C415" s="5" t="s">
        <v>3336</v>
      </c>
      <c r="D415" s="266"/>
      <c r="E415" s="42">
        <v>516843.56</v>
      </c>
      <c r="F415" s="288">
        <f t="shared" si="7"/>
        <v>223252723.6799995</v>
      </c>
    </row>
    <row r="416" spans="1:6" s="275" customFormat="1" ht="41.25" customHeight="1" x14ac:dyDescent="0.2">
      <c r="A416" s="217">
        <v>43964</v>
      </c>
      <c r="B416" s="252" t="s">
        <v>4200</v>
      </c>
      <c r="C416" s="5" t="s">
        <v>3833</v>
      </c>
      <c r="D416" s="266"/>
      <c r="E416" s="42">
        <v>156121.37</v>
      </c>
      <c r="F416" s="288">
        <f t="shared" si="7"/>
        <v>223096602.3099995</v>
      </c>
    </row>
    <row r="417" spans="1:6" s="275" customFormat="1" ht="15.75" customHeight="1" x14ac:dyDescent="0.2">
      <c r="A417" s="217">
        <v>43964</v>
      </c>
      <c r="B417" s="252" t="s">
        <v>4201</v>
      </c>
      <c r="C417" s="5" t="s">
        <v>41</v>
      </c>
      <c r="D417" s="266"/>
      <c r="E417" s="42">
        <v>103192.4</v>
      </c>
      <c r="F417" s="288">
        <f t="shared" si="7"/>
        <v>222993409.90999949</v>
      </c>
    </row>
    <row r="418" spans="1:6" s="275" customFormat="1" ht="48" customHeight="1" x14ac:dyDescent="0.2">
      <c r="A418" s="217">
        <v>43964</v>
      </c>
      <c r="B418" s="252" t="s">
        <v>4202</v>
      </c>
      <c r="C418" s="5" t="s">
        <v>3835</v>
      </c>
      <c r="D418" s="266"/>
      <c r="E418" s="42">
        <v>32188.31</v>
      </c>
      <c r="F418" s="288">
        <f t="shared" si="7"/>
        <v>222961221.59999949</v>
      </c>
    </row>
    <row r="419" spans="1:6" s="275" customFormat="1" ht="58.5" customHeight="1" x14ac:dyDescent="0.2">
      <c r="A419" s="217">
        <v>43964</v>
      </c>
      <c r="B419" s="252" t="s">
        <v>4203</v>
      </c>
      <c r="C419" s="5" t="s">
        <v>3834</v>
      </c>
      <c r="D419" s="266"/>
      <c r="E419" s="42">
        <v>187688.05</v>
      </c>
      <c r="F419" s="288">
        <f t="shared" si="7"/>
        <v>222773533.54999948</v>
      </c>
    </row>
    <row r="420" spans="1:6" s="275" customFormat="1" ht="47.25" customHeight="1" x14ac:dyDescent="0.2">
      <c r="A420" s="217">
        <v>43964</v>
      </c>
      <c r="B420" s="252" t="s">
        <v>4204</v>
      </c>
      <c r="C420" s="5" t="s">
        <v>3836</v>
      </c>
      <c r="D420" s="266"/>
      <c r="E420" s="42">
        <v>142616.01</v>
      </c>
      <c r="F420" s="288">
        <f t="shared" si="7"/>
        <v>222630917.53999949</v>
      </c>
    </row>
    <row r="421" spans="1:6" s="275" customFormat="1" ht="41.25" customHeight="1" x14ac:dyDescent="0.2">
      <c r="A421" s="217">
        <v>43964</v>
      </c>
      <c r="B421" s="252" t="s">
        <v>4205</v>
      </c>
      <c r="C421" s="5" t="s">
        <v>3837</v>
      </c>
      <c r="D421" s="266"/>
      <c r="E421" s="42">
        <v>42764.7</v>
      </c>
      <c r="F421" s="288">
        <f t="shared" si="7"/>
        <v>222588152.8399995</v>
      </c>
    </row>
    <row r="422" spans="1:6" s="275" customFormat="1" ht="41.25" customHeight="1" x14ac:dyDescent="0.2">
      <c r="A422" s="217">
        <v>43964</v>
      </c>
      <c r="B422" s="252" t="s">
        <v>4206</v>
      </c>
      <c r="C422" s="5" t="s">
        <v>3838</v>
      </c>
      <c r="D422" s="266"/>
      <c r="E422" s="42">
        <v>121177.31</v>
      </c>
      <c r="F422" s="288">
        <f t="shared" si="7"/>
        <v>222466975.52999949</v>
      </c>
    </row>
    <row r="423" spans="1:6" s="275" customFormat="1" ht="41.25" customHeight="1" x14ac:dyDescent="0.2">
      <c r="A423" s="217">
        <v>43964</v>
      </c>
      <c r="B423" s="252" t="s">
        <v>4207</v>
      </c>
      <c r="C423" s="5" t="s">
        <v>3839</v>
      </c>
      <c r="D423" s="266"/>
      <c r="E423" s="42">
        <v>31896.06</v>
      </c>
      <c r="F423" s="288">
        <f t="shared" si="7"/>
        <v>222435079.46999949</v>
      </c>
    </row>
    <row r="424" spans="1:6" s="275" customFormat="1" ht="41.25" customHeight="1" x14ac:dyDescent="0.2">
      <c r="A424" s="217">
        <v>43964</v>
      </c>
      <c r="B424" s="252" t="s">
        <v>4208</v>
      </c>
      <c r="C424" s="5" t="s">
        <v>3840</v>
      </c>
      <c r="D424" s="266"/>
      <c r="E424" s="42">
        <v>95689.89</v>
      </c>
      <c r="F424" s="288">
        <f t="shared" si="7"/>
        <v>222339389.57999951</v>
      </c>
    </row>
    <row r="425" spans="1:6" s="275" customFormat="1" ht="41.25" customHeight="1" x14ac:dyDescent="0.2">
      <c r="A425" s="217">
        <v>43964</v>
      </c>
      <c r="B425" s="252" t="s">
        <v>4209</v>
      </c>
      <c r="C425" s="5" t="s">
        <v>3841</v>
      </c>
      <c r="D425" s="266"/>
      <c r="E425" s="42">
        <v>88458.7</v>
      </c>
      <c r="F425" s="288">
        <f t="shared" si="7"/>
        <v>222250930.87999952</v>
      </c>
    </row>
    <row r="426" spans="1:6" s="275" customFormat="1" ht="41.25" customHeight="1" x14ac:dyDescent="0.2">
      <c r="A426" s="217">
        <v>43964</v>
      </c>
      <c r="B426" s="252" t="s">
        <v>4210</v>
      </c>
      <c r="C426" s="5" t="s">
        <v>3842</v>
      </c>
      <c r="D426" s="266"/>
      <c r="E426" s="42">
        <v>173073.37</v>
      </c>
      <c r="F426" s="288">
        <f t="shared" si="7"/>
        <v>222077857.50999951</v>
      </c>
    </row>
    <row r="427" spans="1:6" s="275" customFormat="1" ht="41.25" customHeight="1" x14ac:dyDescent="0.2">
      <c r="A427" s="217">
        <v>43964</v>
      </c>
      <c r="B427" s="252" t="s">
        <v>4211</v>
      </c>
      <c r="C427" s="5" t="s">
        <v>3843</v>
      </c>
      <c r="D427" s="266"/>
      <c r="E427" s="42">
        <v>31675.13</v>
      </c>
      <c r="F427" s="288">
        <f t="shared" si="7"/>
        <v>222046182.37999952</v>
      </c>
    </row>
    <row r="428" spans="1:6" s="275" customFormat="1" ht="41.25" customHeight="1" x14ac:dyDescent="0.2">
      <c r="A428" s="217">
        <v>43964</v>
      </c>
      <c r="B428" s="252" t="s">
        <v>4212</v>
      </c>
      <c r="C428" s="5" t="s">
        <v>3844</v>
      </c>
      <c r="D428" s="266"/>
      <c r="E428" s="42">
        <v>12459.62</v>
      </c>
      <c r="F428" s="288">
        <f t="shared" si="7"/>
        <v>222033722.75999951</v>
      </c>
    </row>
    <row r="429" spans="1:6" s="275" customFormat="1" ht="41.25" customHeight="1" x14ac:dyDescent="0.2">
      <c r="A429" s="217">
        <v>43964</v>
      </c>
      <c r="B429" s="252" t="s">
        <v>4213</v>
      </c>
      <c r="C429" s="5" t="s">
        <v>3845</v>
      </c>
      <c r="D429" s="266"/>
      <c r="E429" s="42">
        <v>224995.39</v>
      </c>
      <c r="F429" s="288">
        <f t="shared" si="7"/>
        <v>221808727.36999953</v>
      </c>
    </row>
    <row r="430" spans="1:6" s="275" customFormat="1" ht="41.25" customHeight="1" x14ac:dyDescent="0.2">
      <c r="A430" s="217">
        <v>43964</v>
      </c>
      <c r="B430" s="252" t="s">
        <v>4214</v>
      </c>
      <c r="C430" s="5" t="s">
        <v>3846</v>
      </c>
      <c r="D430" s="266"/>
      <c r="E430" s="42">
        <v>81536.69</v>
      </c>
      <c r="F430" s="288">
        <f t="shared" si="7"/>
        <v>221727190.67999953</v>
      </c>
    </row>
    <row r="431" spans="1:6" s="275" customFormat="1" ht="41.25" customHeight="1" x14ac:dyDescent="0.2">
      <c r="A431" s="217">
        <v>43964</v>
      </c>
      <c r="B431" s="252" t="s">
        <v>4215</v>
      </c>
      <c r="C431" s="5" t="s">
        <v>3847</v>
      </c>
      <c r="D431" s="266"/>
      <c r="E431" s="42">
        <v>72342.64</v>
      </c>
      <c r="F431" s="288">
        <f t="shared" si="7"/>
        <v>221654848.03999954</v>
      </c>
    </row>
    <row r="432" spans="1:6" s="275" customFormat="1" ht="49.5" customHeight="1" x14ac:dyDescent="0.2">
      <c r="A432" s="217">
        <v>43964</v>
      </c>
      <c r="B432" s="252" t="s">
        <v>4216</v>
      </c>
      <c r="C432" s="5" t="s">
        <v>3848</v>
      </c>
      <c r="D432" s="266"/>
      <c r="E432" s="42">
        <v>234312.78</v>
      </c>
      <c r="F432" s="288">
        <f t="shared" si="7"/>
        <v>221420535.25999954</v>
      </c>
    </row>
    <row r="433" spans="1:6" s="275" customFormat="1" ht="41.25" customHeight="1" x14ac:dyDescent="0.2">
      <c r="A433" s="217">
        <v>43964</v>
      </c>
      <c r="B433" s="252" t="s">
        <v>4217</v>
      </c>
      <c r="C433" s="5" t="s">
        <v>3849</v>
      </c>
      <c r="D433" s="266"/>
      <c r="E433" s="42">
        <v>117920.77</v>
      </c>
      <c r="F433" s="288">
        <f t="shared" si="7"/>
        <v>221302614.48999953</v>
      </c>
    </row>
    <row r="434" spans="1:6" s="275" customFormat="1" ht="54.75" customHeight="1" x14ac:dyDescent="0.2">
      <c r="A434" s="217">
        <v>43964</v>
      </c>
      <c r="B434" s="252" t="s">
        <v>4218</v>
      </c>
      <c r="C434" s="5" t="s">
        <v>3850</v>
      </c>
      <c r="D434" s="266"/>
      <c r="E434" s="42">
        <v>659490</v>
      </c>
      <c r="F434" s="288">
        <f t="shared" si="7"/>
        <v>220643124.48999953</v>
      </c>
    </row>
    <row r="435" spans="1:6" s="275" customFormat="1" ht="63.75" customHeight="1" x14ac:dyDescent="0.2">
      <c r="A435" s="217">
        <v>43964</v>
      </c>
      <c r="B435" s="252" t="s">
        <v>4219</v>
      </c>
      <c r="C435" s="5" t="s">
        <v>3851</v>
      </c>
      <c r="D435" s="266"/>
      <c r="E435" s="42">
        <v>20700</v>
      </c>
      <c r="F435" s="288">
        <f t="shared" si="7"/>
        <v>220622424.48999953</v>
      </c>
    </row>
    <row r="436" spans="1:6" s="275" customFormat="1" ht="41.25" customHeight="1" x14ac:dyDescent="0.2">
      <c r="A436" s="217">
        <v>43964</v>
      </c>
      <c r="B436" s="252" t="s">
        <v>4220</v>
      </c>
      <c r="C436" s="5" t="s">
        <v>3337</v>
      </c>
      <c r="D436" s="266"/>
      <c r="E436" s="42">
        <v>10800</v>
      </c>
      <c r="F436" s="288">
        <f t="shared" si="7"/>
        <v>220611624.48999953</v>
      </c>
    </row>
    <row r="437" spans="1:6" s="275" customFormat="1" ht="41.25" customHeight="1" x14ac:dyDescent="0.2">
      <c r="A437" s="217">
        <v>43964</v>
      </c>
      <c r="B437" s="252" t="s">
        <v>4221</v>
      </c>
      <c r="C437" s="5" t="s">
        <v>3852</v>
      </c>
      <c r="D437" s="266"/>
      <c r="E437" s="42">
        <v>11880</v>
      </c>
      <c r="F437" s="288">
        <f t="shared" si="7"/>
        <v>220599744.48999953</v>
      </c>
    </row>
    <row r="438" spans="1:6" s="275" customFormat="1" ht="41.25" customHeight="1" x14ac:dyDescent="0.2">
      <c r="A438" s="217">
        <v>43964</v>
      </c>
      <c r="B438" s="252" t="s">
        <v>4222</v>
      </c>
      <c r="C438" s="5" t="s">
        <v>3853</v>
      </c>
      <c r="D438" s="266"/>
      <c r="E438" s="42">
        <v>13500</v>
      </c>
      <c r="F438" s="288">
        <f t="shared" si="7"/>
        <v>220586244.48999953</v>
      </c>
    </row>
    <row r="439" spans="1:6" s="275" customFormat="1" ht="54.75" customHeight="1" x14ac:dyDescent="0.2">
      <c r="A439" s="217">
        <v>43964</v>
      </c>
      <c r="B439" s="252" t="s">
        <v>4223</v>
      </c>
      <c r="C439" s="5" t="s">
        <v>3854</v>
      </c>
      <c r="D439" s="266"/>
      <c r="E439" s="42">
        <v>48120.56</v>
      </c>
      <c r="F439" s="288">
        <f t="shared" si="7"/>
        <v>220538123.92999953</v>
      </c>
    </row>
    <row r="440" spans="1:6" s="275" customFormat="1" ht="41.25" customHeight="1" x14ac:dyDescent="0.2">
      <c r="A440" s="217">
        <v>43964</v>
      </c>
      <c r="B440" s="252" t="s">
        <v>4224</v>
      </c>
      <c r="C440" s="5" t="s">
        <v>3856</v>
      </c>
      <c r="D440" s="266"/>
      <c r="E440" s="42">
        <v>185380.71</v>
      </c>
      <c r="F440" s="288">
        <f t="shared" si="7"/>
        <v>220352743.21999952</v>
      </c>
    </row>
    <row r="441" spans="1:6" s="275" customFormat="1" ht="53.25" customHeight="1" x14ac:dyDescent="0.2">
      <c r="A441" s="217">
        <v>43964</v>
      </c>
      <c r="B441" s="252" t="s">
        <v>4225</v>
      </c>
      <c r="C441" s="5" t="s">
        <v>3855</v>
      </c>
      <c r="D441" s="266"/>
      <c r="E441" s="42">
        <v>71375.839999999997</v>
      </c>
      <c r="F441" s="288">
        <f t="shared" si="7"/>
        <v>220281367.37999952</v>
      </c>
    </row>
    <row r="442" spans="1:6" s="275" customFormat="1" ht="41.25" customHeight="1" x14ac:dyDescent="0.2">
      <c r="A442" s="217">
        <v>43964</v>
      </c>
      <c r="B442" s="252" t="s">
        <v>4226</v>
      </c>
      <c r="C442" s="5" t="s">
        <v>3857</v>
      </c>
      <c r="D442" s="266"/>
      <c r="E442" s="42">
        <v>244660.49</v>
      </c>
      <c r="F442" s="288">
        <f t="shared" si="7"/>
        <v>220036706.88999951</v>
      </c>
    </row>
    <row r="443" spans="1:6" s="275" customFormat="1" ht="41.25" customHeight="1" x14ac:dyDescent="0.2">
      <c r="A443" s="217">
        <v>43964</v>
      </c>
      <c r="B443" s="252" t="s">
        <v>4227</v>
      </c>
      <c r="C443" s="5" t="s">
        <v>3338</v>
      </c>
      <c r="D443" s="454"/>
      <c r="E443" s="42">
        <v>892002.5</v>
      </c>
      <c r="F443" s="288">
        <f t="shared" si="7"/>
        <v>219144704.38999951</v>
      </c>
    </row>
    <row r="444" spans="1:6" s="275" customFormat="1" ht="89.25" customHeight="1" x14ac:dyDescent="0.2">
      <c r="A444" s="217">
        <v>43964</v>
      </c>
      <c r="B444" s="252" t="s">
        <v>4228</v>
      </c>
      <c r="C444" s="5" t="s">
        <v>3858</v>
      </c>
      <c r="D444" s="266"/>
      <c r="E444" s="42">
        <v>14800</v>
      </c>
      <c r="F444" s="288">
        <f t="shared" si="7"/>
        <v>219129904.38999951</v>
      </c>
    </row>
    <row r="445" spans="1:6" s="275" customFormat="1" ht="41.25" customHeight="1" x14ac:dyDescent="0.2">
      <c r="A445" s="217">
        <v>43964</v>
      </c>
      <c r="B445" s="252" t="s">
        <v>4229</v>
      </c>
      <c r="C445" s="5" t="s">
        <v>3339</v>
      </c>
      <c r="D445" s="266"/>
      <c r="E445" s="42">
        <v>12575.68</v>
      </c>
      <c r="F445" s="288">
        <f t="shared" si="7"/>
        <v>219117328.7099995</v>
      </c>
    </row>
    <row r="446" spans="1:6" s="275" customFormat="1" ht="41.25" customHeight="1" x14ac:dyDescent="0.2">
      <c r="A446" s="217">
        <v>43964</v>
      </c>
      <c r="B446" s="252" t="s">
        <v>4230</v>
      </c>
      <c r="C446" s="5" t="s">
        <v>3339</v>
      </c>
      <c r="D446" s="266"/>
      <c r="E446" s="42">
        <v>194526.75</v>
      </c>
      <c r="F446" s="288">
        <f t="shared" si="7"/>
        <v>218922801.9599995</v>
      </c>
    </row>
    <row r="447" spans="1:6" s="275" customFormat="1" ht="60.75" customHeight="1" x14ac:dyDescent="0.2">
      <c r="A447" s="217">
        <v>43964</v>
      </c>
      <c r="B447" s="252" t="s">
        <v>4231</v>
      </c>
      <c r="C447" s="5" t="s">
        <v>3859</v>
      </c>
      <c r="D447" s="266"/>
      <c r="E447" s="42">
        <v>102793.84</v>
      </c>
      <c r="F447" s="288">
        <f t="shared" si="7"/>
        <v>218820008.1199995</v>
      </c>
    </row>
    <row r="448" spans="1:6" s="275" customFormat="1" ht="41.25" customHeight="1" x14ac:dyDescent="0.2">
      <c r="A448" s="217">
        <v>43964</v>
      </c>
      <c r="B448" s="252" t="s">
        <v>4232</v>
      </c>
      <c r="C448" s="5" t="s">
        <v>3860</v>
      </c>
      <c r="D448" s="266"/>
      <c r="E448" s="42">
        <v>22081.22</v>
      </c>
      <c r="F448" s="288">
        <f t="shared" si="7"/>
        <v>218797926.8999995</v>
      </c>
    </row>
    <row r="449" spans="1:6" s="275" customFormat="1" ht="41.25" customHeight="1" x14ac:dyDescent="0.2">
      <c r="A449" s="217">
        <v>43964</v>
      </c>
      <c r="B449" s="252" t="s">
        <v>4233</v>
      </c>
      <c r="C449" s="5" t="s">
        <v>3861</v>
      </c>
      <c r="D449" s="266"/>
      <c r="E449" s="42">
        <v>203400</v>
      </c>
      <c r="F449" s="288">
        <f t="shared" si="7"/>
        <v>218594526.8999995</v>
      </c>
    </row>
    <row r="450" spans="1:6" s="275" customFormat="1" ht="92.25" customHeight="1" x14ac:dyDescent="0.2">
      <c r="A450" s="217">
        <v>43964</v>
      </c>
      <c r="B450" s="252" t="s">
        <v>4234</v>
      </c>
      <c r="C450" s="5" t="s">
        <v>3767</v>
      </c>
      <c r="D450" s="266"/>
      <c r="E450" s="42">
        <v>239191.54</v>
      </c>
      <c r="F450" s="288">
        <f t="shared" si="7"/>
        <v>218355335.35999951</v>
      </c>
    </row>
    <row r="451" spans="1:6" s="275" customFormat="1" ht="51" customHeight="1" x14ac:dyDescent="0.2">
      <c r="A451" s="217">
        <v>43964</v>
      </c>
      <c r="B451" s="252" t="s">
        <v>4235</v>
      </c>
      <c r="C451" s="5" t="s">
        <v>3766</v>
      </c>
      <c r="D451" s="266"/>
      <c r="E451" s="42">
        <v>113786.16</v>
      </c>
      <c r="F451" s="288">
        <f t="shared" si="7"/>
        <v>218241549.19999951</v>
      </c>
    </row>
    <row r="452" spans="1:6" s="275" customFormat="1" ht="41.25" customHeight="1" x14ac:dyDescent="0.2">
      <c r="A452" s="217">
        <v>43964</v>
      </c>
      <c r="B452" s="5" t="s">
        <v>3343</v>
      </c>
      <c r="C452" s="5" t="s">
        <v>3765</v>
      </c>
      <c r="D452" s="266"/>
      <c r="E452" s="42">
        <v>1800</v>
      </c>
      <c r="F452" s="288">
        <f t="shared" si="7"/>
        <v>218239749.19999951</v>
      </c>
    </row>
    <row r="453" spans="1:6" s="275" customFormat="1" ht="41.25" customHeight="1" x14ac:dyDescent="0.2">
      <c r="A453" s="217">
        <v>43964</v>
      </c>
      <c r="B453" s="5" t="s">
        <v>3344</v>
      </c>
      <c r="C453" s="5" t="s">
        <v>3764</v>
      </c>
      <c r="D453" s="266"/>
      <c r="E453" s="42">
        <v>16225.68</v>
      </c>
      <c r="F453" s="288">
        <f t="shared" si="7"/>
        <v>218223523.5199995</v>
      </c>
    </row>
    <row r="454" spans="1:6" s="275" customFormat="1" ht="41.25" customHeight="1" x14ac:dyDescent="0.2">
      <c r="A454" s="217">
        <v>43964</v>
      </c>
      <c r="B454" s="5" t="s">
        <v>3345</v>
      </c>
      <c r="C454" s="5" t="s">
        <v>3763</v>
      </c>
      <c r="D454" s="266"/>
      <c r="E454" s="42">
        <v>59300</v>
      </c>
      <c r="F454" s="288">
        <f t="shared" si="7"/>
        <v>218164223.5199995</v>
      </c>
    </row>
    <row r="455" spans="1:6" s="275" customFormat="1" ht="41.25" customHeight="1" x14ac:dyDescent="0.2">
      <c r="A455" s="217">
        <v>43964</v>
      </c>
      <c r="B455" s="5" t="s">
        <v>3346</v>
      </c>
      <c r="C455" s="5" t="s">
        <v>3762</v>
      </c>
      <c r="D455" s="266"/>
      <c r="E455" s="42">
        <v>8700</v>
      </c>
      <c r="F455" s="288">
        <f t="shared" si="7"/>
        <v>218155523.5199995</v>
      </c>
    </row>
    <row r="456" spans="1:6" s="275" customFormat="1" ht="41.25" customHeight="1" x14ac:dyDescent="0.2">
      <c r="A456" s="217">
        <v>43964</v>
      </c>
      <c r="B456" s="5" t="s">
        <v>3342</v>
      </c>
      <c r="C456" s="5" t="s">
        <v>3761</v>
      </c>
      <c r="D456" s="266"/>
      <c r="E456" s="42">
        <v>345090</v>
      </c>
      <c r="F456" s="288">
        <f t="shared" si="7"/>
        <v>217810433.5199995</v>
      </c>
    </row>
    <row r="457" spans="1:6" s="275" customFormat="1" ht="41.25" customHeight="1" x14ac:dyDescent="0.2">
      <c r="A457" s="217">
        <v>43964</v>
      </c>
      <c r="B457" s="5" t="s">
        <v>3341</v>
      </c>
      <c r="C457" s="5" t="s">
        <v>3760</v>
      </c>
      <c r="D457" s="266"/>
      <c r="E457" s="42">
        <v>479908.58</v>
      </c>
      <c r="F457" s="288">
        <f t="shared" si="7"/>
        <v>217330524.93999949</v>
      </c>
    </row>
    <row r="458" spans="1:6" s="275" customFormat="1" ht="41.25" customHeight="1" x14ac:dyDescent="0.2">
      <c r="A458" s="217">
        <v>43964</v>
      </c>
      <c r="B458" s="5" t="s">
        <v>3340</v>
      </c>
      <c r="C458" s="5" t="s">
        <v>3759</v>
      </c>
      <c r="D458" s="266"/>
      <c r="E458" s="42">
        <v>544227.94999999995</v>
      </c>
      <c r="F458" s="288">
        <f t="shared" si="7"/>
        <v>216786296.9899995</v>
      </c>
    </row>
    <row r="459" spans="1:6" s="275" customFormat="1" ht="51" customHeight="1" x14ac:dyDescent="0.2">
      <c r="A459" s="217">
        <v>44330</v>
      </c>
      <c r="B459" s="5">
        <v>59507</v>
      </c>
      <c r="C459" s="5" t="s">
        <v>3758</v>
      </c>
      <c r="D459" s="266"/>
      <c r="E459" s="42">
        <v>53100</v>
      </c>
      <c r="F459" s="288">
        <f t="shared" si="7"/>
        <v>216733196.9899995</v>
      </c>
    </row>
    <row r="460" spans="1:6" s="275" customFormat="1" ht="41.25" customHeight="1" x14ac:dyDescent="0.2">
      <c r="A460" s="217">
        <v>44330</v>
      </c>
      <c r="B460" s="5">
        <v>59508</v>
      </c>
      <c r="C460" s="5" t="s">
        <v>3757</v>
      </c>
      <c r="D460" s="266"/>
      <c r="E460" s="42">
        <v>12696.8</v>
      </c>
      <c r="F460" s="288">
        <f t="shared" si="7"/>
        <v>216720500.18999949</v>
      </c>
    </row>
    <row r="461" spans="1:6" s="275" customFormat="1" ht="47.25" customHeight="1" x14ac:dyDescent="0.2">
      <c r="A461" s="217">
        <v>44330</v>
      </c>
      <c r="B461" s="5">
        <v>59509</v>
      </c>
      <c r="C461" s="5" t="s">
        <v>3756</v>
      </c>
      <c r="D461" s="266"/>
      <c r="E461" s="42">
        <v>187688.05</v>
      </c>
      <c r="F461" s="288">
        <f t="shared" si="7"/>
        <v>216532812.13999948</v>
      </c>
    </row>
    <row r="462" spans="1:6" s="275" customFormat="1" ht="46.5" customHeight="1" x14ac:dyDescent="0.2">
      <c r="A462" s="217">
        <v>44330</v>
      </c>
      <c r="B462" s="5">
        <v>59510</v>
      </c>
      <c r="C462" s="5" t="s">
        <v>3755</v>
      </c>
      <c r="D462" s="266"/>
      <c r="E462" s="42">
        <v>185380.71</v>
      </c>
      <c r="F462" s="288">
        <f t="shared" si="7"/>
        <v>216347431.42999947</v>
      </c>
    </row>
    <row r="463" spans="1:6" s="275" customFormat="1" ht="41.25" customHeight="1" x14ac:dyDescent="0.2">
      <c r="A463" s="217">
        <v>44330</v>
      </c>
      <c r="B463" s="5">
        <v>59511</v>
      </c>
      <c r="C463" s="5" t="s">
        <v>3407</v>
      </c>
      <c r="D463" s="266"/>
      <c r="E463" s="42">
        <v>3691.74</v>
      </c>
      <c r="F463" s="288">
        <f t="shared" si="7"/>
        <v>216343739.68999946</v>
      </c>
    </row>
    <row r="464" spans="1:6" s="275" customFormat="1" ht="41.25" customHeight="1" x14ac:dyDescent="0.2">
      <c r="A464" s="217">
        <v>44330</v>
      </c>
      <c r="B464" s="5">
        <v>59512</v>
      </c>
      <c r="C464" s="5" t="s">
        <v>3754</v>
      </c>
      <c r="D464" s="266"/>
      <c r="E464" s="42">
        <v>6300</v>
      </c>
      <c r="F464" s="288">
        <f t="shared" si="7"/>
        <v>216337439.68999946</v>
      </c>
    </row>
    <row r="465" spans="1:6" s="275" customFormat="1" ht="41.25" customHeight="1" x14ac:dyDescent="0.2">
      <c r="A465" s="217">
        <v>44330</v>
      </c>
      <c r="B465" s="5">
        <v>59513</v>
      </c>
      <c r="C465" s="5" t="s">
        <v>3406</v>
      </c>
      <c r="D465" s="266"/>
      <c r="E465" s="42">
        <v>18000</v>
      </c>
      <c r="F465" s="288">
        <f t="shared" si="7"/>
        <v>216319439.68999946</v>
      </c>
    </row>
    <row r="466" spans="1:6" s="275" customFormat="1" ht="48.75" customHeight="1" x14ac:dyDescent="0.2">
      <c r="A466" s="217">
        <v>44330</v>
      </c>
      <c r="B466" s="5">
        <v>59514</v>
      </c>
      <c r="C466" s="5" t="s">
        <v>3753</v>
      </c>
      <c r="D466" s="266"/>
      <c r="E466" s="42">
        <v>114142.5</v>
      </c>
      <c r="F466" s="288">
        <f t="shared" ref="F466:F529" si="8">F465+D466-E466</f>
        <v>216205297.18999946</v>
      </c>
    </row>
    <row r="467" spans="1:6" s="275" customFormat="1" ht="64.5" customHeight="1" x14ac:dyDescent="0.2">
      <c r="A467" s="217">
        <v>44330</v>
      </c>
      <c r="B467" s="5">
        <v>59515</v>
      </c>
      <c r="C467" s="5" t="s">
        <v>3752</v>
      </c>
      <c r="D467" s="266"/>
      <c r="E467" s="42">
        <v>469252.5</v>
      </c>
      <c r="F467" s="288">
        <f t="shared" si="8"/>
        <v>215736044.68999946</v>
      </c>
    </row>
    <row r="468" spans="1:6" s="275" customFormat="1" ht="41.25" customHeight="1" x14ac:dyDescent="0.2">
      <c r="A468" s="217">
        <v>44330</v>
      </c>
      <c r="B468" s="5">
        <v>59516</v>
      </c>
      <c r="C468" s="5" t="s">
        <v>3405</v>
      </c>
      <c r="D468" s="266"/>
      <c r="E468" s="42">
        <v>140429.64000000001</v>
      </c>
      <c r="F468" s="288">
        <f t="shared" si="8"/>
        <v>215595615.04999948</v>
      </c>
    </row>
    <row r="469" spans="1:6" s="275" customFormat="1" ht="41.25" customHeight="1" x14ac:dyDescent="0.2">
      <c r="A469" s="217">
        <v>44330</v>
      </c>
      <c r="B469" s="5">
        <v>59517</v>
      </c>
      <c r="C469" s="5" t="s">
        <v>3404</v>
      </c>
      <c r="D469" s="266"/>
      <c r="E469" s="42">
        <v>3600</v>
      </c>
      <c r="F469" s="288">
        <f t="shared" si="8"/>
        <v>215592015.04999948</v>
      </c>
    </row>
    <row r="470" spans="1:6" s="275" customFormat="1" ht="41.25" customHeight="1" x14ac:dyDescent="0.2">
      <c r="A470" s="217">
        <v>44330</v>
      </c>
      <c r="B470" s="5">
        <v>59518</v>
      </c>
      <c r="C470" s="5" t="s">
        <v>3403</v>
      </c>
      <c r="D470" s="266"/>
      <c r="E470" s="42">
        <v>16650</v>
      </c>
      <c r="F470" s="288">
        <f t="shared" si="8"/>
        <v>215575365.04999948</v>
      </c>
    </row>
    <row r="471" spans="1:6" s="275" customFormat="1" ht="41.25" customHeight="1" x14ac:dyDescent="0.2">
      <c r="A471" s="217">
        <v>44330</v>
      </c>
      <c r="B471" s="5">
        <v>59519</v>
      </c>
      <c r="C471" s="5" t="s">
        <v>3402</v>
      </c>
      <c r="D471" s="266"/>
      <c r="E471" s="42">
        <v>3600</v>
      </c>
      <c r="F471" s="288">
        <f t="shared" si="8"/>
        <v>215571765.04999948</v>
      </c>
    </row>
    <row r="472" spans="1:6" s="275" customFormat="1" ht="41.25" customHeight="1" x14ac:dyDescent="0.2">
      <c r="A472" s="217">
        <v>44330</v>
      </c>
      <c r="B472" s="5">
        <v>59520</v>
      </c>
      <c r="C472" s="5" t="s">
        <v>3401</v>
      </c>
      <c r="D472" s="266"/>
      <c r="E472" s="42">
        <v>7200</v>
      </c>
      <c r="F472" s="288">
        <f t="shared" si="8"/>
        <v>215564565.04999948</v>
      </c>
    </row>
    <row r="473" spans="1:6" s="275" customFormat="1" ht="41.25" customHeight="1" x14ac:dyDescent="0.2">
      <c r="A473" s="217">
        <v>44330</v>
      </c>
      <c r="B473" s="5">
        <v>59521</v>
      </c>
      <c r="C473" s="5" t="s">
        <v>3400</v>
      </c>
      <c r="D473" s="266"/>
      <c r="E473" s="42">
        <v>3600</v>
      </c>
      <c r="F473" s="288">
        <f t="shared" si="8"/>
        <v>215560965.04999948</v>
      </c>
    </row>
    <row r="474" spans="1:6" s="275" customFormat="1" ht="41.25" customHeight="1" x14ac:dyDescent="0.2">
      <c r="A474" s="217">
        <v>44330</v>
      </c>
      <c r="B474" s="5">
        <v>59522</v>
      </c>
      <c r="C474" s="5" t="s">
        <v>3399</v>
      </c>
      <c r="D474" s="266"/>
      <c r="E474" s="42">
        <v>9000</v>
      </c>
      <c r="F474" s="288">
        <f t="shared" si="8"/>
        <v>215551965.04999948</v>
      </c>
    </row>
    <row r="475" spans="1:6" s="275" customFormat="1" ht="41.25" customHeight="1" x14ac:dyDescent="0.2">
      <c r="A475" s="217">
        <v>44330</v>
      </c>
      <c r="B475" s="5">
        <v>59523</v>
      </c>
      <c r="C475" s="5" t="s">
        <v>3398</v>
      </c>
      <c r="D475" s="266"/>
      <c r="E475" s="42">
        <v>33300</v>
      </c>
      <c r="F475" s="288">
        <f t="shared" si="8"/>
        <v>215518665.04999948</v>
      </c>
    </row>
    <row r="476" spans="1:6" s="275" customFormat="1" ht="41.25" customHeight="1" x14ac:dyDescent="0.2">
      <c r="A476" s="217">
        <v>44330</v>
      </c>
      <c r="B476" s="5">
        <v>59524</v>
      </c>
      <c r="C476" s="5" t="s">
        <v>3397</v>
      </c>
      <c r="D476" s="266"/>
      <c r="E476" s="42">
        <v>13500</v>
      </c>
      <c r="F476" s="288">
        <f t="shared" si="8"/>
        <v>215505165.04999948</v>
      </c>
    </row>
    <row r="477" spans="1:6" s="275" customFormat="1" ht="41.25" customHeight="1" x14ac:dyDescent="0.2">
      <c r="A477" s="217">
        <v>44330</v>
      </c>
      <c r="B477" s="5">
        <v>59525</v>
      </c>
      <c r="C477" s="5" t="s">
        <v>3396</v>
      </c>
      <c r="D477" s="266"/>
      <c r="E477" s="42">
        <v>10890</v>
      </c>
      <c r="F477" s="288">
        <f t="shared" si="8"/>
        <v>215494275.04999948</v>
      </c>
    </row>
    <row r="478" spans="1:6" s="275" customFormat="1" ht="41.25" customHeight="1" x14ac:dyDescent="0.2">
      <c r="A478" s="217">
        <v>44330</v>
      </c>
      <c r="B478" s="5">
        <v>59526</v>
      </c>
      <c r="C478" s="5" t="s">
        <v>3395</v>
      </c>
      <c r="D478" s="266"/>
      <c r="E478" s="42">
        <v>19035.53</v>
      </c>
      <c r="F478" s="288">
        <f t="shared" si="8"/>
        <v>215475239.51999947</v>
      </c>
    </row>
    <row r="479" spans="1:6" s="275" customFormat="1" ht="41.25" customHeight="1" x14ac:dyDescent="0.2">
      <c r="A479" s="217">
        <v>44330</v>
      </c>
      <c r="B479" s="5">
        <v>59527</v>
      </c>
      <c r="C479" s="5" t="s">
        <v>3394</v>
      </c>
      <c r="D479" s="266"/>
      <c r="E479" s="42">
        <v>31075.22</v>
      </c>
      <c r="F479" s="288">
        <f t="shared" si="8"/>
        <v>215444164.29999948</v>
      </c>
    </row>
    <row r="480" spans="1:6" s="275" customFormat="1" ht="41.25" customHeight="1" x14ac:dyDescent="0.2">
      <c r="A480" s="217">
        <v>44330</v>
      </c>
      <c r="B480" s="212">
        <v>59528</v>
      </c>
      <c r="C480" s="5" t="s">
        <v>3393</v>
      </c>
      <c r="D480" s="454"/>
      <c r="E480" s="42">
        <v>185380.71</v>
      </c>
      <c r="F480" s="288">
        <f t="shared" si="8"/>
        <v>215258783.58999947</v>
      </c>
    </row>
    <row r="481" spans="1:6" s="275" customFormat="1" ht="41.25" customHeight="1" x14ac:dyDescent="0.2">
      <c r="A481" s="217">
        <v>44330</v>
      </c>
      <c r="B481" s="30">
        <v>59529</v>
      </c>
      <c r="C481" s="5" t="s">
        <v>3392</v>
      </c>
      <c r="D481" s="266"/>
      <c r="E481" s="42">
        <v>143073.37</v>
      </c>
      <c r="F481" s="288">
        <f t="shared" si="8"/>
        <v>215115710.21999946</v>
      </c>
    </row>
    <row r="482" spans="1:6" s="275" customFormat="1" ht="41.25" customHeight="1" x14ac:dyDescent="0.2">
      <c r="A482" s="217">
        <v>44330</v>
      </c>
      <c r="B482" s="30">
        <v>59530</v>
      </c>
      <c r="C482" s="5" t="s">
        <v>3391</v>
      </c>
      <c r="D482" s="266"/>
      <c r="E482" s="42">
        <v>187688.05</v>
      </c>
      <c r="F482" s="288">
        <f t="shared" si="8"/>
        <v>214928022.16999945</v>
      </c>
    </row>
    <row r="483" spans="1:6" s="275" customFormat="1" ht="41.25" customHeight="1" x14ac:dyDescent="0.2">
      <c r="A483" s="217">
        <v>44330</v>
      </c>
      <c r="B483" s="30">
        <v>59531</v>
      </c>
      <c r="C483" s="5" t="s">
        <v>3390</v>
      </c>
      <c r="D483" s="266"/>
      <c r="E483" s="42">
        <v>184457.78</v>
      </c>
      <c r="F483" s="288">
        <f t="shared" si="8"/>
        <v>214743564.38999945</v>
      </c>
    </row>
    <row r="484" spans="1:6" s="275" customFormat="1" ht="41.25" customHeight="1" x14ac:dyDescent="0.2">
      <c r="A484" s="217">
        <v>44330</v>
      </c>
      <c r="B484" s="30">
        <v>59532</v>
      </c>
      <c r="C484" s="5" t="s">
        <v>3389</v>
      </c>
      <c r="D484" s="266"/>
      <c r="E484" s="42">
        <v>130766.04</v>
      </c>
      <c r="F484" s="288">
        <f t="shared" si="8"/>
        <v>214612798.34999946</v>
      </c>
    </row>
    <row r="485" spans="1:6" s="275" customFormat="1" ht="41.25" customHeight="1" x14ac:dyDescent="0.2">
      <c r="A485" s="217">
        <v>44330</v>
      </c>
      <c r="B485" s="5" t="s">
        <v>3361</v>
      </c>
      <c r="C485" s="5" t="s">
        <v>3388</v>
      </c>
      <c r="D485" s="266"/>
      <c r="E485" s="42">
        <v>6750</v>
      </c>
      <c r="F485" s="288">
        <f t="shared" si="8"/>
        <v>214606048.34999946</v>
      </c>
    </row>
    <row r="486" spans="1:6" s="275" customFormat="1" ht="41.25" customHeight="1" x14ac:dyDescent="0.2">
      <c r="A486" s="217">
        <v>44330</v>
      </c>
      <c r="B486" s="5" t="s">
        <v>3362</v>
      </c>
      <c r="C486" s="5" t="s">
        <v>3387</v>
      </c>
      <c r="D486" s="266"/>
      <c r="E486" s="42">
        <v>5940</v>
      </c>
      <c r="F486" s="288">
        <f t="shared" si="8"/>
        <v>214600108.34999946</v>
      </c>
    </row>
    <row r="487" spans="1:6" s="275" customFormat="1" ht="41.25" customHeight="1" x14ac:dyDescent="0.2">
      <c r="A487" s="217">
        <v>44330</v>
      </c>
      <c r="B487" s="5" t="s">
        <v>3363</v>
      </c>
      <c r="C487" s="5" t="s">
        <v>3386</v>
      </c>
      <c r="D487" s="266"/>
      <c r="E487" s="42">
        <v>253917.84</v>
      </c>
      <c r="F487" s="288">
        <f t="shared" si="8"/>
        <v>214346190.50999945</v>
      </c>
    </row>
    <row r="488" spans="1:6" s="275" customFormat="1" ht="51" customHeight="1" x14ac:dyDescent="0.2">
      <c r="A488" s="217">
        <v>44330</v>
      </c>
      <c r="B488" s="5" t="s">
        <v>3364</v>
      </c>
      <c r="C488" s="5" t="s">
        <v>4378</v>
      </c>
      <c r="D488" s="266"/>
      <c r="E488" s="42">
        <v>143735</v>
      </c>
      <c r="F488" s="288">
        <f t="shared" si="8"/>
        <v>214202455.50999945</v>
      </c>
    </row>
    <row r="489" spans="1:6" s="275" customFormat="1" ht="41.25" customHeight="1" x14ac:dyDescent="0.2">
      <c r="A489" s="217">
        <v>44330</v>
      </c>
      <c r="B489" s="5" t="s">
        <v>3365</v>
      </c>
      <c r="C489" s="5" t="s">
        <v>3751</v>
      </c>
      <c r="D489" s="266"/>
      <c r="E489" s="42">
        <v>355725</v>
      </c>
      <c r="F489" s="288">
        <f t="shared" si="8"/>
        <v>213846730.50999945</v>
      </c>
    </row>
    <row r="490" spans="1:6" s="275" customFormat="1" ht="41.25" customHeight="1" x14ac:dyDescent="0.2">
      <c r="A490" s="217">
        <v>44330</v>
      </c>
      <c r="B490" s="5" t="s">
        <v>3366</v>
      </c>
      <c r="C490" s="5" t="s">
        <v>3385</v>
      </c>
      <c r="D490" s="266"/>
      <c r="E490" s="42">
        <v>165600</v>
      </c>
      <c r="F490" s="288">
        <f t="shared" si="8"/>
        <v>213681130.50999945</v>
      </c>
    </row>
    <row r="491" spans="1:6" s="275" customFormat="1" ht="41.25" customHeight="1" x14ac:dyDescent="0.2">
      <c r="A491" s="562">
        <v>44330</v>
      </c>
      <c r="B491" s="5" t="s">
        <v>3367</v>
      </c>
      <c r="C491" s="5" t="s">
        <v>3358</v>
      </c>
      <c r="D491" s="454"/>
      <c r="E491" s="42">
        <v>364685.74</v>
      </c>
      <c r="F491" s="288">
        <f t="shared" si="8"/>
        <v>213316444.76999944</v>
      </c>
    </row>
    <row r="492" spans="1:6" s="275" customFormat="1" ht="41.25" customHeight="1" x14ac:dyDescent="0.2">
      <c r="A492" s="562">
        <v>44330</v>
      </c>
      <c r="B492" s="5" t="s">
        <v>3368</v>
      </c>
      <c r="C492" s="5" t="s">
        <v>3359</v>
      </c>
      <c r="D492" s="266"/>
      <c r="E492" s="42">
        <v>144030.39999999999</v>
      </c>
      <c r="F492" s="288">
        <f t="shared" si="8"/>
        <v>213172414.36999944</v>
      </c>
    </row>
    <row r="493" spans="1:6" s="275" customFormat="1" ht="41.25" customHeight="1" x14ac:dyDescent="0.2">
      <c r="A493" s="217">
        <v>44330</v>
      </c>
      <c r="B493" s="549" t="s">
        <v>3369</v>
      </c>
      <c r="C493" s="5" t="s">
        <v>3360</v>
      </c>
      <c r="D493" s="266"/>
      <c r="E493" s="42">
        <v>176150.89</v>
      </c>
      <c r="F493" s="288">
        <f t="shared" si="8"/>
        <v>212996263.47999945</v>
      </c>
    </row>
    <row r="494" spans="1:6" s="275" customFormat="1" ht="41.25" customHeight="1" x14ac:dyDescent="0.2">
      <c r="A494" s="217">
        <v>44333</v>
      </c>
      <c r="B494" s="252" t="s">
        <v>4236</v>
      </c>
      <c r="C494" s="553" t="s">
        <v>3526</v>
      </c>
      <c r="D494" s="266"/>
      <c r="E494" s="42">
        <v>88458.7</v>
      </c>
      <c r="F494" s="288">
        <f t="shared" si="8"/>
        <v>212907804.77999946</v>
      </c>
    </row>
    <row r="495" spans="1:6" s="275" customFormat="1" ht="41.25" customHeight="1" x14ac:dyDescent="0.2">
      <c r="A495" s="217">
        <v>44333</v>
      </c>
      <c r="B495" s="252" t="s">
        <v>4237</v>
      </c>
      <c r="C495" s="553" t="s">
        <v>3527</v>
      </c>
      <c r="D495" s="266"/>
      <c r="E495" s="42">
        <v>32459.62</v>
      </c>
      <c r="F495" s="288">
        <f t="shared" si="8"/>
        <v>212875345.15999946</v>
      </c>
    </row>
    <row r="496" spans="1:6" s="275" customFormat="1" ht="41.25" customHeight="1" x14ac:dyDescent="0.2">
      <c r="A496" s="217">
        <v>44333</v>
      </c>
      <c r="B496" s="252" t="s">
        <v>4238</v>
      </c>
      <c r="C496" s="553" t="s">
        <v>3528</v>
      </c>
      <c r="D496" s="266"/>
      <c r="E496" s="42">
        <v>185380.71</v>
      </c>
      <c r="F496" s="288">
        <f t="shared" si="8"/>
        <v>212689964.44999945</v>
      </c>
    </row>
    <row r="497" spans="1:6" s="275" customFormat="1" ht="41.25" customHeight="1" x14ac:dyDescent="0.2">
      <c r="A497" s="217">
        <v>44333</v>
      </c>
      <c r="B497" s="252" t="s">
        <v>4239</v>
      </c>
      <c r="C497" s="553" t="s">
        <v>3529</v>
      </c>
      <c r="D497" s="266"/>
      <c r="E497" s="42">
        <v>185380.71</v>
      </c>
      <c r="F497" s="288">
        <f t="shared" si="8"/>
        <v>212504583.73999944</v>
      </c>
    </row>
    <row r="498" spans="1:6" s="275" customFormat="1" ht="41.25" customHeight="1" x14ac:dyDescent="0.2">
      <c r="A498" s="217">
        <v>44333</v>
      </c>
      <c r="B498" s="252" t="s">
        <v>4240</v>
      </c>
      <c r="C498" s="553" t="s">
        <v>3530</v>
      </c>
      <c r="D498" s="266"/>
      <c r="E498" s="42">
        <v>185380.71</v>
      </c>
      <c r="F498" s="288">
        <f t="shared" si="8"/>
        <v>212319203.02999943</v>
      </c>
    </row>
    <row r="499" spans="1:6" s="275" customFormat="1" ht="41.25" customHeight="1" x14ac:dyDescent="0.2">
      <c r="A499" s="217">
        <v>44333</v>
      </c>
      <c r="B499" s="252" t="s">
        <v>4241</v>
      </c>
      <c r="C499" s="553" t="s">
        <v>3531</v>
      </c>
      <c r="D499" s="266"/>
      <c r="E499" s="42">
        <v>76151.360000000001</v>
      </c>
      <c r="F499" s="288">
        <f t="shared" si="8"/>
        <v>212243051.66999942</v>
      </c>
    </row>
    <row r="500" spans="1:6" s="275" customFormat="1" ht="41.25" customHeight="1" x14ac:dyDescent="0.2">
      <c r="A500" s="217">
        <v>44333</v>
      </c>
      <c r="B500" s="252" t="s">
        <v>4242</v>
      </c>
      <c r="C500" s="553" t="s">
        <v>3532</v>
      </c>
      <c r="D500" s="266"/>
      <c r="E500" s="42">
        <v>183534.84</v>
      </c>
      <c r="F500" s="288">
        <f t="shared" si="8"/>
        <v>212059516.82999942</v>
      </c>
    </row>
    <row r="501" spans="1:6" s="275" customFormat="1" ht="41.25" customHeight="1" x14ac:dyDescent="0.2">
      <c r="A501" s="217">
        <v>44333</v>
      </c>
      <c r="B501" s="252" t="s">
        <v>4243</v>
      </c>
      <c r="C501" s="553" t="s">
        <v>3533</v>
      </c>
      <c r="D501" s="266"/>
      <c r="E501" s="42">
        <v>129456.85</v>
      </c>
      <c r="F501" s="288">
        <f t="shared" si="8"/>
        <v>211930059.97999942</v>
      </c>
    </row>
    <row r="502" spans="1:6" s="275" customFormat="1" ht="41.25" customHeight="1" x14ac:dyDescent="0.2">
      <c r="A502" s="217">
        <v>44333</v>
      </c>
      <c r="B502" s="252" t="s">
        <v>4244</v>
      </c>
      <c r="C502" s="553" t="s">
        <v>3534</v>
      </c>
      <c r="D502" s="266"/>
      <c r="E502" s="42">
        <v>86612.83</v>
      </c>
      <c r="F502" s="288">
        <f t="shared" si="8"/>
        <v>211843447.14999941</v>
      </c>
    </row>
    <row r="503" spans="1:6" s="275" customFormat="1" ht="41.25" customHeight="1" x14ac:dyDescent="0.2">
      <c r="A503" s="217">
        <v>44333</v>
      </c>
      <c r="B503" s="252" t="s">
        <v>4245</v>
      </c>
      <c r="C503" s="553" t="s">
        <v>3535</v>
      </c>
      <c r="D503" s="266"/>
      <c r="E503" s="42">
        <v>84054.65</v>
      </c>
      <c r="F503" s="288">
        <f t="shared" si="8"/>
        <v>211759392.4999994</v>
      </c>
    </row>
    <row r="504" spans="1:6" s="275" customFormat="1" ht="41.25" customHeight="1" x14ac:dyDescent="0.2">
      <c r="A504" s="217">
        <v>44333</v>
      </c>
      <c r="B504" s="252" t="s">
        <v>4246</v>
      </c>
      <c r="C504" s="553" t="s">
        <v>3536</v>
      </c>
      <c r="D504" s="266"/>
      <c r="E504" s="42">
        <v>145419.46</v>
      </c>
      <c r="F504" s="288">
        <f t="shared" si="8"/>
        <v>211613973.0399994</v>
      </c>
    </row>
    <row r="505" spans="1:6" s="275" customFormat="1" ht="41.25" customHeight="1" x14ac:dyDescent="0.2">
      <c r="A505" s="217">
        <v>44333</v>
      </c>
      <c r="B505" s="252" t="s">
        <v>4247</v>
      </c>
      <c r="C505" s="553" t="s">
        <v>3537</v>
      </c>
      <c r="D505" s="266"/>
      <c r="E505" s="42">
        <v>176348.31</v>
      </c>
      <c r="F505" s="288">
        <f t="shared" si="8"/>
        <v>211437624.72999939</v>
      </c>
    </row>
    <row r="506" spans="1:6" s="275" customFormat="1" ht="41.25" customHeight="1" x14ac:dyDescent="0.2">
      <c r="A506" s="217">
        <v>44333</v>
      </c>
      <c r="B506" s="252" t="s">
        <v>4248</v>
      </c>
      <c r="C506" s="553" t="s">
        <v>3538</v>
      </c>
      <c r="D506" s="266"/>
      <c r="E506" s="42">
        <v>13184.68</v>
      </c>
      <c r="F506" s="288">
        <f t="shared" si="8"/>
        <v>211424440.04999939</v>
      </c>
    </row>
    <row r="507" spans="1:6" s="275" customFormat="1" ht="41.25" customHeight="1" x14ac:dyDescent="0.2">
      <c r="A507" s="217">
        <v>44333</v>
      </c>
      <c r="B507" s="252" t="s">
        <v>4249</v>
      </c>
      <c r="C507" s="553" t="s">
        <v>3539</v>
      </c>
      <c r="D507" s="266"/>
      <c r="E507" s="42">
        <v>162816.22</v>
      </c>
      <c r="F507" s="288">
        <f t="shared" si="8"/>
        <v>211261623.82999939</v>
      </c>
    </row>
    <row r="508" spans="1:6" s="275" customFormat="1" ht="41.25" customHeight="1" x14ac:dyDescent="0.2">
      <c r="A508" s="217">
        <v>44333</v>
      </c>
      <c r="B508" s="252" t="s">
        <v>4250</v>
      </c>
      <c r="C508" s="553" t="s">
        <v>3540</v>
      </c>
      <c r="D508" s="266"/>
      <c r="E508" s="42">
        <v>86458.08</v>
      </c>
      <c r="F508" s="288">
        <f t="shared" si="8"/>
        <v>211175165.74999937</v>
      </c>
    </row>
    <row r="509" spans="1:6" s="275" customFormat="1" ht="41.25" customHeight="1" x14ac:dyDescent="0.2">
      <c r="A509" s="217">
        <v>44333</v>
      </c>
      <c r="B509" s="252" t="s">
        <v>4251</v>
      </c>
      <c r="C509" s="553" t="s">
        <v>3541</v>
      </c>
      <c r="D509" s="266"/>
      <c r="E509" s="42">
        <v>158244.46</v>
      </c>
      <c r="F509" s="288">
        <f t="shared" si="8"/>
        <v>211016921.28999937</v>
      </c>
    </row>
    <row r="510" spans="1:6" s="275" customFormat="1" ht="41.25" customHeight="1" x14ac:dyDescent="0.2">
      <c r="A510" s="217">
        <v>44333</v>
      </c>
      <c r="B510" s="252" t="s">
        <v>4252</v>
      </c>
      <c r="C510" s="553" t="s">
        <v>3542</v>
      </c>
      <c r="D510" s="266"/>
      <c r="E510" s="42">
        <v>1358051.99</v>
      </c>
      <c r="F510" s="288">
        <f t="shared" si="8"/>
        <v>209658869.29999936</v>
      </c>
    </row>
    <row r="511" spans="1:6" s="275" customFormat="1" ht="41.25" customHeight="1" x14ac:dyDescent="0.2">
      <c r="A511" s="217">
        <v>44333</v>
      </c>
      <c r="B511" s="5">
        <v>59550</v>
      </c>
      <c r="C511" s="553" t="s">
        <v>41</v>
      </c>
      <c r="D511" s="266"/>
      <c r="E511" s="42">
        <v>0</v>
      </c>
      <c r="F511" s="288">
        <f t="shared" si="8"/>
        <v>209658869.29999936</v>
      </c>
    </row>
    <row r="512" spans="1:6" s="275" customFormat="1" ht="54" customHeight="1" x14ac:dyDescent="0.2">
      <c r="A512" s="217">
        <v>44333</v>
      </c>
      <c r="B512" s="252" t="s">
        <v>4253</v>
      </c>
      <c r="C512" s="553" t="s">
        <v>3543</v>
      </c>
      <c r="D512" s="266"/>
      <c r="E512" s="42">
        <v>34380.93</v>
      </c>
      <c r="F512" s="288">
        <f t="shared" si="8"/>
        <v>209624488.36999935</v>
      </c>
    </row>
    <row r="513" spans="1:6" s="275" customFormat="1" ht="41.25" customHeight="1" x14ac:dyDescent="0.2">
      <c r="A513" s="217">
        <v>44333</v>
      </c>
      <c r="B513" s="252" t="s">
        <v>4254</v>
      </c>
      <c r="C513" s="553" t="s">
        <v>3544</v>
      </c>
      <c r="D513" s="266"/>
      <c r="E513" s="42">
        <v>25383.02</v>
      </c>
      <c r="F513" s="288">
        <f t="shared" si="8"/>
        <v>209599105.34999934</v>
      </c>
    </row>
    <row r="514" spans="1:6" s="275" customFormat="1" ht="41.25" customHeight="1" x14ac:dyDescent="0.2">
      <c r="A514" s="217">
        <v>44333</v>
      </c>
      <c r="B514" s="252" t="s">
        <v>4255</v>
      </c>
      <c r="C514" s="553" t="s">
        <v>3545</v>
      </c>
      <c r="D514" s="266"/>
      <c r="E514" s="42">
        <v>87997.23</v>
      </c>
      <c r="F514" s="288">
        <f t="shared" si="8"/>
        <v>209511108.11999935</v>
      </c>
    </row>
    <row r="515" spans="1:6" s="275" customFormat="1" ht="41.25" customHeight="1" x14ac:dyDescent="0.2">
      <c r="A515" s="217">
        <v>44333</v>
      </c>
      <c r="B515" s="252" t="s">
        <v>4256</v>
      </c>
      <c r="C515" s="553" t="s">
        <v>3546</v>
      </c>
      <c r="D515" s="266"/>
      <c r="E515" s="42">
        <v>16922.009999999998</v>
      </c>
      <c r="F515" s="288">
        <f t="shared" si="8"/>
        <v>209494186.10999936</v>
      </c>
    </row>
    <row r="516" spans="1:6" s="275" customFormat="1" ht="41.25" customHeight="1" x14ac:dyDescent="0.2">
      <c r="A516" s="217">
        <v>44333</v>
      </c>
      <c r="B516" s="252" t="s">
        <v>4257</v>
      </c>
      <c r="C516" s="553" t="s">
        <v>3547</v>
      </c>
      <c r="D516" s="266"/>
      <c r="E516" s="42">
        <v>88458.7</v>
      </c>
      <c r="F516" s="288">
        <f t="shared" si="8"/>
        <v>209405727.40999937</v>
      </c>
    </row>
    <row r="517" spans="1:6" s="275" customFormat="1" ht="41.25" customHeight="1" x14ac:dyDescent="0.2">
      <c r="A517" s="217">
        <v>44333</v>
      </c>
      <c r="B517" s="252" t="s">
        <v>4258</v>
      </c>
      <c r="C517" s="553" t="s">
        <v>3548</v>
      </c>
      <c r="D517" s="266"/>
      <c r="E517" s="42">
        <v>129210.89</v>
      </c>
      <c r="F517" s="288">
        <f t="shared" si="8"/>
        <v>209276516.51999938</v>
      </c>
    </row>
    <row r="518" spans="1:6" s="275" customFormat="1" ht="41.25" customHeight="1" x14ac:dyDescent="0.2">
      <c r="A518" s="217">
        <v>44333</v>
      </c>
      <c r="B518" s="252" t="s">
        <v>4259</v>
      </c>
      <c r="C518" s="553" t="s">
        <v>3549</v>
      </c>
      <c r="D518" s="266"/>
      <c r="E518" s="42">
        <v>143073.37</v>
      </c>
      <c r="F518" s="288">
        <f t="shared" si="8"/>
        <v>209133443.14999938</v>
      </c>
    </row>
    <row r="519" spans="1:6" s="275" customFormat="1" ht="41.25" customHeight="1" x14ac:dyDescent="0.2">
      <c r="A519" s="217">
        <v>44333</v>
      </c>
      <c r="B519" s="252" t="s">
        <v>4260</v>
      </c>
      <c r="C519" s="553" t="s">
        <v>3550</v>
      </c>
      <c r="D519" s="266"/>
      <c r="E519" s="42">
        <v>185380.71</v>
      </c>
      <c r="F519" s="288">
        <f t="shared" si="8"/>
        <v>208948062.43999937</v>
      </c>
    </row>
    <row r="520" spans="1:6" s="275" customFormat="1" ht="41.25" customHeight="1" x14ac:dyDescent="0.2">
      <c r="A520" s="217">
        <v>44333</v>
      </c>
      <c r="B520" s="252" t="s">
        <v>4261</v>
      </c>
      <c r="C520" s="553" t="s">
        <v>3551</v>
      </c>
      <c r="D520" s="266"/>
      <c r="E520" s="42">
        <v>32921.089999999997</v>
      </c>
      <c r="F520" s="288">
        <f t="shared" si="8"/>
        <v>208915141.34999937</v>
      </c>
    </row>
    <row r="521" spans="1:6" s="275" customFormat="1" ht="41.25" customHeight="1" x14ac:dyDescent="0.2">
      <c r="A521" s="217">
        <v>44333</v>
      </c>
      <c r="B521" s="252" t="s">
        <v>4262</v>
      </c>
      <c r="C521" s="553" t="s">
        <v>3552</v>
      </c>
      <c r="D521" s="266"/>
      <c r="E521" s="42">
        <v>143073.37</v>
      </c>
      <c r="F521" s="288">
        <f t="shared" si="8"/>
        <v>208772067.97999936</v>
      </c>
    </row>
    <row r="522" spans="1:6" s="275" customFormat="1" ht="41.25" customHeight="1" x14ac:dyDescent="0.2">
      <c r="A522" s="217">
        <v>44333</v>
      </c>
      <c r="B522" s="252" t="s">
        <v>4263</v>
      </c>
      <c r="C522" s="553" t="s">
        <v>3553</v>
      </c>
      <c r="D522" s="266"/>
      <c r="E522" s="42">
        <v>23267.77</v>
      </c>
      <c r="F522" s="288">
        <f t="shared" si="8"/>
        <v>208748800.20999935</v>
      </c>
    </row>
    <row r="523" spans="1:6" s="275" customFormat="1" ht="41.25" customHeight="1" x14ac:dyDescent="0.2">
      <c r="A523" s="217">
        <v>44333</v>
      </c>
      <c r="B523" s="252" t="s">
        <v>4264</v>
      </c>
      <c r="C523" s="553" t="s">
        <v>3554</v>
      </c>
      <c r="D523" s="266"/>
      <c r="E523" s="42">
        <v>6460.54</v>
      </c>
      <c r="F523" s="288">
        <f t="shared" si="8"/>
        <v>208742339.66999936</v>
      </c>
    </row>
    <row r="524" spans="1:6" s="275" customFormat="1" ht="41.25" customHeight="1" x14ac:dyDescent="0.2">
      <c r="A524" s="217">
        <v>44333</v>
      </c>
      <c r="B524" s="252" t="s">
        <v>4265</v>
      </c>
      <c r="C524" s="553" t="s">
        <v>3555</v>
      </c>
      <c r="D524" s="266"/>
      <c r="E524" s="42">
        <v>16922.009999999998</v>
      </c>
      <c r="F524" s="288">
        <f t="shared" si="8"/>
        <v>208725417.65999937</v>
      </c>
    </row>
    <row r="525" spans="1:6" s="275" customFormat="1" ht="41.25" customHeight="1" x14ac:dyDescent="0.2">
      <c r="A525" s="217">
        <v>44333</v>
      </c>
      <c r="B525" s="252" t="s">
        <v>4266</v>
      </c>
      <c r="C525" s="553" t="s">
        <v>3556</v>
      </c>
      <c r="D525" s="266"/>
      <c r="E525" s="42">
        <v>185380.71</v>
      </c>
      <c r="F525" s="288">
        <f t="shared" si="8"/>
        <v>208540036.94999936</v>
      </c>
    </row>
    <row r="526" spans="1:6" s="275" customFormat="1" ht="41.25" customHeight="1" x14ac:dyDescent="0.2">
      <c r="A526" s="217">
        <v>44333</v>
      </c>
      <c r="B526" s="252" t="s">
        <v>4267</v>
      </c>
      <c r="C526" s="553" t="s">
        <v>3557</v>
      </c>
      <c r="D526" s="266"/>
      <c r="E526" s="42">
        <v>185380.71</v>
      </c>
      <c r="F526" s="288">
        <f t="shared" si="8"/>
        <v>208354656.23999935</v>
      </c>
    </row>
    <row r="527" spans="1:6" s="275" customFormat="1" ht="41.25" customHeight="1" x14ac:dyDescent="0.2">
      <c r="A527" s="217">
        <v>44333</v>
      </c>
      <c r="B527" s="252" t="s">
        <v>4268</v>
      </c>
      <c r="C527" s="553" t="s">
        <v>3558</v>
      </c>
      <c r="D527" s="266"/>
      <c r="E527" s="42">
        <v>79229.350000000006</v>
      </c>
      <c r="F527" s="288">
        <f t="shared" si="8"/>
        <v>208275426.88999936</v>
      </c>
    </row>
    <row r="528" spans="1:6" s="275" customFormat="1" ht="41.25" customHeight="1" x14ac:dyDescent="0.2">
      <c r="A528" s="217">
        <v>44333</v>
      </c>
      <c r="B528" s="252" t="s">
        <v>4269</v>
      </c>
      <c r="C528" s="553" t="s">
        <v>3476</v>
      </c>
      <c r="D528" s="266"/>
      <c r="E528" s="42">
        <v>203918.78</v>
      </c>
      <c r="F528" s="288">
        <f t="shared" si="8"/>
        <v>208071508.10999936</v>
      </c>
    </row>
    <row r="529" spans="1:6" s="275" customFormat="1" ht="41.25" customHeight="1" x14ac:dyDescent="0.2">
      <c r="A529" s="217">
        <v>44333</v>
      </c>
      <c r="B529" s="252" t="s">
        <v>4270</v>
      </c>
      <c r="C529" s="553" t="s">
        <v>3559</v>
      </c>
      <c r="D529" s="266"/>
      <c r="E529" s="42">
        <v>185380.71</v>
      </c>
      <c r="F529" s="288">
        <f t="shared" si="8"/>
        <v>207886127.39999935</v>
      </c>
    </row>
    <row r="530" spans="1:6" s="275" customFormat="1" ht="41.25" customHeight="1" x14ac:dyDescent="0.2">
      <c r="A530" s="217">
        <v>44333</v>
      </c>
      <c r="B530" s="252" t="s">
        <v>4271</v>
      </c>
      <c r="C530" s="553" t="s">
        <v>3560</v>
      </c>
      <c r="D530" s="266"/>
      <c r="E530" s="42">
        <v>139567.49</v>
      </c>
      <c r="F530" s="288">
        <f t="shared" ref="F530:F593" si="9">F529+D530-E530</f>
        <v>207746559.90999934</v>
      </c>
    </row>
    <row r="531" spans="1:6" s="275" customFormat="1" ht="41.25" customHeight="1" x14ac:dyDescent="0.2">
      <c r="A531" s="217">
        <v>44333</v>
      </c>
      <c r="B531" s="252" t="s">
        <v>4272</v>
      </c>
      <c r="C531" s="553" t="s">
        <v>3561</v>
      </c>
      <c r="D531" s="266"/>
      <c r="E531" s="42">
        <v>184919.24</v>
      </c>
      <c r="F531" s="288">
        <f t="shared" si="9"/>
        <v>207561640.66999933</v>
      </c>
    </row>
    <row r="532" spans="1:6" s="275" customFormat="1" ht="41.25" customHeight="1" x14ac:dyDescent="0.2">
      <c r="A532" s="217">
        <v>44333</v>
      </c>
      <c r="B532" s="252" t="s">
        <v>4273</v>
      </c>
      <c r="C532" s="553" t="s">
        <v>3562</v>
      </c>
      <c r="D532" s="266"/>
      <c r="E532" s="42">
        <v>185380.71</v>
      </c>
      <c r="F532" s="288">
        <f t="shared" si="9"/>
        <v>207376259.95999932</v>
      </c>
    </row>
    <row r="533" spans="1:6" s="275" customFormat="1" ht="41.25" customHeight="1" x14ac:dyDescent="0.2">
      <c r="A533" s="217">
        <v>44333</v>
      </c>
      <c r="B533" s="252" t="s">
        <v>4274</v>
      </c>
      <c r="C533" s="553" t="s">
        <v>3563</v>
      </c>
      <c r="D533" s="266"/>
      <c r="E533" s="42">
        <v>5400</v>
      </c>
      <c r="F533" s="288">
        <f t="shared" si="9"/>
        <v>207370859.95999932</v>
      </c>
    </row>
    <row r="534" spans="1:6" s="275" customFormat="1" ht="41.25" customHeight="1" x14ac:dyDescent="0.2">
      <c r="A534" s="217">
        <v>44333</v>
      </c>
      <c r="B534" s="252" t="s">
        <v>4275</v>
      </c>
      <c r="C534" s="553" t="s">
        <v>3564</v>
      </c>
      <c r="D534" s="266"/>
      <c r="E534" s="42">
        <v>24750</v>
      </c>
      <c r="F534" s="288">
        <f t="shared" si="9"/>
        <v>207346109.95999932</v>
      </c>
    </row>
    <row r="535" spans="1:6" s="275" customFormat="1" ht="41.25" customHeight="1" x14ac:dyDescent="0.2">
      <c r="A535" s="217">
        <v>44333</v>
      </c>
      <c r="B535" s="252" t="s">
        <v>4276</v>
      </c>
      <c r="C535" s="553" t="s">
        <v>3565</v>
      </c>
      <c r="D535" s="266"/>
      <c r="E535" s="42">
        <v>4500</v>
      </c>
      <c r="F535" s="288">
        <f t="shared" si="9"/>
        <v>207341609.95999932</v>
      </c>
    </row>
    <row r="536" spans="1:6" s="275" customFormat="1" ht="41.25" customHeight="1" x14ac:dyDescent="0.2">
      <c r="A536" s="217">
        <v>44333</v>
      </c>
      <c r="B536" s="252" t="s">
        <v>4277</v>
      </c>
      <c r="C536" s="553" t="s">
        <v>3566</v>
      </c>
      <c r="D536" s="266"/>
      <c r="E536" s="42">
        <v>15930</v>
      </c>
      <c r="F536" s="288">
        <f t="shared" si="9"/>
        <v>207325679.95999932</v>
      </c>
    </row>
    <row r="537" spans="1:6" s="275" customFormat="1" ht="16.5" customHeight="1" x14ac:dyDescent="0.2">
      <c r="A537" s="217">
        <v>44333</v>
      </c>
      <c r="B537" s="252" t="s">
        <v>4386</v>
      </c>
      <c r="C537" s="553" t="s">
        <v>41</v>
      </c>
      <c r="D537" s="266"/>
      <c r="E537" s="42">
        <v>0</v>
      </c>
      <c r="F537" s="288">
        <f t="shared" si="9"/>
        <v>207325679.95999932</v>
      </c>
    </row>
    <row r="538" spans="1:6" s="275" customFormat="1" ht="41.25" customHeight="1" x14ac:dyDescent="0.2">
      <c r="A538" s="217">
        <v>44333</v>
      </c>
      <c r="B538" s="252" t="s">
        <v>4278</v>
      </c>
      <c r="C538" s="193" t="s">
        <v>4149</v>
      </c>
      <c r="D538" s="266"/>
      <c r="E538" s="42">
        <v>7125</v>
      </c>
      <c r="F538" s="288">
        <f t="shared" si="9"/>
        <v>207318554.95999932</v>
      </c>
    </row>
    <row r="539" spans="1:6" s="275" customFormat="1" ht="41.25" customHeight="1" x14ac:dyDescent="0.2">
      <c r="A539" s="217">
        <v>44333</v>
      </c>
      <c r="B539" s="252" t="s">
        <v>4279</v>
      </c>
      <c r="C539" s="553" t="s">
        <v>3567</v>
      </c>
      <c r="D539" s="266"/>
      <c r="E539" s="42">
        <v>9000</v>
      </c>
      <c r="F539" s="288">
        <f t="shared" si="9"/>
        <v>207309554.95999932</v>
      </c>
    </row>
    <row r="540" spans="1:6" s="275" customFormat="1" ht="64.5" customHeight="1" x14ac:dyDescent="0.2">
      <c r="A540" s="217">
        <v>44333</v>
      </c>
      <c r="B540" s="252" t="s">
        <v>4280</v>
      </c>
      <c r="C540" s="553" t="s">
        <v>3568</v>
      </c>
      <c r="D540" s="266"/>
      <c r="E540" s="42">
        <v>108458.7</v>
      </c>
      <c r="F540" s="288">
        <f t="shared" si="9"/>
        <v>207201096.25999933</v>
      </c>
    </row>
    <row r="541" spans="1:6" s="275" customFormat="1" ht="41.25" customHeight="1" x14ac:dyDescent="0.2">
      <c r="A541" s="217">
        <v>44333</v>
      </c>
      <c r="B541" s="252" t="s">
        <v>4281</v>
      </c>
      <c r="C541" s="553" t="s">
        <v>3569</v>
      </c>
      <c r="D541" s="266"/>
      <c r="E541" s="42">
        <v>185380.71</v>
      </c>
      <c r="F541" s="288">
        <f t="shared" si="9"/>
        <v>207015715.54999933</v>
      </c>
    </row>
    <row r="542" spans="1:6" s="275" customFormat="1" ht="41.25" customHeight="1" x14ac:dyDescent="0.2">
      <c r="A542" s="217">
        <v>44333</v>
      </c>
      <c r="B542" s="252" t="s">
        <v>4282</v>
      </c>
      <c r="C542" s="553" t="s">
        <v>3570</v>
      </c>
      <c r="D542" s="266"/>
      <c r="E542" s="42">
        <v>95689.89</v>
      </c>
      <c r="F542" s="288">
        <f t="shared" si="9"/>
        <v>206920025.65999934</v>
      </c>
    </row>
    <row r="543" spans="1:6" s="275" customFormat="1" ht="41.25" customHeight="1" x14ac:dyDescent="0.2">
      <c r="A543" s="217">
        <v>44333</v>
      </c>
      <c r="B543" s="252" t="s">
        <v>4283</v>
      </c>
      <c r="C543" s="553" t="s">
        <v>3571</v>
      </c>
      <c r="D543" s="266"/>
      <c r="E543" s="42">
        <v>244702.54</v>
      </c>
      <c r="F543" s="288">
        <f t="shared" si="9"/>
        <v>206675323.11999935</v>
      </c>
    </row>
    <row r="544" spans="1:6" s="275" customFormat="1" ht="41.25" customHeight="1" x14ac:dyDescent="0.2">
      <c r="A544" s="217">
        <v>44333</v>
      </c>
      <c r="B544" s="252" t="s">
        <v>4284</v>
      </c>
      <c r="C544" s="553" t="s">
        <v>3572</v>
      </c>
      <c r="D544" s="266"/>
      <c r="E544" s="42">
        <v>150766.04</v>
      </c>
      <c r="F544" s="288">
        <f t="shared" si="9"/>
        <v>206524557.07999936</v>
      </c>
    </row>
    <row r="545" spans="1:6" s="275" customFormat="1" ht="41.25" customHeight="1" x14ac:dyDescent="0.2">
      <c r="A545" s="217">
        <v>44333</v>
      </c>
      <c r="B545" s="252" t="s">
        <v>4285</v>
      </c>
      <c r="C545" s="553" t="s">
        <v>3573</v>
      </c>
      <c r="D545" s="266"/>
      <c r="E545" s="42">
        <v>185380.71</v>
      </c>
      <c r="F545" s="288">
        <f t="shared" si="9"/>
        <v>206339176.36999935</v>
      </c>
    </row>
    <row r="546" spans="1:6" s="275" customFormat="1" ht="41.25" customHeight="1" x14ac:dyDescent="0.2">
      <c r="A546" s="217">
        <v>44333</v>
      </c>
      <c r="B546" s="252" t="s">
        <v>4286</v>
      </c>
      <c r="C546" s="553" t="s">
        <v>3574</v>
      </c>
      <c r="D546" s="266"/>
      <c r="E546" s="42">
        <v>15031.2</v>
      </c>
      <c r="F546" s="288">
        <f t="shared" si="9"/>
        <v>206324145.16999936</v>
      </c>
    </row>
    <row r="547" spans="1:6" s="275" customFormat="1" ht="41.25" customHeight="1" x14ac:dyDescent="0.2">
      <c r="A547" s="217">
        <v>44333</v>
      </c>
      <c r="B547" s="252" t="s">
        <v>4287</v>
      </c>
      <c r="C547" s="553" t="s">
        <v>3575</v>
      </c>
      <c r="D547" s="266"/>
      <c r="E547" s="42">
        <v>10800</v>
      </c>
      <c r="F547" s="288">
        <f t="shared" si="9"/>
        <v>206313345.16999936</v>
      </c>
    </row>
    <row r="548" spans="1:6" s="275" customFormat="1" ht="41.25" customHeight="1" x14ac:dyDescent="0.2">
      <c r="A548" s="217">
        <v>44333</v>
      </c>
      <c r="B548" s="252" t="s">
        <v>4288</v>
      </c>
      <c r="C548" s="553" t="s">
        <v>3576</v>
      </c>
      <c r="D548" s="266"/>
      <c r="E548" s="42">
        <v>10890</v>
      </c>
      <c r="F548" s="288">
        <f t="shared" si="9"/>
        <v>206302455.16999936</v>
      </c>
    </row>
    <row r="549" spans="1:6" s="275" customFormat="1" ht="58.5" customHeight="1" x14ac:dyDescent="0.2">
      <c r="A549" s="217">
        <v>44333</v>
      </c>
      <c r="B549" s="252" t="s">
        <v>4289</v>
      </c>
      <c r="C549" s="553" t="s">
        <v>3750</v>
      </c>
      <c r="D549" s="266"/>
      <c r="E549" s="42">
        <v>180000</v>
      </c>
      <c r="F549" s="288">
        <f t="shared" si="9"/>
        <v>206122455.16999936</v>
      </c>
    </row>
    <row r="550" spans="1:6" s="275" customFormat="1" ht="84.75" customHeight="1" x14ac:dyDescent="0.2">
      <c r="A550" s="217">
        <v>44333</v>
      </c>
      <c r="B550" s="252" t="s">
        <v>4290</v>
      </c>
      <c r="C550" s="553" t="s">
        <v>3749</v>
      </c>
      <c r="D550" s="266"/>
      <c r="E550" s="42">
        <v>189419.3</v>
      </c>
      <c r="F550" s="288">
        <f t="shared" si="9"/>
        <v>205933035.86999935</v>
      </c>
    </row>
    <row r="551" spans="1:6" s="275" customFormat="1" ht="48" customHeight="1" x14ac:dyDescent="0.2">
      <c r="A551" s="217">
        <v>44333</v>
      </c>
      <c r="B551" s="252" t="s">
        <v>4291</v>
      </c>
      <c r="C551" s="553" t="s">
        <v>3748</v>
      </c>
      <c r="D551" s="266"/>
      <c r="E551" s="42">
        <v>27112.77</v>
      </c>
      <c r="F551" s="288">
        <f t="shared" si="9"/>
        <v>205905923.09999934</v>
      </c>
    </row>
    <row r="552" spans="1:6" s="275" customFormat="1" ht="41.25" customHeight="1" x14ac:dyDescent="0.2">
      <c r="A552" s="217">
        <v>44333</v>
      </c>
      <c r="B552" s="252" t="s">
        <v>4292</v>
      </c>
      <c r="C552" s="553" t="s">
        <v>3509</v>
      </c>
      <c r="D552" s="266"/>
      <c r="E552" s="42">
        <v>115988.06</v>
      </c>
      <c r="F552" s="288">
        <f t="shared" si="9"/>
        <v>205789935.03999934</v>
      </c>
    </row>
    <row r="553" spans="1:6" s="275" customFormat="1" ht="41.25" customHeight="1" x14ac:dyDescent="0.2">
      <c r="A553" s="217">
        <v>44333</v>
      </c>
      <c r="B553" s="252" t="s">
        <v>4293</v>
      </c>
      <c r="C553" s="553" t="s">
        <v>3508</v>
      </c>
      <c r="D553" s="266"/>
      <c r="E553" s="42">
        <v>98458.7</v>
      </c>
      <c r="F553" s="288">
        <f t="shared" si="9"/>
        <v>205691476.33999935</v>
      </c>
    </row>
    <row r="554" spans="1:6" s="275" customFormat="1" ht="41.25" customHeight="1" x14ac:dyDescent="0.2">
      <c r="A554" s="217">
        <v>44333</v>
      </c>
      <c r="B554" s="252" t="s">
        <v>4294</v>
      </c>
      <c r="C554" s="553" t="s">
        <v>3507</v>
      </c>
      <c r="D554" s="266"/>
      <c r="E554" s="42">
        <v>162743.29</v>
      </c>
      <c r="F554" s="288">
        <f t="shared" si="9"/>
        <v>205528733.04999936</v>
      </c>
    </row>
    <row r="555" spans="1:6" s="275" customFormat="1" ht="41.25" customHeight="1" x14ac:dyDescent="0.2">
      <c r="A555" s="217">
        <v>44333</v>
      </c>
      <c r="B555" s="252" t="s">
        <v>4295</v>
      </c>
      <c r="C555" s="553" t="s">
        <v>3506</v>
      </c>
      <c r="D555" s="266"/>
      <c r="E555" s="42">
        <v>24944.76</v>
      </c>
      <c r="F555" s="288">
        <f t="shared" si="9"/>
        <v>205503788.28999937</v>
      </c>
    </row>
    <row r="556" spans="1:6" s="275" customFormat="1" ht="21" customHeight="1" x14ac:dyDescent="0.2">
      <c r="A556" s="217">
        <v>44333</v>
      </c>
      <c r="B556" s="5">
        <v>59595</v>
      </c>
      <c r="C556" s="553" t="s">
        <v>41</v>
      </c>
      <c r="D556" s="266"/>
      <c r="E556" s="42">
        <v>0</v>
      </c>
      <c r="F556" s="288">
        <f t="shared" si="9"/>
        <v>205503788.28999937</v>
      </c>
    </row>
    <row r="557" spans="1:6" s="275" customFormat="1" ht="41.25" customHeight="1" x14ac:dyDescent="0.2">
      <c r="A557" s="217">
        <v>44333</v>
      </c>
      <c r="B557" s="252" t="s">
        <v>4296</v>
      </c>
      <c r="C557" s="193" t="s">
        <v>4150</v>
      </c>
      <c r="D557" s="266"/>
      <c r="E557" s="42">
        <v>84550</v>
      </c>
      <c r="F557" s="288">
        <f t="shared" si="9"/>
        <v>205419238.28999937</v>
      </c>
    </row>
    <row r="558" spans="1:6" s="275" customFormat="1" ht="41.25" customHeight="1" x14ac:dyDescent="0.2">
      <c r="A558" s="217">
        <v>44333</v>
      </c>
      <c r="B558" s="252" t="s">
        <v>4297</v>
      </c>
      <c r="C558" s="553" t="s">
        <v>3505</v>
      </c>
      <c r="D558" s="266"/>
      <c r="E558" s="42">
        <v>7200</v>
      </c>
      <c r="F558" s="288">
        <f t="shared" si="9"/>
        <v>205412038.28999937</v>
      </c>
    </row>
    <row r="559" spans="1:6" s="275" customFormat="1" ht="41.25" customHeight="1" x14ac:dyDescent="0.2">
      <c r="A559" s="217">
        <v>44333</v>
      </c>
      <c r="B559" s="594" t="s">
        <v>3419</v>
      </c>
      <c r="C559" s="5" t="s">
        <v>3504</v>
      </c>
      <c r="D559" s="266"/>
      <c r="E559" s="42">
        <v>1457626.92</v>
      </c>
      <c r="F559" s="288">
        <f t="shared" si="9"/>
        <v>203954411.36999938</v>
      </c>
    </row>
    <row r="560" spans="1:6" s="275" customFormat="1" ht="41.25" customHeight="1" x14ac:dyDescent="0.2">
      <c r="A560" s="217">
        <v>44333</v>
      </c>
      <c r="B560" s="594" t="s">
        <v>3418</v>
      </c>
      <c r="C560" s="5" t="s">
        <v>3503</v>
      </c>
      <c r="D560" s="266"/>
      <c r="E560" s="42">
        <v>340672.41</v>
      </c>
      <c r="F560" s="288">
        <f t="shared" si="9"/>
        <v>203613738.95999938</v>
      </c>
    </row>
    <row r="561" spans="1:6" s="275" customFormat="1" ht="41.25" customHeight="1" x14ac:dyDescent="0.2">
      <c r="A561" s="217">
        <v>44333</v>
      </c>
      <c r="B561" s="594" t="s">
        <v>3417</v>
      </c>
      <c r="C561" s="5" t="s">
        <v>3502</v>
      </c>
      <c r="D561" s="266"/>
      <c r="E561" s="42">
        <v>857100.87</v>
      </c>
      <c r="F561" s="288">
        <f t="shared" si="9"/>
        <v>202756638.08999938</v>
      </c>
    </row>
    <row r="562" spans="1:6" s="275" customFormat="1" ht="48.75" customHeight="1" x14ac:dyDescent="0.2">
      <c r="A562" s="217">
        <v>44333</v>
      </c>
      <c r="B562" s="594" t="s">
        <v>3416</v>
      </c>
      <c r="C562" s="5" t="s">
        <v>3501</v>
      </c>
      <c r="D562" s="266"/>
      <c r="E562" s="42">
        <v>249422.5</v>
      </c>
      <c r="F562" s="288">
        <f t="shared" si="9"/>
        <v>202507215.58999938</v>
      </c>
    </row>
    <row r="563" spans="1:6" s="275" customFormat="1" ht="41.25" customHeight="1" x14ac:dyDescent="0.2">
      <c r="A563" s="217">
        <v>44333</v>
      </c>
      <c r="B563" s="594" t="s">
        <v>3415</v>
      </c>
      <c r="C563" s="5" t="s">
        <v>3500</v>
      </c>
      <c r="D563" s="266"/>
      <c r="E563" s="42">
        <v>4283158.67</v>
      </c>
      <c r="F563" s="288">
        <f t="shared" si="9"/>
        <v>198224056.91999939</v>
      </c>
    </row>
    <row r="564" spans="1:6" s="275" customFormat="1" ht="41.25" customHeight="1" x14ac:dyDescent="0.2">
      <c r="A564" s="217">
        <v>44333</v>
      </c>
      <c r="B564" s="594" t="s">
        <v>3414</v>
      </c>
      <c r="C564" s="5" t="s">
        <v>3499</v>
      </c>
      <c r="D564" s="266"/>
      <c r="E564" s="42">
        <v>13500</v>
      </c>
      <c r="F564" s="288">
        <f t="shared" si="9"/>
        <v>198210556.91999939</v>
      </c>
    </row>
    <row r="565" spans="1:6" s="275" customFormat="1" ht="61.5" customHeight="1" x14ac:dyDescent="0.2">
      <c r="A565" s="562">
        <v>44333</v>
      </c>
      <c r="B565" s="595" t="s">
        <v>3413</v>
      </c>
      <c r="C565" s="212" t="s">
        <v>3498</v>
      </c>
      <c r="D565" s="454"/>
      <c r="E565" s="42">
        <v>507300</v>
      </c>
      <c r="F565" s="288">
        <f t="shared" si="9"/>
        <v>197703256.91999939</v>
      </c>
    </row>
    <row r="566" spans="1:6" s="412" customFormat="1" ht="41.25" customHeight="1" x14ac:dyDescent="0.2">
      <c r="A566" s="469">
        <v>44334</v>
      </c>
      <c r="B566" s="377">
        <v>59598</v>
      </c>
      <c r="C566" s="377" t="s">
        <v>3497</v>
      </c>
      <c r="D566" s="402"/>
      <c r="E566" s="234">
        <v>4050</v>
      </c>
      <c r="F566" s="288">
        <f t="shared" si="9"/>
        <v>197699206.91999939</v>
      </c>
    </row>
    <row r="567" spans="1:6" s="412" customFormat="1" ht="15.75" customHeight="1" x14ac:dyDescent="0.2">
      <c r="A567" s="469">
        <v>44334</v>
      </c>
      <c r="B567" s="377">
        <v>59599</v>
      </c>
      <c r="C567" s="377" t="s">
        <v>41</v>
      </c>
      <c r="D567" s="402"/>
      <c r="E567" s="234">
        <v>0</v>
      </c>
      <c r="F567" s="288">
        <f t="shared" si="9"/>
        <v>197699206.91999939</v>
      </c>
    </row>
    <row r="568" spans="1:6" s="412" customFormat="1" ht="41.25" customHeight="1" x14ac:dyDescent="0.2">
      <c r="A568" s="469">
        <v>44334</v>
      </c>
      <c r="B568" s="377">
        <v>59600</v>
      </c>
      <c r="C568" s="377" t="s">
        <v>3496</v>
      </c>
      <c r="D568" s="402"/>
      <c r="E568" s="234">
        <v>177539.86</v>
      </c>
      <c r="F568" s="288">
        <f t="shared" si="9"/>
        <v>197521667.05999938</v>
      </c>
    </row>
    <row r="569" spans="1:6" s="412" customFormat="1" ht="41.25" customHeight="1" x14ac:dyDescent="0.2">
      <c r="A569" s="469">
        <v>44334</v>
      </c>
      <c r="B569" s="377">
        <v>59601</v>
      </c>
      <c r="C569" s="377" t="s">
        <v>3495</v>
      </c>
      <c r="D569" s="402"/>
      <c r="E569" s="234">
        <v>153234.70000000001</v>
      </c>
      <c r="F569" s="288">
        <f t="shared" si="9"/>
        <v>197368432.35999939</v>
      </c>
    </row>
    <row r="570" spans="1:6" s="275" customFormat="1" ht="41.25" customHeight="1" x14ac:dyDescent="0.2">
      <c r="A570" s="217">
        <v>44334</v>
      </c>
      <c r="B570" s="5">
        <v>59602</v>
      </c>
      <c r="C570" s="5" t="s">
        <v>3494</v>
      </c>
      <c r="D570" s="266"/>
      <c r="E570" s="234">
        <v>126825</v>
      </c>
      <c r="F570" s="288">
        <f t="shared" si="9"/>
        <v>197241607.35999939</v>
      </c>
    </row>
    <row r="571" spans="1:6" s="275" customFormat="1" ht="41.25" customHeight="1" x14ac:dyDescent="0.2">
      <c r="A571" s="217">
        <v>44334</v>
      </c>
      <c r="B571" s="5">
        <v>59603</v>
      </c>
      <c r="C571" s="5" t="s">
        <v>3493</v>
      </c>
      <c r="D571" s="266"/>
      <c r="E571" s="234">
        <v>34453.35</v>
      </c>
      <c r="F571" s="288">
        <f t="shared" si="9"/>
        <v>197207154.00999939</v>
      </c>
    </row>
    <row r="572" spans="1:6" s="275" customFormat="1" ht="37.5" customHeight="1" x14ac:dyDescent="0.2">
      <c r="A572" s="217">
        <v>44334</v>
      </c>
      <c r="B572" s="5">
        <v>59604</v>
      </c>
      <c r="C572" s="5" t="s">
        <v>3492</v>
      </c>
      <c r="D572" s="266"/>
      <c r="E572" s="234">
        <v>5400</v>
      </c>
      <c r="F572" s="288">
        <f t="shared" si="9"/>
        <v>197201754.00999939</v>
      </c>
    </row>
    <row r="573" spans="1:6" s="275" customFormat="1" ht="58.5" customHeight="1" x14ac:dyDescent="0.2">
      <c r="A573" s="217">
        <v>44334</v>
      </c>
      <c r="B573" s="5">
        <v>59605</v>
      </c>
      <c r="C573" s="5" t="s">
        <v>3491</v>
      </c>
      <c r="D573" s="266"/>
      <c r="E573" s="234">
        <v>672172.5</v>
      </c>
      <c r="F573" s="288">
        <f t="shared" si="9"/>
        <v>196529581.50999939</v>
      </c>
    </row>
    <row r="574" spans="1:6" s="275" customFormat="1" ht="41.25" customHeight="1" x14ac:dyDescent="0.2">
      <c r="A574" s="217">
        <v>44334</v>
      </c>
      <c r="B574" s="5">
        <v>59606</v>
      </c>
      <c r="C574" s="5" t="s">
        <v>3490</v>
      </c>
      <c r="D574" s="266"/>
      <c r="E574" s="234">
        <v>57000</v>
      </c>
      <c r="F574" s="288">
        <f t="shared" si="9"/>
        <v>196472581.50999939</v>
      </c>
    </row>
    <row r="575" spans="1:6" s="275" customFormat="1" ht="81.75" customHeight="1" x14ac:dyDescent="0.2">
      <c r="A575" s="217">
        <v>44334</v>
      </c>
      <c r="B575" s="5">
        <v>59607</v>
      </c>
      <c r="C575" s="5" t="s">
        <v>3489</v>
      </c>
      <c r="D575" s="266"/>
      <c r="E575" s="234">
        <v>220350</v>
      </c>
      <c r="F575" s="288">
        <f t="shared" si="9"/>
        <v>196252231.50999939</v>
      </c>
    </row>
    <row r="576" spans="1:6" s="275" customFormat="1" ht="57" customHeight="1" x14ac:dyDescent="0.2">
      <c r="A576" s="217">
        <v>44334</v>
      </c>
      <c r="B576" s="5">
        <v>59608</v>
      </c>
      <c r="C576" s="5" t="s">
        <v>3747</v>
      </c>
      <c r="D576" s="266"/>
      <c r="E576" s="234">
        <v>507300</v>
      </c>
      <c r="F576" s="288">
        <f t="shared" si="9"/>
        <v>195744931.50999939</v>
      </c>
    </row>
    <row r="577" spans="1:6" s="275" customFormat="1" ht="49.5" customHeight="1" x14ac:dyDescent="0.2">
      <c r="A577" s="217">
        <v>44334</v>
      </c>
      <c r="B577" s="5">
        <v>59609</v>
      </c>
      <c r="C577" s="5" t="s">
        <v>3488</v>
      </c>
      <c r="D577" s="266"/>
      <c r="E577" s="234">
        <v>346655</v>
      </c>
      <c r="F577" s="288">
        <f t="shared" si="9"/>
        <v>195398276.50999939</v>
      </c>
    </row>
    <row r="578" spans="1:6" s="275" customFormat="1" ht="50.25" customHeight="1" x14ac:dyDescent="0.2">
      <c r="A578" s="217">
        <v>44334</v>
      </c>
      <c r="B578" s="5">
        <v>59610</v>
      </c>
      <c r="C578" s="5" t="s">
        <v>3487</v>
      </c>
      <c r="D578" s="266"/>
      <c r="E578" s="234">
        <v>18000</v>
      </c>
      <c r="F578" s="288">
        <f t="shared" si="9"/>
        <v>195380276.50999939</v>
      </c>
    </row>
    <row r="579" spans="1:6" s="275" customFormat="1" ht="52.5" customHeight="1" x14ac:dyDescent="0.2">
      <c r="A579" s="217">
        <v>44334</v>
      </c>
      <c r="B579" s="5">
        <v>59611</v>
      </c>
      <c r="C579" s="5" t="s">
        <v>3452</v>
      </c>
      <c r="D579" s="266"/>
      <c r="E579" s="234">
        <v>226000</v>
      </c>
      <c r="F579" s="288">
        <f t="shared" si="9"/>
        <v>195154276.50999939</v>
      </c>
    </row>
    <row r="580" spans="1:6" s="275" customFormat="1" ht="60" customHeight="1" x14ac:dyDescent="0.2">
      <c r="A580" s="217">
        <v>44334</v>
      </c>
      <c r="B580" s="5">
        <v>59612</v>
      </c>
      <c r="C580" s="5" t="s">
        <v>3451</v>
      </c>
      <c r="D580" s="266"/>
      <c r="E580" s="234">
        <v>12554.93</v>
      </c>
      <c r="F580" s="288">
        <f t="shared" si="9"/>
        <v>195141721.57999939</v>
      </c>
    </row>
    <row r="581" spans="1:6" s="275" customFormat="1" ht="41.25" customHeight="1" x14ac:dyDescent="0.2">
      <c r="A581" s="217">
        <v>44334</v>
      </c>
      <c r="B581" s="5">
        <v>59613</v>
      </c>
      <c r="C581" s="5" t="s">
        <v>3450</v>
      </c>
      <c r="D581" s="266"/>
      <c r="E581" s="234">
        <v>10800</v>
      </c>
      <c r="F581" s="288">
        <f t="shared" si="9"/>
        <v>195130921.57999939</v>
      </c>
    </row>
    <row r="582" spans="1:6" s="275" customFormat="1" ht="35.25" customHeight="1" x14ac:dyDescent="0.2">
      <c r="A582" s="217">
        <v>44334</v>
      </c>
      <c r="B582" s="5">
        <v>59614</v>
      </c>
      <c r="C582" s="5" t="s">
        <v>41</v>
      </c>
      <c r="D582" s="266"/>
      <c r="E582" s="234">
        <v>0</v>
      </c>
      <c r="F582" s="288">
        <f t="shared" si="9"/>
        <v>195130921.57999939</v>
      </c>
    </row>
    <row r="583" spans="1:6" s="275" customFormat="1" ht="41.25" customHeight="1" x14ac:dyDescent="0.2">
      <c r="A583" s="217">
        <v>44334</v>
      </c>
      <c r="B583" s="5">
        <v>59615</v>
      </c>
      <c r="C583" s="5" t="s">
        <v>3449</v>
      </c>
      <c r="D583" s="266"/>
      <c r="E583" s="234">
        <v>15930</v>
      </c>
      <c r="F583" s="288">
        <f t="shared" si="9"/>
        <v>195114991.57999939</v>
      </c>
    </row>
    <row r="584" spans="1:6" s="275" customFormat="1" ht="41.25" customHeight="1" x14ac:dyDescent="0.2">
      <c r="A584" s="217">
        <v>44334</v>
      </c>
      <c r="B584" s="5">
        <v>59616</v>
      </c>
      <c r="C584" s="5" t="s">
        <v>3448</v>
      </c>
      <c r="D584" s="266"/>
      <c r="E584" s="234">
        <v>18000</v>
      </c>
      <c r="F584" s="288">
        <f t="shared" si="9"/>
        <v>195096991.57999939</v>
      </c>
    </row>
    <row r="585" spans="1:6" s="275" customFormat="1" ht="41.25" customHeight="1" x14ac:dyDescent="0.2">
      <c r="A585" s="217">
        <v>44334</v>
      </c>
      <c r="B585" s="5">
        <v>59617</v>
      </c>
      <c r="C585" s="5" t="s">
        <v>3447</v>
      </c>
      <c r="D585" s="266"/>
      <c r="E585" s="234">
        <v>2700</v>
      </c>
      <c r="F585" s="288">
        <f t="shared" si="9"/>
        <v>195094291.57999939</v>
      </c>
    </row>
    <row r="586" spans="1:6" s="275" customFormat="1" ht="41.25" customHeight="1" x14ac:dyDescent="0.2">
      <c r="A586" s="217">
        <v>44334</v>
      </c>
      <c r="B586" s="5">
        <v>59618</v>
      </c>
      <c r="C586" s="5" t="s">
        <v>3446</v>
      </c>
      <c r="D586" s="266"/>
      <c r="E586" s="234">
        <v>98458.7</v>
      </c>
      <c r="F586" s="288">
        <f t="shared" si="9"/>
        <v>194995832.8799994</v>
      </c>
    </row>
    <row r="587" spans="1:6" s="275" customFormat="1" ht="41.25" customHeight="1" x14ac:dyDescent="0.2">
      <c r="A587" s="217">
        <v>44334</v>
      </c>
      <c r="B587" s="5">
        <v>59619</v>
      </c>
      <c r="C587" s="5" t="s">
        <v>3445</v>
      </c>
      <c r="D587" s="266"/>
      <c r="E587" s="234">
        <v>221645.79</v>
      </c>
      <c r="F587" s="288">
        <f t="shared" si="9"/>
        <v>194774187.08999941</v>
      </c>
    </row>
    <row r="588" spans="1:6" s="275" customFormat="1" ht="41.25" customHeight="1" x14ac:dyDescent="0.2">
      <c r="A588" s="217">
        <v>44334</v>
      </c>
      <c r="B588" s="5">
        <v>59620</v>
      </c>
      <c r="C588" s="5" t="s">
        <v>3444</v>
      </c>
      <c r="D588" s="266"/>
      <c r="E588" s="234">
        <v>61389.74</v>
      </c>
      <c r="F588" s="288">
        <f t="shared" si="9"/>
        <v>194712797.3499994</v>
      </c>
    </row>
    <row r="589" spans="1:6" s="275" customFormat="1" ht="41.25" customHeight="1" x14ac:dyDescent="0.2">
      <c r="A589" s="217">
        <v>44334</v>
      </c>
      <c r="B589" s="5">
        <v>59621</v>
      </c>
      <c r="C589" s="5" t="s">
        <v>3443</v>
      </c>
      <c r="D589" s="266"/>
      <c r="E589" s="234">
        <v>115689.89</v>
      </c>
      <c r="F589" s="288">
        <f t="shared" si="9"/>
        <v>194597107.45999941</v>
      </c>
    </row>
    <row r="590" spans="1:6" s="275" customFormat="1" ht="41.25" customHeight="1" x14ac:dyDescent="0.2">
      <c r="A590" s="217">
        <v>44334</v>
      </c>
      <c r="B590" s="5">
        <v>59622</v>
      </c>
      <c r="C590" s="5" t="s">
        <v>3442</v>
      </c>
      <c r="D590" s="266"/>
      <c r="E590" s="234">
        <v>43844.02</v>
      </c>
      <c r="F590" s="288">
        <f t="shared" si="9"/>
        <v>194553263.4399994</v>
      </c>
    </row>
    <row r="591" spans="1:6" s="275" customFormat="1" ht="41.25" customHeight="1" x14ac:dyDescent="0.2">
      <c r="A591" s="217">
        <v>44334</v>
      </c>
      <c r="B591" s="5">
        <v>59623</v>
      </c>
      <c r="C591" s="5" t="s">
        <v>3441</v>
      </c>
      <c r="D591" s="266"/>
      <c r="E591" s="234">
        <v>185380.71</v>
      </c>
      <c r="F591" s="288">
        <f t="shared" si="9"/>
        <v>194367882.72999939</v>
      </c>
    </row>
    <row r="592" spans="1:6" s="275" customFormat="1" ht="41.25" customHeight="1" x14ac:dyDescent="0.2">
      <c r="A592" s="217">
        <v>44334</v>
      </c>
      <c r="B592" s="5">
        <v>59624</v>
      </c>
      <c r="C592" s="5" t="s">
        <v>3440</v>
      </c>
      <c r="D592" s="266"/>
      <c r="E592" s="234">
        <v>133073.37</v>
      </c>
      <c r="F592" s="288">
        <f t="shared" si="9"/>
        <v>194234809.35999939</v>
      </c>
    </row>
    <row r="593" spans="1:6" s="275" customFormat="1" ht="41.25" customHeight="1" x14ac:dyDescent="0.2">
      <c r="A593" s="217">
        <v>44334</v>
      </c>
      <c r="B593" s="5">
        <v>59625</v>
      </c>
      <c r="C593" s="5" t="s">
        <v>3439</v>
      </c>
      <c r="D593" s="266"/>
      <c r="E593" s="234">
        <v>41998.15</v>
      </c>
      <c r="F593" s="288">
        <f t="shared" si="9"/>
        <v>194192811.20999938</v>
      </c>
    </row>
    <row r="594" spans="1:6" s="275" customFormat="1" ht="41.25" customHeight="1" x14ac:dyDescent="0.2">
      <c r="A594" s="217">
        <v>44334</v>
      </c>
      <c r="B594" s="5">
        <v>59626</v>
      </c>
      <c r="C594" s="5" t="s">
        <v>3438</v>
      </c>
      <c r="D594" s="266"/>
      <c r="E594" s="234">
        <v>147586.04</v>
      </c>
      <c r="F594" s="288">
        <f t="shared" ref="F594:F657" si="10">F593+D594-E594</f>
        <v>194045225.16999939</v>
      </c>
    </row>
    <row r="595" spans="1:6" s="275" customFormat="1" ht="41.25" customHeight="1" x14ac:dyDescent="0.2">
      <c r="A595" s="217">
        <v>44334</v>
      </c>
      <c r="B595" s="5">
        <v>59627</v>
      </c>
      <c r="C595" s="5" t="s">
        <v>3437</v>
      </c>
      <c r="D595" s="266"/>
      <c r="E595" s="234">
        <v>40102.01</v>
      </c>
      <c r="F595" s="288">
        <f t="shared" si="10"/>
        <v>194005123.1599994</v>
      </c>
    </row>
    <row r="596" spans="1:6" s="275" customFormat="1" ht="41.25" customHeight="1" x14ac:dyDescent="0.2">
      <c r="A596" s="217">
        <v>44334</v>
      </c>
      <c r="B596" s="5">
        <v>59628</v>
      </c>
      <c r="C596" s="5" t="s">
        <v>3436</v>
      </c>
      <c r="D596" s="266"/>
      <c r="E596" s="234">
        <v>63844.02</v>
      </c>
      <c r="F596" s="288">
        <f t="shared" si="10"/>
        <v>193941279.13999939</v>
      </c>
    </row>
    <row r="597" spans="1:6" s="275" customFormat="1" ht="41.25" customHeight="1" x14ac:dyDescent="0.2">
      <c r="A597" s="217">
        <v>44334</v>
      </c>
      <c r="B597" s="5">
        <v>59629</v>
      </c>
      <c r="C597" s="5" t="s">
        <v>3435</v>
      </c>
      <c r="D597" s="266"/>
      <c r="E597" s="234">
        <v>151358.69</v>
      </c>
      <c r="F597" s="288">
        <f t="shared" si="10"/>
        <v>193789920.44999939</v>
      </c>
    </row>
    <row r="598" spans="1:6" s="275" customFormat="1" ht="41.25" customHeight="1" x14ac:dyDescent="0.2">
      <c r="A598" s="217">
        <v>44334</v>
      </c>
      <c r="B598" s="5">
        <v>59630</v>
      </c>
      <c r="C598" s="5" t="s">
        <v>3434</v>
      </c>
      <c r="D598" s="266"/>
      <c r="E598" s="234">
        <v>34022.019999999997</v>
      </c>
      <c r="F598" s="288">
        <f t="shared" si="10"/>
        <v>193755898.42999938</v>
      </c>
    </row>
    <row r="599" spans="1:6" s="275" customFormat="1" ht="41.25" customHeight="1" x14ac:dyDescent="0.2">
      <c r="A599" s="217">
        <v>44334</v>
      </c>
      <c r="B599" s="5">
        <v>59631</v>
      </c>
      <c r="C599" s="5" t="s">
        <v>3433</v>
      </c>
      <c r="D599" s="266"/>
      <c r="E599" s="234">
        <v>158590.71</v>
      </c>
      <c r="F599" s="288">
        <f t="shared" si="10"/>
        <v>193597307.71999937</v>
      </c>
    </row>
    <row r="600" spans="1:6" s="275" customFormat="1" ht="41.25" customHeight="1" x14ac:dyDescent="0.2">
      <c r="A600" s="217">
        <v>44334</v>
      </c>
      <c r="B600" s="5">
        <v>59632</v>
      </c>
      <c r="C600" s="5" t="s">
        <v>3432</v>
      </c>
      <c r="D600" s="266"/>
      <c r="E600" s="234">
        <v>26790</v>
      </c>
      <c r="F600" s="288">
        <f t="shared" si="10"/>
        <v>193570517.71999937</v>
      </c>
    </row>
    <row r="601" spans="1:6" s="275" customFormat="1" ht="41.25" customHeight="1" x14ac:dyDescent="0.2">
      <c r="A601" s="217">
        <v>44334</v>
      </c>
      <c r="B601" s="5">
        <v>59633</v>
      </c>
      <c r="C601" s="5" t="s">
        <v>3431</v>
      </c>
      <c r="D601" s="266"/>
      <c r="E601" s="632">
        <v>57105.83</v>
      </c>
      <c r="F601" s="288">
        <f t="shared" si="10"/>
        <v>193513411.88999936</v>
      </c>
    </row>
    <row r="602" spans="1:6" s="275" customFormat="1" ht="41.25" customHeight="1" x14ac:dyDescent="0.2">
      <c r="A602" s="217">
        <v>44334</v>
      </c>
      <c r="B602" s="5">
        <v>59634</v>
      </c>
      <c r="C602" s="5" t="s">
        <v>3430</v>
      </c>
      <c r="D602" s="266"/>
      <c r="E602" s="632">
        <v>5353.79</v>
      </c>
      <c r="F602" s="288">
        <f t="shared" si="10"/>
        <v>193508058.09999937</v>
      </c>
    </row>
    <row r="603" spans="1:6" s="275" customFormat="1" ht="41.25" customHeight="1" x14ac:dyDescent="0.2">
      <c r="A603" s="217">
        <v>44334</v>
      </c>
      <c r="B603" s="5" t="s">
        <v>3412</v>
      </c>
      <c r="C603" s="5" t="s">
        <v>3429</v>
      </c>
      <c r="D603" s="266"/>
      <c r="E603" s="234">
        <v>18000</v>
      </c>
      <c r="F603" s="288">
        <f t="shared" si="10"/>
        <v>193490058.09999937</v>
      </c>
    </row>
    <row r="604" spans="1:6" s="275" customFormat="1" ht="41.25" customHeight="1" x14ac:dyDescent="0.2">
      <c r="A604" s="217">
        <v>44334</v>
      </c>
      <c r="B604" s="5" t="s">
        <v>3411</v>
      </c>
      <c r="C604" s="5" t="s">
        <v>3428</v>
      </c>
      <c r="D604" s="266"/>
      <c r="E604" s="234">
        <v>13500</v>
      </c>
      <c r="F604" s="288">
        <f t="shared" si="10"/>
        <v>193476558.09999937</v>
      </c>
    </row>
    <row r="605" spans="1:6" s="275" customFormat="1" ht="61.5" customHeight="1" x14ac:dyDescent="0.2">
      <c r="A605" s="217">
        <v>44334</v>
      </c>
      <c r="B605" s="5" t="s">
        <v>3410</v>
      </c>
      <c r="C605" s="5" t="s">
        <v>3746</v>
      </c>
      <c r="D605" s="266"/>
      <c r="E605" s="234">
        <v>473480</v>
      </c>
      <c r="F605" s="288">
        <f t="shared" si="10"/>
        <v>193003078.09999937</v>
      </c>
    </row>
    <row r="606" spans="1:6" s="275" customFormat="1" ht="41.25" customHeight="1" x14ac:dyDescent="0.2">
      <c r="A606" s="217">
        <v>44334</v>
      </c>
      <c r="B606" s="5" t="s">
        <v>3409</v>
      </c>
      <c r="C606" s="5" t="s">
        <v>3427</v>
      </c>
      <c r="D606" s="266"/>
      <c r="E606" s="234">
        <v>9900</v>
      </c>
      <c r="F606" s="288">
        <f t="shared" si="10"/>
        <v>192993178.09999937</v>
      </c>
    </row>
    <row r="607" spans="1:6" s="275" customFormat="1" ht="41.25" customHeight="1" x14ac:dyDescent="0.2">
      <c r="A607" s="217">
        <v>44335</v>
      </c>
      <c r="B607" s="5">
        <v>59635</v>
      </c>
      <c r="C607" s="5" t="s">
        <v>3486</v>
      </c>
      <c r="D607" s="266"/>
      <c r="E607" s="42">
        <v>43844.02</v>
      </c>
      <c r="F607" s="288">
        <f t="shared" si="10"/>
        <v>192949334.07999936</v>
      </c>
    </row>
    <row r="608" spans="1:6" s="275" customFormat="1" ht="41.25" customHeight="1" x14ac:dyDescent="0.2">
      <c r="A608" s="217">
        <v>44335</v>
      </c>
      <c r="B608" s="5">
        <v>59636</v>
      </c>
      <c r="C608" s="5" t="s">
        <v>3485</v>
      </c>
      <c r="D608" s="266"/>
      <c r="E608" s="42">
        <v>54000</v>
      </c>
      <c r="F608" s="288">
        <f t="shared" si="10"/>
        <v>192895334.07999936</v>
      </c>
    </row>
    <row r="609" spans="1:6" s="275" customFormat="1" ht="46.5" customHeight="1" x14ac:dyDescent="0.2">
      <c r="A609" s="217">
        <v>44335</v>
      </c>
      <c r="B609" s="5">
        <v>59637</v>
      </c>
      <c r="C609" s="5" t="s">
        <v>3484</v>
      </c>
      <c r="D609" s="266"/>
      <c r="E609" s="42">
        <v>376247.5</v>
      </c>
      <c r="F609" s="288">
        <f t="shared" si="10"/>
        <v>192519086.57999936</v>
      </c>
    </row>
    <row r="610" spans="1:6" s="275" customFormat="1" ht="41.25" customHeight="1" x14ac:dyDescent="0.2">
      <c r="A610" s="217">
        <v>44335</v>
      </c>
      <c r="B610" s="5">
        <v>59638</v>
      </c>
      <c r="C610" s="5" t="s">
        <v>3483</v>
      </c>
      <c r="D610" s="266"/>
      <c r="E610" s="42">
        <v>139364.45000000001</v>
      </c>
      <c r="F610" s="288">
        <f t="shared" si="10"/>
        <v>192379722.12999937</v>
      </c>
    </row>
    <row r="611" spans="1:6" s="275" customFormat="1" ht="41.25" customHeight="1" x14ac:dyDescent="0.2">
      <c r="A611" s="217">
        <v>44335</v>
      </c>
      <c r="B611" s="5">
        <v>59639</v>
      </c>
      <c r="C611" s="5" t="s">
        <v>3482</v>
      </c>
      <c r="D611" s="266"/>
      <c r="E611" s="42">
        <v>46016.26</v>
      </c>
      <c r="F611" s="288">
        <f t="shared" si="10"/>
        <v>192333705.86999938</v>
      </c>
    </row>
    <row r="612" spans="1:6" s="275" customFormat="1" ht="41.25" customHeight="1" x14ac:dyDescent="0.2">
      <c r="A612" s="217">
        <v>44335</v>
      </c>
      <c r="B612" s="5">
        <v>59640</v>
      </c>
      <c r="C612" s="5" t="s">
        <v>3481</v>
      </c>
      <c r="D612" s="266"/>
      <c r="E612" s="42">
        <v>244702.54</v>
      </c>
      <c r="F612" s="288">
        <f t="shared" si="10"/>
        <v>192089003.32999939</v>
      </c>
    </row>
    <row r="613" spans="1:6" s="275" customFormat="1" ht="41.25" customHeight="1" x14ac:dyDescent="0.2">
      <c r="A613" s="217">
        <v>44335</v>
      </c>
      <c r="B613" s="5">
        <v>59641</v>
      </c>
      <c r="C613" s="5" t="s">
        <v>3480</v>
      </c>
      <c r="D613" s="266"/>
      <c r="E613" s="42">
        <v>402761.42</v>
      </c>
      <c r="F613" s="288">
        <f t="shared" si="10"/>
        <v>191686241.9099994</v>
      </c>
    </row>
    <row r="614" spans="1:6" s="275" customFormat="1" ht="41.25" customHeight="1" x14ac:dyDescent="0.2">
      <c r="A614" s="217">
        <v>44335</v>
      </c>
      <c r="B614" s="5">
        <v>59642</v>
      </c>
      <c r="C614" s="5" t="s">
        <v>3479</v>
      </c>
      <c r="D614" s="266"/>
      <c r="E614" s="42">
        <v>9000</v>
      </c>
      <c r="F614" s="288">
        <f t="shared" si="10"/>
        <v>191677241.9099994</v>
      </c>
    </row>
    <row r="615" spans="1:6" s="275" customFormat="1" ht="41.25" customHeight="1" x14ac:dyDescent="0.2">
      <c r="A615" s="217">
        <v>44335</v>
      </c>
      <c r="B615" s="5">
        <v>59643</v>
      </c>
      <c r="C615" s="5" t="s">
        <v>3478</v>
      </c>
      <c r="D615" s="266"/>
      <c r="E615" s="42">
        <v>59905.54</v>
      </c>
      <c r="F615" s="288">
        <f t="shared" si="10"/>
        <v>191617336.36999941</v>
      </c>
    </row>
    <row r="616" spans="1:6" s="275" customFormat="1" ht="41.25" customHeight="1" x14ac:dyDescent="0.2">
      <c r="A616" s="217">
        <v>44335</v>
      </c>
      <c r="B616" s="5">
        <v>59644</v>
      </c>
      <c r="C616" s="5" t="s">
        <v>3477</v>
      </c>
      <c r="D616" s="266"/>
      <c r="E616" s="42">
        <v>13500</v>
      </c>
      <c r="F616" s="288">
        <f t="shared" si="10"/>
        <v>191603836.36999941</v>
      </c>
    </row>
    <row r="617" spans="1:6" s="275" customFormat="1" ht="41.25" customHeight="1" x14ac:dyDescent="0.2">
      <c r="A617" s="217">
        <v>44335</v>
      </c>
      <c r="B617" s="5">
        <v>59645</v>
      </c>
      <c r="C617" s="5" t="s">
        <v>3476</v>
      </c>
      <c r="D617" s="266"/>
      <c r="E617" s="42">
        <v>185380.71</v>
      </c>
      <c r="F617" s="288">
        <f t="shared" si="10"/>
        <v>191418455.6599994</v>
      </c>
    </row>
    <row r="618" spans="1:6" s="275" customFormat="1" ht="41.25" customHeight="1" x14ac:dyDescent="0.2">
      <c r="A618" s="217">
        <v>44335</v>
      </c>
      <c r="B618" s="5">
        <v>59646</v>
      </c>
      <c r="C618" s="5" t="s">
        <v>3475</v>
      </c>
      <c r="D618" s="266"/>
      <c r="E618" s="42">
        <v>162331.59</v>
      </c>
      <c r="F618" s="288">
        <f t="shared" si="10"/>
        <v>191256124.0699994</v>
      </c>
    </row>
    <row r="619" spans="1:6" s="275" customFormat="1" ht="41.25" customHeight="1" x14ac:dyDescent="0.2">
      <c r="A619" s="217">
        <v>44335</v>
      </c>
      <c r="B619" s="5">
        <v>59647</v>
      </c>
      <c r="C619" s="5" t="s">
        <v>3474</v>
      </c>
      <c r="D619" s="266"/>
      <c r="E619" s="42">
        <v>41587.19</v>
      </c>
      <c r="F619" s="288">
        <f t="shared" si="10"/>
        <v>191214536.8799994</v>
      </c>
    </row>
    <row r="620" spans="1:6" s="275" customFormat="1" ht="41.25" customHeight="1" x14ac:dyDescent="0.2">
      <c r="A620" s="217">
        <v>44335</v>
      </c>
      <c r="B620" s="5">
        <v>59648</v>
      </c>
      <c r="C620" s="5" t="s">
        <v>3745</v>
      </c>
      <c r="D620" s="266"/>
      <c r="E620" s="42">
        <v>110320.27</v>
      </c>
      <c r="F620" s="288">
        <f t="shared" si="10"/>
        <v>191104216.60999939</v>
      </c>
    </row>
    <row r="621" spans="1:6" s="275" customFormat="1" ht="41.25" customHeight="1" x14ac:dyDescent="0.2">
      <c r="A621" s="217">
        <v>44335</v>
      </c>
      <c r="B621" s="5">
        <v>59649</v>
      </c>
      <c r="C621" s="5" t="s">
        <v>3473</v>
      </c>
      <c r="D621" s="266"/>
      <c r="E621" s="42">
        <v>40445.769999999997</v>
      </c>
      <c r="F621" s="288">
        <f t="shared" si="10"/>
        <v>191063770.83999938</v>
      </c>
    </row>
    <row r="622" spans="1:6" s="275" customFormat="1" ht="50.25" customHeight="1" x14ac:dyDescent="0.2">
      <c r="A622" s="217">
        <v>44335</v>
      </c>
      <c r="B622" s="5">
        <v>59650</v>
      </c>
      <c r="C622" s="5" t="s">
        <v>3472</v>
      </c>
      <c r="D622" s="266"/>
      <c r="E622" s="42">
        <v>146087.85999999999</v>
      </c>
      <c r="F622" s="288">
        <f t="shared" si="10"/>
        <v>190917682.97999936</v>
      </c>
    </row>
    <row r="623" spans="1:6" s="275" customFormat="1" ht="50.25" customHeight="1" x14ac:dyDescent="0.2">
      <c r="A623" s="217">
        <v>44335</v>
      </c>
      <c r="B623" s="5">
        <v>59651</v>
      </c>
      <c r="C623" s="5" t="s">
        <v>3744</v>
      </c>
      <c r="D623" s="266"/>
      <c r="E623" s="42">
        <v>41600.19</v>
      </c>
      <c r="F623" s="288">
        <f t="shared" si="10"/>
        <v>190876082.78999937</v>
      </c>
    </row>
    <row r="624" spans="1:6" s="275" customFormat="1" ht="41.25" customHeight="1" x14ac:dyDescent="0.2">
      <c r="A624" s="217">
        <v>44335</v>
      </c>
      <c r="B624" s="5">
        <v>59652</v>
      </c>
      <c r="C624" s="553" t="s">
        <v>3471</v>
      </c>
      <c r="D624" s="266"/>
      <c r="E624" s="42">
        <v>155547.87</v>
      </c>
      <c r="F624" s="288">
        <f t="shared" si="10"/>
        <v>190720534.91999936</v>
      </c>
    </row>
    <row r="625" spans="1:6" s="275" customFormat="1" ht="41.25" customHeight="1" x14ac:dyDescent="0.2">
      <c r="A625" s="217">
        <v>44335</v>
      </c>
      <c r="B625" s="5">
        <v>59653</v>
      </c>
      <c r="C625" s="553" t="s">
        <v>3470</v>
      </c>
      <c r="D625" s="266"/>
      <c r="E625" s="42">
        <v>50755.78</v>
      </c>
      <c r="F625" s="288">
        <f t="shared" si="10"/>
        <v>190669779.13999936</v>
      </c>
    </row>
    <row r="626" spans="1:6" s="275" customFormat="1" ht="41.25" customHeight="1" x14ac:dyDescent="0.2">
      <c r="A626" s="217">
        <v>44335</v>
      </c>
      <c r="B626" s="5">
        <v>59654</v>
      </c>
      <c r="C626" s="553" t="s">
        <v>3469</v>
      </c>
      <c r="D626" s="266"/>
      <c r="E626" s="42">
        <v>10800</v>
      </c>
      <c r="F626" s="288">
        <f t="shared" si="10"/>
        <v>190658979.13999936</v>
      </c>
    </row>
    <row r="627" spans="1:6" s="275" customFormat="1" ht="41.25" customHeight="1" x14ac:dyDescent="0.2">
      <c r="A627" s="217">
        <v>44335</v>
      </c>
      <c r="B627" s="5">
        <v>59655</v>
      </c>
      <c r="C627" s="553" t="s">
        <v>3468</v>
      </c>
      <c r="D627" s="266"/>
      <c r="E627" s="42">
        <v>3150</v>
      </c>
      <c r="F627" s="288">
        <f t="shared" si="10"/>
        <v>190655829.13999936</v>
      </c>
    </row>
    <row r="628" spans="1:6" s="275" customFormat="1" ht="41.25" customHeight="1" x14ac:dyDescent="0.2">
      <c r="A628" s="217">
        <v>44335</v>
      </c>
      <c r="B628" s="5">
        <v>59656</v>
      </c>
      <c r="C628" s="553" t="s">
        <v>3467</v>
      </c>
      <c r="D628" s="266"/>
      <c r="E628" s="42">
        <v>58016.02</v>
      </c>
      <c r="F628" s="288">
        <f t="shared" si="10"/>
        <v>190597813.11999935</v>
      </c>
    </row>
    <row r="629" spans="1:6" s="275" customFormat="1" ht="48" customHeight="1" x14ac:dyDescent="0.2">
      <c r="A629" s="217">
        <v>44335</v>
      </c>
      <c r="B629" s="5">
        <v>59657</v>
      </c>
      <c r="C629" s="553" t="s">
        <v>3466</v>
      </c>
      <c r="D629" s="266"/>
      <c r="E629" s="42">
        <v>308607.5</v>
      </c>
      <c r="F629" s="288">
        <f t="shared" si="10"/>
        <v>190289205.61999935</v>
      </c>
    </row>
    <row r="630" spans="1:6" s="275" customFormat="1" ht="41.25" customHeight="1" x14ac:dyDescent="0.2">
      <c r="A630" s="217">
        <v>44335</v>
      </c>
      <c r="B630" s="5">
        <v>59658</v>
      </c>
      <c r="C630" s="553" t="s">
        <v>3465</v>
      </c>
      <c r="D630" s="266"/>
      <c r="E630" s="42">
        <v>37563.449999999997</v>
      </c>
      <c r="F630" s="288">
        <f t="shared" si="10"/>
        <v>190251642.16999936</v>
      </c>
    </row>
    <row r="631" spans="1:6" s="275" customFormat="1" ht="72" customHeight="1" x14ac:dyDescent="0.2">
      <c r="A631" s="217">
        <v>44335</v>
      </c>
      <c r="B631" s="5">
        <v>59659</v>
      </c>
      <c r="C631" s="553" t="s">
        <v>3464</v>
      </c>
      <c r="D631" s="266"/>
      <c r="E631" s="42">
        <v>67800</v>
      </c>
      <c r="F631" s="288">
        <f t="shared" si="10"/>
        <v>190183842.16999936</v>
      </c>
    </row>
    <row r="632" spans="1:6" s="275" customFormat="1" ht="36.75" customHeight="1" x14ac:dyDescent="0.2">
      <c r="A632" s="562">
        <v>44335</v>
      </c>
      <c r="B632" s="212">
        <v>59660</v>
      </c>
      <c r="C632" s="563" t="s">
        <v>3463</v>
      </c>
      <c r="D632" s="454"/>
      <c r="E632" s="42">
        <v>366324.02</v>
      </c>
      <c r="F632" s="288">
        <f t="shared" si="10"/>
        <v>189817518.14999935</v>
      </c>
    </row>
    <row r="633" spans="1:6" s="275" customFormat="1" ht="15" customHeight="1" x14ac:dyDescent="0.2">
      <c r="A633" s="562">
        <v>44335</v>
      </c>
      <c r="B633" s="212" t="s">
        <v>4387</v>
      </c>
      <c r="C633" s="563" t="s">
        <v>41</v>
      </c>
      <c r="D633" s="454"/>
      <c r="E633" s="42">
        <v>0</v>
      </c>
      <c r="F633" s="288">
        <f t="shared" si="10"/>
        <v>189817518.14999935</v>
      </c>
    </row>
    <row r="634" spans="1:6" s="275" customFormat="1" ht="35.25" customHeight="1" x14ac:dyDescent="0.2">
      <c r="A634" s="562">
        <v>44335</v>
      </c>
      <c r="B634" s="5" t="s">
        <v>3518</v>
      </c>
      <c r="C634" s="5" t="s">
        <v>3462</v>
      </c>
      <c r="D634" s="266"/>
      <c r="E634" s="42">
        <v>12960</v>
      </c>
      <c r="F634" s="288">
        <f t="shared" si="10"/>
        <v>189804558.14999935</v>
      </c>
    </row>
    <row r="635" spans="1:6" s="275" customFormat="1" ht="57.75" customHeight="1" x14ac:dyDescent="0.2">
      <c r="A635" s="562">
        <v>44335</v>
      </c>
      <c r="B635" s="5" t="s">
        <v>3517</v>
      </c>
      <c r="C635" s="5" t="s">
        <v>3461</v>
      </c>
      <c r="D635" s="266"/>
      <c r="E635" s="42">
        <v>198692.5</v>
      </c>
      <c r="F635" s="288">
        <f t="shared" si="10"/>
        <v>189605865.64999935</v>
      </c>
    </row>
    <row r="636" spans="1:6" s="275" customFormat="1" ht="33.75" customHeight="1" x14ac:dyDescent="0.2">
      <c r="A636" s="562">
        <v>44335</v>
      </c>
      <c r="B636" s="5" t="s">
        <v>3516</v>
      </c>
      <c r="C636" s="5" t="s">
        <v>3460</v>
      </c>
      <c r="D636" s="266"/>
      <c r="E636" s="42">
        <v>25200</v>
      </c>
      <c r="F636" s="288">
        <f t="shared" si="10"/>
        <v>189580665.64999935</v>
      </c>
    </row>
    <row r="637" spans="1:6" s="275" customFormat="1" ht="36.75" customHeight="1" x14ac:dyDescent="0.2">
      <c r="A637" s="562">
        <v>44335</v>
      </c>
      <c r="B637" s="5" t="s">
        <v>3515</v>
      </c>
      <c r="C637" s="5" t="s">
        <v>3459</v>
      </c>
      <c r="D637" s="266"/>
      <c r="E637" s="42">
        <v>12150</v>
      </c>
      <c r="F637" s="288">
        <f t="shared" si="10"/>
        <v>189568515.64999935</v>
      </c>
    </row>
    <row r="638" spans="1:6" s="275" customFormat="1" ht="41.25" customHeight="1" x14ac:dyDescent="0.2">
      <c r="A638" s="562">
        <v>44335</v>
      </c>
      <c r="B638" s="5" t="s">
        <v>3514</v>
      </c>
      <c r="C638" s="5" t="s">
        <v>3458</v>
      </c>
      <c r="D638" s="266"/>
      <c r="E638" s="42">
        <v>13199.99</v>
      </c>
      <c r="F638" s="288">
        <f t="shared" si="10"/>
        <v>189555315.65999934</v>
      </c>
    </row>
    <row r="639" spans="1:6" s="275" customFormat="1" ht="131.25" customHeight="1" x14ac:dyDescent="0.2">
      <c r="A639" s="562">
        <v>44335</v>
      </c>
      <c r="B639" s="549" t="s">
        <v>3513</v>
      </c>
      <c r="C639" s="553" t="s">
        <v>3743</v>
      </c>
      <c r="D639" s="266"/>
      <c r="E639" s="42">
        <v>10521992.130000001</v>
      </c>
      <c r="F639" s="288">
        <f t="shared" si="10"/>
        <v>179033323.52999935</v>
      </c>
    </row>
    <row r="640" spans="1:6" s="275" customFormat="1" ht="41.25" customHeight="1" x14ac:dyDescent="0.2">
      <c r="A640" s="562">
        <v>44335</v>
      </c>
      <c r="B640" s="549" t="s">
        <v>3512</v>
      </c>
      <c r="C640" s="553" t="s">
        <v>3457</v>
      </c>
      <c r="D640" s="266"/>
      <c r="E640" s="42">
        <v>410500.05</v>
      </c>
      <c r="F640" s="288">
        <f t="shared" si="10"/>
        <v>178622823.47999933</v>
      </c>
    </row>
    <row r="641" spans="1:6" s="275" customFormat="1" ht="41.25" customHeight="1" x14ac:dyDescent="0.2">
      <c r="A641" s="562">
        <v>44335</v>
      </c>
      <c r="B641" s="549" t="s">
        <v>3511</v>
      </c>
      <c r="C641" s="553" t="s">
        <v>3456</v>
      </c>
      <c r="D641" s="266"/>
      <c r="E641" s="42">
        <v>5636600.1200000001</v>
      </c>
      <c r="F641" s="288">
        <f t="shared" si="10"/>
        <v>172986223.35999933</v>
      </c>
    </row>
    <row r="642" spans="1:6" s="275" customFormat="1" ht="47.25" customHeight="1" x14ac:dyDescent="0.2">
      <c r="A642" s="562">
        <v>44335</v>
      </c>
      <c r="B642" s="592" t="s">
        <v>3510</v>
      </c>
      <c r="C642" s="563" t="s">
        <v>3455</v>
      </c>
      <c r="D642" s="454"/>
      <c r="E642" s="42">
        <v>118370</v>
      </c>
      <c r="F642" s="288">
        <f t="shared" si="10"/>
        <v>172867853.35999933</v>
      </c>
    </row>
    <row r="643" spans="1:6" s="275" customFormat="1" ht="41.25" customHeight="1" x14ac:dyDescent="0.2">
      <c r="A643" s="217">
        <v>44336</v>
      </c>
      <c r="B643" s="5">
        <v>59661</v>
      </c>
      <c r="C643" s="5" t="s">
        <v>3326</v>
      </c>
      <c r="D643" s="266"/>
      <c r="E643" s="42">
        <v>33844.019999999997</v>
      </c>
      <c r="F643" s="288">
        <f t="shared" si="10"/>
        <v>172834009.33999932</v>
      </c>
    </row>
    <row r="644" spans="1:6" s="275" customFormat="1" ht="41.25" customHeight="1" x14ac:dyDescent="0.2">
      <c r="A644" s="217">
        <v>44336</v>
      </c>
      <c r="B644" s="5">
        <v>59662</v>
      </c>
      <c r="C644" s="5" t="s">
        <v>3525</v>
      </c>
      <c r="D644" s="266"/>
      <c r="E644" s="42">
        <v>24875</v>
      </c>
      <c r="F644" s="288">
        <f t="shared" si="10"/>
        <v>172809134.33999932</v>
      </c>
    </row>
    <row r="645" spans="1:6" s="275" customFormat="1" ht="62.25" customHeight="1" x14ac:dyDescent="0.2">
      <c r="A645" s="217">
        <v>44336</v>
      </c>
      <c r="B645" s="5">
        <v>59663</v>
      </c>
      <c r="C645" s="5" t="s">
        <v>3524</v>
      </c>
      <c r="D645" s="266"/>
      <c r="E645" s="42">
        <v>395500</v>
      </c>
      <c r="F645" s="288">
        <f t="shared" si="10"/>
        <v>172413634.33999932</v>
      </c>
    </row>
    <row r="646" spans="1:6" s="275" customFormat="1" ht="51" customHeight="1" x14ac:dyDescent="0.2">
      <c r="A646" s="217">
        <v>44336</v>
      </c>
      <c r="B646" s="5">
        <v>59664</v>
      </c>
      <c r="C646" s="5" t="s">
        <v>3523</v>
      </c>
      <c r="D646" s="266"/>
      <c r="E646" s="42">
        <v>248453.1</v>
      </c>
      <c r="F646" s="288">
        <f t="shared" si="10"/>
        <v>172165181.23999932</v>
      </c>
    </row>
    <row r="647" spans="1:6" s="275" customFormat="1" ht="37.5" customHeight="1" x14ac:dyDescent="0.2">
      <c r="A647" s="217">
        <v>44336</v>
      </c>
      <c r="B647" s="5">
        <v>59665</v>
      </c>
      <c r="C647" s="5" t="s">
        <v>3522</v>
      </c>
      <c r="D647" s="266"/>
      <c r="E647" s="42">
        <v>21600</v>
      </c>
      <c r="F647" s="288">
        <f t="shared" si="10"/>
        <v>172143581.23999932</v>
      </c>
    </row>
    <row r="648" spans="1:6" s="275" customFormat="1" ht="45.75" customHeight="1" x14ac:dyDescent="0.2">
      <c r="A648" s="217">
        <v>44336</v>
      </c>
      <c r="B648" s="5">
        <v>59666</v>
      </c>
      <c r="C648" s="5" t="s">
        <v>3521</v>
      </c>
      <c r="D648" s="266"/>
      <c r="E648" s="42">
        <v>37543.120000000003</v>
      </c>
      <c r="F648" s="288">
        <f t="shared" si="10"/>
        <v>172106038.11999932</v>
      </c>
    </row>
    <row r="649" spans="1:6" s="275" customFormat="1" ht="56.25" customHeight="1" x14ac:dyDescent="0.2">
      <c r="A649" s="217">
        <v>44336</v>
      </c>
      <c r="B649" s="5">
        <v>59667</v>
      </c>
      <c r="C649" s="5" t="s">
        <v>3520</v>
      </c>
      <c r="D649" s="266"/>
      <c r="E649" s="42">
        <v>90000</v>
      </c>
      <c r="F649" s="288">
        <f t="shared" si="10"/>
        <v>172016038.11999932</v>
      </c>
    </row>
    <row r="650" spans="1:6" s="275" customFormat="1" ht="60.75" customHeight="1" x14ac:dyDescent="0.2">
      <c r="A650" s="217">
        <v>44336</v>
      </c>
      <c r="B650" s="5">
        <v>59668</v>
      </c>
      <c r="C650" s="5" t="s">
        <v>3519</v>
      </c>
      <c r="D650" s="266"/>
      <c r="E650" s="42">
        <v>113000</v>
      </c>
      <c r="F650" s="288">
        <f t="shared" si="10"/>
        <v>171903038.11999932</v>
      </c>
    </row>
    <row r="651" spans="1:6" s="275" customFormat="1" ht="59.25" customHeight="1" x14ac:dyDescent="0.2">
      <c r="A651" s="562">
        <v>44336</v>
      </c>
      <c r="B651" s="212" t="s">
        <v>3580</v>
      </c>
      <c r="C651" s="212" t="s">
        <v>3579</v>
      </c>
      <c r="D651" s="454"/>
      <c r="E651" s="42">
        <v>308607.5</v>
      </c>
      <c r="F651" s="288">
        <f t="shared" si="10"/>
        <v>171594430.61999932</v>
      </c>
    </row>
    <row r="652" spans="1:6" s="275" customFormat="1" ht="54" customHeight="1" x14ac:dyDescent="0.2">
      <c r="A652" s="217">
        <v>44337</v>
      </c>
      <c r="B652" s="5">
        <v>59669</v>
      </c>
      <c r="C652" s="5" t="s">
        <v>3590</v>
      </c>
      <c r="D652" s="266"/>
      <c r="E652" s="42">
        <v>11010500.01</v>
      </c>
      <c r="F652" s="288">
        <f t="shared" si="10"/>
        <v>160583930.60999933</v>
      </c>
    </row>
    <row r="653" spans="1:6" s="275" customFormat="1" ht="18.75" customHeight="1" x14ac:dyDescent="0.2">
      <c r="A653" s="217">
        <v>44337</v>
      </c>
      <c r="B653" s="5">
        <v>59670</v>
      </c>
      <c r="C653" s="5" t="s">
        <v>41</v>
      </c>
      <c r="D653" s="266"/>
      <c r="E653" s="42">
        <v>0</v>
      </c>
      <c r="F653" s="288">
        <f t="shared" si="10"/>
        <v>160583930.60999933</v>
      </c>
    </row>
    <row r="654" spans="1:6" s="275" customFormat="1" ht="20.25" customHeight="1" x14ac:dyDescent="0.2">
      <c r="A654" s="217">
        <v>44337</v>
      </c>
      <c r="B654" s="5">
        <v>59671</v>
      </c>
      <c r="C654" s="5" t="s">
        <v>41</v>
      </c>
      <c r="D654" s="266"/>
      <c r="E654" s="42">
        <v>0</v>
      </c>
      <c r="F654" s="288">
        <f t="shared" si="10"/>
        <v>160583930.60999933</v>
      </c>
    </row>
    <row r="655" spans="1:6" s="275" customFormat="1" ht="47.25" customHeight="1" x14ac:dyDescent="0.2">
      <c r="A655" s="217">
        <v>44337</v>
      </c>
      <c r="B655" s="5">
        <v>59672</v>
      </c>
      <c r="C655" s="5" t="s">
        <v>3589</v>
      </c>
      <c r="D655" s="266"/>
      <c r="E655" s="42">
        <v>372020</v>
      </c>
      <c r="F655" s="288">
        <f t="shared" si="10"/>
        <v>160211910.60999933</v>
      </c>
    </row>
    <row r="656" spans="1:6" s="275" customFormat="1" ht="41.25" customHeight="1" x14ac:dyDescent="0.2">
      <c r="A656" s="217">
        <v>44337</v>
      </c>
      <c r="B656" s="5" t="s">
        <v>3585</v>
      </c>
      <c r="C656" s="5" t="s">
        <v>3588</v>
      </c>
      <c r="D656" s="266"/>
      <c r="E656" s="42">
        <v>1462162.53</v>
      </c>
      <c r="F656" s="288">
        <f t="shared" si="10"/>
        <v>158749748.07999933</v>
      </c>
    </row>
    <row r="657" spans="1:6" s="275" customFormat="1" ht="41.25" customHeight="1" x14ac:dyDescent="0.2">
      <c r="A657" s="562">
        <v>44337</v>
      </c>
      <c r="B657" s="212" t="s">
        <v>3586</v>
      </c>
      <c r="C657" s="212" t="s">
        <v>3587</v>
      </c>
      <c r="D657" s="454"/>
      <c r="E657" s="42">
        <v>1684896</v>
      </c>
      <c r="F657" s="288">
        <f t="shared" si="10"/>
        <v>157064852.07999933</v>
      </c>
    </row>
    <row r="658" spans="1:6" s="275" customFormat="1" ht="41.25" customHeight="1" x14ac:dyDescent="0.2">
      <c r="A658" s="217">
        <v>44340</v>
      </c>
      <c r="B658" s="5">
        <v>59673</v>
      </c>
      <c r="C658" s="5" t="s">
        <v>3641</v>
      </c>
      <c r="D658" s="266"/>
      <c r="E658" s="42">
        <v>14403.27</v>
      </c>
      <c r="F658" s="288">
        <f t="shared" ref="F658:F721" si="11">F657+D658-E658</f>
        <v>157050448.80999932</v>
      </c>
    </row>
    <row r="659" spans="1:6" s="275" customFormat="1" ht="41.25" customHeight="1" x14ac:dyDescent="0.2">
      <c r="A659" s="217">
        <v>44340</v>
      </c>
      <c r="B659" s="5">
        <v>59674</v>
      </c>
      <c r="C659" s="5" t="s">
        <v>3642</v>
      </c>
      <c r="D659" s="266"/>
      <c r="E659" s="42">
        <v>34050.81</v>
      </c>
      <c r="F659" s="288">
        <f t="shared" si="11"/>
        <v>157016397.99999931</v>
      </c>
    </row>
    <row r="660" spans="1:6" s="275" customFormat="1" ht="41.25" customHeight="1" x14ac:dyDescent="0.2">
      <c r="A660" s="217">
        <v>44340</v>
      </c>
      <c r="B660" s="5">
        <v>59675</v>
      </c>
      <c r="C660" s="5" t="s">
        <v>3643</v>
      </c>
      <c r="D660" s="266"/>
      <c r="E660" s="42">
        <v>97304.57</v>
      </c>
      <c r="F660" s="288">
        <f t="shared" si="11"/>
        <v>156919093.42999932</v>
      </c>
    </row>
    <row r="661" spans="1:6" s="275" customFormat="1" ht="41.25" customHeight="1" x14ac:dyDescent="0.2">
      <c r="A661" s="217">
        <v>44340</v>
      </c>
      <c r="B661" s="5">
        <v>59676</v>
      </c>
      <c r="C661" s="5" t="s">
        <v>3644</v>
      </c>
      <c r="D661" s="266"/>
      <c r="E661" s="42">
        <v>46699.23</v>
      </c>
      <c r="F661" s="288">
        <f t="shared" si="11"/>
        <v>156872394.19999933</v>
      </c>
    </row>
    <row r="662" spans="1:6" s="275" customFormat="1" ht="47.25" customHeight="1" x14ac:dyDescent="0.2">
      <c r="A662" s="217">
        <v>44340</v>
      </c>
      <c r="B662" s="5">
        <v>59677</v>
      </c>
      <c r="C662" s="5" t="s">
        <v>3645</v>
      </c>
      <c r="D662" s="266"/>
      <c r="E662" s="42">
        <v>1990.2</v>
      </c>
      <c r="F662" s="288">
        <f t="shared" si="11"/>
        <v>156870403.99999934</v>
      </c>
    </row>
    <row r="663" spans="1:6" s="275" customFormat="1" ht="52.5" customHeight="1" x14ac:dyDescent="0.2">
      <c r="A663" s="217">
        <v>44340</v>
      </c>
      <c r="B663" s="5">
        <v>59678</v>
      </c>
      <c r="C663" s="5" t="s">
        <v>3646</v>
      </c>
      <c r="D663" s="266"/>
      <c r="E663" s="42">
        <v>108304.57</v>
      </c>
      <c r="F663" s="288">
        <f t="shared" si="11"/>
        <v>156762099.42999935</v>
      </c>
    </row>
    <row r="664" spans="1:6" s="275" customFormat="1" ht="41.25" customHeight="1" x14ac:dyDescent="0.2">
      <c r="A664" s="217">
        <v>44340</v>
      </c>
      <c r="B664" s="5">
        <v>59679</v>
      </c>
      <c r="C664" s="5" t="s">
        <v>3647</v>
      </c>
      <c r="D664" s="266"/>
      <c r="E664" s="42">
        <v>171959.7</v>
      </c>
      <c r="F664" s="288">
        <f t="shared" si="11"/>
        <v>156590139.72999936</v>
      </c>
    </row>
    <row r="665" spans="1:6" s="275" customFormat="1" ht="41.25" customHeight="1" x14ac:dyDescent="0.2">
      <c r="A665" s="217">
        <v>44340</v>
      </c>
      <c r="B665" s="5">
        <v>59680</v>
      </c>
      <c r="C665" s="5" t="s">
        <v>3648</v>
      </c>
      <c r="D665" s="266"/>
      <c r="E665" s="42">
        <v>13421.01</v>
      </c>
      <c r="F665" s="288">
        <f t="shared" si="11"/>
        <v>156576718.71999937</v>
      </c>
    </row>
    <row r="666" spans="1:6" s="275" customFormat="1" ht="41.25" customHeight="1" x14ac:dyDescent="0.2">
      <c r="A666" s="217">
        <v>44340</v>
      </c>
      <c r="B666" s="5">
        <v>59681</v>
      </c>
      <c r="C666" s="5" t="s">
        <v>3649</v>
      </c>
      <c r="D666" s="266"/>
      <c r="E666" s="42">
        <v>745692.65</v>
      </c>
      <c r="F666" s="288">
        <f t="shared" si="11"/>
        <v>155831026.06999937</v>
      </c>
    </row>
    <row r="667" spans="1:6" s="275" customFormat="1" ht="41.25" customHeight="1" x14ac:dyDescent="0.2">
      <c r="A667" s="217">
        <v>44340</v>
      </c>
      <c r="B667" s="5">
        <v>59682</v>
      </c>
      <c r="C667" s="5" t="s">
        <v>3650</v>
      </c>
      <c r="D667" s="266"/>
      <c r="E667" s="42">
        <v>78420.72</v>
      </c>
      <c r="F667" s="288">
        <f t="shared" si="11"/>
        <v>155752605.34999937</v>
      </c>
    </row>
    <row r="668" spans="1:6" s="275" customFormat="1" ht="41.25" customHeight="1" x14ac:dyDescent="0.2">
      <c r="A668" s="217">
        <v>44340</v>
      </c>
      <c r="B668" s="5">
        <v>59683</v>
      </c>
      <c r="C668" s="5" t="s">
        <v>3651</v>
      </c>
      <c r="D668" s="266"/>
      <c r="E668" s="42">
        <v>51422.38</v>
      </c>
      <c r="F668" s="288">
        <f t="shared" si="11"/>
        <v>155701182.96999937</v>
      </c>
    </row>
    <row r="669" spans="1:6" s="275" customFormat="1" ht="41.25" customHeight="1" x14ac:dyDescent="0.2">
      <c r="A669" s="217">
        <v>44340</v>
      </c>
      <c r="B669" s="5">
        <v>59684</v>
      </c>
      <c r="C669" s="5" t="s">
        <v>3652</v>
      </c>
      <c r="D669" s="266"/>
      <c r="E669" s="42">
        <v>364086</v>
      </c>
      <c r="F669" s="288">
        <f t="shared" si="11"/>
        <v>155337096.96999937</v>
      </c>
    </row>
    <row r="670" spans="1:6" s="275" customFormat="1" ht="41.25" customHeight="1" x14ac:dyDescent="0.2">
      <c r="A670" s="217">
        <v>44340</v>
      </c>
      <c r="B670" s="5">
        <v>59685</v>
      </c>
      <c r="C670" s="5" t="s">
        <v>3653</v>
      </c>
      <c r="D670" s="266"/>
      <c r="E670" s="42">
        <v>44674.11</v>
      </c>
      <c r="F670" s="288">
        <f t="shared" si="11"/>
        <v>155292422.85999936</v>
      </c>
    </row>
    <row r="671" spans="1:6" s="275" customFormat="1" ht="41.25" customHeight="1" x14ac:dyDescent="0.2">
      <c r="A671" s="217">
        <v>44340</v>
      </c>
      <c r="B671" s="5">
        <v>59686</v>
      </c>
      <c r="C671" s="5" t="s">
        <v>3654</v>
      </c>
      <c r="D671" s="266"/>
      <c r="E671" s="42">
        <v>106612.83</v>
      </c>
      <c r="F671" s="288">
        <f t="shared" si="11"/>
        <v>155185810.02999935</v>
      </c>
    </row>
    <row r="672" spans="1:6" s="275" customFormat="1" ht="41.25" customHeight="1" x14ac:dyDescent="0.2">
      <c r="A672" s="217">
        <v>44340</v>
      </c>
      <c r="B672" s="5">
        <v>59687</v>
      </c>
      <c r="C672" s="5" t="s">
        <v>3655</v>
      </c>
      <c r="D672" s="266"/>
      <c r="E672" s="42">
        <v>57264.97</v>
      </c>
      <c r="F672" s="288">
        <f t="shared" si="11"/>
        <v>155128545.05999935</v>
      </c>
    </row>
    <row r="673" spans="1:6" s="275" customFormat="1" ht="41.25" customHeight="1" x14ac:dyDescent="0.2">
      <c r="A673" s="217">
        <v>44340</v>
      </c>
      <c r="B673" s="5">
        <v>59688</v>
      </c>
      <c r="C673" s="5" t="s">
        <v>3656</v>
      </c>
      <c r="D673" s="266"/>
      <c r="E673" s="42">
        <v>185380.71</v>
      </c>
      <c r="F673" s="288">
        <f t="shared" si="11"/>
        <v>154943164.34999934</v>
      </c>
    </row>
    <row r="674" spans="1:6" s="275" customFormat="1" ht="41.25" customHeight="1" x14ac:dyDescent="0.2">
      <c r="A674" s="217">
        <v>44340</v>
      </c>
      <c r="B674" s="5">
        <v>59689</v>
      </c>
      <c r="C674" s="5" t="s">
        <v>3657</v>
      </c>
      <c r="D674" s="266"/>
      <c r="E674" s="42">
        <v>18614.21</v>
      </c>
      <c r="F674" s="288">
        <f t="shared" si="11"/>
        <v>154924550.13999933</v>
      </c>
    </row>
    <row r="675" spans="1:6" s="275" customFormat="1" ht="41.25" customHeight="1" x14ac:dyDescent="0.2">
      <c r="A675" s="217">
        <v>44340</v>
      </c>
      <c r="B675" s="5">
        <v>59690</v>
      </c>
      <c r="C675" s="5" t="s">
        <v>3658</v>
      </c>
      <c r="D675" s="266"/>
      <c r="E675" s="42">
        <v>105766.5</v>
      </c>
      <c r="F675" s="288">
        <f t="shared" si="11"/>
        <v>154818783.63999933</v>
      </c>
    </row>
    <row r="676" spans="1:6" s="275" customFormat="1" ht="41.25" customHeight="1" x14ac:dyDescent="0.2">
      <c r="A676" s="217">
        <v>44340</v>
      </c>
      <c r="B676" s="5">
        <v>59691</v>
      </c>
      <c r="C676" s="5" t="s">
        <v>3659</v>
      </c>
      <c r="D676" s="266"/>
      <c r="E676" s="42">
        <v>129210.89</v>
      </c>
      <c r="F676" s="288">
        <f t="shared" si="11"/>
        <v>154689572.74999934</v>
      </c>
    </row>
    <row r="677" spans="1:6" s="275" customFormat="1" ht="41.25" customHeight="1" x14ac:dyDescent="0.2">
      <c r="A677" s="217">
        <v>44340</v>
      </c>
      <c r="B677" s="5">
        <v>59692</v>
      </c>
      <c r="C677" s="5" t="s">
        <v>3660</v>
      </c>
      <c r="D677" s="266"/>
      <c r="E677" s="42">
        <v>127528.93</v>
      </c>
      <c r="F677" s="288">
        <f t="shared" si="11"/>
        <v>154562043.81999934</v>
      </c>
    </row>
    <row r="678" spans="1:6" s="275" customFormat="1" ht="41.25" customHeight="1" x14ac:dyDescent="0.2">
      <c r="A678" s="217">
        <v>44340</v>
      </c>
      <c r="B678" s="5">
        <v>59693</v>
      </c>
      <c r="C678" s="5" t="s">
        <v>3661</v>
      </c>
      <c r="D678" s="266"/>
      <c r="E678" s="42">
        <v>43844.02</v>
      </c>
      <c r="F678" s="288">
        <f t="shared" si="11"/>
        <v>154518199.79999933</v>
      </c>
    </row>
    <row r="679" spans="1:6" s="275" customFormat="1" ht="41.25" customHeight="1" x14ac:dyDescent="0.2">
      <c r="A679" s="217">
        <v>44340</v>
      </c>
      <c r="B679" s="5">
        <v>59694</v>
      </c>
      <c r="C679" s="5" t="s">
        <v>3662</v>
      </c>
      <c r="D679" s="266"/>
      <c r="E679" s="42">
        <v>185380.71</v>
      </c>
      <c r="F679" s="288">
        <f t="shared" si="11"/>
        <v>154332819.08999932</v>
      </c>
    </row>
    <row r="680" spans="1:6" s="275" customFormat="1" ht="41.25" customHeight="1" x14ac:dyDescent="0.2">
      <c r="A680" s="217">
        <v>44340</v>
      </c>
      <c r="B680" s="5">
        <v>59695</v>
      </c>
      <c r="C680" s="5" t="s">
        <v>3663</v>
      </c>
      <c r="D680" s="266"/>
      <c r="E680" s="42">
        <v>87535.76</v>
      </c>
      <c r="F680" s="288">
        <f t="shared" si="11"/>
        <v>154245283.32999933</v>
      </c>
    </row>
    <row r="681" spans="1:6" s="275" customFormat="1" ht="41.25" customHeight="1" x14ac:dyDescent="0.2">
      <c r="A681" s="217">
        <v>44340</v>
      </c>
      <c r="B681" s="5">
        <v>59696</v>
      </c>
      <c r="C681" s="5" t="s">
        <v>3664</v>
      </c>
      <c r="D681" s="266"/>
      <c r="E681" s="42">
        <v>87997.23</v>
      </c>
      <c r="F681" s="288">
        <f t="shared" si="11"/>
        <v>154157286.09999934</v>
      </c>
    </row>
    <row r="682" spans="1:6" s="275" customFormat="1" ht="41.25" customHeight="1" x14ac:dyDescent="0.2">
      <c r="A682" s="217">
        <v>44340</v>
      </c>
      <c r="B682" s="5">
        <v>59697</v>
      </c>
      <c r="C682" s="5" t="s">
        <v>3665</v>
      </c>
      <c r="D682" s="266"/>
      <c r="E682" s="42">
        <v>59228.43</v>
      </c>
      <c r="F682" s="288">
        <f t="shared" si="11"/>
        <v>154098057.66999933</v>
      </c>
    </row>
    <row r="683" spans="1:6" s="275" customFormat="1" ht="41.25" customHeight="1" x14ac:dyDescent="0.2">
      <c r="A683" s="217">
        <v>44340</v>
      </c>
      <c r="B683" s="5">
        <v>59698</v>
      </c>
      <c r="C683" s="5" t="s">
        <v>3666</v>
      </c>
      <c r="D683" s="266"/>
      <c r="E683" s="42">
        <v>16243.65</v>
      </c>
      <c r="F683" s="288">
        <f t="shared" si="11"/>
        <v>154081814.01999933</v>
      </c>
    </row>
    <row r="684" spans="1:6" s="275" customFormat="1" ht="41.25" customHeight="1" x14ac:dyDescent="0.2">
      <c r="A684" s="217">
        <v>44340</v>
      </c>
      <c r="B684" s="5">
        <v>59699</v>
      </c>
      <c r="C684" s="5" t="s">
        <v>3667</v>
      </c>
      <c r="D684" s="266"/>
      <c r="E684" s="42">
        <v>97535.76</v>
      </c>
      <c r="F684" s="288">
        <f t="shared" si="11"/>
        <v>153984278.25999933</v>
      </c>
    </row>
    <row r="685" spans="1:6" s="275" customFormat="1" ht="41.25" customHeight="1" x14ac:dyDescent="0.2">
      <c r="A685" s="217">
        <v>44340</v>
      </c>
      <c r="B685" s="5">
        <v>59700</v>
      </c>
      <c r="C685" s="5" t="s">
        <v>3668</v>
      </c>
      <c r="D685" s="266"/>
      <c r="E685" s="42">
        <v>87074.3</v>
      </c>
      <c r="F685" s="288">
        <f t="shared" si="11"/>
        <v>153897203.95999932</v>
      </c>
    </row>
    <row r="686" spans="1:6" s="275" customFormat="1" ht="41.25" customHeight="1" x14ac:dyDescent="0.2">
      <c r="A686" s="217">
        <v>44340</v>
      </c>
      <c r="B686" s="5">
        <v>59701</v>
      </c>
      <c r="C686" s="5" t="s">
        <v>3669</v>
      </c>
      <c r="D686" s="266"/>
      <c r="E686" s="42">
        <v>32459.62</v>
      </c>
      <c r="F686" s="288">
        <f t="shared" si="11"/>
        <v>153864744.33999932</v>
      </c>
    </row>
    <row r="687" spans="1:6" s="275" customFormat="1" ht="41.25" customHeight="1" x14ac:dyDescent="0.2">
      <c r="A687" s="217">
        <v>44340</v>
      </c>
      <c r="B687" s="5">
        <v>59702</v>
      </c>
      <c r="C687" s="5" t="s">
        <v>3670</v>
      </c>
      <c r="D687" s="266"/>
      <c r="E687" s="42">
        <v>246751.28</v>
      </c>
      <c r="F687" s="288">
        <f t="shared" si="11"/>
        <v>153617993.05999932</v>
      </c>
    </row>
    <row r="688" spans="1:6" s="275" customFormat="1" ht="41.25" customHeight="1" x14ac:dyDescent="0.2">
      <c r="A688" s="217">
        <v>44340</v>
      </c>
      <c r="B688" s="5">
        <v>59703</v>
      </c>
      <c r="C688" s="5" t="s">
        <v>3671</v>
      </c>
      <c r="D688" s="266"/>
      <c r="E688" s="42">
        <v>161086.28</v>
      </c>
      <c r="F688" s="288">
        <f t="shared" si="11"/>
        <v>153456906.77999932</v>
      </c>
    </row>
    <row r="689" spans="1:6" s="275" customFormat="1" ht="54.75" customHeight="1" x14ac:dyDescent="0.2">
      <c r="A689" s="217">
        <v>44340</v>
      </c>
      <c r="B689" s="5">
        <v>59704</v>
      </c>
      <c r="C689" s="5" t="s">
        <v>3742</v>
      </c>
      <c r="D689" s="266"/>
      <c r="E689" s="42">
        <v>530955.77</v>
      </c>
      <c r="F689" s="288">
        <f t="shared" si="11"/>
        <v>152925951.00999931</v>
      </c>
    </row>
    <row r="690" spans="1:6" s="275" customFormat="1" ht="41.25" customHeight="1" x14ac:dyDescent="0.2">
      <c r="A690" s="217">
        <v>44340</v>
      </c>
      <c r="B690" s="212">
        <v>59705</v>
      </c>
      <c r="C690" s="5" t="s">
        <v>3672</v>
      </c>
      <c r="D690" s="454"/>
      <c r="E690" s="42">
        <v>7975.53</v>
      </c>
      <c r="F690" s="288">
        <f t="shared" si="11"/>
        <v>152917975.4799993</v>
      </c>
    </row>
    <row r="691" spans="1:6" s="275" customFormat="1" ht="41.25" customHeight="1" x14ac:dyDescent="0.2">
      <c r="A691" s="217">
        <v>44340</v>
      </c>
      <c r="B691" s="5">
        <v>59706</v>
      </c>
      <c r="C691" s="5" t="s">
        <v>3673</v>
      </c>
      <c r="D691" s="266"/>
      <c r="E691" s="42">
        <v>111742.34</v>
      </c>
      <c r="F691" s="288">
        <f t="shared" si="11"/>
        <v>152806233.1399993</v>
      </c>
    </row>
    <row r="692" spans="1:6" s="275" customFormat="1" ht="41.25" customHeight="1" x14ac:dyDescent="0.2">
      <c r="A692" s="217">
        <v>44340</v>
      </c>
      <c r="B692" s="5">
        <v>59707</v>
      </c>
      <c r="C692" s="5" t="s">
        <v>3674</v>
      </c>
      <c r="D692" s="266"/>
      <c r="E692" s="42">
        <v>7083.99</v>
      </c>
      <c r="F692" s="288">
        <f t="shared" si="11"/>
        <v>152799149.14999929</v>
      </c>
    </row>
    <row r="693" spans="1:6" s="275" customFormat="1" ht="18" customHeight="1" x14ac:dyDescent="0.2">
      <c r="A693" s="217">
        <v>44340</v>
      </c>
      <c r="B693" s="5">
        <v>59708</v>
      </c>
      <c r="C693" s="5" t="s">
        <v>41</v>
      </c>
      <c r="D693" s="266"/>
      <c r="E693" s="42">
        <v>0</v>
      </c>
      <c r="F693" s="288">
        <f t="shared" si="11"/>
        <v>152799149.14999929</v>
      </c>
    </row>
    <row r="694" spans="1:6" s="275" customFormat="1" ht="41.25" customHeight="1" x14ac:dyDescent="0.2">
      <c r="A694" s="217">
        <v>44340</v>
      </c>
      <c r="B694" s="5">
        <v>59709</v>
      </c>
      <c r="C694" s="5" t="s">
        <v>3675</v>
      </c>
      <c r="D694" s="266"/>
      <c r="E694" s="42">
        <v>48228.43</v>
      </c>
      <c r="F694" s="288">
        <f t="shared" si="11"/>
        <v>152750920.71999928</v>
      </c>
    </row>
    <row r="695" spans="1:6" s="275" customFormat="1" ht="71.25" customHeight="1" x14ac:dyDescent="0.2">
      <c r="A695" s="217">
        <v>44340</v>
      </c>
      <c r="B695" s="5" t="s">
        <v>3640</v>
      </c>
      <c r="C695" s="5" t="s">
        <v>4379</v>
      </c>
      <c r="D695" s="266"/>
      <c r="E695" s="42">
        <v>79520.36</v>
      </c>
      <c r="F695" s="288">
        <f t="shared" si="11"/>
        <v>152671400.35999927</v>
      </c>
    </row>
    <row r="696" spans="1:6" s="275" customFormat="1" ht="41.25" customHeight="1" x14ac:dyDescent="0.2">
      <c r="A696" s="217">
        <v>44340</v>
      </c>
      <c r="B696" s="5" t="s">
        <v>3639</v>
      </c>
      <c r="C696" s="5" t="s">
        <v>3676</v>
      </c>
      <c r="D696" s="266"/>
      <c r="E696" s="42">
        <v>1890740.8</v>
      </c>
      <c r="F696" s="288">
        <f t="shared" si="11"/>
        <v>150780659.55999926</v>
      </c>
    </row>
    <row r="697" spans="1:6" s="275" customFormat="1" ht="41.25" customHeight="1" x14ac:dyDescent="0.2">
      <c r="A697" s="217">
        <v>44340</v>
      </c>
      <c r="B697" s="5" t="s">
        <v>3638</v>
      </c>
      <c r="C697" s="5" t="s">
        <v>3677</v>
      </c>
      <c r="D697" s="266"/>
      <c r="E697" s="42">
        <v>252635.2</v>
      </c>
      <c r="F697" s="288">
        <f t="shared" si="11"/>
        <v>150528024.35999927</v>
      </c>
    </row>
    <row r="698" spans="1:6" s="275" customFormat="1" ht="60" customHeight="1" x14ac:dyDescent="0.2">
      <c r="A698" s="217">
        <v>44340</v>
      </c>
      <c r="B698" s="5" t="s">
        <v>3637</v>
      </c>
      <c r="C698" s="5" t="s">
        <v>3678</v>
      </c>
      <c r="D698" s="266"/>
      <c r="E698" s="42">
        <v>5358444.0999999996</v>
      </c>
      <c r="F698" s="288">
        <f t="shared" si="11"/>
        <v>145169580.25999928</v>
      </c>
    </row>
    <row r="699" spans="1:6" s="275" customFormat="1" ht="46.5" customHeight="1" x14ac:dyDescent="0.2">
      <c r="A699" s="217">
        <v>44340</v>
      </c>
      <c r="B699" s="5" t="s">
        <v>3636</v>
      </c>
      <c r="C699" s="5" t="s">
        <v>3679</v>
      </c>
      <c r="D699" s="266"/>
      <c r="E699" s="42">
        <v>47250.77</v>
      </c>
      <c r="F699" s="288">
        <f t="shared" si="11"/>
        <v>145122329.48999926</v>
      </c>
    </row>
    <row r="700" spans="1:6" s="275" customFormat="1" ht="41.25" customHeight="1" x14ac:dyDescent="0.2">
      <c r="A700" s="562">
        <v>44340</v>
      </c>
      <c r="B700" s="212" t="s">
        <v>3635</v>
      </c>
      <c r="C700" s="212" t="s">
        <v>3680</v>
      </c>
      <c r="D700" s="454"/>
      <c r="E700" s="42">
        <v>75538.36</v>
      </c>
      <c r="F700" s="288">
        <f t="shared" si="11"/>
        <v>145046791.12999925</v>
      </c>
    </row>
    <row r="701" spans="1:6" s="275" customFormat="1" ht="17.25" customHeight="1" x14ac:dyDescent="0.2">
      <c r="A701" s="217">
        <v>44341</v>
      </c>
      <c r="B701" s="5">
        <v>59710</v>
      </c>
      <c r="C701" s="5" t="s">
        <v>41</v>
      </c>
      <c r="D701" s="266"/>
      <c r="E701" s="42">
        <v>0</v>
      </c>
      <c r="F701" s="288">
        <f t="shared" si="11"/>
        <v>145046791.12999925</v>
      </c>
    </row>
    <row r="702" spans="1:6" s="275" customFormat="1" ht="21.75" customHeight="1" x14ac:dyDescent="0.2">
      <c r="A702" s="217">
        <v>44341</v>
      </c>
      <c r="B702" s="5">
        <v>59711</v>
      </c>
      <c r="C702" s="5" t="s">
        <v>41</v>
      </c>
      <c r="D702" s="266"/>
      <c r="E702" s="42">
        <v>0</v>
      </c>
      <c r="F702" s="288">
        <f t="shared" si="11"/>
        <v>145046791.12999925</v>
      </c>
    </row>
    <row r="703" spans="1:6" s="275" customFormat="1" ht="41.25" customHeight="1" x14ac:dyDescent="0.2">
      <c r="A703" s="217">
        <v>44341</v>
      </c>
      <c r="B703" s="5">
        <v>59712</v>
      </c>
      <c r="C703" s="5" t="s">
        <v>3681</v>
      </c>
      <c r="D703" s="266"/>
      <c r="E703" s="234">
        <v>118510.94</v>
      </c>
      <c r="F703" s="288">
        <f t="shared" si="11"/>
        <v>144928280.18999925</v>
      </c>
    </row>
    <row r="704" spans="1:6" s="275" customFormat="1" ht="41.25" customHeight="1" x14ac:dyDescent="0.2">
      <c r="A704" s="217">
        <v>44341</v>
      </c>
      <c r="B704" s="5">
        <v>59713</v>
      </c>
      <c r="C704" s="5" t="s">
        <v>3682</v>
      </c>
      <c r="D704" s="266"/>
      <c r="E704" s="234">
        <v>63203.39</v>
      </c>
      <c r="F704" s="288">
        <f t="shared" si="11"/>
        <v>144865076.79999927</v>
      </c>
    </row>
    <row r="705" spans="1:6" s="275" customFormat="1" ht="18.75" customHeight="1" x14ac:dyDescent="0.2">
      <c r="A705" s="217">
        <v>44341</v>
      </c>
      <c r="B705" s="5">
        <v>59714</v>
      </c>
      <c r="C705" s="5" t="s">
        <v>41</v>
      </c>
      <c r="D705" s="266"/>
      <c r="E705" s="234">
        <v>0</v>
      </c>
      <c r="F705" s="288">
        <f t="shared" si="11"/>
        <v>144865076.79999927</v>
      </c>
    </row>
    <row r="706" spans="1:6" s="275" customFormat="1" ht="23.25" customHeight="1" x14ac:dyDescent="0.2">
      <c r="A706" s="217">
        <v>44341</v>
      </c>
      <c r="B706" s="5">
        <v>59715</v>
      </c>
      <c r="C706" s="5" t="s">
        <v>41</v>
      </c>
      <c r="D706" s="266"/>
      <c r="E706" s="234">
        <v>54240</v>
      </c>
      <c r="F706" s="288">
        <f t="shared" si="11"/>
        <v>144810836.79999927</v>
      </c>
    </row>
    <row r="707" spans="1:6" s="275" customFormat="1" ht="47.25" customHeight="1" x14ac:dyDescent="0.2">
      <c r="A707" s="217">
        <v>44341</v>
      </c>
      <c r="B707" s="5">
        <v>59716</v>
      </c>
      <c r="C707" s="5" t="s">
        <v>3683</v>
      </c>
      <c r="D707" s="266"/>
      <c r="E707" s="234">
        <v>179992.73</v>
      </c>
      <c r="F707" s="288">
        <f t="shared" si="11"/>
        <v>144630844.06999928</v>
      </c>
    </row>
    <row r="708" spans="1:6" s="275" customFormat="1" ht="41.25" customHeight="1" x14ac:dyDescent="0.2">
      <c r="A708" s="217">
        <v>44341</v>
      </c>
      <c r="B708" s="5">
        <v>59717</v>
      </c>
      <c r="C708" s="5" t="s">
        <v>3684</v>
      </c>
      <c r="D708" s="266"/>
      <c r="E708" s="234">
        <v>36334.5</v>
      </c>
      <c r="F708" s="288">
        <f t="shared" si="11"/>
        <v>144594509.56999928</v>
      </c>
    </row>
    <row r="709" spans="1:6" s="275" customFormat="1" ht="51" customHeight="1" x14ac:dyDescent="0.2">
      <c r="A709" s="217">
        <v>44341</v>
      </c>
      <c r="B709" s="5">
        <v>59718</v>
      </c>
      <c r="C709" s="5" t="s">
        <v>3685</v>
      </c>
      <c r="D709" s="266"/>
      <c r="E709" s="234">
        <v>154103.75</v>
      </c>
      <c r="F709" s="288">
        <f t="shared" si="11"/>
        <v>144440405.81999928</v>
      </c>
    </row>
    <row r="710" spans="1:6" s="275" customFormat="1" ht="49.5" customHeight="1" x14ac:dyDescent="0.2">
      <c r="A710" s="217">
        <v>44341</v>
      </c>
      <c r="B710" s="5">
        <v>59719</v>
      </c>
      <c r="C710" s="5" t="s">
        <v>3741</v>
      </c>
      <c r="D710" s="266"/>
      <c r="E710" s="234">
        <v>223333.06</v>
      </c>
      <c r="F710" s="288">
        <f t="shared" si="11"/>
        <v>144217072.75999928</v>
      </c>
    </row>
    <row r="711" spans="1:6" s="275" customFormat="1" ht="48.75" customHeight="1" x14ac:dyDescent="0.2">
      <c r="A711" s="217">
        <v>44341</v>
      </c>
      <c r="B711" s="5">
        <v>59720</v>
      </c>
      <c r="C711" s="5" t="s">
        <v>3740</v>
      </c>
      <c r="D711" s="266"/>
      <c r="E711" s="234">
        <v>402222.75</v>
      </c>
      <c r="F711" s="288">
        <f t="shared" si="11"/>
        <v>143814850.00999928</v>
      </c>
    </row>
    <row r="712" spans="1:6" s="275" customFormat="1" ht="69" customHeight="1" x14ac:dyDescent="0.2">
      <c r="A712" s="217">
        <v>44341</v>
      </c>
      <c r="B712" s="5">
        <v>59721</v>
      </c>
      <c r="C712" s="5" t="s">
        <v>3739</v>
      </c>
      <c r="D712" s="266"/>
      <c r="E712" s="234">
        <v>94440</v>
      </c>
      <c r="F712" s="288">
        <f t="shared" si="11"/>
        <v>143720410.00999928</v>
      </c>
    </row>
    <row r="713" spans="1:6" s="275" customFormat="1" ht="41.25" customHeight="1" x14ac:dyDescent="0.2">
      <c r="A713" s="217">
        <v>44341</v>
      </c>
      <c r="B713" s="5">
        <v>59722</v>
      </c>
      <c r="C713" s="5" t="s">
        <v>3737</v>
      </c>
      <c r="D713" s="266"/>
      <c r="E713" s="234">
        <v>59704.68</v>
      </c>
      <c r="F713" s="288">
        <f t="shared" si="11"/>
        <v>143660705.32999927</v>
      </c>
    </row>
    <row r="714" spans="1:6" s="275" customFormat="1" ht="59.25" customHeight="1" x14ac:dyDescent="0.2">
      <c r="A714" s="217">
        <v>44341</v>
      </c>
      <c r="B714" s="5">
        <v>59723</v>
      </c>
      <c r="C714" s="5" t="s">
        <v>3738</v>
      </c>
      <c r="D714" s="266"/>
      <c r="E714" s="234">
        <v>291540</v>
      </c>
      <c r="F714" s="288">
        <f t="shared" si="11"/>
        <v>143369165.32999927</v>
      </c>
    </row>
    <row r="715" spans="1:6" s="275" customFormat="1" ht="55.5" customHeight="1" x14ac:dyDescent="0.2">
      <c r="A715" s="217">
        <v>44341</v>
      </c>
      <c r="B715" s="5">
        <v>59724</v>
      </c>
      <c r="C715" s="5" t="s">
        <v>3736</v>
      </c>
      <c r="D715" s="266"/>
      <c r="E715" s="234">
        <v>185380.71</v>
      </c>
      <c r="F715" s="288">
        <f t="shared" si="11"/>
        <v>143183784.61999926</v>
      </c>
    </row>
    <row r="716" spans="1:6" s="275" customFormat="1" ht="50.25" customHeight="1" x14ac:dyDescent="0.2">
      <c r="A716" s="217">
        <v>44341</v>
      </c>
      <c r="B716" s="5">
        <v>59725</v>
      </c>
      <c r="C716" s="5" t="s">
        <v>3735</v>
      </c>
      <c r="D716" s="266"/>
      <c r="E716" s="234">
        <v>185380.71</v>
      </c>
      <c r="F716" s="288">
        <f t="shared" si="11"/>
        <v>142998403.90999925</v>
      </c>
    </row>
    <row r="717" spans="1:6" s="275" customFormat="1" ht="51" customHeight="1" x14ac:dyDescent="0.2">
      <c r="A717" s="217">
        <v>44341</v>
      </c>
      <c r="B717" s="5">
        <v>59726</v>
      </c>
      <c r="C717" s="5" t="s">
        <v>3734</v>
      </c>
      <c r="D717" s="266"/>
      <c r="E717" s="234">
        <v>173073.37</v>
      </c>
      <c r="F717" s="288">
        <f t="shared" si="11"/>
        <v>142825330.53999925</v>
      </c>
    </row>
    <row r="718" spans="1:6" s="275" customFormat="1" ht="51" customHeight="1" x14ac:dyDescent="0.2">
      <c r="A718" s="217">
        <v>44341</v>
      </c>
      <c r="B718" s="5">
        <v>59727</v>
      </c>
      <c r="C718" s="5" t="s">
        <v>3733</v>
      </c>
      <c r="D718" s="266"/>
      <c r="E718" s="234">
        <v>212016.9</v>
      </c>
      <c r="F718" s="288">
        <f t="shared" si="11"/>
        <v>142613313.63999924</v>
      </c>
    </row>
    <row r="719" spans="1:6" s="275" customFormat="1" ht="57.75" customHeight="1" x14ac:dyDescent="0.2">
      <c r="A719" s="217">
        <v>44341</v>
      </c>
      <c r="B719" s="5">
        <v>59728</v>
      </c>
      <c r="C719" s="5" t="s">
        <v>3732</v>
      </c>
      <c r="D719" s="266"/>
      <c r="E719" s="234">
        <v>16922.009999999998</v>
      </c>
      <c r="F719" s="288">
        <f t="shared" si="11"/>
        <v>142596391.62999925</v>
      </c>
    </row>
    <row r="720" spans="1:6" s="275" customFormat="1" ht="56.25" customHeight="1" x14ac:dyDescent="0.2">
      <c r="A720" s="217">
        <v>44341</v>
      </c>
      <c r="B720" s="5">
        <v>59729</v>
      </c>
      <c r="C720" s="5" t="s">
        <v>3731</v>
      </c>
      <c r="D720" s="266"/>
      <c r="E720" s="234">
        <v>206287.82</v>
      </c>
      <c r="F720" s="288">
        <f t="shared" si="11"/>
        <v>142390103.80999926</v>
      </c>
    </row>
    <row r="721" spans="1:6" s="275" customFormat="1" ht="48.75" customHeight="1" x14ac:dyDescent="0.2">
      <c r="A721" s="217">
        <v>44341</v>
      </c>
      <c r="B721" s="5">
        <v>59730</v>
      </c>
      <c r="C721" s="5" t="s">
        <v>3730</v>
      </c>
      <c r="D721" s="266"/>
      <c r="E721" s="234">
        <v>185380.71</v>
      </c>
      <c r="F721" s="288">
        <f t="shared" si="11"/>
        <v>142204723.09999925</v>
      </c>
    </row>
    <row r="722" spans="1:6" s="275" customFormat="1" ht="59.25" customHeight="1" x14ac:dyDescent="0.2">
      <c r="A722" s="217">
        <v>44341</v>
      </c>
      <c r="B722" s="5">
        <v>59731</v>
      </c>
      <c r="C722" s="5" t="s">
        <v>3729</v>
      </c>
      <c r="D722" s="266"/>
      <c r="E722" s="234">
        <v>37228.43</v>
      </c>
      <c r="F722" s="288">
        <f t="shared" ref="F722:F785" si="12">F721+D722-E722</f>
        <v>142167494.66999924</v>
      </c>
    </row>
    <row r="723" spans="1:6" s="275" customFormat="1" ht="43.5" customHeight="1" x14ac:dyDescent="0.2">
      <c r="A723" s="217">
        <v>44341</v>
      </c>
      <c r="B723" s="5">
        <v>59732</v>
      </c>
      <c r="C723" s="5" t="s">
        <v>3728</v>
      </c>
      <c r="D723" s="266"/>
      <c r="E723" s="234">
        <v>207688.05</v>
      </c>
      <c r="F723" s="288">
        <f t="shared" si="12"/>
        <v>141959806.61999923</v>
      </c>
    </row>
    <row r="724" spans="1:6" s="275" customFormat="1" ht="45.75" customHeight="1" x14ac:dyDescent="0.2">
      <c r="A724" s="217">
        <v>44341</v>
      </c>
      <c r="B724" s="5">
        <v>59733</v>
      </c>
      <c r="C724" s="5" t="s">
        <v>3727</v>
      </c>
      <c r="D724" s="266"/>
      <c r="E724" s="234">
        <v>16922.009999999998</v>
      </c>
      <c r="F724" s="288">
        <f t="shared" si="12"/>
        <v>141942884.60999924</v>
      </c>
    </row>
    <row r="725" spans="1:6" s="275" customFormat="1" ht="41.25" customHeight="1" x14ac:dyDescent="0.2">
      <c r="A725" s="217">
        <v>44341</v>
      </c>
      <c r="B725" s="5">
        <v>59734</v>
      </c>
      <c r="C725" s="5" t="s">
        <v>3708</v>
      </c>
      <c r="D725" s="266"/>
      <c r="E725" s="234">
        <v>185380.71</v>
      </c>
      <c r="F725" s="288">
        <f t="shared" si="12"/>
        <v>141757503.89999923</v>
      </c>
    </row>
    <row r="726" spans="1:6" s="275" customFormat="1" ht="41.25" customHeight="1" x14ac:dyDescent="0.2">
      <c r="A726" s="217">
        <v>44341</v>
      </c>
      <c r="B726" s="5">
        <v>59735</v>
      </c>
      <c r="C726" s="5" t="s">
        <v>3707</v>
      </c>
      <c r="D726" s="266"/>
      <c r="E726" s="234">
        <v>88458.7</v>
      </c>
      <c r="F726" s="288">
        <f t="shared" si="12"/>
        <v>141669045.19999924</v>
      </c>
    </row>
    <row r="727" spans="1:6" s="275" customFormat="1" ht="41.25" customHeight="1" x14ac:dyDescent="0.2">
      <c r="A727" s="217">
        <v>44341</v>
      </c>
      <c r="B727" s="5">
        <v>59736</v>
      </c>
      <c r="C727" s="5" t="s">
        <v>3706</v>
      </c>
      <c r="D727" s="266"/>
      <c r="E727" s="234">
        <v>33844.019999999997</v>
      </c>
      <c r="F727" s="288">
        <f t="shared" si="12"/>
        <v>141635201.17999923</v>
      </c>
    </row>
    <row r="728" spans="1:6" s="275" customFormat="1" ht="41.25" customHeight="1" x14ac:dyDescent="0.2">
      <c r="A728" s="217">
        <v>44341</v>
      </c>
      <c r="B728" s="5">
        <v>59737</v>
      </c>
      <c r="C728" s="5" t="s">
        <v>3705</v>
      </c>
      <c r="D728" s="266"/>
      <c r="E728" s="234">
        <v>180766.04</v>
      </c>
      <c r="F728" s="288">
        <f t="shared" si="12"/>
        <v>141454435.13999924</v>
      </c>
    </row>
    <row r="729" spans="1:6" s="275" customFormat="1" ht="41.25" customHeight="1" x14ac:dyDescent="0.2">
      <c r="A729" s="217">
        <v>44341</v>
      </c>
      <c r="B729" s="5">
        <v>59738</v>
      </c>
      <c r="C729" s="5" t="s">
        <v>3704</v>
      </c>
      <c r="D729" s="266"/>
      <c r="E729" s="234">
        <v>33844.019999999997</v>
      </c>
      <c r="F729" s="288">
        <f t="shared" si="12"/>
        <v>141420591.11999923</v>
      </c>
    </row>
    <row r="730" spans="1:6" s="275" customFormat="1" ht="41.25" customHeight="1" x14ac:dyDescent="0.2">
      <c r="A730" s="217">
        <v>44341</v>
      </c>
      <c r="B730" s="5">
        <v>59739</v>
      </c>
      <c r="C730" s="5" t="s">
        <v>3703</v>
      </c>
      <c r="D730" s="266"/>
      <c r="E730" s="234">
        <v>26059.9</v>
      </c>
      <c r="F730" s="288">
        <f t="shared" si="12"/>
        <v>141394531.21999922</v>
      </c>
    </row>
    <row r="731" spans="1:6" s="275" customFormat="1" ht="41.25" customHeight="1" x14ac:dyDescent="0.2">
      <c r="A731" s="217">
        <v>44341</v>
      </c>
      <c r="B731" s="5">
        <v>59740</v>
      </c>
      <c r="C731" s="5" t="s">
        <v>3702</v>
      </c>
      <c r="D731" s="266"/>
      <c r="E731" s="234">
        <v>143073.37</v>
      </c>
      <c r="F731" s="288">
        <f t="shared" si="12"/>
        <v>141251457.84999922</v>
      </c>
    </row>
    <row r="732" spans="1:6" s="275" customFormat="1" ht="45.75" customHeight="1" x14ac:dyDescent="0.2">
      <c r="A732" s="217">
        <v>44341</v>
      </c>
      <c r="B732" s="5">
        <v>59741</v>
      </c>
      <c r="C732" s="5" t="s">
        <v>3701</v>
      </c>
      <c r="D732" s="266"/>
      <c r="E732" s="234">
        <v>31075.22</v>
      </c>
      <c r="F732" s="288">
        <f t="shared" si="12"/>
        <v>141220382.62999922</v>
      </c>
    </row>
    <row r="733" spans="1:6" s="275" customFormat="1" ht="41.25" customHeight="1" x14ac:dyDescent="0.2">
      <c r="A733" s="217">
        <v>44341</v>
      </c>
      <c r="B733" s="5">
        <v>59742</v>
      </c>
      <c r="C733" s="5" t="s">
        <v>3700</v>
      </c>
      <c r="D733" s="266"/>
      <c r="E733" s="234">
        <v>185380.71</v>
      </c>
      <c r="F733" s="288">
        <f t="shared" si="12"/>
        <v>141035001.91999921</v>
      </c>
    </row>
    <row r="734" spans="1:6" s="275" customFormat="1" ht="41.25" customHeight="1" x14ac:dyDescent="0.2">
      <c r="A734" s="217">
        <v>44341</v>
      </c>
      <c r="B734" s="5">
        <v>59743</v>
      </c>
      <c r="C734" s="5" t="s">
        <v>3647</v>
      </c>
      <c r="D734" s="266"/>
      <c r="E734" s="234">
        <v>88458.7</v>
      </c>
      <c r="F734" s="288">
        <f t="shared" si="12"/>
        <v>140946543.21999922</v>
      </c>
    </row>
    <row r="735" spans="1:6" s="275" customFormat="1" ht="41.25" customHeight="1" x14ac:dyDescent="0.2">
      <c r="A735" s="217">
        <v>44341</v>
      </c>
      <c r="B735" s="5">
        <v>59744</v>
      </c>
      <c r="C735" s="5" t="s">
        <v>3699</v>
      </c>
      <c r="D735" s="266"/>
      <c r="E735" s="234">
        <v>29995.39</v>
      </c>
      <c r="F735" s="288">
        <f t="shared" si="12"/>
        <v>140916547.82999924</v>
      </c>
    </row>
    <row r="736" spans="1:6" s="275" customFormat="1" ht="41.25" customHeight="1" x14ac:dyDescent="0.2">
      <c r="A736" s="217">
        <v>44341</v>
      </c>
      <c r="B736" s="5">
        <v>59745</v>
      </c>
      <c r="C736" s="5" t="s">
        <v>3698</v>
      </c>
      <c r="D736" s="266"/>
      <c r="E736" s="234">
        <v>36151.360000000001</v>
      </c>
      <c r="F736" s="288">
        <f t="shared" si="12"/>
        <v>140880396.46999922</v>
      </c>
    </row>
    <row r="737" spans="1:6" s="275" customFormat="1" ht="41.25" customHeight="1" x14ac:dyDescent="0.2">
      <c r="A737" s="217">
        <v>44341</v>
      </c>
      <c r="B737" s="5">
        <v>59746</v>
      </c>
      <c r="C737" s="5" t="s">
        <v>3697</v>
      </c>
      <c r="D737" s="266"/>
      <c r="E737" s="234">
        <v>96612.83</v>
      </c>
      <c r="F737" s="288">
        <f t="shared" si="12"/>
        <v>140783783.63999921</v>
      </c>
    </row>
    <row r="738" spans="1:6" s="275" customFormat="1" ht="41.25" customHeight="1" x14ac:dyDescent="0.2">
      <c r="A738" s="217">
        <v>44341</v>
      </c>
      <c r="B738" s="5">
        <v>59747</v>
      </c>
      <c r="C738" s="5" t="s">
        <v>3696</v>
      </c>
      <c r="D738" s="266"/>
      <c r="E738" s="234">
        <v>143788.22</v>
      </c>
      <c r="F738" s="288">
        <f t="shared" si="12"/>
        <v>140639995.41999921</v>
      </c>
    </row>
    <row r="739" spans="1:6" s="275" customFormat="1" ht="41.25" customHeight="1" x14ac:dyDescent="0.2">
      <c r="A739" s="217">
        <v>44341</v>
      </c>
      <c r="B739" s="5">
        <v>59748</v>
      </c>
      <c r="C739" s="5" t="s">
        <v>3695</v>
      </c>
      <c r="D739" s="266"/>
      <c r="E739" s="234">
        <v>30055.8</v>
      </c>
      <c r="F739" s="288">
        <f t="shared" si="12"/>
        <v>140609939.6199992</v>
      </c>
    </row>
    <row r="740" spans="1:6" s="275" customFormat="1" ht="41.25" customHeight="1" x14ac:dyDescent="0.2">
      <c r="A740" s="217">
        <v>44341</v>
      </c>
      <c r="B740" s="5">
        <v>59749</v>
      </c>
      <c r="C740" s="5" t="s">
        <v>3694</v>
      </c>
      <c r="D740" s="266"/>
      <c r="E740" s="234">
        <v>127997.23</v>
      </c>
      <c r="F740" s="288">
        <f t="shared" si="12"/>
        <v>140481942.38999921</v>
      </c>
    </row>
    <row r="741" spans="1:6" s="275" customFormat="1" ht="41.25" customHeight="1" x14ac:dyDescent="0.2">
      <c r="A741" s="217">
        <v>44341</v>
      </c>
      <c r="B741" s="5">
        <v>59750</v>
      </c>
      <c r="C741" s="5" t="s">
        <v>3693</v>
      </c>
      <c r="D741" s="266"/>
      <c r="E741" s="234">
        <v>384702.5</v>
      </c>
      <c r="F741" s="288">
        <f t="shared" si="12"/>
        <v>140097239.88999921</v>
      </c>
    </row>
    <row r="742" spans="1:6" s="275" customFormat="1" ht="57.75" customHeight="1" x14ac:dyDescent="0.2">
      <c r="A742" s="217">
        <v>44341</v>
      </c>
      <c r="B742" s="5">
        <v>59751</v>
      </c>
      <c r="C742" s="5" t="s">
        <v>3692</v>
      </c>
      <c r="D742" s="266"/>
      <c r="E742" s="234">
        <v>101439</v>
      </c>
      <c r="F742" s="288">
        <f t="shared" si="12"/>
        <v>139995800.88999921</v>
      </c>
    </row>
    <row r="743" spans="1:6" s="275" customFormat="1" ht="57.75" customHeight="1" x14ac:dyDescent="0.2">
      <c r="A743" s="217">
        <v>44341</v>
      </c>
      <c r="B743" s="252" t="s">
        <v>4151</v>
      </c>
      <c r="C743" s="193" t="s">
        <v>4161</v>
      </c>
      <c r="D743" s="266"/>
      <c r="E743" s="234">
        <v>54957.5</v>
      </c>
      <c r="F743" s="288">
        <f t="shared" si="12"/>
        <v>139940843.38999921</v>
      </c>
    </row>
    <row r="744" spans="1:6" s="275" customFormat="1" ht="57.75" customHeight="1" x14ac:dyDescent="0.2">
      <c r="A744" s="217">
        <v>44341</v>
      </c>
      <c r="B744" s="252" t="s">
        <v>4152</v>
      </c>
      <c r="C744" s="193" t="s">
        <v>4162</v>
      </c>
      <c r="D744" s="266"/>
      <c r="E744" s="234">
        <v>2623392.71</v>
      </c>
      <c r="F744" s="288">
        <f t="shared" si="12"/>
        <v>137317450.6799992</v>
      </c>
    </row>
    <row r="745" spans="1:6" s="275" customFormat="1" ht="57.75" customHeight="1" x14ac:dyDescent="0.2">
      <c r="A745" s="217">
        <v>44341</v>
      </c>
      <c r="B745" s="252" t="s">
        <v>4153</v>
      </c>
      <c r="C745" s="193" t="s">
        <v>4160</v>
      </c>
      <c r="D745" s="266"/>
      <c r="E745" s="234">
        <v>116616</v>
      </c>
      <c r="F745" s="288">
        <f t="shared" si="12"/>
        <v>137200834.6799992</v>
      </c>
    </row>
    <row r="746" spans="1:6" s="275" customFormat="1" ht="57.75" customHeight="1" x14ac:dyDescent="0.2">
      <c r="A746" s="217">
        <v>44341</v>
      </c>
      <c r="B746" s="252" t="s">
        <v>4154</v>
      </c>
      <c r="C746" s="193" t="s">
        <v>4163</v>
      </c>
      <c r="D746" s="266"/>
      <c r="E746" s="234">
        <v>77744</v>
      </c>
      <c r="F746" s="288">
        <f t="shared" si="12"/>
        <v>137123090.6799992</v>
      </c>
    </row>
    <row r="747" spans="1:6" s="275" customFormat="1" ht="45" customHeight="1" x14ac:dyDescent="0.2">
      <c r="A747" s="217">
        <v>44341</v>
      </c>
      <c r="B747" s="252" t="s">
        <v>4155</v>
      </c>
      <c r="C747" s="193" t="s">
        <v>4164</v>
      </c>
      <c r="D747" s="266"/>
      <c r="E747" s="234">
        <v>165600</v>
      </c>
      <c r="F747" s="288">
        <f t="shared" si="12"/>
        <v>136957490.6799992</v>
      </c>
    </row>
    <row r="748" spans="1:6" s="275" customFormat="1" ht="63" customHeight="1" x14ac:dyDescent="0.2">
      <c r="A748" s="217">
        <v>44341</v>
      </c>
      <c r="B748" s="252" t="s">
        <v>4156</v>
      </c>
      <c r="C748" s="193" t="s">
        <v>4165</v>
      </c>
      <c r="D748" s="266"/>
      <c r="E748" s="234">
        <v>165664.78</v>
      </c>
      <c r="F748" s="288">
        <f t="shared" si="12"/>
        <v>136791825.8999992</v>
      </c>
    </row>
    <row r="749" spans="1:6" s="275" customFormat="1" ht="55.5" customHeight="1" x14ac:dyDescent="0.2">
      <c r="A749" s="217">
        <v>44341</v>
      </c>
      <c r="B749" s="252" t="s">
        <v>4157</v>
      </c>
      <c r="C749" s="193" t="s">
        <v>4166</v>
      </c>
      <c r="D749" s="266"/>
      <c r="E749" s="234">
        <v>20471</v>
      </c>
      <c r="F749" s="288">
        <f t="shared" si="12"/>
        <v>136771354.8999992</v>
      </c>
    </row>
    <row r="750" spans="1:6" s="275" customFormat="1" ht="39.75" customHeight="1" x14ac:dyDescent="0.2">
      <c r="A750" s="217">
        <v>44341</v>
      </c>
      <c r="B750" s="252" t="s">
        <v>4158</v>
      </c>
      <c r="C750" s="193" t="s">
        <v>4167</v>
      </c>
      <c r="D750" s="266"/>
      <c r="E750" s="234">
        <v>355725</v>
      </c>
      <c r="F750" s="288">
        <f t="shared" si="12"/>
        <v>136415629.8999992</v>
      </c>
    </row>
    <row r="751" spans="1:6" s="275" customFormat="1" ht="44.25" customHeight="1" x14ac:dyDescent="0.2">
      <c r="A751" s="217">
        <v>44341</v>
      </c>
      <c r="B751" s="252" t="s">
        <v>4159</v>
      </c>
      <c r="C751" s="193" t="s">
        <v>4168</v>
      </c>
      <c r="D751" s="266"/>
      <c r="E751" s="234">
        <v>4016.02</v>
      </c>
      <c r="F751" s="288">
        <f t="shared" si="12"/>
        <v>136411613.87999919</v>
      </c>
    </row>
    <row r="752" spans="1:6" s="275" customFormat="1" ht="61.5" customHeight="1" x14ac:dyDescent="0.2">
      <c r="A752" s="217">
        <v>44342</v>
      </c>
      <c r="B752" s="5">
        <v>59752</v>
      </c>
      <c r="C752" s="5" t="s">
        <v>3691</v>
      </c>
      <c r="D752" s="266"/>
      <c r="E752" s="42">
        <v>90000</v>
      </c>
      <c r="F752" s="288">
        <f t="shared" si="12"/>
        <v>136321613.87999919</v>
      </c>
    </row>
    <row r="753" spans="1:6" s="275" customFormat="1" ht="41.25" customHeight="1" x14ac:dyDescent="0.2">
      <c r="A753" s="217">
        <v>44342</v>
      </c>
      <c r="B753" s="5">
        <v>59753</v>
      </c>
      <c r="C753" s="5" t="s">
        <v>3690</v>
      </c>
      <c r="D753" s="266"/>
      <c r="E753" s="42">
        <v>6300</v>
      </c>
      <c r="F753" s="288">
        <f t="shared" si="12"/>
        <v>136315313.87999919</v>
      </c>
    </row>
    <row r="754" spans="1:6" s="275" customFormat="1" ht="41.25" customHeight="1" x14ac:dyDescent="0.2">
      <c r="A754" s="217">
        <v>44342</v>
      </c>
      <c r="B754" s="5">
        <v>59754</v>
      </c>
      <c r="C754" s="5" t="s">
        <v>3689</v>
      </c>
      <c r="D754" s="266"/>
      <c r="E754" s="42">
        <v>59839.4</v>
      </c>
      <c r="F754" s="288">
        <f t="shared" si="12"/>
        <v>136255474.47999918</v>
      </c>
    </row>
    <row r="755" spans="1:6" s="275" customFormat="1" ht="41.25" customHeight="1" x14ac:dyDescent="0.2">
      <c r="A755" s="217">
        <v>44342</v>
      </c>
      <c r="B755" s="5">
        <v>59755</v>
      </c>
      <c r="C755" s="5" t="s">
        <v>3688</v>
      </c>
      <c r="D755" s="266"/>
      <c r="E755" s="42">
        <v>187688.05</v>
      </c>
      <c r="F755" s="288">
        <f t="shared" si="12"/>
        <v>136067786.42999917</v>
      </c>
    </row>
    <row r="756" spans="1:6" s="275" customFormat="1" ht="41.25" customHeight="1" x14ac:dyDescent="0.2">
      <c r="A756" s="217">
        <v>44342</v>
      </c>
      <c r="B756" s="5">
        <v>59756</v>
      </c>
      <c r="C756" s="5" t="s">
        <v>3687</v>
      </c>
      <c r="D756" s="266"/>
      <c r="E756" s="42">
        <v>207688.05</v>
      </c>
      <c r="F756" s="288">
        <f t="shared" si="12"/>
        <v>135860098.37999916</v>
      </c>
    </row>
    <row r="757" spans="1:6" s="275" customFormat="1" ht="41.25" customHeight="1" x14ac:dyDescent="0.2">
      <c r="A757" s="217">
        <v>44342</v>
      </c>
      <c r="B757" s="5" t="s">
        <v>3634</v>
      </c>
      <c r="C757" s="5" t="s">
        <v>3686</v>
      </c>
      <c r="D757" s="266"/>
      <c r="E757" s="42">
        <v>879230.4</v>
      </c>
      <c r="F757" s="288">
        <f t="shared" si="12"/>
        <v>134980867.97999915</v>
      </c>
    </row>
    <row r="758" spans="1:6" s="275" customFormat="1" ht="41.25" customHeight="1" x14ac:dyDescent="0.2">
      <c r="A758" s="217">
        <v>44343</v>
      </c>
      <c r="B758" s="5">
        <v>59757</v>
      </c>
      <c r="C758" s="5" t="s">
        <v>3774</v>
      </c>
      <c r="D758" s="266"/>
      <c r="E758" s="42">
        <v>50000</v>
      </c>
      <c r="F758" s="288">
        <f t="shared" si="12"/>
        <v>134930867.97999915</v>
      </c>
    </row>
    <row r="759" spans="1:6" s="275" customFormat="1" ht="47.25" customHeight="1" x14ac:dyDescent="0.2">
      <c r="A759" s="217">
        <v>44343</v>
      </c>
      <c r="B759" s="5">
        <v>59758</v>
      </c>
      <c r="C759" s="5" t="s">
        <v>3775</v>
      </c>
      <c r="D759" s="266"/>
      <c r="E759" s="42">
        <v>81000</v>
      </c>
      <c r="F759" s="288">
        <f t="shared" si="12"/>
        <v>134849867.97999915</v>
      </c>
    </row>
    <row r="760" spans="1:6" s="275" customFormat="1" ht="50.25" customHeight="1" x14ac:dyDescent="0.2">
      <c r="A760" s="217">
        <v>44343</v>
      </c>
      <c r="B760" s="5">
        <v>59759</v>
      </c>
      <c r="C760" s="5" t="s">
        <v>3776</v>
      </c>
      <c r="D760" s="266"/>
      <c r="E760" s="42">
        <v>67800</v>
      </c>
      <c r="F760" s="288">
        <f t="shared" si="12"/>
        <v>134782067.97999915</v>
      </c>
    </row>
    <row r="761" spans="1:6" s="275" customFormat="1" ht="52.5" customHeight="1" x14ac:dyDescent="0.2">
      <c r="A761" s="217">
        <v>44343</v>
      </c>
      <c r="B761" s="5" t="s">
        <v>3862</v>
      </c>
      <c r="C761" s="5" t="s">
        <v>3777</v>
      </c>
      <c r="D761" s="266"/>
      <c r="E761" s="42">
        <v>355110</v>
      </c>
      <c r="F761" s="288">
        <f t="shared" si="12"/>
        <v>134426957.97999915</v>
      </c>
    </row>
    <row r="762" spans="1:6" s="275" customFormat="1" ht="26.25" customHeight="1" x14ac:dyDescent="0.2">
      <c r="A762" s="217">
        <v>44344</v>
      </c>
      <c r="B762" s="5">
        <v>59760</v>
      </c>
      <c r="C762" s="214" t="s">
        <v>41</v>
      </c>
      <c r="D762" s="266"/>
      <c r="E762" s="455">
        <v>0</v>
      </c>
      <c r="F762" s="288">
        <f t="shared" si="12"/>
        <v>134426957.97999915</v>
      </c>
    </row>
    <row r="763" spans="1:6" s="275" customFormat="1" ht="41.25" customHeight="1" x14ac:dyDescent="0.2">
      <c r="A763" s="217">
        <v>44344</v>
      </c>
      <c r="B763" s="5">
        <v>59761</v>
      </c>
      <c r="C763" s="193" t="s">
        <v>3864</v>
      </c>
      <c r="D763" s="266"/>
      <c r="E763" s="42">
        <v>5999.08</v>
      </c>
      <c r="F763" s="288">
        <f t="shared" si="12"/>
        <v>134420958.89999914</v>
      </c>
    </row>
    <row r="764" spans="1:6" s="275" customFormat="1" ht="41.25" customHeight="1" x14ac:dyDescent="0.2">
      <c r="A764" s="217">
        <v>44344</v>
      </c>
      <c r="B764" s="5">
        <v>59762</v>
      </c>
      <c r="C764" s="193" t="s">
        <v>3865</v>
      </c>
      <c r="D764" s="266"/>
      <c r="E764" s="42">
        <v>42459.62</v>
      </c>
      <c r="F764" s="288">
        <f t="shared" si="12"/>
        <v>134378499.27999914</v>
      </c>
    </row>
    <row r="765" spans="1:6" s="275" customFormat="1" ht="41.25" customHeight="1" x14ac:dyDescent="0.2">
      <c r="A765" s="217">
        <v>44344</v>
      </c>
      <c r="B765" s="5">
        <v>59763</v>
      </c>
      <c r="C765" s="193" t="s">
        <v>3866</v>
      </c>
      <c r="D765" s="266"/>
      <c r="E765" s="42">
        <v>87997.23</v>
      </c>
      <c r="F765" s="288">
        <f t="shared" si="12"/>
        <v>134290502.04999915</v>
      </c>
    </row>
    <row r="766" spans="1:6" s="275" customFormat="1" ht="41.25" customHeight="1" x14ac:dyDescent="0.2">
      <c r="A766" s="217">
        <v>44344</v>
      </c>
      <c r="B766" s="5">
        <v>59764</v>
      </c>
      <c r="C766" s="193" t="s">
        <v>3867</v>
      </c>
      <c r="D766" s="266"/>
      <c r="E766" s="42">
        <v>42459.62</v>
      </c>
      <c r="F766" s="288">
        <f t="shared" si="12"/>
        <v>134248042.42999914</v>
      </c>
    </row>
    <row r="767" spans="1:6" s="275" customFormat="1" ht="41.25" customHeight="1" x14ac:dyDescent="0.2">
      <c r="A767" s="217">
        <v>44344</v>
      </c>
      <c r="B767" s="5">
        <v>59765</v>
      </c>
      <c r="C767" s="193" t="s">
        <v>3868</v>
      </c>
      <c r="D767" s="266"/>
      <c r="E767" s="42">
        <v>95689.89</v>
      </c>
      <c r="F767" s="288">
        <f t="shared" si="12"/>
        <v>134152352.53999914</v>
      </c>
    </row>
    <row r="768" spans="1:6" s="275" customFormat="1" ht="41.25" customHeight="1" x14ac:dyDescent="0.2">
      <c r="A768" s="217">
        <v>44344</v>
      </c>
      <c r="B768" s="5">
        <v>59766</v>
      </c>
      <c r="C768" s="193" t="s">
        <v>3869</v>
      </c>
      <c r="D768" s="266"/>
      <c r="E768" s="42">
        <v>13844.02</v>
      </c>
      <c r="F768" s="288">
        <f t="shared" si="12"/>
        <v>134138508.51999915</v>
      </c>
    </row>
    <row r="769" spans="1:6" s="275" customFormat="1" ht="41.25" customHeight="1" x14ac:dyDescent="0.2">
      <c r="A769" s="217">
        <v>44344</v>
      </c>
      <c r="B769" s="5">
        <v>59767</v>
      </c>
      <c r="C769" s="193" t="s">
        <v>3870</v>
      </c>
      <c r="D769" s="266"/>
      <c r="E769" s="42">
        <v>187688.05</v>
      </c>
      <c r="F769" s="288">
        <f t="shared" si="12"/>
        <v>133950820.46999915</v>
      </c>
    </row>
    <row r="770" spans="1:6" s="275" customFormat="1" ht="41.25" customHeight="1" x14ac:dyDescent="0.2">
      <c r="A770" s="217">
        <v>44344</v>
      </c>
      <c r="B770" s="5">
        <v>59768</v>
      </c>
      <c r="C770" s="193" t="s">
        <v>3871</v>
      </c>
      <c r="D770" s="266"/>
      <c r="E770" s="42">
        <v>127997.23</v>
      </c>
      <c r="F770" s="288">
        <f t="shared" si="12"/>
        <v>133822823.23999915</v>
      </c>
    </row>
    <row r="771" spans="1:6" s="275" customFormat="1" ht="41.25" customHeight="1" x14ac:dyDescent="0.2">
      <c r="A771" s="217">
        <v>44344</v>
      </c>
      <c r="B771" s="5">
        <v>59769</v>
      </c>
      <c r="C771" s="193" t="s">
        <v>3872</v>
      </c>
      <c r="D771" s="266"/>
      <c r="E771" s="42">
        <v>118458.7</v>
      </c>
      <c r="F771" s="288">
        <f t="shared" si="12"/>
        <v>133704364.53999914</v>
      </c>
    </row>
    <row r="772" spans="1:6" s="275" customFormat="1" ht="41.25" customHeight="1" x14ac:dyDescent="0.2">
      <c r="A772" s="217">
        <v>44344</v>
      </c>
      <c r="B772" s="5">
        <v>59770</v>
      </c>
      <c r="C772" s="193" t="s">
        <v>3873</v>
      </c>
      <c r="D772" s="266"/>
      <c r="E772" s="42">
        <v>185380.71</v>
      </c>
      <c r="F772" s="288">
        <f t="shared" si="12"/>
        <v>133518983.82999915</v>
      </c>
    </row>
    <row r="773" spans="1:6" s="275" customFormat="1" ht="41.25" customHeight="1" x14ac:dyDescent="0.2">
      <c r="A773" s="217">
        <v>44344</v>
      </c>
      <c r="B773" s="5">
        <v>59771</v>
      </c>
      <c r="C773" s="193" t="s">
        <v>3874</v>
      </c>
      <c r="D773" s="266"/>
      <c r="E773" s="42">
        <v>88458.7</v>
      </c>
      <c r="F773" s="288">
        <f t="shared" si="12"/>
        <v>133430525.12999915</v>
      </c>
    </row>
    <row r="774" spans="1:6" s="275" customFormat="1" ht="41.25" customHeight="1" x14ac:dyDescent="0.2">
      <c r="A774" s="217">
        <v>44344</v>
      </c>
      <c r="B774" s="5">
        <v>59772</v>
      </c>
      <c r="C774" s="193" t="s">
        <v>3875</v>
      </c>
      <c r="D774" s="266"/>
      <c r="E774" s="42">
        <v>119135.03</v>
      </c>
      <c r="F774" s="288">
        <f t="shared" si="12"/>
        <v>133311390.09999914</v>
      </c>
    </row>
    <row r="775" spans="1:6" s="275" customFormat="1" ht="41.25" customHeight="1" x14ac:dyDescent="0.2">
      <c r="A775" s="217">
        <v>44344</v>
      </c>
      <c r="B775" s="5">
        <v>59773</v>
      </c>
      <c r="C775" s="193" t="s">
        <v>3876</v>
      </c>
      <c r="D775" s="266"/>
      <c r="E775" s="42">
        <v>185218.78</v>
      </c>
      <c r="F775" s="288">
        <f t="shared" si="12"/>
        <v>133126171.31999914</v>
      </c>
    </row>
    <row r="776" spans="1:6" s="275" customFormat="1" ht="41.25" customHeight="1" x14ac:dyDescent="0.2">
      <c r="A776" s="217">
        <v>44344</v>
      </c>
      <c r="B776" s="5">
        <v>59774</v>
      </c>
      <c r="C776" s="193" t="s">
        <v>3877</v>
      </c>
      <c r="D776" s="266"/>
      <c r="E776" s="42">
        <v>5076.1400000000003</v>
      </c>
      <c r="F776" s="288">
        <f t="shared" si="12"/>
        <v>133121095.17999914</v>
      </c>
    </row>
    <row r="777" spans="1:6" s="275" customFormat="1" ht="41.25" customHeight="1" x14ac:dyDescent="0.2">
      <c r="A777" s="217">
        <v>44344</v>
      </c>
      <c r="B777" s="5">
        <v>59775</v>
      </c>
      <c r="C777" s="193" t="s">
        <v>3878</v>
      </c>
      <c r="D777" s="266"/>
      <c r="E777" s="42">
        <v>87074.3</v>
      </c>
      <c r="F777" s="288">
        <f t="shared" si="12"/>
        <v>133034020.87999915</v>
      </c>
    </row>
    <row r="778" spans="1:6" s="275" customFormat="1" ht="41.25" customHeight="1" x14ac:dyDescent="0.2">
      <c r="A778" s="217">
        <v>44344</v>
      </c>
      <c r="B778" s="5">
        <v>59776</v>
      </c>
      <c r="C778" s="193" t="s">
        <v>3879</v>
      </c>
      <c r="D778" s="266"/>
      <c r="E778" s="42">
        <v>44421.32</v>
      </c>
      <c r="F778" s="288">
        <f t="shared" si="12"/>
        <v>132989599.55999915</v>
      </c>
    </row>
    <row r="779" spans="1:6" s="275" customFormat="1" ht="41.25" customHeight="1" x14ac:dyDescent="0.2">
      <c r="A779" s="217">
        <v>44344</v>
      </c>
      <c r="B779" s="5">
        <v>59777</v>
      </c>
      <c r="C779" s="193" t="s">
        <v>3880</v>
      </c>
      <c r="D779" s="266"/>
      <c r="E779" s="42">
        <v>185380.71</v>
      </c>
      <c r="F779" s="288">
        <f t="shared" si="12"/>
        <v>132804218.84999916</v>
      </c>
    </row>
    <row r="780" spans="1:6" s="275" customFormat="1" ht="41.25" customHeight="1" x14ac:dyDescent="0.2">
      <c r="A780" s="217">
        <v>44344</v>
      </c>
      <c r="B780" s="5">
        <v>59778</v>
      </c>
      <c r="C780" s="193" t="s">
        <v>3881</v>
      </c>
      <c r="D780" s="266"/>
      <c r="E780" s="42">
        <v>179380.71</v>
      </c>
      <c r="F780" s="288">
        <f t="shared" si="12"/>
        <v>132624838.13999917</v>
      </c>
    </row>
    <row r="781" spans="1:6" s="275" customFormat="1" ht="41.25" customHeight="1" x14ac:dyDescent="0.2">
      <c r="A781" s="217">
        <v>44344</v>
      </c>
      <c r="B781" s="5">
        <v>59779</v>
      </c>
      <c r="C781" s="193" t="s">
        <v>3882</v>
      </c>
      <c r="D781" s="266"/>
      <c r="E781" s="42">
        <v>24227.040000000001</v>
      </c>
      <c r="F781" s="288">
        <f t="shared" si="12"/>
        <v>132600611.09999916</v>
      </c>
    </row>
    <row r="782" spans="1:6" s="275" customFormat="1" ht="41.25" customHeight="1" x14ac:dyDescent="0.2">
      <c r="A782" s="217">
        <v>44344</v>
      </c>
      <c r="B782" s="5">
        <v>59780</v>
      </c>
      <c r="C782" s="193" t="s">
        <v>3883</v>
      </c>
      <c r="D782" s="266"/>
      <c r="E782" s="42">
        <v>26922.01</v>
      </c>
      <c r="F782" s="288">
        <f t="shared" si="12"/>
        <v>132573689.08999915</v>
      </c>
    </row>
    <row r="783" spans="1:6" s="275" customFormat="1" ht="41.25" customHeight="1" x14ac:dyDescent="0.2">
      <c r="A783" s="217">
        <v>44344</v>
      </c>
      <c r="B783" s="5">
        <v>59781</v>
      </c>
      <c r="C783" s="193" t="s">
        <v>3884</v>
      </c>
      <c r="D783" s="266"/>
      <c r="E783" s="42">
        <v>78458.7</v>
      </c>
      <c r="F783" s="288">
        <f t="shared" si="12"/>
        <v>132495230.38999915</v>
      </c>
    </row>
    <row r="784" spans="1:6" s="275" customFormat="1" ht="41.25" customHeight="1" x14ac:dyDescent="0.2">
      <c r="A784" s="217">
        <v>44344</v>
      </c>
      <c r="B784" s="5">
        <v>59782</v>
      </c>
      <c r="C784" s="193" t="s">
        <v>3885</v>
      </c>
      <c r="D784" s="266"/>
      <c r="E784" s="42">
        <v>247748.22</v>
      </c>
      <c r="F784" s="288">
        <f t="shared" si="12"/>
        <v>132247482.16999915</v>
      </c>
    </row>
    <row r="785" spans="1:6" s="275" customFormat="1" ht="41.25" customHeight="1" x14ac:dyDescent="0.2">
      <c r="A785" s="217">
        <v>44344</v>
      </c>
      <c r="B785" s="5">
        <v>59783</v>
      </c>
      <c r="C785" s="193" t="s">
        <v>3886</v>
      </c>
      <c r="D785" s="266"/>
      <c r="E785" s="42">
        <v>120766.04</v>
      </c>
      <c r="F785" s="288">
        <f t="shared" si="12"/>
        <v>132126716.12999915</v>
      </c>
    </row>
    <row r="786" spans="1:6" s="275" customFormat="1" ht="41.25" customHeight="1" x14ac:dyDescent="0.2">
      <c r="A786" s="217">
        <v>44344</v>
      </c>
      <c r="B786" s="5">
        <v>59784</v>
      </c>
      <c r="C786" s="193" t="s">
        <v>3887</v>
      </c>
      <c r="D786" s="266"/>
      <c r="E786" s="42">
        <v>43844.02</v>
      </c>
      <c r="F786" s="288">
        <f t="shared" ref="F786:F849" si="13">F785+D786-E786</f>
        <v>132082872.10999915</v>
      </c>
    </row>
    <row r="787" spans="1:6" s="275" customFormat="1" ht="41.25" customHeight="1" x14ac:dyDescent="0.2">
      <c r="A787" s="217">
        <v>44344</v>
      </c>
      <c r="B787" s="5">
        <v>59785</v>
      </c>
      <c r="C787" s="193" t="s">
        <v>3888</v>
      </c>
      <c r="D787" s="266"/>
      <c r="E787" s="42">
        <v>41998.15</v>
      </c>
      <c r="F787" s="288">
        <f t="shared" si="13"/>
        <v>132040873.95999914</v>
      </c>
    </row>
    <row r="788" spans="1:6" s="275" customFormat="1" ht="41.25" customHeight="1" x14ac:dyDescent="0.2">
      <c r="A788" s="217">
        <v>44344</v>
      </c>
      <c r="B788" s="5">
        <v>59786</v>
      </c>
      <c r="C788" s="193" t="s">
        <v>3889</v>
      </c>
      <c r="D788" s="266"/>
      <c r="E788" s="42">
        <v>187688.05</v>
      </c>
      <c r="F788" s="288">
        <f t="shared" si="13"/>
        <v>131853185.90999915</v>
      </c>
    </row>
    <row r="789" spans="1:6" s="275" customFormat="1" ht="61.5" customHeight="1" x14ac:dyDescent="0.2">
      <c r="A789" s="217">
        <v>44344</v>
      </c>
      <c r="B789" s="252" t="s">
        <v>3863</v>
      </c>
      <c r="C789" s="193" t="s">
        <v>3890</v>
      </c>
      <c r="D789" s="266"/>
      <c r="E789" s="42">
        <v>253650</v>
      </c>
      <c r="F789" s="288">
        <f t="shared" si="13"/>
        <v>131599535.90999915</v>
      </c>
    </row>
    <row r="790" spans="1:6" s="275" customFormat="1" ht="75.75" customHeight="1" x14ac:dyDescent="0.2">
      <c r="A790" s="217">
        <v>44344</v>
      </c>
      <c r="B790" s="252" t="s">
        <v>3891</v>
      </c>
      <c r="C790" s="193" t="s">
        <v>3892</v>
      </c>
      <c r="D790" s="266"/>
      <c r="E790" s="42">
        <v>8067725.1200000001</v>
      </c>
      <c r="F790" s="288">
        <f t="shared" si="13"/>
        <v>123531810.78999914</v>
      </c>
    </row>
    <row r="791" spans="1:6" s="275" customFormat="1" ht="41.25" customHeight="1" x14ac:dyDescent="0.2">
      <c r="A791" s="217">
        <v>44347</v>
      </c>
      <c r="B791" s="5">
        <v>59787</v>
      </c>
      <c r="C791" s="193" t="s">
        <v>4298</v>
      </c>
      <c r="D791" s="633"/>
      <c r="E791" s="42">
        <v>187688.05</v>
      </c>
      <c r="F791" s="288">
        <f t="shared" si="13"/>
        <v>123344122.73999915</v>
      </c>
    </row>
    <row r="792" spans="1:6" s="275" customFormat="1" ht="41.25" customHeight="1" x14ac:dyDescent="0.2">
      <c r="A792" s="217">
        <v>44347</v>
      </c>
      <c r="B792" s="5">
        <v>59788</v>
      </c>
      <c r="C792" s="193" t="s">
        <v>4299</v>
      </c>
      <c r="D792" s="633"/>
      <c r="E792" s="42">
        <v>87535.76</v>
      </c>
      <c r="F792" s="288">
        <f t="shared" si="13"/>
        <v>123256586.97999914</v>
      </c>
    </row>
    <row r="793" spans="1:6" s="275" customFormat="1" ht="41.25" customHeight="1" x14ac:dyDescent="0.2">
      <c r="A793" s="217">
        <v>44347</v>
      </c>
      <c r="B793" s="5">
        <v>59789</v>
      </c>
      <c r="C793" s="193" t="s">
        <v>4300</v>
      </c>
      <c r="D793" s="633"/>
      <c r="E793" s="42">
        <v>151227.5</v>
      </c>
      <c r="F793" s="288">
        <f t="shared" si="13"/>
        <v>123105359.47999914</v>
      </c>
    </row>
    <row r="794" spans="1:6" s="275" customFormat="1" ht="41.25" customHeight="1" x14ac:dyDescent="0.2">
      <c r="A794" s="217">
        <v>44347</v>
      </c>
      <c r="B794" s="5">
        <v>59790</v>
      </c>
      <c r="C794" s="193" t="s">
        <v>4301</v>
      </c>
      <c r="D794" s="633"/>
      <c r="E794" s="42">
        <v>130150.44</v>
      </c>
      <c r="F794" s="288">
        <f t="shared" si="13"/>
        <v>122975209.03999914</v>
      </c>
    </row>
    <row r="795" spans="1:6" s="275" customFormat="1" ht="41.25" customHeight="1" x14ac:dyDescent="0.2">
      <c r="A795" s="217">
        <v>44347</v>
      </c>
      <c r="B795" s="5">
        <v>59791</v>
      </c>
      <c r="C795" s="193" t="s">
        <v>4302</v>
      </c>
      <c r="D795" s="633"/>
      <c r="E795" s="42">
        <v>66151.360000000001</v>
      </c>
      <c r="F795" s="288">
        <f t="shared" si="13"/>
        <v>122909057.67999914</v>
      </c>
    </row>
    <row r="796" spans="1:6" s="275" customFormat="1" ht="41.25" customHeight="1" x14ac:dyDescent="0.2">
      <c r="A796" s="217">
        <v>44347</v>
      </c>
      <c r="B796" s="5">
        <v>59792</v>
      </c>
      <c r="C796" s="193" t="s">
        <v>4303</v>
      </c>
      <c r="D796" s="633"/>
      <c r="E796" s="42">
        <v>187688.05</v>
      </c>
      <c r="F796" s="288">
        <f t="shared" si="13"/>
        <v>122721369.62999915</v>
      </c>
    </row>
    <row r="797" spans="1:6" s="275" customFormat="1" ht="41.25" customHeight="1" x14ac:dyDescent="0.2">
      <c r="A797" s="217">
        <v>44347</v>
      </c>
      <c r="B797" s="5">
        <v>59793</v>
      </c>
      <c r="C797" s="193" t="s">
        <v>4304</v>
      </c>
      <c r="D797" s="633"/>
      <c r="E797" s="42">
        <v>41075.22</v>
      </c>
      <c r="F797" s="288">
        <f t="shared" si="13"/>
        <v>122680294.40999915</v>
      </c>
    </row>
    <row r="798" spans="1:6" s="275" customFormat="1" ht="41.25" customHeight="1" x14ac:dyDescent="0.2">
      <c r="A798" s="217">
        <v>44347</v>
      </c>
      <c r="B798" s="5">
        <v>59794</v>
      </c>
      <c r="C798" s="193" t="s">
        <v>4305</v>
      </c>
      <c r="D798" s="633"/>
      <c r="E798" s="42">
        <v>183073.37</v>
      </c>
      <c r="F798" s="288">
        <f t="shared" si="13"/>
        <v>122497221.03999914</v>
      </c>
    </row>
    <row r="799" spans="1:6" s="275" customFormat="1" ht="41.25" customHeight="1" x14ac:dyDescent="0.2">
      <c r="A799" s="217">
        <v>44347</v>
      </c>
      <c r="B799" s="5">
        <v>59795</v>
      </c>
      <c r="C799" s="193" t="s">
        <v>4306</v>
      </c>
      <c r="D799" s="633"/>
      <c r="E799" s="42">
        <v>35537.61</v>
      </c>
      <c r="F799" s="288">
        <f t="shared" si="13"/>
        <v>122461683.42999914</v>
      </c>
    </row>
    <row r="800" spans="1:6" s="275" customFormat="1" ht="41.25" customHeight="1" x14ac:dyDescent="0.2">
      <c r="A800" s="217">
        <v>44347</v>
      </c>
      <c r="B800" s="5">
        <v>59796</v>
      </c>
      <c r="C800" s="193" t="s">
        <v>4307</v>
      </c>
      <c r="D800" s="633"/>
      <c r="E800" s="42">
        <v>90152.28</v>
      </c>
      <c r="F800" s="288">
        <f t="shared" si="13"/>
        <v>122371531.14999914</v>
      </c>
    </row>
    <row r="801" spans="1:6" s="275" customFormat="1" ht="41.25" customHeight="1" x14ac:dyDescent="0.2">
      <c r="A801" s="217">
        <v>44347</v>
      </c>
      <c r="B801" s="5">
        <v>59797</v>
      </c>
      <c r="C801" s="193" t="s">
        <v>4308</v>
      </c>
      <c r="D801" s="633"/>
      <c r="E801" s="42">
        <v>37290.26</v>
      </c>
      <c r="F801" s="288">
        <f t="shared" si="13"/>
        <v>122334240.88999914</v>
      </c>
    </row>
    <row r="802" spans="1:6" s="275" customFormat="1" ht="41.25" customHeight="1" x14ac:dyDescent="0.2">
      <c r="A802" s="217">
        <v>44347</v>
      </c>
      <c r="B802" s="5">
        <v>59798</v>
      </c>
      <c r="C802" s="193" t="s">
        <v>4309</v>
      </c>
      <c r="D802" s="633"/>
      <c r="E802" s="42">
        <v>5999.08</v>
      </c>
      <c r="F802" s="288">
        <f t="shared" si="13"/>
        <v>122328241.80999914</v>
      </c>
    </row>
    <row r="803" spans="1:6" s="275" customFormat="1" ht="41.25" customHeight="1" x14ac:dyDescent="0.2">
      <c r="A803" s="217">
        <v>44347</v>
      </c>
      <c r="B803" s="5">
        <v>59799</v>
      </c>
      <c r="C803" s="193" t="s">
        <v>4310</v>
      </c>
      <c r="D803" s="633"/>
      <c r="E803" s="42">
        <v>41998.15</v>
      </c>
      <c r="F803" s="288">
        <f t="shared" si="13"/>
        <v>122286243.65999913</v>
      </c>
    </row>
    <row r="804" spans="1:6" s="275" customFormat="1" ht="41.25" customHeight="1" x14ac:dyDescent="0.2">
      <c r="A804" s="217">
        <v>44347</v>
      </c>
      <c r="B804" s="5">
        <v>59800</v>
      </c>
      <c r="C804" s="193" t="s">
        <v>4311</v>
      </c>
      <c r="D804" s="633"/>
      <c r="E804" s="42">
        <v>185380.71</v>
      </c>
      <c r="F804" s="288">
        <f t="shared" si="13"/>
        <v>122100862.94999914</v>
      </c>
    </row>
    <row r="805" spans="1:6" s="275" customFormat="1" ht="41.25" customHeight="1" x14ac:dyDescent="0.2">
      <c r="A805" s="217">
        <v>44347</v>
      </c>
      <c r="B805" s="5">
        <v>59801</v>
      </c>
      <c r="C805" s="193" t="s">
        <v>4312</v>
      </c>
      <c r="D805" s="633"/>
      <c r="E805" s="42">
        <v>185380.71</v>
      </c>
      <c r="F805" s="288">
        <f t="shared" si="13"/>
        <v>121915482.23999915</v>
      </c>
    </row>
    <row r="806" spans="1:6" s="275" customFormat="1" ht="41.25" customHeight="1" x14ac:dyDescent="0.2">
      <c r="A806" s="217">
        <v>44347</v>
      </c>
      <c r="B806" s="5">
        <v>59802</v>
      </c>
      <c r="C806" s="193" t="s">
        <v>4313</v>
      </c>
      <c r="D806" s="633"/>
      <c r="E806" s="42">
        <v>4614.67</v>
      </c>
      <c r="F806" s="288">
        <f t="shared" si="13"/>
        <v>121910867.56999914</v>
      </c>
    </row>
    <row r="807" spans="1:6" s="275" customFormat="1" ht="41.25" customHeight="1" x14ac:dyDescent="0.2">
      <c r="A807" s="217">
        <v>44347</v>
      </c>
      <c r="B807" s="5">
        <v>59803</v>
      </c>
      <c r="C807" s="193" t="s">
        <v>4314</v>
      </c>
      <c r="D807" s="633"/>
      <c r="E807" s="42">
        <v>187688.05</v>
      </c>
      <c r="F807" s="288">
        <f t="shared" si="13"/>
        <v>121723179.51999915</v>
      </c>
    </row>
    <row r="808" spans="1:6" s="275" customFormat="1" ht="41.25" customHeight="1" x14ac:dyDescent="0.2">
      <c r="A808" s="217">
        <v>44347</v>
      </c>
      <c r="B808" s="5">
        <v>59804</v>
      </c>
      <c r="C808" s="193" t="s">
        <v>4315</v>
      </c>
      <c r="D808" s="633"/>
      <c r="E808" s="42">
        <v>187688.05</v>
      </c>
      <c r="F808" s="288">
        <f t="shared" si="13"/>
        <v>121535491.46999915</v>
      </c>
    </row>
    <row r="809" spans="1:6" s="275" customFormat="1" ht="41.25" customHeight="1" x14ac:dyDescent="0.2">
      <c r="A809" s="217">
        <v>44347</v>
      </c>
      <c r="B809" s="5">
        <v>59805</v>
      </c>
      <c r="C809" s="193" t="s">
        <v>4316</v>
      </c>
      <c r="D809" s="633"/>
      <c r="E809" s="42">
        <v>97074.3</v>
      </c>
      <c r="F809" s="288">
        <f t="shared" si="13"/>
        <v>121438417.16999915</v>
      </c>
    </row>
    <row r="810" spans="1:6" s="275" customFormat="1" ht="41.25" customHeight="1" x14ac:dyDescent="0.2">
      <c r="A810" s="217">
        <v>44347</v>
      </c>
      <c r="B810" s="5">
        <v>59806</v>
      </c>
      <c r="C810" s="193" t="s">
        <v>4317</v>
      </c>
      <c r="D810" s="633"/>
      <c r="E810" s="42">
        <v>16922.009999999998</v>
      </c>
      <c r="F810" s="288">
        <f t="shared" si="13"/>
        <v>121421495.15999915</v>
      </c>
    </row>
    <row r="811" spans="1:6" s="275" customFormat="1" ht="41.25" customHeight="1" x14ac:dyDescent="0.2">
      <c r="A811" s="217">
        <v>44347</v>
      </c>
      <c r="B811" s="5">
        <v>59807</v>
      </c>
      <c r="C811" s="193" t="s">
        <v>4318</v>
      </c>
      <c r="D811" s="633"/>
      <c r="E811" s="42">
        <v>187688.05</v>
      </c>
      <c r="F811" s="288">
        <f t="shared" si="13"/>
        <v>121233807.10999915</v>
      </c>
    </row>
    <row r="812" spans="1:6" s="275" customFormat="1" ht="41.25" customHeight="1" x14ac:dyDescent="0.2">
      <c r="A812" s="217">
        <v>44347</v>
      </c>
      <c r="B812" s="5">
        <v>59808</v>
      </c>
      <c r="C812" s="193" t="s">
        <v>4319</v>
      </c>
      <c r="D812" s="633"/>
      <c r="E812" s="42">
        <v>185380.71</v>
      </c>
      <c r="F812" s="288">
        <f t="shared" si="13"/>
        <v>121048426.39999916</v>
      </c>
    </row>
    <row r="813" spans="1:6" s="275" customFormat="1" ht="41.25" customHeight="1" x14ac:dyDescent="0.2">
      <c r="A813" s="217">
        <v>44347</v>
      </c>
      <c r="B813" s="5">
        <v>59809</v>
      </c>
      <c r="C813" s="193" t="s">
        <v>4320</v>
      </c>
      <c r="D813" s="633"/>
      <c r="E813" s="42">
        <v>130766.04</v>
      </c>
      <c r="F813" s="288">
        <f t="shared" si="13"/>
        <v>120917660.35999915</v>
      </c>
    </row>
    <row r="814" spans="1:6" s="275" customFormat="1" ht="41.25" customHeight="1" x14ac:dyDescent="0.2">
      <c r="A814" s="217">
        <v>44347</v>
      </c>
      <c r="B814" s="5">
        <v>59810</v>
      </c>
      <c r="C814" s="193" t="s">
        <v>4321</v>
      </c>
      <c r="D814" s="633"/>
      <c r="E814" s="42">
        <v>120766.04</v>
      </c>
      <c r="F814" s="288">
        <f t="shared" si="13"/>
        <v>120796894.31999914</v>
      </c>
    </row>
    <row r="815" spans="1:6" s="275" customFormat="1" ht="41.25" customHeight="1" x14ac:dyDescent="0.2">
      <c r="A815" s="217">
        <v>44347</v>
      </c>
      <c r="B815" s="5">
        <v>59811</v>
      </c>
      <c r="C815" s="193" t="s">
        <v>4322</v>
      </c>
      <c r="D815" s="633"/>
      <c r="E815" s="42">
        <v>97074.3</v>
      </c>
      <c r="F815" s="288">
        <f t="shared" si="13"/>
        <v>120699820.01999915</v>
      </c>
    </row>
    <row r="816" spans="1:6" s="275" customFormat="1" ht="41.25" customHeight="1" x14ac:dyDescent="0.2">
      <c r="A816" s="217">
        <v>44347</v>
      </c>
      <c r="B816" s="5">
        <v>59812</v>
      </c>
      <c r="C816" s="193" t="s">
        <v>4323</v>
      </c>
      <c r="D816" s="633"/>
      <c r="E816" s="42">
        <v>98458.7</v>
      </c>
      <c r="F816" s="288">
        <f t="shared" si="13"/>
        <v>120601361.31999914</v>
      </c>
    </row>
    <row r="817" spans="1:6" s="275" customFormat="1" ht="41.25" customHeight="1" x14ac:dyDescent="0.2">
      <c r="A817" s="217">
        <v>44347</v>
      </c>
      <c r="B817" s="5">
        <v>59813</v>
      </c>
      <c r="C817" s="193" t="s">
        <v>4324</v>
      </c>
      <c r="D817" s="633"/>
      <c r="E817" s="42">
        <v>183996.31</v>
      </c>
      <c r="F817" s="288">
        <f t="shared" si="13"/>
        <v>120417365.00999914</v>
      </c>
    </row>
    <row r="818" spans="1:6" s="275" customFormat="1" ht="41.25" customHeight="1" x14ac:dyDescent="0.2">
      <c r="A818" s="217">
        <v>44347</v>
      </c>
      <c r="B818" s="5">
        <v>59814</v>
      </c>
      <c r="C818" s="193" t="s">
        <v>4325</v>
      </c>
      <c r="D818" s="633"/>
      <c r="E818" s="42">
        <v>26059.9</v>
      </c>
      <c r="F818" s="288">
        <f t="shared" si="13"/>
        <v>120391305.10999914</v>
      </c>
    </row>
    <row r="819" spans="1:6" s="275" customFormat="1" ht="41.25" customHeight="1" x14ac:dyDescent="0.2">
      <c r="A819" s="217">
        <v>44347</v>
      </c>
      <c r="B819" s="5">
        <v>59815</v>
      </c>
      <c r="C819" s="193" t="s">
        <v>4326</v>
      </c>
      <c r="D819" s="633"/>
      <c r="E819" s="42">
        <v>5076.1400000000003</v>
      </c>
      <c r="F819" s="288">
        <f t="shared" si="13"/>
        <v>120386228.96999913</v>
      </c>
    </row>
    <row r="820" spans="1:6" s="275" customFormat="1" ht="41.25" customHeight="1" x14ac:dyDescent="0.2">
      <c r="A820" s="217">
        <v>44347</v>
      </c>
      <c r="B820" s="5">
        <v>59816</v>
      </c>
      <c r="C820" s="193" t="s">
        <v>4327</v>
      </c>
      <c r="D820" s="633"/>
      <c r="E820" s="42">
        <v>87997.23</v>
      </c>
      <c r="F820" s="288">
        <f t="shared" si="13"/>
        <v>120298231.73999913</v>
      </c>
    </row>
    <row r="821" spans="1:6" s="275" customFormat="1" ht="41.25" customHeight="1" x14ac:dyDescent="0.2">
      <c r="A821" s="217">
        <v>44347</v>
      </c>
      <c r="B821" s="5">
        <v>59817</v>
      </c>
      <c r="C821" s="193" t="s">
        <v>4328</v>
      </c>
      <c r="D821" s="633"/>
      <c r="E821" s="42">
        <v>12690.36</v>
      </c>
      <c r="F821" s="288">
        <f t="shared" si="13"/>
        <v>120285541.37999913</v>
      </c>
    </row>
    <row r="822" spans="1:6" s="275" customFormat="1" ht="41.25" customHeight="1" x14ac:dyDescent="0.2">
      <c r="A822" s="217">
        <v>44347</v>
      </c>
      <c r="B822" s="5">
        <v>59818</v>
      </c>
      <c r="C822" s="193" t="s">
        <v>4329</v>
      </c>
      <c r="D822" s="633"/>
      <c r="E822" s="42">
        <v>37228.43</v>
      </c>
      <c r="F822" s="288">
        <f t="shared" si="13"/>
        <v>120248312.94999912</v>
      </c>
    </row>
    <row r="823" spans="1:6" s="275" customFormat="1" ht="41.25" customHeight="1" x14ac:dyDescent="0.2">
      <c r="A823" s="217">
        <v>44347</v>
      </c>
      <c r="B823" s="5">
        <v>59819</v>
      </c>
      <c r="C823" s="193" t="s">
        <v>4330</v>
      </c>
      <c r="D823" s="633"/>
      <c r="E823" s="42">
        <v>88458.7</v>
      </c>
      <c r="F823" s="288">
        <f t="shared" si="13"/>
        <v>120159854.24999912</v>
      </c>
    </row>
    <row r="824" spans="1:6" s="275" customFormat="1" ht="41.25" customHeight="1" x14ac:dyDescent="0.2">
      <c r="A824" s="217">
        <v>44347</v>
      </c>
      <c r="B824" s="5">
        <v>59820</v>
      </c>
      <c r="C824" s="193" t="s">
        <v>4331</v>
      </c>
      <c r="D824" s="633"/>
      <c r="E824" s="42">
        <v>45690.36</v>
      </c>
      <c r="F824" s="288">
        <f t="shared" si="13"/>
        <v>120114163.88999912</v>
      </c>
    </row>
    <row r="825" spans="1:6" s="275" customFormat="1" ht="41.25" customHeight="1" x14ac:dyDescent="0.2">
      <c r="A825" s="217">
        <v>44347</v>
      </c>
      <c r="B825" s="5">
        <v>59821</v>
      </c>
      <c r="C825" s="193" t="s">
        <v>4332</v>
      </c>
      <c r="D825" s="633"/>
      <c r="E825" s="42">
        <v>31075.22</v>
      </c>
      <c r="F825" s="288">
        <f t="shared" si="13"/>
        <v>120083088.66999912</v>
      </c>
    </row>
    <row r="826" spans="1:6" s="275" customFormat="1" ht="41.25" customHeight="1" x14ac:dyDescent="0.2">
      <c r="A826" s="217">
        <v>44347</v>
      </c>
      <c r="B826" s="5">
        <v>59822</v>
      </c>
      <c r="C826" s="193" t="s">
        <v>4333</v>
      </c>
      <c r="D826" s="633"/>
      <c r="E826" s="42">
        <v>30456.85</v>
      </c>
      <c r="F826" s="288">
        <f t="shared" si="13"/>
        <v>120052631.81999913</v>
      </c>
    </row>
    <row r="827" spans="1:6" s="275" customFormat="1" ht="41.25" customHeight="1" x14ac:dyDescent="0.2">
      <c r="A827" s="217">
        <v>44347</v>
      </c>
      <c r="B827" s="5">
        <v>59823</v>
      </c>
      <c r="C827" s="193" t="s">
        <v>4334</v>
      </c>
      <c r="D827" s="633"/>
      <c r="E827" s="42">
        <v>230669.89</v>
      </c>
      <c r="F827" s="288">
        <f t="shared" si="13"/>
        <v>119821961.92999913</v>
      </c>
    </row>
    <row r="828" spans="1:6" s="275" customFormat="1" ht="41.25" customHeight="1" x14ac:dyDescent="0.2">
      <c r="A828" s="217">
        <v>44347</v>
      </c>
      <c r="B828" s="5">
        <v>59824</v>
      </c>
      <c r="C828" s="193" t="s">
        <v>4335</v>
      </c>
      <c r="D828" s="633"/>
      <c r="E828" s="42">
        <v>139006.76</v>
      </c>
      <c r="F828" s="288">
        <f t="shared" si="13"/>
        <v>119682955.16999912</v>
      </c>
    </row>
    <row r="829" spans="1:6" s="275" customFormat="1" ht="41.25" customHeight="1" x14ac:dyDescent="0.2">
      <c r="A829" s="217">
        <v>44347</v>
      </c>
      <c r="B829" s="5">
        <v>59825</v>
      </c>
      <c r="C829" s="193" t="s">
        <v>4336</v>
      </c>
      <c r="D829" s="633"/>
      <c r="E829" s="42">
        <v>143073.37</v>
      </c>
      <c r="F829" s="288">
        <f t="shared" si="13"/>
        <v>119539881.79999912</v>
      </c>
    </row>
    <row r="830" spans="1:6" s="275" customFormat="1" ht="41.25" customHeight="1" x14ac:dyDescent="0.2">
      <c r="A830" s="217">
        <v>44347</v>
      </c>
      <c r="B830" s="5">
        <v>59826</v>
      </c>
      <c r="C830" s="193" t="s">
        <v>4337</v>
      </c>
      <c r="D830" s="633"/>
      <c r="E830" s="42">
        <v>86765.11</v>
      </c>
      <c r="F830" s="288">
        <f t="shared" si="13"/>
        <v>119453116.68999912</v>
      </c>
    </row>
    <row r="831" spans="1:6" s="275" customFormat="1" ht="41.25" customHeight="1" x14ac:dyDescent="0.2">
      <c r="A831" s="217">
        <v>44347</v>
      </c>
      <c r="B831" s="5">
        <v>59827</v>
      </c>
      <c r="C831" s="193" t="s">
        <v>4338</v>
      </c>
      <c r="D831" s="633"/>
      <c r="E831" s="42">
        <v>187688.05</v>
      </c>
      <c r="F831" s="288">
        <f t="shared" si="13"/>
        <v>119265428.63999912</v>
      </c>
    </row>
    <row r="832" spans="1:6" s="275" customFormat="1" ht="41.25" customHeight="1" x14ac:dyDescent="0.2">
      <c r="A832" s="217">
        <v>44347</v>
      </c>
      <c r="B832" s="5">
        <v>59828</v>
      </c>
      <c r="C832" s="193" t="s">
        <v>4339</v>
      </c>
      <c r="D832" s="633"/>
      <c r="E832" s="42">
        <v>142611.91</v>
      </c>
      <c r="F832" s="288">
        <f t="shared" si="13"/>
        <v>119122816.72999913</v>
      </c>
    </row>
    <row r="833" spans="1:6" s="275" customFormat="1" ht="41.25" customHeight="1" x14ac:dyDescent="0.2">
      <c r="A833" s="217">
        <v>44347</v>
      </c>
      <c r="B833" s="5">
        <v>59829</v>
      </c>
      <c r="C833" s="193" t="s">
        <v>3091</v>
      </c>
      <c r="D833" s="633"/>
      <c r="E833" s="42">
        <v>143073.37</v>
      </c>
      <c r="F833" s="288">
        <f t="shared" si="13"/>
        <v>118979743.35999912</v>
      </c>
    </row>
    <row r="834" spans="1:6" s="275" customFormat="1" ht="41.25" customHeight="1" x14ac:dyDescent="0.2">
      <c r="A834" s="217">
        <v>44347</v>
      </c>
      <c r="B834" s="5">
        <v>59830</v>
      </c>
      <c r="C834" s="193" t="s">
        <v>4340</v>
      </c>
      <c r="D834" s="633"/>
      <c r="E834" s="42">
        <v>29614.21</v>
      </c>
      <c r="F834" s="288">
        <f t="shared" si="13"/>
        <v>118950129.14999913</v>
      </c>
    </row>
    <row r="835" spans="1:6" s="275" customFormat="1" ht="41.25" customHeight="1" x14ac:dyDescent="0.2">
      <c r="A835" s="217">
        <v>44347</v>
      </c>
      <c r="B835" s="5">
        <v>59831</v>
      </c>
      <c r="C835" s="193" t="s">
        <v>4341</v>
      </c>
      <c r="D835" s="633"/>
      <c r="E835" s="42">
        <v>187688.05</v>
      </c>
      <c r="F835" s="288">
        <f t="shared" si="13"/>
        <v>118762441.09999913</v>
      </c>
    </row>
    <row r="836" spans="1:6" s="275" customFormat="1" ht="41.25" customHeight="1" x14ac:dyDescent="0.2">
      <c r="A836" s="217">
        <v>44347</v>
      </c>
      <c r="B836" s="5">
        <v>59832</v>
      </c>
      <c r="C836" s="193" t="s">
        <v>4342</v>
      </c>
      <c r="D836" s="633"/>
      <c r="E836" s="42">
        <v>185380.71</v>
      </c>
      <c r="F836" s="288">
        <f t="shared" si="13"/>
        <v>118577060.38999914</v>
      </c>
    </row>
    <row r="837" spans="1:6" s="275" customFormat="1" ht="41.25" customHeight="1" x14ac:dyDescent="0.2">
      <c r="A837" s="217">
        <v>44347</v>
      </c>
      <c r="B837" s="5">
        <v>59833</v>
      </c>
      <c r="C837" s="193" t="s">
        <v>4343</v>
      </c>
      <c r="D837" s="633"/>
      <c r="E837" s="42">
        <v>88458.7</v>
      </c>
      <c r="F837" s="288">
        <f t="shared" si="13"/>
        <v>118488601.68999913</v>
      </c>
    </row>
    <row r="838" spans="1:6" s="275" customFormat="1" ht="41.25" customHeight="1" x14ac:dyDescent="0.2">
      <c r="A838" s="217">
        <v>44347</v>
      </c>
      <c r="B838" s="5">
        <v>59834</v>
      </c>
      <c r="C838" s="193" t="s">
        <v>4344</v>
      </c>
      <c r="D838" s="633"/>
      <c r="E838" s="42">
        <v>4614.67</v>
      </c>
      <c r="F838" s="288">
        <f t="shared" si="13"/>
        <v>118483987.01999913</v>
      </c>
    </row>
    <row r="839" spans="1:6" s="275" customFormat="1" ht="41.25" customHeight="1" x14ac:dyDescent="0.2">
      <c r="A839" s="217">
        <v>44347</v>
      </c>
      <c r="B839" s="5">
        <v>59835</v>
      </c>
      <c r="C839" s="193" t="s">
        <v>4345</v>
      </c>
      <c r="D839" s="633"/>
      <c r="E839" s="42">
        <v>97074.3</v>
      </c>
      <c r="F839" s="288">
        <f t="shared" si="13"/>
        <v>118386912.71999913</v>
      </c>
    </row>
    <row r="840" spans="1:6" s="275" customFormat="1" ht="41.25" customHeight="1" x14ac:dyDescent="0.2">
      <c r="A840" s="217">
        <v>44347</v>
      </c>
      <c r="B840" s="5">
        <v>59836</v>
      </c>
      <c r="C840" s="193" t="s">
        <v>4346</v>
      </c>
      <c r="D840" s="633"/>
      <c r="E840" s="42">
        <v>8306.41</v>
      </c>
      <c r="F840" s="288">
        <f t="shared" si="13"/>
        <v>118378606.30999914</v>
      </c>
    </row>
    <row r="841" spans="1:6" s="275" customFormat="1" ht="41.25" customHeight="1" x14ac:dyDescent="0.2">
      <c r="A841" s="217">
        <v>44347</v>
      </c>
      <c r="B841" s="5">
        <v>59837</v>
      </c>
      <c r="C841" s="193" t="s">
        <v>4347</v>
      </c>
      <c r="D841" s="633"/>
      <c r="E841" s="42">
        <v>43844.02</v>
      </c>
      <c r="F841" s="288">
        <f t="shared" si="13"/>
        <v>118334762.28999914</v>
      </c>
    </row>
    <row r="842" spans="1:6" s="275" customFormat="1" ht="41.25" customHeight="1" x14ac:dyDescent="0.2">
      <c r="A842" s="217">
        <v>44347</v>
      </c>
      <c r="B842" s="5">
        <v>59838</v>
      </c>
      <c r="C842" s="193" t="s">
        <v>4348</v>
      </c>
      <c r="D842" s="633"/>
      <c r="E842" s="42">
        <v>187688.05</v>
      </c>
      <c r="F842" s="288">
        <f t="shared" si="13"/>
        <v>118147074.23999915</v>
      </c>
    </row>
    <row r="843" spans="1:6" s="275" customFormat="1" ht="41.25" customHeight="1" x14ac:dyDescent="0.2">
      <c r="A843" s="217">
        <v>44347</v>
      </c>
      <c r="B843" s="5">
        <v>59839</v>
      </c>
      <c r="C843" s="193" t="s">
        <v>4349</v>
      </c>
      <c r="D843" s="633"/>
      <c r="E843" s="42">
        <v>206765.11</v>
      </c>
      <c r="F843" s="288">
        <f t="shared" si="13"/>
        <v>117940309.12999915</v>
      </c>
    </row>
    <row r="844" spans="1:6" s="275" customFormat="1" ht="41.25" customHeight="1" x14ac:dyDescent="0.2">
      <c r="A844" s="217">
        <v>44347</v>
      </c>
      <c r="B844" s="5">
        <v>59840</v>
      </c>
      <c r="C844" s="193" t="s">
        <v>4350</v>
      </c>
      <c r="D844" s="633"/>
      <c r="E844" s="42">
        <v>29614.21</v>
      </c>
      <c r="F844" s="288">
        <f t="shared" si="13"/>
        <v>117910694.91999915</v>
      </c>
    </row>
    <row r="845" spans="1:6" s="275" customFormat="1" ht="41.25" customHeight="1" x14ac:dyDescent="0.2">
      <c r="A845" s="217">
        <v>44347</v>
      </c>
      <c r="B845" s="5">
        <v>59841</v>
      </c>
      <c r="C845" s="193" t="s">
        <v>4351</v>
      </c>
      <c r="D845" s="633"/>
      <c r="E845" s="42">
        <v>185380.71</v>
      </c>
      <c r="F845" s="288">
        <f t="shared" si="13"/>
        <v>117725314.20999916</v>
      </c>
    </row>
    <row r="846" spans="1:6" s="275" customFormat="1" ht="41.25" customHeight="1" x14ac:dyDescent="0.2">
      <c r="A846" s="217">
        <v>44347</v>
      </c>
      <c r="B846" s="5">
        <v>59842</v>
      </c>
      <c r="C846" s="193" t="s">
        <v>4352</v>
      </c>
      <c r="D846" s="633"/>
      <c r="E846" s="42">
        <v>6091.37</v>
      </c>
      <c r="F846" s="288">
        <f t="shared" si="13"/>
        <v>117719222.83999915</v>
      </c>
    </row>
    <row r="847" spans="1:6" s="275" customFormat="1" ht="41.25" customHeight="1" x14ac:dyDescent="0.2">
      <c r="A847" s="217">
        <v>44347</v>
      </c>
      <c r="B847" s="5">
        <v>9843</v>
      </c>
      <c r="C847" s="193" t="s">
        <v>4353</v>
      </c>
      <c r="D847" s="633"/>
      <c r="E847" s="42">
        <v>140304.57</v>
      </c>
      <c r="F847" s="288">
        <f t="shared" si="13"/>
        <v>117578918.26999916</v>
      </c>
    </row>
    <row r="848" spans="1:6" s="275" customFormat="1" ht="41.25" customHeight="1" x14ac:dyDescent="0.2">
      <c r="A848" s="217">
        <v>44347</v>
      </c>
      <c r="B848" s="5">
        <v>9844</v>
      </c>
      <c r="C848" s="193" t="s">
        <v>4354</v>
      </c>
      <c r="D848" s="633"/>
      <c r="E848" s="42">
        <v>206456.85</v>
      </c>
      <c r="F848" s="288">
        <f t="shared" si="13"/>
        <v>117372461.41999917</v>
      </c>
    </row>
    <row r="849" spans="1:6" s="275" customFormat="1" ht="41.25" customHeight="1" x14ac:dyDescent="0.2">
      <c r="A849" s="217">
        <v>44347</v>
      </c>
      <c r="B849" s="5">
        <v>59845</v>
      </c>
      <c r="C849" s="193" t="s">
        <v>4355</v>
      </c>
      <c r="D849" s="633"/>
      <c r="E849" s="42">
        <v>89051.11</v>
      </c>
      <c r="F849" s="288">
        <f t="shared" si="13"/>
        <v>117283410.30999917</v>
      </c>
    </row>
    <row r="850" spans="1:6" s="275" customFormat="1" ht="41.25" customHeight="1" x14ac:dyDescent="0.2">
      <c r="A850" s="217">
        <v>44347</v>
      </c>
      <c r="B850" s="5">
        <v>59846</v>
      </c>
      <c r="C850" s="193" t="s">
        <v>4380</v>
      </c>
      <c r="D850" s="633"/>
      <c r="E850" s="42">
        <v>2319.9</v>
      </c>
      <c r="F850" s="288">
        <f t="shared" ref="F850:F868" si="14">F849+D850-E850</f>
        <v>117281090.40999916</v>
      </c>
    </row>
    <row r="851" spans="1:6" s="275" customFormat="1" ht="41.25" customHeight="1" x14ac:dyDescent="0.2">
      <c r="A851" s="217">
        <v>44347</v>
      </c>
      <c r="B851" s="5">
        <v>59847</v>
      </c>
      <c r="C851" s="193" t="s">
        <v>4356</v>
      </c>
      <c r="D851" s="633"/>
      <c r="E851" s="42">
        <v>57328.44</v>
      </c>
      <c r="F851" s="288">
        <f t="shared" si="14"/>
        <v>117223761.96999916</v>
      </c>
    </row>
    <row r="852" spans="1:6" s="275" customFormat="1" ht="41.25" customHeight="1" x14ac:dyDescent="0.2">
      <c r="A852" s="217">
        <v>44347</v>
      </c>
      <c r="B852" s="212">
        <v>59848</v>
      </c>
      <c r="C852" s="193" t="s">
        <v>4357</v>
      </c>
      <c r="D852" s="681"/>
      <c r="E852" s="42">
        <v>4168.8999999999996</v>
      </c>
      <c r="F852" s="288">
        <f t="shared" si="14"/>
        <v>117219593.06999916</v>
      </c>
    </row>
    <row r="853" spans="1:6" s="275" customFormat="1" ht="41.25" customHeight="1" x14ac:dyDescent="0.2">
      <c r="A853" s="217">
        <v>44347</v>
      </c>
      <c r="B853" s="212">
        <v>59849</v>
      </c>
      <c r="C853" s="193" t="s">
        <v>4381</v>
      </c>
      <c r="D853" s="633"/>
      <c r="E853" s="42">
        <v>3000</v>
      </c>
      <c r="F853" s="288">
        <f t="shared" si="14"/>
        <v>117216593.06999916</v>
      </c>
    </row>
    <row r="854" spans="1:6" s="275" customFormat="1" ht="41.25" customHeight="1" x14ac:dyDescent="0.2">
      <c r="A854" s="217">
        <v>44347</v>
      </c>
      <c r="B854" s="212">
        <v>59850</v>
      </c>
      <c r="C854" s="193" t="s">
        <v>4382</v>
      </c>
      <c r="D854" s="633"/>
      <c r="E854" s="42">
        <v>5740</v>
      </c>
      <c r="F854" s="288">
        <f t="shared" si="14"/>
        <v>117210853.06999916</v>
      </c>
    </row>
    <row r="855" spans="1:6" s="275" customFormat="1" ht="41.25" customHeight="1" x14ac:dyDescent="0.2">
      <c r="A855" s="217">
        <v>44347</v>
      </c>
      <c r="B855" s="212">
        <v>59851</v>
      </c>
      <c r="C855" s="193" t="s">
        <v>4358</v>
      </c>
      <c r="D855" s="633"/>
      <c r="E855" s="42">
        <v>30283.8</v>
      </c>
      <c r="F855" s="288">
        <f t="shared" si="14"/>
        <v>117180569.26999916</v>
      </c>
    </row>
    <row r="856" spans="1:6" s="275" customFormat="1" ht="41.25" customHeight="1" x14ac:dyDescent="0.2">
      <c r="A856" s="217">
        <v>44347</v>
      </c>
      <c r="B856" s="212">
        <v>59852</v>
      </c>
      <c r="C856" s="193" t="s">
        <v>4359</v>
      </c>
      <c r="D856" s="633"/>
      <c r="E856" s="42">
        <v>16922.009999999998</v>
      </c>
      <c r="F856" s="288">
        <f t="shared" si="14"/>
        <v>117163647.25999916</v>
      </c>
    </row>
    <row r="857" spans="1:6" s="275" customFormat="1" ht="41.25" customHeight="1" x14ac:dyDescent="0.2">
      <c r="A857" s="217">
        <v>44347</v>
      </c>
      <c r="B857" s="212">
        <v>59853</v>
      </c>
      <c r="C857" s="193" t="s">
        <v>4360</v>
      </c>
      <c r="D857" s="633"/>
      <c r="E857" s="42">
        <v>185380.71</v>
      </c>
      <c r="F857" s="288">
        <f t="shared" si="14"/>
        <v>116978266.54999916</v>
      </c>
    </row>
    <row r="858" spans="1:6" s="275" customFormat="1" ht="41.25" customHeight="1" x14ac:dyDescent="0.2">
      <c r="A858" s="217">
        <v>44347</v>
      </c>
      <c r="B858" s="212">
        <v>59854</v>
      </c>
      <c r="C858" s="193" t="s">
        <v>4361</v>
      </c>
      <c r="D858" s="633"/>
      <c r="E858" s="42">
        <v>22842.639999999999</v>
      </c>
      <c r="F858" s="288">
        <f t="shared" si="14"/>
        <v>116955423.90999916</v>
      </c>
    </row>
    <row r="859" spans="1:6" s="275" customFormat="1" ht="41.25" customHeight="1" x14ac:dyDescent="0.2">
      <c r="A859" s="217">
        <v>44347</v>
      </c>
      <c r="B859" s="212">
        <v>59855</v>
      </c>
      <c r="C859" s="193" t="s">
        <v>4362</v>
      </c>
      <c r="D859" s="633"/>
      <c r="E859" s="42">
        <v>185380.71</v>
      </c>
      <c r="F859" s="288">
        <f t="shared" si="14"/>
        <v>116770043.19999917</v>
      </c>
    </row>
    <row r="860" spans="1:6" s="275" customFormat="1" ht="41.25" customHeight="1" x14ac:dyDescent="0.2">
      <c r="A860" s="217">
        <v>44347</v>
      </c>
      <c r="B860" s="212">
        <v>59856</v>
      </c>
      <c r="C860" s="193" t="s">
        <v>4363</v>
      </c>
      <c r="D860" s="633"/>
      <c r="E860" s="42">
        <v>173073.37</v>
      </c>
      <c r="F860" s="288">
        <f t="shared" si="14"/>
        <v>116596969.82999916</v>
      </c>
    </row>
    <row r="861" spans="1:6" s="275" customFormat="1" ht="41.25" customHeight="1" x14ac:dyDescent="0.2">
      <c r="A861" s="217">
        <v>44347</v>
      </c>
      <c r="B861" s="212">
        <v>59857</v>
      </c>
      <c r="C861" s="193" t="s">
        <v>4364</v>
      </c>
      <c r="D861" s="633"/>
      <c r="E861" s="42">
        <v>33844.019999999997</v>
      </c>
      <c r="F861" s="288">
        <f t="shared" si="14"/>
        <v>116563125.80999917</v>
      </c>
    </row>
    <row r="862" spans="1:6" s="275" customFormat="1" ht="41.25" customHeight="1" x14ac:dyDescent="0.2">
      <c r="A862" s="217">
        <v>44347</v>
      </c>
      <c r="B862" s="212">
        <v>59858</v>
      </c>
      <c r="C862" s="193" t="s">
        <v>4365</v>
      </c>
      <c r="D862" s="633"/>
      <c r="E862" s="42">
        <v>185380.71</v>
      </c>
      <c r="F862" s="288">
        <f t="shared" si="14"/>
        <v>116377745.09999917</v>
      </c>
    </row>
    <row r="863" spans="1:6" s="275" customFormat="1" ht="41.25" customHeight="1" x14ac:dyDescent="0.2">
      <c r="A863" s="217">
        <v>44347</v>
      </c>
      <c r="B863" s="212">
        <v>59859</v>
      </c>
      <c r="C863" s="193" t="s">
        <v>4366</v>
      </c>
      <c r="D863" s="633"/>
      <c r="E863" s="42">
        <v>171227.5</v>
      </c>
      <c r="F863" s="288">
        <f t="shared" si="14"/>
        <v>116206517.59999917</v>
      </c>
    </row>
    <row r="864" spans="1:6" s="275" customFormat="1" ht="41.25" customHeight="1" x14ac:dyDescent="0.2">
      <c r="A864" s="217">
        <v>44347</v>
      </c>
      <c r="B864" s="212">
        <v>59860</v>
      </c>
      <c r="C864" s="193" t="s">
        <v>4367</v>
      </c>
      <c r="D864" s="633"/>
      <c r="E864" s="42">
        <v>185380.71</v>
      </c>
      <c r="F864" s="288">
        <f t="shared" si="14"/>
        <v>116021136.88999918</v>
      </c>
    </row>
    <row r="865" spans="1:6" s="275" customFormat="1" ht="41.25" customHeight="1" x14ac:dyDescent="0.2">
      <c r="A865" s="217">
        <v>44347</v>
      </c>
      <c r="B865" s="212">
        <v>59861</v>
      </c>
      <c r="C865" s="193" t="s">
        <v>4368</v>
      </c>
      <c r="D865" s="633"/>
      <c r="E865" s="42">
        <v>96612.83</v>
      </c>
      <c r="F865" s="288">
        <f t="shared" si="14"/>
        <v>115924524.05999918</v>
      </c>
    </row>
    <row r="866" spans="1:6" s="275" customFormat="1" ht="23.25" customHeight="1" x14ac:dyDescent="0.2">
      <c r="A866" s="217">
        <v>44347</v>
      </c>
      <c r="B866" s="212">
        <v>59862</v>
      </c>
      <c r="C866" s="193" t="s">
        <v>41</v>
      </c>
      <c r="D866" s="633"/>
      <c r="E866" s="42">
        <v>0</v>
      </c>
      <c r="F866" s="288">
        <f t="shared" si="14"/>
        <v>115924524.05999918</v>
      </c>
    </row>
    <row r="867" spans="1:6" s="275" customFormat="1" ht="71.25" customHeight="1" x14ac:dyDescent="0.2">
      <c r="A867" s="217">
        <v>44347</v>
      </c>
      <c r="B867" s="252" t="s">
        <v>4369</v>
      </c>
      <c r="C867" s="193" t="s">
        <v>4383</v>
      </c>
      <c r="D867" s="633"/>
      <c r="E867" s="42">
        <v>19554913.289999999</v>
      </c>
      <c r="F867" s="288">
        <f t="shared" si="14"/>
        <v>96369610.769999176</v>
      </c>
    </row>
    <row r="868" spans="1:6" s="275" customFormat="1" ht="29.25" customHeight="1" x14ac:dyDescent="0.2">
      <c r="A868" s="217">
        <v>44347</v>
      </c>
      <c r="B868" s="252" t="s">
        <v>4370</v>
      </c>
      <c r="C868" s="193" t="s">
        <v>4371</v>
      </c>
      <c r="D868" s="633"/>
      <c r="E868" s="42">
        <v>50091.88</v>
      </c>
      <c r="F868" s="288">
        <f t="shared" si="14"/>
        <v>96319518.889999181</v>
      </c>
    </row>
    <row r="869" spans="1:6" s="275" customFormat="1" ht="29.25" customHeight="1" x14ac:dyDescent="0.2">
      <c r="A869" s="573"/>
      <c r="B869" s="698"/>
      <c r="C869" s="35"/>
      <c r="D869" s="634"/>
      <c r="E869" s="32"/>
      <c r="F869" s="118"/>
    </row>
    <row r="870" spans="1:6" s="275" customFormat="1" ht="29.25" customHeight="1" x14ac:dyDescent="0.2">
      <c r="A870" s="573"/>
      <c r="B870" s="698"/>
      <c r="C870" s="35"/>
      <c r="D870" s="634"/>
      <c r="E870" s="32"/>
      <c r="F870" s="118"/>
    </row>
    <row r="871" spans="1:6" s="275" customFormat="1" ht="41.25" customHeight="1" x14ac:dyDescent="0.2">
      <c r="A871" s="636"/>
      <c r="B871" s="684"/>
      <c r="C871" s="635" t="s">
        <v>0</v>
      </c>
      <c r="D871" s="638"/>
      <c r="E871" s="638"/>
      <c r="F871" s="638"/>
    </row>
    <row r="872" spans="1:6" s="275" customFormat="1" ht="22.5" customHeight="1" x14ac:dyDescent="0.2">
      <c r="A872" s="663"/>
      <c r="B872" s="663"/>
      <c r="C872" s="680" t="s">
        <v>33</v>
      </c>
      <c r="D872" s="663"/>
      <c r="E872" s="663"/>
      <c r="F872" s="663"/>
    </row>
    <row r="873" spans="1:6" s="275" customFormat="1" ht="13.5" customHeight="1" x14ac:dyDescent="0.2">
      <c r="A873" s="638"/>
      <c r="B873" s="638"/>
      <c r="C873" s="635" t="s">
        <v>1</v>
      </c>
      <c r="D873" s="638"/>
      <c r="E873" s="638"/>
      <c r="F873" s="638"/>
    </row>
    <row r="874" spans="1:6" s="275" customFormat="1" ht="14.25" customHeight="1" x14ac:dyDescent="0.2">
      <c r="A874" s="638"/>
      <c r="B874" s="638"/>
      <c r="C874" s="635" t="s">
        <v>3138</v>
      </c>
      <c r="D874" s="638"/>
      <c r="E874" s="638"/>
      <c r="F874" s="638"/>
    </row>
    <row r="875" spans="1:6" s="275" customFormat="1" ht="15" customHeight="1" x14ac:dyDescent="0.2">
      <c r="A875" s="638"/>
      <c r="B875" s="638"/>
      <c r="C875" s="635" t="s">
        <v>2</v>
      </c>
      <c r="D875" s="638"/>
      <c r="E875" s="638"/>
      <c r="F875" s="638"/>
    </row>
    <row r="876" spans="1:6" s="275" customFormat="1" ht="19.5" customHeight="1" thickBot="1" x14ac:dyDescent="0.25">
      <c r="A876" s="635"/>
      <c r="B876" s="636"/>
      <c r="C876" s="635"/>
      <c r="D876" s="635"/>
      <c r="E876" s="637"/>
      <c r="F876" s="638"/>
    </row>
    <row r="877" spans="1:6" s="275" customFormat="1" ht="30" customHeight="1" thickBot="1" x14ac:dyDescent="0.25">
      <c r="A877" s="685"/>
      <c r="B877" s="686"/>
      <c r="C877" s="689" t="s">
        <v>15</v>
      </c>
      <c r="D877" s="687"/>
      <c r="E877" s="687"/>
      <c r="F877" s="688"/>
    </row>
    <row r="878" spans="1:6" s="275" customFormat="1" ht="3.75" hidden="1" customHeight="1" x14ac:dyDescent="0.2">
      <c r="A878" s="666"/>
      <c r="B878" s="683"/>
      <c r="C878" s="667"/>
      <c r="D878" s="667"/>
      <c r="E878" s="667"/>
      <c r="F878" s="639"/>
    </row>
    <row r="879" spans="1:6" s="275" customFormat="1" ht="33" customHeight="1" thickBot="1" x14ac:dyDescent="0.25">
      <c r="A879" s="664" t="s">
        <v>4</v>
      </c>
      <c r="B879" s="682"/>
      <c r="C879" s="665"/>
      <c r="D879" s="665"/>
      <c r="E879" s="668"/>
      <c r="F879" s="669">
        <v>2427592741.4299998</v>
      </c>
    </row>
    <row r="880" spans="1:6" s="275" customFormat="1" ht="5.25" hidden="1" customHeight="1" x14ac:dyDescent="0.2">
      <c r="A880" s="666"/>
      <c r="B880" s="683"/>
      <c r="C880" s="667"/>
      <c r="D880" s="667"/>
      <c r="E880" s="670"/>
      <c r="F880" s="671"/>
    </row>
    <row r="881" spans="1:60" ht="15" customHeight="1" x14ac:dyDescent="0.2">
      <c r="A881" s="672" t="s">
        <v>5</v>
      </c>
      <c r="B881" s="673" t="s">
        <v>6</v>
      </c>
      <c r="C881" s="672" t="s">
        <v>22</v>
      </c>
      <c r="D881" s="672" t="s">
        <v>8</v>
      </c>
      <c r="E881" s="674" t="s">
        <v>9</v>
      </c>
      <c r="F881" s="675" t="s">
        <v>10</v>
      </c>
    </row>
    <row r="882" spans="1:60" ht="15" customHeight="1" thickBot="1" x14ac:dyDescent="0.25">
      <c r="A882" s="676"/>
      <c r="B882" s="677"/>
      <c r="C882" s="676"/>
      <c r="D882" s="676"/>
      <c r="E882" s="678"/>
      <c r="F882" s="679"/>
    </row>
    <row r="883" spans="1:60" ht="15" customHeight="1" thickBot="1" x14ac:dyDescent="0.25">
      <c r="A883" s="640"/>
      <c r="B883" s="641"/>
      <c r="C883" s="641" t="s">
        <v>16</v>
      </c>
      <c r="D883" s="642"/>
      <c r="E883" s="180"/>
      <c r="F883" s="643">
        <f>F879+D883</f>
        <v>2427592741.4299998</v>
      </c>
    </row>
    <row r="884" spans="1:60" ht="15" customHeight="1" thickBot="1" x14ac:dyDescent="0.25">
      <c r="A884" s="640"/>
      <c r="B884" s="641"/>
      <c r="C884" s="641" t="s">
        <v>387</v>
      </c>
      <c r="D884" s="642"/>
      <c r="E884" s="180"/>
      <c r="F884" s="643">
        <f>F883+D884</f>
        <v>2427592741.4299998</v>
      </c>
    </row>
    <row r="885" spans="1:60" ht="15" customHeight="1" thickBot="1" x14ac:dyDescent="0.25">
      <c r="A885" s="640"/>
      <c r="B885" s="641"/>
      <c r="C885" s="641" t="s">
        <v>1759</v>
      </c>
      <c r="D885" s="642"/>
      <c r="E885" s="180"/>
      <c r="F885" s="643">
        <f>F884+D885</f>
        <v>2427592741.4299998</v>
      </c>
    </row>
    <row r="886" spans="1:60" ht="15" customHeight="1" thickBot="1" x14ac:dyDescent="0.25">
      <c r="A886" s="644"/>
      <c r="B886" s="218"/>
      <c r="C886" s="641" t="s">
        <v>34</v>
      </c>
      <c r="D886" s="645"/>
      <c r="E886" s="646"/>
      <c r="F886" s="643">
        <f>F885+D886</f>
        <v>2427592741.4299998</v>
      </c>
    </row>
    <row r="887" spans="1:60" ht="15" customHeight="1" thickBot="1" x14ac:dyDescent="0.25">
      <c r="A887" s="647"/>
      <c r="B887" s="648"/>
      <c r="C887" s="641" t="s">
        <v>16</v>
      </c>
      <c r="D887" s="649"/>
      <c r="E887" s="696">
        <v>90000000</v>
      </c>
      <c r="F887" s="643">
        <f>F886+D887-E887</f>
        <v>2337592741.4299998</v>
      </c>
    </row>
    <row r="888" spans="1:60" ht="15" customHeight="1" thickBot="1" x14ac:dyDescent="0.25">
      <c r="A888" s="647"/>
      <c r="B888" s="648"/>
      <c r="C888" s="650" t="s">
        <v>387</v>
      </c>
      <c r="D888" s="651">
        <v>250000</v>
      </c>
      <c r="E888" s="651"/>
      <c r="F888" s="643">
        <f>F887+D888</f>
        <v>2337842741.4299998</v>
      </c>
    </row>
    <row r="889" spans="1:60" ht="15" customHeight="1" thickBot="1" x14ac:dyDescent="0.25">
      <c r="A889" s="652"/>
      <c r="B889" s="648"/>
      <c r="C889" s="653" t="s">
        <v>1084</v>
      </c>
      <c r="D889" s="135"/>
      <c r="E889" s="316"/>
      <c r="F889" s="643">
        <f>F888+D889</f>
        <v>2337842741.4299998</v>
      </c>
    </row>
    <row r="890" spans="1:60" ht="15" customHeight="1" thickBot="1" x14ac:dyDescent="0.25">
      <c r="A890" s="654"/>
      <c r="B890" s="218"/>
      <c r="C890" s="655" t="s">
        <v>1090</v>
      </c>
      <c r="D890" s="128"/>
      <c r="E890" s="180">
        <v>78570.080000000002</v>
      </c>
      <c r="F890" s="643">
        <f>F889-E890</f>
        <v>2337764171.3499999</v>
      </c>
    </row>
    <row r="891" spans="1:60" ht="15" customHeight="1" thickBot="1" x14ac:dyDescent="0.25">
      <c r="A891" s="654"/>
      <c r="B891" s="218"/>
      <c r="C891" s="656" t="s">
        <v>2479</v>
      </c>
      <c r="D891" s="128"/>
      <c r="E891" s="180">
        <v>63434.5</v>
      </c>
      <c r="F891" s="643">
        <f t="shared" ref="F891:F930" si="15">F890-E891</f>
        <v>2337700736.8499999</v>
      </c>
    </row>
    <row r="892" spans="1:60" ht="15" customHeight="1" thickBot="1" x14ac:dyDescent="0.25">
      <c r="A892" s="654"/>
      <c r="B892" s="218"/>
      <c r="C892" s="657" t="s">
        <v>1083</v>
      </c>
      <c r="D892" s="128"/>
      <c r="E892" s="180">
        <v>2000</v>
      </c>
      <c r="F892" s="643">
        <f t="shared" si="15"/>
        <v>2337698736.8499999</v>
      </c>
    </row>
    <row r="893" spans="1:60" ht="15" customHeight="1" thickBot="1" x14ac:dyDescent="0.25">
      <c r="A893" s="658"/>
      <c r="B893" s="659"/>
      <c r="C893" s="660" t="s">
        <v>1358</v>
      </c>
      <c r="D893" s="312"/>
      <c r="E893" s="336">
        <v>175</v>
      </c>
      <c r="F893" s="643">
        <f t="shared" si="15"/>
        <v>2337698561.8499999</v>
      </c>
    </row>
    <row r="894" spans="1:60" s="141" customFormat="1" ht="45" customHeight="1" thickBot="1" x14ac:dyDescent="0.25">
      <c r="A894" s="654">
        <v>44319</v>
      </c>
      <c r="B894" s="661">
        <v>33953</v>
      </c>
      <c r="C894" s="5" t="s">
        <v>3098</v>
      </c>
      <c r="D894" s="198"/>
      <c r="E894" s="662">
        <v>642128.01</v>
      </c>
      <c r="F894" s="643">
        <f t="shared" si="15"/>
        <v>2337056433.8399997</v>
      </c>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c r="AN894" s="276"/>
      <c r="AO894" s="276"/>
      <c r="AP894" s="276"/>
      <c r="AQ894" s="276"/>
      <c r="AR894" s="276"/>
      <c r="AS894" s="276"/>
      <c r="AT894" s="276"/>
      <c r="AU894" s="276"/>
      <c r="AV894" s="276"/>
      <c r="AW894" s="276"/>
      <c r="AX894" s="276"/>
      <c r="AY894" s="276"/>
      <c r="AZ894" s="276"/>
      <c r="BA894" s="276"/>
      <c r="BB894" s="276"/>
      <c r="BC894" s="276"/>
      <c r="BD894" s="276"/>
      <c r="BE894" s="276"/>
      <c r="BF894" s="276"/>
      <c r="BG894" s="276"/>
      <c r="BH894" s="276"/>
    </row>
    <row r="895" spans="1:60" s="141" customFormat="1" ht="38.25" customHeight="1" thickBot="1" x14ac:dyDescent="0.25">
      <c r="A895" s="652">
        <v>44319</v>
      </c>
      <c r="B895" s="691">
        <v>33954</v>
      </c>
      <c r="C895" s="212" t="s">
        <v>3099</v>
      </c>
      <c r="D895" s="203"/>
      <c r="E895" s="692">
        <v>1017550.25</v>
      </c>
      <c r="F895" s="643">
        <f t="shared" si="15"/>
        <v>2336038883.5899997</v>
      </c>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c r="AN895" s="276"/>
      <c r="AO895" s="276"/>
      <c r="AP895" s="276"/>
      <c r="AQ895" s="276"/>
      <c r="AR895" s="276"/>
      <c r="AS895" s="276"/>
      <c r="AT895" s="276"/>
      <c r="AU895" s="276"/>
      <c r="AV895" s="276"/>
      <c r="AW895" s="276"/>
      <c r="AX895" s="276"/>
      <c r="AY895" s="276"/>
      <c r="AZ895" s="276"/>
      <c r="BA895" s="276"/>
      <c r="BB895" s="276"/>
      <c r="BC895" s="276"/>
      <c r="BD895" s="276"/>
      <c r="BE895" s="276"/>
      <c r="BF895" s="276"/>
      <c r="BG895" s="276"/>
      <c r="BH895" s="276"/>
    </row>
    <row r="896" spans="1:60" s="141" customFormat="1" ht="40.5" customHeight="1" thickBot="1" x14ac:dyDescent="0.25">
      <c r="A896" s="654">
        <v>44319</v>
      </c>
      <c r="B896" s="218">
        <v>33955</v>
      </c>
      <c r="C896" s="30" t="s">
        <v>3100</v>
      </c>
      <c r="D896" s="198"/>
      <c r="E896" s="216">
        <v>642486.61</v>
      </c>
      <c r="F896" s="690">
        <f t="shared" si="15"/>
        <v>2335396396.9799995</v>
      </c>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c r="AN896" s="276"/>
      <c r="AO896" s="276"/>
      <c r="AP896" s="276"/>
      <c r="AQ896" s="276"/>
      <c r="AR896" s="276"/>
      <c r="AS896" s="276"/>
      <c r="AT896" s="276"/>
      <c r="AU896" s="276"/>
      <c r="AV896" s="276"/>
      <c r="AW896" s="276"/>
      <c r="AX896" s="276"/>
      <c r="AY896" s="276"/>
      <c r="AZ896" s="276"/>
      <c r="BA896" s="276"/>
      <c r="BB896" s="276"/>
      <c r="BC896" s="276"/>
      <c r="BD896" s="276"/>
      <c r="BE896" s="276"/>
      <c r="BF896" s="276"/>
      <c r="BG896" s="276"/>
      <c r="BH896" s="276"/>
    </row>
    <row r="897" spans="1:60" s="141" customFormat="1" ht="24.75" customHeight="1" thickBot="1" x14ac:dyDescent="0.25">
      <c r="A897" s="654">
        <v>44319</v>
      </c>
      <c r="B897" s="218">
        <v>33956</v>
      </c>
      <c r="C897" s="30" t="s">
        <v>41</v>
      </c>
      <c r="D897" s="198"/>
      <c r="E897" s="216">
        <v>0</v>
      </c>
      <c r="F897" s="690">
        <f t="shared" si="15"/>
        <v>2335396396.9799995</v>
      </c>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c r="AN897" s="276"/>
      <c r="AO897" s="276"/>
      <c r="AP897" s="276"/>
      <c r="AQ897" s="276"/>
      <c r="AR897" s="276"/>
      <c r="AS897" s="276"/>
      <c r="AT897" s="276"/>
      <c r="AU897" s="276"/>
      <c r="AV897" s="276"/>
      <c r="AW897" s="276"/>
      <c r="AX897" s="276"/>
      <c r="AY897" s="276"/>
      <c r="AZ897" s="276"/>
      <c r="BA897" s="276"/>
      <c r="BB897" s="276"/>
      <c r="BC897" s="276"/>
      <c r="BD897" s="276"/>
      <c r="BE897" s="276"/>
      <c r="BF897" s="276"/>
      <c r="BG897" s="276"/>
      <c r="BH897" s="276"/>
    </row>
    <row r="898" spans="1:60" s="141" customFormat="1" ht="36.75" customHeight="1" thickBot="1" x14ac:dyDescent="0.25">
      <c r="A898" s="654">
        <v>44319</v>
      </c>
      <c r="B898" s="218">
        <v>33957</v>
      </c>
      <c r="C898" s="30" t="s">
        <v>3101</v>
      </c>
      <c r="D898" s="198"/>
      <c r="E898" s="216">
        <v>154003.14000000001</v>
      </c>
      <c r="F898" s="690">
        <f t="shared" si="15"/>
        <v>2335242393.8399997</v>
      </c>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row>
    <row r="899" spans="1:60" s="141" customFormat="1" ht="37.5" customHeight="1" thickBot="1" x14ac:dyDescent="0.25">
      <c r="A899" s="654">
        <v>44321</v>
      </c>
      <c r="B899" s="218">
        <v>33958</v>
      </c>
      <c r="C899" s="30" t="s">
        <v>3204</v>
      </c>
      <c r="D899" s="198"/>
      <c r="E899" s="216">
        <v>7868279.8600000003</v>
      </c>
      <c r="F899" s="690">
        <f t="shared" si="15"/>
        <v>2327374113.9799995</v>
      </c>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row>
    <row r="900" spans="1:60" s="141" customFormat="1" ht="37.5" customHeight="1" thickBot="1" x14ac:dyDescent="0.25">
      <c r="A900" s="654">
        <v>44321</v>
      </c>
      <c r="B900" s="218">
        <v>33959</v>
      </c>
      <c r="C900" s="30" t="s">
        <v>3205</v>
      </c>
      <c r="D900" s="198"/>
      <c r="E900" s="216">
        <v>2899087.76</v>
      </c>
      <c r="F900" s="690">
        <f t="shared" si="15"/>
        <v>2324475026.2199993</v>
      </c>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row>
    <row r="901" spans="1:60" s="141" customFormat="1" ht="37.5" customHeight="1" thickBot="1" x14ac:dyDescent="0.25">
      <c r="A901" s="658">
        <v>44321</v>
      </c>
      <c r="B901" s="693" t="s">
        <v>3220</v>
      </c>
      <c r="C901" s="92" t="s">
        <v>3206</v>
      </c>
      <c r="D901" s="694"/>
      <c r="E901" s="695">
        <v>2591579.54</v>
      </c>
      <c r="F901" s="643">
        <f t="shared" si="15"/>
        <v>2321883446.6799994</v>
      </c>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c r="AN901" s="276"/>
      <c r="AO901" s="276"/>
      <c r="AP901" s="276"/>
      <c r="AQ901" s="276"/>
      <c r="AR901" s="276"/>
      <c r="AS901" s="276"/>
      <c r="AT901" s="276"/>
      <c r="AU901" s="276"/>
      <c r="AV901" s="276"/>
      <c r="AW901" s="276"/>
      <c r="AX901" s="276"/>
      <c r="AY901" s="276"/>
      <c r="AZ901" s="276"/>
      <c r="BA901" s="276"/>
      <c r="BB901" s="276"/>
      <c r="BC901" s="276"/>
      <c r="BD901" s="276"/>
      <c r="BE901" s="276"/>
      <c r="BF901" s="276"/>
      <c r="BG901" s="276"/>
      <c r="BH901" s="276"/>
    </row>
    <row r="902" spans="1:60" s="141" customFormat="1" ht="37.5" customHeight="1" thickBot="1" x14ac:dyDescent="0.25">
      <c r="A902" s="134">
        <v>44321</v>
      </c>
      <c r="B902" s="5" t="s">
        <v>3221</v>
      </c>
      <c r="C902" s="5" t="s">
        <v>3207</v>
      </c>
      <c r="D902" s="95"/>
      <c r="E902" s="601">
        <v>1761854.27</v>
      </c>
      <c r="F902" s="552">
        <f t="shared" si="15"/>
        <v>2320121592.4099994</v>
      </c>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6"/>
      <c r="AX902" s="276"/>
      <c r="AY902" s="276"/>
      <c r="AZ902" s="276"/>
      <c r="BA902" s="276"/>
      <c r="BB902" s="276"/>
      <c r="BC902" s="276"/>
      <c r="BD902" s="276"/>
      <c r="BE902" s="276"/>
      <c r="BF902" s="276"/>
      <c r="BG902" s="276"/>
      <c r="BH902" s="276"/>
    </row>
    <row r="903" spans="1:60" s="141" customFormat="1" ht="57.75" customHeight="1" thickBot="1" x14ac:dyDescent="0.25">
      <c r="A903" s="134">
        <v>44321</v>
      </c>
      <c r="B903" s="5" t="s">
        <v>3222</v>
      </c>
      <c r="C903" s="5" t="s">
        <v>3208</v>
      </c>
      <c r="D903" s="95"/>
      <c r="E903" s="601">
        <v>2472374.39</v>
      </c>
      <c r="F903" s="552">
        <f t="shared" si="15"/>
        <v>2317649218.0199995</v>
      </c>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c r="AN903" s="276"/>
      <c r="AO903" s="276"/>
      <c r="AP903" s="276"/>
      <c r="AQ903" s="276"/>
      <c r="AR903" s="276"/>
      <c r="AS903" s="276"/>
      <c r="AT903" s="276"/>
      <c r="AU903" s="276"/>
      <c r="AV903" s="276"/>
      <c r="AW903" s="276"/>
      <c r="AX903" s="276"/>
      <c r="AY903" s="276"/>
      <c r="AZ903" s="276"/>
      <c r="BA903" s="276"/>
      <c r="BB903" s="276"/>
      <c r="BC903" s="276"/>
      <c r="BD903" s="276"/>
      <c r="BE903" s="276"/>
      <c r="BF903" s="276"/>
      <c r="BG903" s="276"/>
      <c r="BH903" s="276"/>
    </row>
    <row r="904" spans="1:60" s="141" customFormat="1" ht="62.25" customHeight="1" thickBot="1" x14ac:dyDescent="0.25">
      <c r="A904" s="134">
        <v>44321</v>
      </c>
      <c r="B904" s="5" t="s">
        <v>3223</v>
      </c>
      <c r="C904" s="5" t="s">
        <v>3209</v>
      </c>
      <c r="D904" s="95"/>
      <c r="E904" s="601">
        <v>2284102.2000000002</v>
      </c>
      <c r="F904" s="552">
        <f t="shared" si="15"/>
        <v>2315365115.8199997</v>
      </c>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c r="AN904" s="276"/>
      <c r="AO904" s="276"/>
      <c r="AP904" s="276"/>
      <c r="AQ904" s="276"/>
      <c r="AR904" s="276"/>
      <c r="AS904" s="276"/>
      <c r="AT904" s="276"/>
      <c r="AU904" s="276"/>
      <c r="AV904" s="276"/>
      <c r="AW904" s="276"/>
      <c r="AX904" s="276"/>
      <c r="AY904" s="276"/>
      <c r="AZ904" s="276"/>
      <c r="BA904" s="276"/>
      <c r="BB904" s="276"/>
      <c r="BC904" s="276"/>
      <c r="BD904" s="276"/>
      <c r="BE904" s="276"/>
      <c r="BF904" s="276"/>
      <c r="BG904" s="276"/>
      <c r="BH904" s="276"/>
    </row>
    <row r="905" spans="1:60" s="141" customFormat="1" ht="47.25" customHeight="1" thickBot="1" x14ac:dyDescent="0.25">
      <c r="A905" s="134">
        <v>44321</v>
      </c>
      <c r="B905" s="5" t="s">
        <v>3224</v>
      </c>
      <c r="C905" s="5" t="s">
        <v>3210</v>
      </c>
      <c r="D905" s="95"/>
      <c r="E905" s="601">
        <v>3951429.86</v>
      </c>
      <c r="F905" s="552">
        <f t="shared" si="15"/>
        <v>2311413685.9599996</v>
      </c>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c r="AN905" s="276"/>
      <c r="AO905" s="276"/>
      <c r="AP905" s="276"/>
      <c r="AQ905" s="276"/>
      <c r="AR905" s="276"/>
      <c r="AS905" s="276"/>
      <c r="AT905" s="276"/>
      <c r="AU905" s="276"/>
      <c r="AV905" s="276"/>
      <c r="AW905" s="276"/>
      <c r="AX905" s="276"/>
      <c r="AY905" s="276"/>
      <c r="AZ905" s="276"/>
      <c r="BA905" s="276"/>
      <c r="BB905" s="276"/>
      <c r="BC905" s="276"/>
      <c r="BD905" s="276"/>
      <c r="BE905" s="276"/>
      <c r="BF905" s="276"/>
      <c r="BG905" s="276"/>
      <c r="BH905" s="276"/>
    </row>
    <row r="906" spans="1:60" s="141" customFormat="1" ht="54.75" customHeight="1" thickBot="1" x14ac:dyDescent="0.25">
      <c r="A906" s="256">
        <v>44321</v>
      </c>
      <c r="B906" s="212" t="s">
        <v>3219</v>
      </c>
      <c r="C906" s="212" t="s">
        <v>3211</v>
      </c>
      <c r="D906" s="265"/>
      <c r="E906" s="602">
        <v>10153929.51</v>
      </c>
      <c r="F906" s="552">
        <f t="shared" si="15"/>
        <v>2301259756.4499993</v>
      </c>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c r="AN906" s="276"/>
      <c r="AO906" s="276"/>
      <c r="AP906" s="276"/>
      <c r="AQ906" s="276"/>
      <c r="AR906" s="276"/>
      <c r="AS906" s="276"/>
      <c r="AT906" s="276"/>
      <c r="AU906" s="276"/>
      <c r="AV906" s="276"/>
      <c r="AW906" s="276"/>
      <c r="AX906" s="276"/>
      <c r="AY906" s="276"/>
      <c r="AZ906" s="276"/>
      <c r="BA906" s="276"/>
      <c r="BB906" s="276"/>
      <c r="BC906" s="276"/>
      <c r="BD906" s="276"/>
      <c r="BE906" s="276"/>
      <c r="BF906" s="276"/>
      <c r="BG906" s="276"/>
      <c r="BH906" s="276"/>
    </row>
    <row r="907" spans="1:60" s="141" customFormat="1" ht="44.25" customHeight="1" thickBot="1" x14ac:dyDescent="0.25">
      <c r="A907" s="134">
        <v>44322</v>
      </c>
      <c r="B907" s="5">
        <v>33960</v>
      </c>
      <c r="C907" s="5" t="s">
        <v>3217</v>
      </c>
      <c r="D907" s="95"/>
      <c r="E907" s="601">
        <v>1960260.94</v>
      </c>
      <c r="F907" s="552">
        <f t="shared" si="15"/>
        <v>2299299495.5099993</v>
      </c>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76"/>
      <c r="AE907" s="276"/>
      <c r="AF907" s="276"/>
      <c r="AG907" s="276"/>
      <c r="AH907" s="276"/>
      <c r="AI907" s="276"/>
      <c r="AJ907" s="276"/>
      <c r="AK907" s="276"/>
      <c r="AL907" s="276"/>
      <c r="AM907" s="276"/>
      <c r="AN907" s="276"/>
      <c r="AO907" s="276"/>
      <c r="AP907" s="276"/>
      <c r="AQ907" s="276"/>
      <c r="AR907" s="276"/>
      <c r="AS907" s="276"/>
      <c r="AT907" s="276"/>
      <c r="AU907" s="276"/>
      <c r="AV907" s="276"/>
      <c r="AW907" s="276"/>
      <c r="AX907" s="276"/>
      <c r="AY907" s="276"/>
      <c r="AZ907" s="276"/>
      <c r="BA907" s="276"/>
      <c r="BB907" s="276"/>
      <c r="BC907" s="276"/>
      <c r="BD907" s="276"/>
      <c r="BE907" s="276"/>
      <c r="BF907" s="276"/>
      <c r="BG907" s="276"/>
      <c r="BH907" s="276"/>
    </row>
    <row r="908" spans="1:60" s="141" customFormat="1" ht="33.75" customHeight="1" thickBot="1" x14ac:dyDescent="0.25">
      <c r="A908" s="134">
        <v>44322</v>
      </c>
      <c r="B908" s="5" t="s">
        <v>3216</v>
      </c>
      <c r="C908" s="5" t="s">
        <v>3218</v>
      </c>
      <c r="D908" s="95"/>
      <c r="E908" s="601">
        <v>2225960.83</v>
      </c>
      <c r="F908" s="552">
        <f t="shared" si="15"/>
        <v>2297073534.6799994</v>
      </c>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276"/>
      <c r="AF908" s="276"/>
      <c r="AG908" s="276"/>
      <c r="AH908" s="276"/>
      <c r="AI908" s="276"/>
      <c r="AJ908" s="276"/>
      <c r="AK908" s="276"/>
      <c r="AL908" s="276"/>
      <c r="AM908" s="276"/>
      <c r="AN908" s="276"/>
      <c r="AO908" s="276"/>
      <c r="AP908" s="276"/>
      <c r="AQ908" s="276"/>
      <c r="AR908" s="276"/>
      <c r="AS908" s="276"/>
      <c r="AT908" s="276"/>
      <c r="AU908" s="276"/>
      <c r="AV908" s="276"/>
      <c r="AW908" s="276"/>
      <c r="AX908" s="276"/>
      <c r="AY908" s="276"/>
      <c r="AZ908" s="276"/>
      <c r="BA908" s="276"/>
      <c r="BB908" s="276"/>
      <c r="BC908" s="276"/>
      <c r="BD908" s="276"/>
      <c r="BE908" s="276"/>
      <c r="BF908" s="276"/>
      <c r="BG908" s="276"/>
      <c r="BH908" s="276"/>
    </row>
    <row r="909" spans="1:60" s="141" customFormat="1" ht="31.5" customHeight="1" thickBot="1" x14ac:dyDescent="0.25">
      <c r="A909" s="134">
        <v>44322</v>
      </c>
      <c r="B909" s="5" t="s">
        <v>3225</v>
      </c>
      <c r="C909" s="5" t="s">
        <v>41</v>
      </c>
      <c r="D909" s="95"/>
      <c r="E909" s="601">
        <v>0</v>
      </c>
      <c r="F909" s="552">
        <f t="shared" si="15"/>
        <v>2297073534.6799994</v>
      </c>
      <c r="G909" s="276"/>
      <c r="H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276"/>
      <c r="AF909" s="276"/>
      <c r="AG909" s="276"/>
      <c r="AH909" s="276"/>
      <c r="AI909" s="276"/>
      <c r="AJ909" s="276"/>
      <c r="AK909" s="276"/>
      <c r="AL909" s="276"/>
      <c r="AM909" s="276"/>
      <c r="AN909" s="276"/>
      <c r="AO909" s="276"/>
      <c r="AP909" s="276"/>
      <c r="AQ909" s="276"/>
      <c r="AR909" s="276"/>
      <c r="AS909" s="276"/>
      <c r="AT909" s="276"/>
      <c r="AU909" s="276"/>
      <c r="AV909" s="276"/>
      <c r="AW909" s="276"/>
      <c r="AX909" s="276"/>
      <c r="AY909" s="276"/>
      <c r="AZ909" s="276"/>
      <c r="BA909" s="276"/>
      <c r="BB909" s="276"/>
      <c r="BC909" s="276"/>
      <c r="BD909" s="276"/>
      <c r="BE909" s="276"/>
      <c r="BF909" s="276"/>
      <c r="BG909" s="276"/>
      <c r="BH909" s="276"/>
    </row>
    <row r="910" spans="1:60" s="141" customFormat="1" ht="54.75" customHeight="1" thickBot="1" x14ac:dyDescent="0.25">
      <c r="A910" s="134">
        <v>44323</v>
      </c>
      <c r="B910" s="5" t="s">
        <v>3226</v>
      </c>
      <c r="C910" s="5" t="s">
        <v>3230</v>
      </c>
      <c r="D910" s="95"/>
      <c r="E910" s="601">
        <v>519480.45</v>
      </c>
      <c r="F910" s="552">
        <f t="shared" si="15"/>
        <v>2296554054.2299995</v>
      </c>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c r="AN910" s="276"/>
      <c r="AO910" s="276"/>
      <c r="AP910" s="276"/>
      <c r="AQ910" s="276"/>
      <c r="AR910" s="276"/>
      <c r="AS910" s="276"/>
      <c r="AT910" s="276"/>
      <c r="AU910" s="276"/>
      <c r="AV910" s="276"/>
      <c r="AW910" s="276"/>
      <c r="AX910" s="276"/>
      <c r="AY910" s="276"/>
      <c r="AZ910" s="276"/>
      <c r="BA910" s="276"/>
      <c r="BB910" s="276"/>
      <c r="BC910" s="276"/>
      <c r="BD910" s="276"/>
      <c r="BE910" s="276"/>
      <c r="BF910" s="276"/>
      <c r="BG910" s="276"/>
      <c r="BH910" s="276"/>
    </row>
    <row r="911" spans="1:60" s="141" customFormat="1" ht="39.75" customHeight="1" thickBot="1" x14ac:dyDescent="0.25">
      <c r="A911" s="134">
        <v>44323</v>
      </c>
      <c r="B911" s="5" t="s">
        <v>3227</v>
      </c>
      <c r="C911" s="5" t="s">
        <v>3231</v>
      </c>
      <c r="D911" s="95"/>
      <c r="E911" s="601">
        <v>190395.16</v>
      </c>
      <c r="F911" s="552">
        <f t="shared" si="15"/>
        <v>2296363659.0699997</v>
      </c>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6"/>
      <c r="AF911" s="276"/>
      <c r="AG911" s="276"/>
      <c r="AH911" s="276"/>
      <c r="AI911" s="276"/>
      <c r="AJ911" s="276"/>
      <c r="AK911" s="276"/>
      <c r="AL911" s="276"/>
      <c r="AM911" s="276"/>
      <c r="AN911" s="276"/>
      <c r="AO911" s="276"/>
      <c r="AP911" s="276"/>
      <c r="AQ911" s="276"/>
      <c r="AR911" s="276"/>
      <c r="AS911" s="276"/>
      <c r="AT911" s="276"/>
      <c r="AU911" s="276"/>
      <c r="AV911" s="276"/>
      <c r="AW911" s="276"/>
      <c r="AX911" s="276"/>
      <c r="AY911" s="276"/>
      <c r="AZ911" s="276"/>
      <c r="BA911" s="276"/>
      <c r="BB911" s="276"/>
      <c r="BC911" s="276"/>
      <c r="BD911" s="276"/>
      <c r="BE911" s="276"/>
      <c r="BF911" s="276"/>
      <c r="BG911" s="276"/>
      <c r="BH911" s="276"/>
    </row>
    <row r="912" spans="1:60" s="141" customFormat="1" ht="27" customHeight="1" thickBot="1" x14ac:dyDescent="0.25">
      <c r="A912" s="134">
        <v>44323</v>
      </c>
      <c r="B912" s="5" t="s">
        <v>3228</v>
      </c>
      <c r="C912" s="5" t="s">
        <v>3232</v>
      </c>
      <c r="D912" s="95"/>
      <c r="E912" s="601">
        <v>326008.27</v>
      </c>
      <c r="F912" s="552">
        <f t="shared" si="15"/>
        <v>2296037650.7999997</v>
      </c>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276"/>
      <c r="AE912" s="276"/>
      <c r="AF912" s="276"/>
      <c r="AG912" s="276"/>
      <c r="AH912" s="276"/>
      <c r="AI912" s="276"/>
      <c r="AJ912" s="276"/>
      <c r="AK912" s="276"/>
      <c r="AL912" s="276"/>
      <c r="AM912" s="276"/>
      <c r="AN912" s="276"/>
      <c r="AO912" s="276"/>
      <c r="AP912" s="276"/>
      <c r="AQ912" s="276"/>
      <c r="AR912" s="276"/>
      <c r="AS912" s="276"/>
      <c r="AT912" s="276"/>
      <c r="AU912" s="276"/>
      <c r="AV912" s="276"/>
      <c r="AW912" s="276"/>
      <c r="AX912" s="276"/>
      <c r="AY912" s="276"/>
      <c r="AZ912" s="276"/>
      <c r="BA912" s="276"/>
      <c r="BB912" s="276"/>
      <c r="BC912" s="276"/>
      <c r="BD912" s="276"/>
      <c r="BE912" s="276"/>
      <c r="BF912" s="276"/>
      <c r="BG912" s="276"/>
      <c r="BH912" s="276"/>
    </row>
    <row r="913" spans="1:60" s="141" customFormat="1" ht="27" customHeight="1" thickBot="1" x14ac:dyDescent="0.25">
      <c r="A913" s="134">
        <v>44326</v>
      </c>
      <c r="B913" s="5" t="s">
        <v>3229</v>
      </c>
      <c r="C913" s="5" t="s">
        <v>3233</v>
      </c>
      <c r="D913" s="95"/>
      <c r="E913" s="601">
        <v>691403.35</v>
      </c>
      <c r="F913" s="552">
        <f t="shared" si="15"/>
        <v>2295346247.4499998</v>
      </c>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276"/>
      <c r="AE913" s="276"/>
      <c r="AF913" s="276"/>
      <c r="AG913" s="276"/>
      <c r="AH913" s="276"/>
      <c r="AI913" s="276"/>
      <c r="AJ913" s="276"/>
      <c r="AK913" s="276"/>
      <c r="AL913" s="276"/>
      <c r="AM913" s="276"/>
      <c r="AN913" s="276"/>
      <c r="AO913" s="276"/>
      <c r="AP913" s="276"/>
      <c r="AQ913" s="276"/>
      <c r="AR913" s="276"/>
      <c r="AS913" s="276"/>
      <c r="AT913" s="276"/>
      <c r="AU913" s="276"/>
      <c r="AV913" s="276"/>
      <c r="AW913" s="276"/>
      <c r="AX913" s="276"/>
      <c r="AY913" s="276"/>
      <c r="AZ913" s="276"/>
      <c r="BA913" s="276"/>
      <c r="BB913" s="276"/>
      <c r="BC913" s="276"/>
      <c r="BD913" s="276"/>
      <c r="BE913" s="276"/>
      <c r="BF913" s="276"/>
      <c r="BG913" s="276"/>
      <c r="BH913" s="276"/>
    </row>
    <row r="914" spans="1:60" s="141" customFormat="1" ht="47.25" customHeight="1" thickBot="1" x14ac:dyDescent="0.25">
      <c r="A914" s="134">
        <v>44327</v>
      </c>
      <c r="B914" s="30">
        <v>33961</v>
      </c>
      <c r="C914" s="5" t="s">
        <v>3330</v>
      </c>
      <c r="D914" s="95"/>
      <c r="E914" s="601">
        <v>3270829.34</v>
      </c>
      <c r="F914" s="552">
        <f t="shared" si="15"/>
        <v>2292075418.1099997</v>
      </c>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276"/>
      <c r="AE914" s="276"/>
      <c r="AF914" s="276"/>
      <c r="AG914" s="276"/>
      <c r="AH914" s="276"/>
      <c r="AI914" s="276"/>
      <c r="AJ914" s="276"/>
      <c r="AK914" s="276"/>
      <c r="AL914" s="276"/>
      <c r="AM914" s="276"/>
      <c r="AN914" s="276"/>
      <c r="AO914" s="276"/>
      <c r="AP914" s="276"/>
      <c r="AQ914" s="276"/>
      <c r="AR914" s="276"/>
      <c r="AS914" s="276"/>
      <c r="AT914" s="276"/>
      <c r="AU914" s="276"/>
      <c r="AV914" s="276"/>
      <c r="AW914" s="276"/>
      <c r="AX914" s="276"/>
      <c r="AY914" s="276"/>
      <c r="AZ914" s="276"/>
      <c r="BA914" s="276"/>
      <c r="BB914" s="276"/>
      <c r="BC914" s="276"/>
      <c r="BD914" s="276"/>
      <c r="BE914" s="276"/>
      <c r="BF914" s="276"/>
      <c r="BG914" s="276"/>
      <c r="BH914" s="276"/>
    </row>
    <row r="915" spans="1:60" s="141" customFormat="1" ht="27" customHeight="1" thickBot="1" x14ac:dyDescent="0.25">
      <c r="A915" s="134">
        <v>44329</v>
      </c>
      <c r="B915" s="5">
        <v>33962</v>
      </c>
      <c r="C915" s="5" t="s">
        <v>3347</v>
      </c>
      <c r="D915" s="95"/>
      <c r="E915" s="601">
        <v>10363366.74</v>
      </c>
      <c r="F915" s="552">
        <f t="shared" si="15"/>
        <v>2281712051.3699999</v>
      </c>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276"/>
      <c r="AE915" s="276"/>
      <c r="AF915" s="276"/>
      <c r="AG915" s="276"/>
      <c r="AH915" s="276"/>
      <c r="AI915" s="276"/>
      <c r="AJ915" s="276"/>
      <c r="AK915" s="276"/>
      <c r="AL915" s="276"/>
      <c r="AM915" s="276"/>
      <c r="AN915" s="276"/>
      <c r="AO915" s="276"/>
      <c r="AP915" s="276"/>
      <c r="AQ915" s="276"/>
      <c r="AR915" s="276"/>
      <c r="AS915" s="276"/>
      <c r="AT915" s="276"/>
      <c r="AU915" s="276"/>
      <c r="AV915" s="276"/>
      <c r="AW915" s="276"/>
      <c r="AX915" s="276"/>
      <c r="AY915" s="276"/>
      <c r="AZ915" s="276"/>
      <c r="BA915" s="276"/>
      <c r="BB915" s="276"/>
      <c r="BC915" s="276"/>
      <c r="BD915" s="276"/>
      <c r="BE915" s="276"/>
      <c r="BF915" s="276"/>
      <c r="BG915" s="276"/>
      <c r="BH915" s="276"/>
    </row>
    <row r="916" spans="1:60" s="141" customFormat="1" ht="27" customHeight="1" thickBot="1" x14ac:dyDescent="0.25">
      <c r="A916" s="134">
        <v>44329</v>
      </c>
      <c r="B916" s="5" t="s">
        <v>3349</v>
      </c>
      <c r="C916" s="5" t="s">
        <v>3348</v>
      </c>
      <c r="D916" s="95"/>
      <c r="E916" s="601">
        <v>16447692</v>
      </c>
      <c r="F916" s="552">
        <f t="shared" si="15"/>
        <v>2265264359.3699999</v>
      </c>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76"/>
      <c r="AE916" s="276"/>
      <c r="AF916" s="276"/>
      <c r="AG916" s="276"/>
      <c r="AH916" s="276"/>
      <c r="AI916" s="276"/>
      <c r="AJ916" s="276"/>
      <c r="AK916" s="276"/>
      <c r="AL916" s="276"/>
      <c r="AM916" s="276"/>
      <c r="AN916" s="276"/>
      <c r="AO916" s="276"/>
      <c r="AP916" s="276"/>
      <c r="AQ916" s="276"/>
      <c r="AR916" s="276"/>
      <c r="AS916" s="276"/>
      <c r="AT916" s="276"/>
      <c r="AU916" s="276"/>
      <c r="AV916" s="276"/>
      <c r="AW916" s="276"/>
      <c r="AX916" s="276"/>
      <c r="AY916" s="276"/>
      <c r="AZ916" s="276"/>
      <c r="BA916" s="276"/>
      <c r="BB916" s="276"/>
      <c r="BC916" s="276"/>
      <c r="BD916" s="276"/>
      <c r="BE916" s="276"/>
      <c r="BF916" s="276"/>
      <c r="BG916" s="276"/>
      <c r="BH916" s="276"/>
    </row>
    <row r="917" spans="1:60" s="141" customFormat="1" ht="27" customHeight="1" thickBot="1" x14ac:dyDescent="0.25">
      <c r="A917" s="134">
        <v>44330</v>
      </c>
      <c r="B917" s="5" t="s">
        <v>3353</v>
      </c>
      <c r="C917" s="5" t="s">
        <v>3354</v>
      </c>
      <c r="D917" s="95"/>
      <c r="E917" s="601">
        <v>2718634.88</v>
      </c>
      <c r="F917" s="552">
        <f t="shared" si="15"/>
        <v>2262545724.4899998</v>
      </c>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76"/>
      <c r="AE917" s="276"/>
      <c r="AF917" s="276"/>
      <c r="AG917" s="276"/>
      <c r="AH917" s="276"/>
      <c r="AI917" s="276"/>
      <c r="AJ917" s="276"/>
      <c r="AK917" s="276"/>
      <c r="AL917" s="276"/>
      <c r="AM917" s="276"/>
      <c r="AN917" s="276"/>
      <c r="AO917" s="276"/>
      <c r="AP917" s="276"/>
      <c r="AQ917" s="276"/>
      <c r="AR917" s="276"/>
      <c r="AS917" s="276"/>
      <c r="AT917" s="276"/>
      <c r="AU917" s="276"/>
      <c r="AV917" s="276"/>
      <c r="AW917" s="276"/>
      <c r="AX917" s="276"/>
      <c r="AY917" s="276"/>
      <c r="AZ917" s="276"/>
      <c r="BA917" s="276"/>
      <c r="BB917" s="276"/>
      <c r="BC917" s="276"/>
      <c r="BD917" s="276"/>
      <c r="BE917" s="276"/>
      <c r="BF917" s="276"/>
      <c r="BG917" s="276"/>
      <c r="BH917" s="276"/>
    </row>
    <row r="918" spans="1:60" s="141" customFormat="1" ht="27" customHeight="1" thickBot="1" x14ac:dyDescent="0.25">
      <c r="A918" s="134">
        <v>44330</v>
      </c>
      <c r="B918" s="5" t="s">
        <v>3352</v>
      </c>
      <c r="C918" s="5" t="s">
        <v>3355</v>
      </c>
      <c r="D918" s="95"/>
      <c r="E918" s="601">
        <v>2709167.73</v>
      </c>
      <c r="F918" s="552">
        <f t="shared" si="15"/>
        <v>2259836556.7599998</v>
      </c>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76"/>
      <c r="AE918" s="276"/>
      <c r="AF918" s="276"/>
      <c r="AG918" s="276"/>
      <c r="AH918" s="276"/>
      <c r="AI918" s="276"/>
      <c r="AJ918" s="276"/>
      <c r="AK918" s="276"/>
      <c r="AL918" s="276"/>
      <c r="AM918" s="276"/>
      <c r="AN918" s="276"/>
      <c r="AO918" s="276"/>
      <c r="AP918" s="276"/>
      <c r="AQ918" s="276"/>
      <c r="AR918" s="276"/>
      <c r="AS918" s="276"/>
      <c r="AT918" s="276"/>
      <c r="AU918" s="276"/>
      <c r="AV918" s="276"/>
      <c r="AW918" s="276"/>
      <c r="AX918" s="276"/>
      <c r="AY918" s="276"/>
      <c r="AZ918" s="276"/>
      <c r="BA918" s="276"/>
      <c r="BB918" s="276"/>
      <c r="BC918" s="276"/>
      <c r="BD918" s="276"/>
      <c r="BE918" s="276"/>
      <c r="BF918" s="276"/>
      <c r="BG918" s="276"/>
      <c r="BH918" s="276"/>
    </row>
    <row r="919" spans="1:60" s="141" customFormat="1" ht="52.5" customHeight="1" thickBot="1" x14ac:dyDescent="0.25">
      <c r="A919" s="256">
        <v>44334</v>
      </c>
      <c r="B919" s="212" t="s">
        <v>3454</v>
      </c>
      <c r="C919" s="212" t="s">
        <v>3453</v>
      </c>
      <c r="D919" s="265"/>
      <c r="E919" s="602">
        <v>11735270.810000001</v>
      </c>
      <c r="F919" s="552">
        <f t="shared" si="15"/>
        <v>2248101285.9499998</v>
      </c>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76"/>
      <c r="AE919" s="276"/>
      <c r="AF919" s="276"/>
      <c r="AG919" s="276"/>
      <c r="AH919" s="276"/>
      <c r="AI919" s="276"/>
      <c r="AJ919" s="276"/>
      <c r="AK919" s="276"/>
      <c r="AL919" s="276"/>
      <c r="AM919" s="276"/>
      <c r="AN919" s="276"/>
      <c r="AO919" s="276"/>
      <c r="AP919" s="276"/>
      <c r="AQ919" s="276"/>
      <c r="AR919" s="276"/>
      <c r="AS919" s="276"/>
      <c r="AT919" s="276"/>
      <c r="AU919" s="276"/>
      <c r="AV919" s="276"/>
      <c r="AW919" s="276"/>
      <c r="AX919" s="276"/>
      <c r="AY919" s="276"/>
      <c r="AZ919" s="276"/>
      <c r="BA919" s="276"/>
      <c r="BB919" s="276"/>
      <c r="BC919" s="276"/>
      <c r="BD919" s="276"/>
      <c r="BE919" s="276"/>
      <c r="BF919" s="276"/>
      <c r="BG919" s="276"/>
      <c r="BH919" s="276"/>
    </row>
    <row r="920" spans="1:60" s="141" customFormat="1" ht="42.75" customHeight="1" thickBot="1" x14ac:dyDescent="0.25">
      <c r="A920" s="134">
        <v>44335</v>
      </c>
      <c r="B920" s="5">
        <v>33963</v>
      </c>
      <c r="C920" s="5" t="s">
        <v>3463</v>
      </c>
      <c r="D920" s="95"/>
      <c r="E920" s="601">
        <v>716220.88</v>
      </c>
      <c r="F920" s="552">
        <f t="shared" si="15"/>
        <v>2247385065.0699997</v>
      </c>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76"/>
      <c r="AE920" s="276"/>
      <c r="AF920" s="276"/>
      <c r="AG920" s="276"/>
      <c r="AH920" s="276"/>
      <c r="AI920" s="276"/>
      <c r="AJ920" s="276"/>
      <c r="AK920" s="276"/>
      <c r="AL920" s="276"/>
      <c r="AM920" s="276"/>
      <c r="AN920" s="276"/>
      <c r="AO920" s="276"/>
      <c r="AP920" s="276"/>
      <c r="AQ920" s="276"/>
      <c r="AR920" s="276"/>
      <c r="AS920" s="276"/>
      <c r="AT920" s="276"/>
      <c r="AU920" s="276"/>
      <c r="AV920" s="276"/>
      <c r="AW920" s="276"/>
      <c r="AX920" s="276"/>
      <c r="AY920" s="276"/>
      <c r="AZ920" s="276"/>
      <c r="BA920" s="276"/>
      <c r="BB920" s="276"/>
      <c r="BC920" s="276"/>
      <c r="BD920" s="276"/>
      <c r="BE920" s="276"/>
      <c r="BF920" s="276"/>
      <c r="BG920" s="276"/>
      <c r="BH920" s="276"/>
    </row>
    <row r="921" spans="1:60" s="141" customFormat="1" ht="34.5" customHeight="1" thickBot="1" x14ac:dyDescent="0.25">
      <c r="A921" s="134">
        <v>44336</v>
      </c>
      <c r="B921" s="5">
        <v>33964</v>
      </c>
      <c r="C921" s="5" t="s">
        <v>3578</v>
      </c>
      <c r="D921" s="95"/>
      <c r="E921" s="601">
        <v>98734.83</v>
      </c>
      <c r="F921" s="552">
        <f t="shared" si="15"/>
        <v>2247286330.2399998</v>
      </c>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c r="AN921" s="276"/>
      <c r="AO921" s="276"/>
      <c r="AP921" s="276"/>
      <c r="AQ921" s="276"/>
      <c r="AR921" s="276"/>
      <c r="AS921" s="276"/>
      <c r="AT921" s="276"/>
      <c r="AU921" s="276"/>
      <c r="AV921" s="276"/>
      <c r="AW921" s="276"/>
      <c r="AX921" s="276"/>
      <c r="AY921" s="276"/>
      <c r="AZ921" s="276"/>
      <c r="BA921" s="276"/>
      <c r="BB921" s="276"/>
      <c r="BC921" s="276"/>
      <c r="BD921" s="276"/>
      <c r="BE921" s="276"/>
      <c r="BF921" s="276"/>
      <c r="BG921" s="276"/>
      <c r="BH921" s="276"/>
    </row>
    <row r="922" spans="1:60" s="141" customFormat="1" ht="36" customHeight="1" thickBot="1" x14ac:dyDescent="0.25">
      <c r="A922" s="256">
        <v>44336</v>
      </c>
      <c r="B922" s="212">
        <v>33965</v>
      </c>
      <c r="C922" s="212" t="s">
        <v>3577</v>
      </c>
      <c r="D922" s="265"/>
      <c r="E922" s="604">
        <v>1064514.72</v>
      </c>
      <c r="F922" s="599">
        <f t="shared" si="15"/>
        <v>2246221815.52</v>
      </c>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76"/>
      <c r="AE922" s="276"/>
      <c r="AF922" s="276"/>
      <c r="AG922" s="276"/>
      <c r="AH922" s="276"/>
      <c r="AI922" s="276"/>
      <c r="AJ922" s="276"/>
      <c r="AK922" s="276"/>
      <c r="AL922" s="276"/>
      <c r="AM922" s="276"/>
      <c r="AN922" s="276"/>
      <c r="AO922" s="276"/>
      <c r="AP922" s="276"/>
      <c r="AQ922" s="276"/>
      <c r="AR922" s="276"/>
      <c r="AS922" s="276"/>
      <c r="AT922" s="276"/>
      <c r="AU922" s="276"/>
      <c r="AV922" s="276"/>
      <c r="AW922" s="276"/>
      <c r="AX922" s="276"/>
      <c r="AY922" s="276"/>
      <c r="AZ922" s="276"/>
      <c r="BA922" s="276"/>
      <c r="BB922" s="276"/>
      <c r="BC922" s="276"/>
      <c r="BD922" s="276"/>
      <c r="BE922" s="276"/>
      <c r="BF922" s="276"/>
      <c r="BG922" s="276"/>
      <c r="BH922" s="276"/>
    </row>
    <row r="923" spans="1:60" s="141" customFormat="1" ht="36" customHeight="1" thickBot="1" x14ac:dyDescent="0.25">
      <c r="A923" s="134">
        <v>44342</v>
      </c>
      <c r="B923" s="5">
        <v>33966</v>
      </c>
      <c r="C923" s="5" t="s">
        <v>3768</v>
      </c>
      <c r="D923" s="95"/>
      <c r="E923" s="601">
        <v>1669295.38</v>
      </c>
      <c r="F923" s="599">
        <f t="shared" si="15"/>
        <v>2244552520.1399999</v>
      </c>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c r="AN923" s="276"/>
      <c r="AO923" s="276"/>
      <c r="AP923" s="276"/>
      <c r="AQ923" s="276"/>
      <c r="AR923" s="276"/>
      <c r="AS923" s="276"/>
      <c r="AT923" s="276"/>
      <c r="AU923" s="276"/>
      <c r="AV923" s="276"/>
      <c r="AW923" s="276"/>
      <c r="AX923" s="276"/>
      <c r="AY923" s="276"/>
      <c r="AZ923" s="276"/>
      <c r="BA923" s="276"/>
      <c r="BB923" s="276"/>
      <c r="BC923" s="276"/>
      <c r="BD923" s="276"/>
      <c r="BE923" s="276"/>
      <c r="BF923" s="276"/>
      <c r="BG923" s="276"/>
      <c r="BH923" s="276"/>
    </row>
    <row r="924" spans="1:60" s="141" customFormat="1" ht="36" customHeight="1" thickBot="1" x14ac:dyDescent="0.25">
      <c r="A924" s="134">
        <v>44342</v>
      </c>
      <c r="B924" s="5">
        <v>33967</v>
      </c>
      <c r="C924" s="5" t="s">
        <v>3769</v>
      </c>
      <c r="D924" s="95"/>
      <c r="E924" s="601">
        <v>359971.66</v>
      </c>
      <c r="F924" s="599">
        <f t="shared" si="15"/>
        <v>2244192548.48</v>
      </c>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c r="AN924" s="276"/>
      <c r="AO924" s="276"/>
      <c r="AP924" s="276"/>
      <c r="AQ924" s="276"/>
      <c r="AR924" s="276"/>
      <c r="AS924" s="276"/>
      <c r="AT924" s="276"/>
      <c r="AU924" s="276"/>
      <c r="AV924" s="276"/>
      <c r="AW924" s="276"/>
      <c r="AX924" s="276"/>
      <c r="AY924" s="276"/>
      <c r="AZ924" s="276"/>
      <c r="BA924" s="276"/>
      <c r="BB924" s="276"/>
      <c r="BC924" s="276"/>
      <c r="BD924" s="276"/>
      <c r="BE924" s="276"/>
      <c r="BF924" s="276"/>
      <c r="BG924" s="276"/>
      <c r="BH924" s="276"/>
    </row>
    <row r="925" spans="1:60" s="141" customFormat="1" ht="21" customHeight="1" thickBot="1" x14ac:dyDescent="0.25">
      <c r="A925" s="134">
        <v>44342</v>
      </c>
      <c r="B925" s="5">
        <v>33968</v>
      </c>
      <c r="C925" s="5" t="s">
        <v>41</v>
      </c>
      <c r="D925" s="95"/>
      <c r="E925" s="601">
        <v>0</v>
      </c>
      <c r="F925" s="599">
        <f t="shared" si="15"/>
        <v>2244192548.48</v>
      </c>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76"/>
      <c r="AE925" s="276"/>
      <c r="AF925" s="276"/>
      <c r="AG925" s="276"/>
      <c r="AH925" s="276"/>
      <c r="AI925" s="276"/>
      <c r="AJ925" s="276"/>
      <c r="AK925" s="276"/>
      <c r="AL925" s="276"/>
      <c r="AM925" s="276"/>
      <c r="AN925" s="276"/>
      <c r="AO925" s="276"/>
      <c r="AP925" s="276"/>
      <c r="AQ925" s="276"/>
      <c r="AR925" s="276"/>
      <c r="AS925" s="276"/>
      <c r="AT925" s="276"/>
      <c r="AU925" s="276"/>
      <c r="AV925" s="276"/>
      <c r="AW925" s="276"/>
      <c r="AX925" s="276"/>
      <c r="AY925" s="276"/>
      <c r="AZ925" s="276"/>
      <c r="BA925" s="276"/>
      <c r="BB925" s="276"/>
      <c r="BC925" s="276"/>
      <c r="BD925" s="276"/>
      <c r="BE925" s="276"/>
      <c r="BF925" s="276"/>
      <c r="BG925" s="276"/>
      <c r="BH925" s="276"/>
    </row>
    <row r="926" spans="1:60" s="141" customFormat="1" ht="36" customHeight="1" thickBot="1" x14ac:dyDescent="0.25">
      <c r="A926" s="134">
        <v>44342</v>
      </c>
      <c r="B926" s="5">
        <v>33969</v>
      </c>
      <c r="C926" s="5" t="s">
        <v>3770</v>
      </c>
      <c r="D926" s="95"/>
      <c r="E926" s="601">
        <v>2408765.98</v>
      </c>
      <c r="F926" s="599">
        <f t="shared" si="15"/>
        <v>2241783782.5</v>
      </c>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76"/>
      <c r="AE926" s="276"/>
      <c r="AF926" s="276"/>
      <c r="AG926" s="276"/>
      <c r="AH926" s="276"/>
      <c r="AI926" s="276"/>
      <c r="AJ926" s="276"/>
      <c r="AK926" s="276"/>
      <c r="AL926" s="276"/>
      <c r="AM926" s="276"/>
      <c r="AN926" s="276"/>
      <c r="AO926" s="276"/>
      <c r="AP926" s="276"/>
      <c r="AQ926" s="276"/>
      <c r="AR926" s="276"/>
      <c r="AS926" s="276"/>
      <c r="AT926" s="276"/>
      <c r="AU926" s="276"/>
      <c r="AV926" s="276"/>
      <c r="AW926" s="276"/>
      <c r="AX926" s="276"/>
      <c r="AY926" s="276"/>
      <c r="AZ926" s="276"/>
      <c r="BA926" s="276"/>
      <c r="BB926" s="276"/>
      <c r="BC926" s="276"/>
      <c r="BD926" s="276"/>
      <c r="BE926" s="276"/>
      <c r="BF926" s="276"/>
      <c r="BG926" s="276"/>
      <c r="BH926" s="276"/>
    </row>
    <row r="927" spans="1:60" s="141" customFormat="1" ht="36" customHeight="1" thickBot="1" x14ac:dyDescent="0.25">
      <c r="A927" s="134">
        <v>44342</v>
      </c>
      <c r="B927" s="5">
        <v>33970</v>
      </c>
      <c r="C927" s="5" t="s">
        <v>3771</v>
      </c>
      <c r="D927" s="95"/>
      <c r="E927" s="601">
        <v>3242264.35</v>
      </c>
      <c r="F927" s="599">
        <f t="shared" si="15"/>
        <v>2238541518.1500001</v>
      </c>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76"/>
      <c r="AE927" s="276"/>
      <c r="AF927" s="276"/>
      <c r="AG927" s="276"/>
      <c r="AH927" s="276"/>
      <c r="AI927" s="276"/>
      <c r="AJ927" s="276"/>
      <c r="AK927" s="276"/>
      <c r="AL927" s="276"/>
      <c r="AM927" s="276"/>
      <c r="AN927" s="276"/>
      <c r="AO927" s="276"/>
      <c r="AP927" s="276"/>
      <c r="AQ927" s="276"/>
      <c r="AR927" s="276"/>
      <c r="AS927" s="276"/>
      <c r="AT927" s="276"/>
      <c r="AU927" s="276"/>
      <c r="AV927" s="276"/>
      <c r="AW927" s="276"/>
      <c r="AX927" s="276"/>
      <c r="AY927" s="276"/>
      <c r="AZ927" s="276"/>
      <c r="BA927" s="276"/>
      <c r="BB927" s="276"/>
      <c r="BC927" s="276"/>
      <c r="BD927" s="276"/>
      <c r="BE927" s="276"/>
      <c r="BF927" s="276"/>
      <c r="BG927" s="276"/>
      <c r="BH927" s="276"/>
    </row>
    <row r="928" spans="1:60" s="141" customFormat="1" ht="36" customHeight="1" thickBot="1" x14ac:dyDescent="0.25">
      <c r="A928" s="134">
        <v>44342</v>
      </c>
      <c r="B928" s="5">
        <v>33971</v>
      </c>
      <c r="C928" s="5" t="s">
        <v>3772</v>
      </c>
      <c r="D928" s="95"/>
      <c r="E928" s="601">
        <v>23916432.640000001</v>
      </c>
      <c r="F928" s="599">
        <f t="shared" si="15"/>
        <v>2214625085.5100002</v>
      </c>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76"/>
      <c r="AE928" s="276"/>
      <c r="AF928" s="276"/>
      <c r="AG928" s="276"/>
      <c r="AH928" s="276"/>
      <c r="AI928" s="276"/>
      <c r="AJ928" s="276"/>
      <c r="AK928" s="276"/>
      <c r="AL928" s="276"/>
      <c r="AM928" s="276"/>
      <c r="AN928" s="276"/>
      <c r="AO928" s="276"/>
      <c r="AP928" s="276"/>
      <c r="AQ928" s="276"/>
      <c r="AR928" s="276"/>
      <c r="AS928" s="276"/>
      <c r="AT928" s="276"/>
      <c r="AU928" s="276"/>
      <c r="AV928" s="276"/>
      <c r="AW928" s="276"/>
      <c r="AX928" s="276"/>
      <c r="AY928" s="276"/>
      <c r="AZ928" s="276"/>
      <c r="BA928" s="276"/>
      <c r="BB928" s="276"/>
      <c r="BC928" s="276"/>
      <c r="BD928" s="276"/>
      <c r="BE928" s="276"/>
      <c r="BF928" s="276"/>
      <c r="BG928" s="276"/>
      <c r="BH928" s="276"/>
    </row>
    <row r="929" spans="1:60" s="141" customFormat="1" ht="36" customHeight="1" x14ac:dyDescent="0.2">
      <c r="A929" s="134">
        <v>44342</v>
      </c>
      <c r="B929" s="5">
        <v>33972</v>
      </c>
      <c r="C929" s="5" t="s">
        <v>3773</v>
      </c>
      <c r="D929" s="95"/>
      <c r="E929" s="601">
        <v>2919687.73</v>
      </c>
      <c r="F929" s="599">
        <f t="shared" si="15"/>
        <v>2211705397.7800002</v>
      </c>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76"/>
      <c r="AE929" s="276"/>
      <c r="AF929" s="276"/>
      <c r="AG929" s="276"/>
      <c r="AH929" s="276"/>
      <c r="AI929" s="276"/>
      <c r="AJ929" s="276"/>
      <c r="AK929" s="276"/>
      <c r="AL929" s="276"/>
      <c r="AM929" s="276"/>
      <c r="AN929" s="276"/>
      <c r="AO929" s="276"/>
      <c r="AP929" s="276"/>
      <c r="AQ929" s="276"/>
      <c r="AR929" s="276"/>
      <c r="AS929" s="276"/>
      <c r="AT929" s="276"/>
      <c r="AU929" s="276"/>
      <c r="AV929" s="276"/>
      <c r="AW929" s="276"/>
      <c r="AX929" s="276"/>
      <c r="AY929" s="276"/>
      <c r="AZ929" s="276"/>
      <c r="BA929" s="276"/>
      <c r="BB929" s="276"/>
      <c r="BC929" s="276"/>
      <c r="BD929" s="276"/>
      <c r="BE929" s="276"/>
      <c r="BF929" s="276"/>
      <c r="BG929" s="276"/>
      <c r="BH929" s="276"/>
    </row>
    <row r="930" spans="1:60" s="141" customFormat="1" ht="36" customHeight="1" x14ac:dyDescent="0.2">
      <c r="A930" s="134">
        <v>44343</v>
      </c>
      <c r="B930" s="5" t="s">
        <v>3779</v>
      </c>
      <c r="C930" s="5" t="s">
        <v>3778</v>
      </c>
      <c r="D930" s="95"/>
      <c r="E930" s="603">
        <v>2915486.05</v>
      </c>
      <c r="F930" s="600">
        <f t="shared" si="15"/>
        <v>2208789911.73</v>
      </c>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76"/>
      <c r="AE930" s="276"/>
      <c r="AF930" s="276"/>
      <c r="AG930" s="276"/>
      <c r="AH930" s="276"/>
      <c r="AI930" s="276"/>
      <c r="AJ930" s="276"/>
      <c r="AK930" s="276"/>
      <c r="AL930" s="276"/>
      <c r="AM930" s="276"/>
      <c r="AN930" s="276"/>
      <c r="AO930" s="276"/>
      <c r="AP930" s="276"/>
      <c r="AQ930" s="276"/>
      <c r="AR930" s="276"/>
      <c r="AS930" s="276"/>
      <c r="AT930" s="276"/>
      <c r="AU930" s="276"/>
      <c r="AV930" s="276"/>
      <c r="AW930" s="276"/>
      <c r="AX930" s="276"/>
      <c r="AY930" s="276"/>
      <c r="AZ930" s="276"/>
      <c r="BA930" s="276"/>
      <c r="BB930" s="276"/>
      <c r="BC930" s="276"/>
      <c r="BD930" s="276"/>
      <c r="BE930" s="276"/>
      <c r="BF930" s="276"/>
      <c r="BG930" s="276"/>
      <c r="BH930" s="276"/>
    </row>
    <row r="931" spans="1:60" s="141" customFormat="1" ht="36" customHeight="1" x14ac:dyDescent="0.2">
      <c r="A931" s="10"/>
      <c r="B931" s="28"/>
      <c r="C931" s="28"/>
      <c r="D931" s="121"/>
      <c r="E931" s="283"/>
      <c r="F931" s="113"/>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76"/>
      <c r="AE931" s="276"/>
      <c r="AF931" s="276"/>
      <c r="AG931" s="276"/>
      <c r="AH931" s="276"/>
      <c r="AI931" s="276"/>
      <c r="AJ931" s="276"/>
      <c r="AK931" s="276"/>
      <c r="AL931" s="276"/>
      <c r="AM931" s="276"/>
      <c r="AN931" s="276"/>
      <c r="AO931" s="276"/>
      <c r="AP931" s="276"/>
      <c r="AQ931" s="276"/>
      <c r="AR931" s="276"/>
      <c r="AS931" s="276"/>
      <c r="AT931" s="276"/>
      <c r="AU931" s="276"/>
      <c r="AV931" s="276"/>
      <c r="AW931" s="276"/>
      <c r="AX931" s="276"/>
      <c r="AY931" s="276"/>
      <c r="AZ931" s="276"/>
      <c r="BA931" s="276"/>
      <c r="BB931" s="276"/>
      <c r="BC931" s="276"/>
      <c r="BD931" s="276"/>
      <c r="BE931" s="276"/>
      <c r="BF931" s="276"/>
      <c r="BG931" s="276"/>
      <c r="BH931" s="276"/>
    </row>
    <row r="932" spans="1:60" s="141" customFormat="1" ht="36" customHeight="1" x14ac:dyDescent="0.2">
      <c r="A932" s="10"/>
      <c r="B932" s="28"/>
      <c r="C932" s="28"/>
      <c r="D932" s="121"/>
      <c r="E932" s="283"/>
      <c r="F932" s="113"/>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76"/>
      <c r="AE932" s="276"/>
      <c r="AF932" s="276"/>
      <c r="AG932" s="276"/>
      <c r="AH932" s="276"/>
      <c r="AI932" s="276"/>
      <c r="AJ932" s="276"/>
      <c r="AK932" s="276"/>
      <c r="AL932" s="276"/>
      <c r="AM932" s="276"/>
      <c r="AN932" s="276"/>
      <c r="AO932" s="276"/>
      <c r="AP932" s="276"/>
      <c r="AQ932" s="276"/>
      <c r="AR932" s="276"/>
      <c r="AS932" s="276"/>
      <c r="AT932" s="276"/>
      <c r="AU932" s="276"/>
      <c r="AV932" s="276"/>
      <c r="AW932" s="276"/>
      <c r="AX932" s="276"/>
      <c r="AY932" s="276"/>
      <c r="AZ932" s="276"/>
      <c r="BA932" s="276"/>
      <c r="BB932" s="276"/>
      <c r="BC932" s="276"/>
      <c r="BD932" s="276"/>
      <c r="BE932" s="276"/>
      <c r="BF932" s="276"/>
      <c r="BG932" s="276"/>
      <c r="BH932" s="276"/>
    </row>
    <row r="933" spans="1:60" s="141" customFormat="1" ht="36" customHeight="1" x14ac:dyDescent="0.2">
      <c r="A933" s="10"/>
      <c r="B933" s="28"/>
      <c r="C933" s="28"/>
      <c r="D933" s="121"/>
      <c r="E933" s="283"/>
      <c r="F933" s="113"/>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76"/>
      <c r="AE933" s="276"/>
      <c r="AF933" s="276"/>
      <c r="AG933" s="276"/>
      <c r="AH933" s="276"/>
      <c r="AI933" s="276"/>
      <c r="AJ933" s="276"/>
      <c r="AK933" s="276"/>
      <c r="AL933" s="276"/>
      <c r="AM933" s="276"/>
      <c r="AN933" s="276"/>
      <c r="AO933" s="276"/>
      <c r="AP933" s="276"/>
      <c r="AQ933" s="276"/>
      <c r="AR933" s="276"/>
      <c r="AS933" s="276"/>
      <c r="AT933" s="276"/>
      <c r="AU933" s="276"/>
      <c r="AV933" s="276"/>
      <c r="AW933" s="276"/>
      <c r="AX933" s="276"/>
      <c r="AY933" s="276"/>
      <c r="AZ933" s="276"/>
      <c r="BA933" s="276"/>
      <c r="BB933" s="276"/>
      <c r="BC933" s="276"/>
      <c r="BD933" s="276"/>
      <c r="BE933" s="276"/>
      <c r="BF933" s="276"/>
      <c r="BG933" s="276"/>
      <c r="BH933" s="276"/>
    </row>
    <row r="934" spans="1:60" s="141" customFormat="1" ht="37.5" customHeight="1" x14ac:dyDescent="0.2">
      <c r="A934" s="10"/>
      <c r="B934" s="7"/>
      <c r="C934" s="35"/>
      <c r="D934" s="71"/>
      <c r="E934" s="283"/>
      <c r="F934" s="113"/>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76"/>
      <c r="AE934" s="276"/>
      <c r="AF934" s="276"/>
      <c r="AG934" s="276"/>
      <c r="AH934" s="276"/>
      <c r="AI934" s="276"/>
      <c r="AJ934" s="276"/>
      <c r="AK934" s="276"/>
      <c r="AL934" s="276"/>
      <c r="AM934" s="276"/>
      <c r="AN934" s="276"/>
      <c r="AO934" s="276"/>
      <c r="AP934" s="276"/>
      <c r="AQ934" s="276"/>
      <c r="AR934" s="276"/>
      <c r="AS934" s="276"/>
      <c r="AT934" s="276"/>
      <c r="AU934" s="276"/>
      <c r="AV934" s="276"/>
      <c r="AW934" s="276"/>
      <c r="AX934" s="276"/>
      <c r="AY934" s="276"/>
      <c r="AZ934" s="276"/>
      <c r="BA934" s="276"/>
      <c r="BB934" s="276"/>
      <c r="BC934" s="276"/>
      <c r="BD934" s="276"/>
      <c r="BE934" s="276"/>
      <c r="BF934" s="276"/>
      <c r="BG934" s="276"/>
      <c r="BH934" s="276"/>
    </row>
    <row r="935" spans="1:60" s="141" customFormat="1" ht="37.5" customHeight="1" x14ac:dyDescent="0.2">
      <c r="A935" s="1007" t="s">
        <v>0</v>
      </c>
      <c r="B935" s="1007"/>
      <c r="C935" s="1007"/>
      <c r="D935" s="1007"/>
      <c r="E935" s="1007"/>
      <c r="F935" s="1007"/>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76"/>
      <c r="AE935" s="276"/>
      <c r="AF935" s="276"/>
      <c r="AG935" s="276"/>
      <c r="AH935" s="276"/>
      <c r="AI935" s="276"/>
      <c r="AJ935" s="276"/>
      <c r="AK935" s="276"/>
      <c r="AL935" s="276"/>
      <c r="AM935" s="276"/>
      <c r="AN935" s="276"/>
      <c r="AO935" s="276"/>
      <c r="AP935" s="276"/>
      <c r="AQ935" s="276"/>
      <c r="AR935" s="276"/>
      <c r="AS935" s="276"/>
      <c r="AT935" s="276"/>
      <c r="AU935" s="276"/>
      <c r="AV935" s="276"/>
      <c r="AW935" s="276"/>
      <c r="AX935" s="276"/>
      <c r="AY935" s="276"/>
      <c r="AZ935" s="276"/>
      <c r="BA935" s="276"/>
      <c r="BB935" s="276"/>
      <c r="BC935" s="276"/>
      <c r="BD935" s="276"/>
      <c r="BE935" s="276"/>
      <c r="BF935" s="276"/>
      <c r="BG935" s="276"/>
      <c r="BH935" s="276"/>
    </row>
    <row r="936" spans="1:60" s="141" customFormat="1" x14ac:dyDescent="0.2">
      <c r="A936" s="1008" t="s">
        <v>33</v>
      </c>
      <c r="B936" s="1008"/>
      <c r="C936" s="1008"/>
      <c r="D936" s="1008"/>
      <c r="E936" s="1008"/>
      <c r="F936" s="1008"/>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76"/>
      <c r="AE936" s="276"/>
      <c r="AF936" s="276"/>
      <c r="AG936" s="276"/>
      <c r="AH936" s="276"/>
      <c r="AI936" s="276"/>
      <c r="AJ936" s="276"/>
      <c r="AK936" s="276"/>
      <c r="AL936" s="276"/>
      <c r="AM936" s="276"/>
      <c r="AN936" s="276"/>
      <c r="AO936" s="276"/>
      <c r="AP936" s="276"/>
      <c r="AQ936" s="276"/>
      <c r="AR936" s="276"/>
      <c r="AS936" s="276"/>
      <c r="AT936" s="276"/>
      <c r="AU936" s="276"/>
      <c r="AV936" s="276"/>
      <c r="AW936" s="276"/>
      <c r="AX936" s="276"/>
      <c r="AY936" s="276"/>
      <c r="AZ936" s="276"/>
      <c r="BA936" s="276"/>
      <c r="BB936" s="276"/>
      <c r="BC936" s="276"/>
      <c r="BD936" s="276"/>
      <c r="BE936" s="276"/>
      <c r="BF936" s="276"/>
      <c r="BG936" s="276"/>
      <c r="BH936" s="276"/>
    </row>
    <row r="937" spans="1:60" s="141" customFormat="1" x14ac:dyDescent="0.2">
      <c r="A937" s="1007" t="s">
        <v>1</v>
      </c>
      <c r="B937" s="1007"/>
      <c r="C937" s="1007"/>
      <c r="D937" s="1007"/>
      <c r="E937" s="1007"/>
      <c r="F937" s="1007"/>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76"/>
      <c r="AE937" s="276"/>
      <c r="AF937" s="276"/>
      <c r="AG937" s="276"/>
      <c r="AH937" s="276"/>
      <c r="AI937" s="276"/>
      <c r="AJ937" s="276"/>
      <c r="AK937" s="276"/>
      <c r="AL937" s="276"/>
      <c r="AM937" s="276"/>
      <c r="AN937" s="276"/>
      <c r="AO937" s="276"/>
      <c r="AP937" s="276"/>
      <c r="AQ937" s="276"/>
      <c r="AR937" s="276"/>
      <c r="AS937" s="276"/>
      <c r="AT937" s="276"/>
      <c r="AU937" s="276"/>
      <c r="AV937" s="276"/>
      <c r="AW937" s="276"/>
      <c r="AX937" s="276"/>
      <c r="AY937" s="276"/>
      <c r="AZ937" s="276"/>
      <c r="BA937" s="276"/>
      <c r="BB937" s="276"/>
      <c r="BC937" s="276"/>
      <c r="BD937" s="276"/>
      <c r="BE937" s="276"/>
      <c r="BF937" s="276"/>
      <c r="BG937" s="276"/>
      <c r="BH937" s="276"/>
    </row>
    <row r="938" spans="1:60" s="141" customFormat="1" ht="15" customHeight="1" x14ac:dyDescent="0.2">
      <c r="A938" s="1009" t="s">
        <v>3138</v>
      </c>
      <c r="B938" s="1009"/>
      <c r="C938" s="1009"/>
      <c r="D938" s="1009"/>
      <c r="E938" s="1009"/>
      <c r="F938" s="1009"/>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76"/>
      <c r="AE938" s="276"/>
      <c r="AF938" s="276"/>
      <c r="AG938" s="276"/>
      <c r="AH938" s="276"/>
      <c r="AI938" s="276"/>
      <c r="AJ938" s="276"/>
      <c r="AK938" s="276"/>
      <c r="AL938" s="276"/>
      <c r="AM938" s="276"/>
      <c r="AN938" s="276"/>
      <c r="AO938" s="276"/>
      <c r="AP938" s="276"/>
      <c r="AQ938" s="276"/>
      <c r="AR938" s="276"/>
      <c r="AS938" s="276"/>
      <c r="AT938" s="276"/>
      <c r="AU938" s="276"/>
      <c r="AV938" s="276"/>
      <c r="AW938" s="276"/>
      <c r="AX938" s="276"/>
      <c r="AY938" s="276"/>
      <c r="AZ938" s="276"/>
      <c r="BA938" s="276"/>
      <c r="BB938" s="276"/>
      <c r="BC938" s="276"/>
      <c r="BD938" s="276"/>
      <c r="BE938" s="276"/>
      <c r="BF938" s="276"/>
      <c r="BG938" s="276"/>
      <c r="BH938" s="276"/>
    </row>
    <row r="939" spans="1:60" s="141" customFormat="1" ht="15" customHeight="1" x14ac:dyDescent="0.2">
      <c r="A939" s="1009" t="s">
        <v>2</v>
      </c>
      <c r="B939" s="1009"/>
      <c r="C939" s="1009"/>
      <c r="D939" s="1009"/>
      <c r="E939" s="1009"/>
      <c r="F939" s="1009"/>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76"/>
      <c r="AE939" s="276"/>
      <c r="AF939" s="276"/>
      <c r="AG939" s="276"/>
      <c r="AH939" s="276"/>
      <c r="AI939" s="276"/>
      <c r="AJ939" s="276"/>
      <c r="AK939" s="276"/>
      <c r="AL939" s="276"/>
      <c r="AM939" s="276"/>
      <c r="AN939" s="276"/>
      <c r="AO939" s="276"/>
      <c r="AP939" s="276"/>
      <c r="AQ939" s="276"/>
      <c r="AR939" s="276"/>
      <c r="AS939" s="276"/>
      <c r="AT939" s="276"/>
      <c r="AU939" s="276"/>
      <c r="AV939" s="276"/>
      <c r="AW939" s="276"/>
      <c r="AX939" s="276"/>
      <c r="AY939" s="276"/>
      <c r="AZ939" s="276"/>
      <c r="BA939" s="276"/>
      <c r="BB939" s="276"/>
      <c r="BC939" s="276"/>
      <c r="BD939" s="276"/>
      <c r="BE939" s="276"/>
      <c r="BF939" s="276"/>
      <c r="BG939" s="276"/>
      <c r="BH939" s="276"/>
    </row>
    <row r="940" spans="1:60" s="141" customFormat="1" x14ac:dyDescent="0.2">
      <c r="A940" s="24"/>
      <c r="B940" s="131"/>
      <c r="C940" s="25"/>
      <c r="D940" s="68"/>
      <c r="E940" s="106"/>
      <c r="F940" s="101"/>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76"/>
      <c r="AE940" s="276"/>
      <c r="AF940" s="276"/>
      <c r="AG940" s="276"/>
      <c r="AH940" s="276"/>
      <c r="AI940" s="276"/>
      <c r="AJ940" s="276"/>
      <c r="AK940" s="276"/>
      <c r="AL940" s="276"/>
      <c r="AM940" s="276"/>
      <c r="AN940" s="276"/>
      <c r="AO940" s="276"/>
      <c r="AP940" s="276"/>
      <c r="AQ940" s="276"/>
      <c r="AR940" s="276"/>
      <c r="AS940" s="276"/>
      <c r="AT940" s="276"/>
      <c r="AU940" s="276"/>
      <c r="AV940" s="276"/>
      <c r="AW940" s="276"/>
      <c r="AX940" s="276"/>
      <c r="AY940" s="276"/>
      <c r="AZ940" s="276"/>
      <c r="BA940" s="276"/>
      <c r="BB940" s="276"/>
      <c r="BC940" s="276"/>
      <c r="BD940" s="276"/>
      <c r="BE940" s="276"/>
      <c r="BF940" s="276"/>
      <c r="BG940" s="276"/>
      <c r="BH940" s="276"/>
    </row>
    <row r="941" spans="1:60" s="141" customFormat="1" ht="20.25" customHeight="1" thickBot="1" x14ac:dyDescent="0.25">
      <c r="A941" s="11"/>
      <c r="B941" s="12"/>
      <c r="C941" s="13"/>
      <c r="D941" s="69"/>
      <c r="E941" s="108"/>
      <c r="F941" s="101"/>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76"/>
      <c r="AE941" s="276"/>
      <c r="AF941" s="276"/>
      <c r="AG941" s="276"/>
      <c r="AH941" s="276"/>
      <c r="AI941" s="276"/>
      <c r="AJ941" s="276"/>
      <c r="AK941" s="276"/>
      <c r="AL941" s="276"/>
      <c r="AM941" s="276"/>
      <c r="AN941" s="276"/>
      <c r="AO941" s="276"/>
      <c r="AP941" s="276"/>
      <c r="AQ941" s="276"/>
      <c r="AR941" s="276"/>
      <c r="AS941" s="276"/>
      <c r="AT941" s="276"/>
      <c r="AU941" s="276"/>
      <c r="AV941" s="276"/>
      <c r="AW941" s="276"/>
      <c r="AX941" s="276"/>
      <c r="AY941" s="276"/>
      <c r="AZ941" s="276"/>
      <c r="BA941" s="276"/>
      <c r="BB941" s="276"/>
      <c r="BC941" s="276"/>
      <c r="BD941" s="276"/>
      <c r="BE941" s="276"/>
      <c r="BF941" s="276"/>
      <c r="BG941" s="276"/>
      <c r="BH941" s="276"/>
    </row>
    <row r="942" spans="1:60" s="141" customFormat="1" ht="29.25" customHeight="1" x14ac:dyDescent="0.2">
      <c r="A942" s="935" t="s">
        <v>17</v>
      </c>
      <c r="B942" s="936"/>
      <c r="C942" s="936"/>
      <c r="D942" s="936"/>
      <c r="E942" s="936"/>
      <c r="F942" s="321"/>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76"/>
      <c r="AE942" s="276"/>
      <c r="AF942" s="276"/>
      <c r="AG942" s="276"/>
      <c r="AH942" s="276"/>
      <c r="AI942" s="276"/>
      <c r="AJ942" s="276"/>
      <c r="AK942" s="276"/>
      <c r="AL942" s="276"/>
      <c r="AM942" s="276"/>
      <c r="AN942" s="276"/>
      <c r="AO942" s="276"/>
      <c r="AP942" s="276"/>
      <c r="AQ942" s="276"/>
      <c r="AR942" s="276"/>
      <c r="AS942" s="276"/>
      <c r="AT942" s="276"/>
      <c r="AU942" s="276"/>
      <c r="AV942" s="276"/>
      <c r="AW942" s="276"/>
      <c r="AX942" s="276"/>
      <c r="AY942" s="276"/>
      <c r="AZ942" s="276"/>
      <c r="BA942" s="276"/>
      <c r="BB942" s="276"/>
      <c r="BC942" s="276"/>
      <c r="BD942" s="276"/>
      <c r="BE942" s="276"/>
      <c r="BF942" s="276"/>
      <c r="BG942" s="276"/>
      <c r="BH942" s="276"/>
    </row>
    <row r="943" spans="1:60" s="141" customFormat="1" ht="12" thickBot="1" x14ac:dyDescent="0.25">
      <c r="A943" s="937"/>
      <c r="B943" s="938"/>
      <c r="C943" s="938"/>
      <c r="D943" s="938"/>
      <c r="E943" s="938"/>
      <c r="F943" s="322"/>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76"/>
      <c r="AE943" s="276"/>
      <c r="AF943" s="276"/>
      <c r="AG943" s="276"/>
      <c r="AH943" s="276"/>
      <c r="AI943" s="276"/>
      <c r="AJ943" s="276"/>
      <c r="AK943" s="276"/>
      <c r="AL943" s="276"/>
      <c r="AM943" s="276"/>
      <c r="AN943" s="276"/>
      <c r="AO943" s="276"/>
      <c r="AP943" s="276"/>
      <c r="AQ943" s="276"/>
      <c r="AR943" s="276"/>
      <c r="AS943" s="276"/>
      <c r="AT943" s="276"/>
      <c r="AU943" s="276"/>
      <c r="AV943" s="276"/>
      <c r="AW943" s="276"/>
      <c r="AX943" s="276"/>
      <c r="AY943" s="276"/>
      <c r="AZ943" s="276"/>
      <c r="BA943" s="276"/>
      <c r="BB943" s="276"/>
      <c r="BC943" s="276"/>
      <c r="BD943" s="276"/>
      <c r="BE943" s="276"/>
      <c r="BF943" s="276"/>
      <c r="BG943" s="276"/>
      <c r="BH943" s="276"/>
    </row>
    <row r="944" spans="1:60" s="141" customFormat="1" x14ac:dyDescent="0.2">
      <c r="A944" s="935" t="s">
        <v>4</v>
      </c>
      <c r="B944" s="936"/>
      <c r="C944" s="936"/>
      <c r="D944" s="936"/>
      <c r="E944" s="939"/>
      <c r="F944" s="952">
        <v>9921305.0800000001</v>
      </c>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76"/>
      <c r="AE944" s="276"/>
      <c r="AF944" s="276"/>
      <c r="AG944" s="276"/>
      <c r="AH944" s="276"/>
      <c r="AI944" s="276"/>
      <c r="AJ944" s="276"/>
      <c r="AK944" s="276"/>
      <c r="AL944" s="276"/>
      <c r="AM944" s="276"/>
      <c r="AN944" s="276"/>
      <c r="AO944" s="276"/>
      <c r="AP944" s="276"/>
      <c r="AQ944" s="276"/>
      <c r="AR944" s="276"/>
      <c r="AS944" s="276"/>
      <c r="AT944" s="276"/>
      <c r="AU944" s="276"/>
      <c r="AV944" s="276"/>
      <c r="AW944" s="276"/>
      <c r="AX944" s="276"/>
      <c r="AY944" s="276"/>
      <c r="AZ944" s="276"/>
      <c r="BA944" s="276"/>
      <c r="BB944" s="276"/>
      <c r="BC944" s="276"/>
      <c r="BD944" s="276"/>
      <c r="BE944" s="276"/>
      <c r="BF944" s="276"/>
      <c r="BG944" s="276"/>
      <c r="BH944" s="276"/>
    </row>
    <row r="945" spans="1:60" s="141" customFormat="1" ht="12" thickBot="1" x14ac:dyDescent="0.25">
      <c r="A945" s="937"/>
      <c r="B945" s="938"/>
      <c r="C945" s="938"/>
      <c r="D945" s="938"/>
      <c r="E945" s="940"/>
      <c r="F945" s="953"/>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76"/>
      <c r="AE945" s="276"/>
      <c r="AF945" s="276"/>
      <c r="AG945" s="276"/>
      <c r="AH945" s="276"/>
      <c r="AI945" s="276"/>
      <c r="AJ945" s="276"/>
      <c r="AK945" s="276"/>
      <c r="AL945" s="276"/>
      <c r="AM945" s="276"/>
      <c r="AN945" s="276"/>
      <c r="AO945" s="276"/>
      <c r="AP945" s="276"/>
      <c r="AQ945" s="276"/>
      <c r="AR945" s="276"/>
      <c r="AS945" s="276"/>
      <c r="AT945" s="276"/>
      <c r="AU945" s="276"/>
      <c r="AV945" s="276"/>
      <c r="AW945" s="276"/>
      <c r="AX945" s="276"/>
      <c r="AY945" s="276"/>
      <c r="AZ945" s="276"/>
      <c r="BA945" s="276"/>
      <c r="BB945" s="276"/>
      <c r="BC945" s="276"/>
      <c r="BD945" s="276"/>
      <c r="BE945" s="276"/>
      <c r="BF945" s="276"/>
      <c r="BG945" s="276"/>
      <c r="BH945" s="276"/>
    </row>
    <row r="946" spans="1:60" x14ac:dyDescent="0.2">
      <c r="A946" s="943" t="s">
        <v>5</v>
      </c>
      <c r="B946" s="954" t="s">
        <v>6</v>
      </c>
      <c r="C946" s="949" t="s">
        <v>18</v>
      </c>
      <c r="D946" s="943" t="s">
        <v>8</v>
      </c>
      <c r="E946" s="1004" t="s">
        <v>9</v>
      </c>
      <c r="F946" s="956" t="s">
        <v>10</v>
      </c>
    </row>
    <row r="947" spans="1:60" x14ac:dyDescent="0.2">
      <c r="A947" s="1001"/>
      <c r="B947" s="1002"/>
      <c r="C947" s="1003"/>
      <c r="D947" s="1001"/>
      <c r="E947" s="1005"/>
      <c r="F947" s="1006"/>
    </row>
    <row r="948" spans="1:60" x14ac:dyDescent="0.2">
      <c r="A948" s="615"/>
      <c r="B948" s="359"/>
      <c r="C948" s="616" t="s">
        <v>387</v>
      </c>
      <c r="D948" s="617">
        <v>276659.05</v>
      </c>
      <c r="E948" s="618"/>
      <c r="F948" s="619">
        <f>F944+D948</f>
        <v>10197964.130000001</v>
      </c>
    </row>
    <row r="949" spans="1:60" x14ac:dyDescent="0.2">
      <c r="A949" s="140"/>
      <c r="B949" s="85"/>
      <c r="C949" s="355" t="s">
        <v>19</v>
      </c>
      <c r="D949" s="291">
        <v>127841546</v>
      </c>
      <c r="E949" s="357"/>
      <c r="F949" s="619">
        <f>F948+D949</f>
        <v>138039510.13</v>
      </c>
    </row>
    <row r="950" spans="1:60" x14ac:dyDescent="0.2">
      <c r="A950" s="140"/>
      <c r="B950" s="85"/>
      <c r="C950" s="2" t="s">
        <v>20</v>
      </c>
      <c r="D950" s="581">
        <v>22218.3</v>
      </c>
      <c r="E950" s="606"/>
      <c r="F950" s="619">
        <f>F949+D950</f>
        <v>138061728.43000001</v>
      </c>
    </row>
    <row r="951" spans="1:60" ht="15" customHeight="1" x14ac:dyDescent="0.2">
      <c r="A951" s="15"/>
      <c r="B951" s="1"/>
      <c r="C951" s="335" t="s">
        <v>19</v>
      </c>
      <c r="D951" s="297"/>
      <c r="E951" s="307">
        <v>8067725.1200000001</v>
      </c>
      <c r="F951" s="619">
        <f>F950-E951</f>
        <v>129994003.31</v>
      </c>
    </row>
    <row r="952" spans="1:60" ht="15" customHeight="1" x14ac:dyDescent="0.2">
      <c r="A952" s="313"/>
      <c r="B952" s="1"/>
      <c r="C952" s="2" t="s">
        <v>1599</v>
      </c>
      <c r="D952" s="307"/>
      <c r="E952" s="292"/>
      <c r="F952" s="619">
        <f t="shared" ref="F952:F960" si="16">F951-E952</f>
        <v>129994003.31</v>
      </c>
    </row>
    <row r="953" spans="1:60" x14ac:dyDescent="0.2">
      <c r="A953" s="313"/>
      <c r="B953" s="1"/>
      <c r="C953" s="2" t="s">
        <v>1359</v>
      </c>
      <c r="D953" s="307"/>
      <c r="E953" s="315">
        <v>8050</v>
      </c>
      <c r="F953" s="619">
        <f t="shared" si="16"/>
        <v>129985953.31</v>
      </c>
    </row>
    <row r="954" spans="1:60" x14ac:dyDescent="0.2">
      <c r="A954" s="313"/>
      <c r="B954" s="1"/>
      <c r="C954" s="352" t="s">
        <v>2371</v>
      </c>
      <c r="D954" s="307"/>
      <c r="E954" s="315"/>
      <c r="F954" s="619">
        <f t="shared" si="16"/>
        <v>129985953.31</v>
      </c>
    </row>
    <row r="955" spans="1:60" x14ac:dyDescent="0.2">
      <c r="A955" s="313"/>
      <c r="B955" s="1"/>
      <c r="C955" s="305" t="s">
        <v>1084</v>
      </c>
      <c r="D955" s="307"/>
      <c r="E955" s="495"/>
      <c r="F955" s="619">
        <f t="shared" si="16"/>
        <v>129985953.31</v>
      </c>
    </row>
    <row r="956" spans="1:60" x14ac:dyDescent="0.2">
      <c r="A956" s="313"/>
      <c r="B956" s="1"/>
      <c r="C956" s="305" t="s">
        <v>3408</v>
      </c>
      <c r="D956" s="290"/>
      <c r="E956" s="495">
        <v>501714.14</v>
      </c>
      <c r="F956" s="619">
        <f t="shared" si="16"/>
        <v>129484239.17</v>
      </c>
    </row>
    <row r="957" spans="1:60" x14ac:dyDescent="0.2">
      <c r="A957" s="313"/>
      <c r="B957" s="1"/>
      <c r="C957" s="530" t="s">
        <v>2479</v>
      </c>
      <c r="D957" s="290"/>
      <c r="E957" s="495">
        <v>188041.31</v>
      </c>
      <c r="F957" s="619">
        <f t="shared" si="16"/>
        <v>129296197.86</v>
      </c>
    </row>
    <row r="958" spans="1:60" x14ac:dyDescent="0.2">
      <c r="A958" s="313"/>
      <c r="B958" s="1"/>
      <c r="C958" s="260" t="s">
        <v>1090</v>
      </c>
      <c r="D958" s="290"/>
      <c r="E958" s="495">
        <v>659.27</v>
      </c>
      <c r="F958" s="619">
        <f t="shared" si="16"/>
        <v>129295538.59</v>
      </c>
    </row>
    <row r="959" spans="1:60" x14ac:dyDescent="0.2">
      <c r="A959" s="259"/>
      <c r="B959" s="242"/>
      <c r="C959" s="2" t="s">
        <v>1083</v>
      </c>
      <c r="D959" s="149"/>
      <c r="E959" s="436">
        <v>1500</v>
      </c>
      <c r="F959" s="619">
        <f t="shared" si="16"/>
        <v>129294038.59</v>
      </c>
    </row>
    <row r="960" spans="1:60" x14ac:dyDescent="0.2">
      <c r="A960" s="259"/>
      <c r="B960" s="242"/>
      <c r="C960" s="2" t="s">
        <v>1358</v>
      </c>
      <c r="D960" s="149"/>
      <c r="E960" s="437">
        <v>175</v>
      </c>
      <c r="F960" s="619">
        <f t="shared" si="16"/>
        <v>129293863.59</v>
      </c>
    </row>
    <row r="961" spans="1:6" x14ac:dyDescent="0.2">
      <c r="A961" s="259"/>
      <c r="B961" s="242"/>
      <c r="C961" s="2" t="s">
        <v>4385</v>
      </c>
      <c r="D961" s="435">
        <v>3014.36</v>
      </c>
      <c r="E961" s="435"/>
      <c r="F961" s="619">
        <f>F960+D961-E961</f>
        <v>129296877.95</v>
      </c>
    </row>
    <row r="962" spans="1:6" x14ac:dyDescent="0.2">
      <c r="A962" s="259"/>
      <c r="B962" s="242"/>
      <c r="C962" s="2" t="s">
        <v>4385</v>
      </c>
      <c r="D962" s="436">
        <v>127210.8</v>
      </c>
      <c r="E962" s="699"/>
      <c r="F962" s="619">
        <f>F961+D962-E962</f>
        <v>129424088.75</v>
      </c>
    </row>
    <row r="963" spans="1:6" x14ac:dyDescent="0.2">
      <c r="A963" s="134"/>
      <c r="B963" s="92"/>
      <c r="C963" s="538" t="s">
        <v>2484</v>
      </c>
      <c r="D963" s="136"/>
      <c r="E963" s="495">
        <v>292117.90999999997</v>
      </c>
      <c r="F963" s="619">
        <f t="shared" ref="F963:F993" si="17">F962+D963-E963</f>
        <v>129131970.84</v>
      </c>
    </row>
    <row r="964" spans="1:6" x14ac:dyDescent="0.2">
      <c r="A964" s="256">
        <v>44321</v>
      </c>
      <c r="B964" s="212" t="s">
        <v>3202</v>
      </c>
      <c r="C964" s="212" t="s">
        <v>3203</v>
      </c>
      <c r="D964" s="593"/>
      <c r="E964" s="602">
        <v>9384</v>
      </c>
      <c r="F964" s="619">
        <f t="shared" si="17"/>
        <v>129122586.84</v>
      </c>
    </row>
    <row r="965" spans="1:6" ht="21.75" customHeight="1" x14ac:dyDescent="0.2">
      <c r="A965" s="134">
        <v>44328</v>
      </c>
      <c r="B965" s="252" t="s">
        <v>3350</v>
      </c>
      <c r="C965" s="193" t="s">
        <v>3581</v>
      </c>
      <c r="D965" s="95"/>
      <c r="E965" s="601">
        <v>13618.05</v>
      </c>
      <c r="F965" s="619">
        <f t="shared" si="17"/>
        <v>129108968.79000001</v>
      </c>
    </row>
    <row r="966" spans="1:6" ht="21.75" customHeight="1" x14ac:dyDescent="0.2">
      <c r="A966" s="256">
        <v>44329</v>
      </c>
      <c r="B966" s="456" t="s">
        <v>3351</v>
      </c>
      <c r="C966" s="457" t="s">
        <v>3582</v>
      </c>
      <c r="D966" s="265"/>
      <c r="E966" s="602">
        <v>13728.12</v>
      </c>
      <c r="F966" s="619">
        <f t="shared" si="17"/>
        <v>129095240.67</v>
      </c>
    </row>
    <row r="967" spans="1:6" ht="25.5" customHeight="1" x14ac:dyDescent="0.2">
      <c r="A967" s="134">
        <v>44330</v>
      </c>
      <c r="B967" s="5" t="s">
        <v>3356</v>
      </c>
      <c r="C967" s="5" t="s">
        <v>3584</v>
      </c>
      <c r="D967" s="95"/>
      <c r="E967" s="601">
        <v>7790.5</v>
      </c>
      <c r="F967" s="619">
        <f t="shared" si="17"/>
        <v>129087450.17</v>
      </c>
    </row>
    <row r="968" spans="1:6" s="14" customFormat="1" ht="19.5" customHeight="1" x14ac:dyDescent="0.2">
      <c r="A968" s="256">
        <v>44330</v>
      </c>
      <c r="B968" s="212" t="s">
        <v>3357</v>
      </c>
      <c r="C968" s="212" t="s">
        <v>3583</v>
      </c>
      <c r="D968" s="265"/>
      <c r="E968" s="604">
        <v>46515.14</v>
      </c>
      <c r="F968" s="619">
        <f t="shared" si="17"/>
        <v>129040935.03</v>
      </c>
    </row>
    <row r="969" spans="1:6" s="14" customFormat="1" ht="36.75" customHeight="1" x14ac:dyDescent="0.2">
      <c r="A969" s="134">
        <v>44340</v>
      </c>
      <c r="B969" s="5" t="s">
        <v>3605</v>
      </c>
      <c r="C969" s="193" t="s">
        <v>3592</v>
      </c>
      <c r="D969" s="95"/>
      <c r="E969" s="601">
        <v>837504.39</v>
      </c>
      <c r="F969" s="619">
        <f t="shared" si="17"/>
        <v>128203430.64</v>
      </c>
    </row>
    <row r="970" spans="1:6" s="14" customFormat="1" ht="43.5" customHeight="1" x14ac:dyDescent="0.2">
      <c r="A970" s="134">
        <v>44340</v>
      </c>
      <c r="B970" s="5" t="s">
        <v>3606</v>
      </c>
      <c r="C970" s="193" t="s">
        <v>3593</v>
      </c>
      <c r="D970" s="95"/>
      <c r="E970" s="601">
        <v>10000</v>
      </c>
      <c r="F970" s="619">
        <f t="shared" si="17"/>
        <v>128193430.64</v>
      </c>
    </row>
    <row r="971" spans="1:6" s="14" customFormat="1" ht="40.5" customHeight="1" x14ac:dyDescent="0.2">
      <c r="A971" s="134">
        <v>44340</v>
      </c>
      <c r="B971" s="5" t="s">
        <v>3607</v>
      </c>
      <c r="C971" s="193" t="s">
        <v>3594</v>
      </c>
      <c r="D971" s="95"/>
      <c r="E971" s="601">
        <v>165411.93</v>
      </c>
      <c r="F971" s="619">
        <f t="shared" si="17"/>
        <v>128028018.70999999</v>
      </c>
    </row>
    <row r="972" spans="1:6" s="14" customFormat="1" ht="42" customHeight="1" x14ac:dyDescent="0.2">
      <c r="A972" s="134">
        <v>44340</v>
      </c>
      <c r="B972" s="5" t="s">
        <v>3608</v>
      </c>
      <c r="C972" s="193" t="s">
        <v>3595</v>
      </c>
      <c r="D972" s="95"/>
      <c r="E972" s="601">
        <v>10130000.32</v>
      </c>
      <c r="F972" s="619">
        <f t="shared" si="17"/>
        <v>117898018.38999999</v>
      </c>
    </row>
    <row r="973" spans="1:6" s="14" customFormat="1" ht="37.5" customHeight="1" x14ac:dyDescent="0.2">
      <c r="A973" s="134">
        <v>44340</v>
      </c>
      <c r="B973" s="5" t="s">
        <v>3609</v>
      </c>
      <c r="C973" s="193" t="s">
        <v>3596</v>
      </c>
      <c r="D973" s="95"/>
      <c r="E973" s="601">
        <v>47827088.090000004</v>
      </c>
      <c r="F973" s="619">
        <f t="shared" si="17"/>
        <v>70070930.299999982</v>
      </c>
    </row>
    <row r="974" spans="1:6" s="14" customFormat="1" ht="31.5" customHeight="1" x14ac:dyDescent="0.2">
      <c r="A974" s="134">
        <v>44340</v>
      </c>
      <c r="B974" s="5" t="s">
        <v>3610</v>
      </c>
      <c r="C974" s="193" t="s">
        <v>3597</v>
      </c>
      <c r="D974" s="95"/>
      <c r="E974" s="601">
        <v>48143579.890000001</v>
      </c>
      <c r="F974" s="619">
        <f t="shared" si="17"/>
        <v>21927350.409999982</v>
      </c>
    </row>
    <row r="975" spans="1:6" s="14" customFormat="1" ht="34.5" customHeight="1" x14ac:dyDescent="0.2">
      <c r="A975" s="134">
        <v>44340</v>
      </c>
      <c r="B975" s="5" t="s">
        <v>3611</v>
      </c>
      <c r="C975" s="193" t="s">
        <v>3598</v>
      </c>
      <c r="D975" s="95"/>
      <c r="E975" s="601">
        <v>2485644.44</v>
      </c>
      <c r="F975" s="619">
        <f t="shared" si="17"/>
        <v>19441705.96999998</v>
      </c>
    </row>
    <row r="976" spans="1:6" s="14" customFormat="1" ht="37.5" customHeight="1" x14ac:dyDescent="0.2">
      <c r="A976" s="134">
        <v>44340</v>
      </c>
      <c r="B976" s="5" t="s">
        <v>3612</v>
      </c>
      <c r="C976" s="193" t="s">
        <v>3599</v>
      </c>
      <c r="D976" s="95"/>
      <c r="E976" s="601">
        <v>4558946.5999999996</v>
      </c>
      <c r="F976" s="619">
        <f t="shared" si="17"/>
        <v>14882759.369999981</v>
      </c>
    </row>
    <row r="977" spans="1:6" s="14" customFormat="1" ht="39.75" customHeight="1" x14ac:dyDescent="0.2">
      <c r="A977" s="134">
        <v>44340</v>
      </c>
      <c r="B977" s="5" t="s">
        <v>3613</v>
      </c>
      <c r="C977" s="193" t="s">
        <v>3600</v>
      </c>
      <c r="D977" s="95"/>
      <c r="E977" s="601">
        <v>3338999.68</v>
      </c>
      <c r="F977" s="619">
        <f t="shared" si="17"/>
        <v>11543759.689999981</v>
      </c>
    </row>
    <row r="978" spans="1:6" s="14" customFormat="1" ht="39" customHeight="1" x14ac:dyDescent="0.2">
      <c r="A978" s="134">
        <v>44340</v>
      </c>
      <c r="B978" s="5" t="s">
        <v>3614</v>
      </c>
      <c r="C978" s="193" t="s">
        <v>3601</v>
      </c>
      <c r="D978" s="95"/>
      <c r="E978" s="601">
        <v>72372.710000000006</v>
      </c>
      <c r="F978" s="619">
        <f t="shared" si="17"/>
        <v>11471386.97999998</v>
      </c>
    </row>
    <row r="979" spans="1:6" s="14" customFormat="1" ht="33.75" customHeight="1" x14ac:dyDescent="0.2">
      <c r="A979" s="134">
        <v>44340</v>
      </c>
      <c r="B979" s="5" t="s">
        <v>3615</v>
      </c>
      <c r="C979" s="193" t="s">
        <v>3602</v>
      </c>
      <c r="D979" s="95"/>
      <c r="E979" s="601">
        <v>690644.79</v>
      </c>
      <c r="F979" s="619">
        <f t="shared" si="17"/>
        <v>10780742.189999979</v>
      </c>
    </row>
    <row r="980" spans="1:6" s="14" customFormat="1" ht="35.25" customHeight="1" x14ac:dyDescent="0.2">
      <c r="A980" s="134">
        <v>44340</v>
      </c>
      <c r="B980" s="5" t="s">
        <v>3616</v>
      </c>
      <c r="C980" s="193" t="s">
        <v>3603</v>
      </c>
      <c r="D980" s="95"/>
      <c r="E980" s="601">
        <v>538934.06000000006</v>
      </c>
      <c r="F980" s="619">
        <f t="shared" si="17"/>
        <v>10241808.129999978</v>
      </c>
    </row>
    <row r="981" spans="1:6" s="14" customFormat="1" ht="31.5" customHeight="1" x14ac:dyDescent="0.2">
      <c r="A981" s="256">
        <v>44340</v>
      </c>
      <c r="B981" s="212" t="s">
        <v>3617</v>
      </c>
      <c r="C981" s="457" t="s">
        <v>3604</v>
      </c>
      <c r="D981" s="265"/>
      <c r="E981" s="604">
        <v>4292671.37</v>
      </c>
      <c r="F981" s="619">
        <f t="shared" si="17"/>
        <v>5949136.7599999784</v>
      </c>
    </row>
    <row r="982" spans="1:6" s="14" customFormat="1" ht="31.5" customHeight="1" x14ac:dyDescent="0.2">
      <c r="A982" s="134">
        <v>44341</v>
      </c>
      <c r="B982" s="5" t="s">
        <v>3709</v>
      </c>
      <c r="C982" s="214" t="s">
        <v>526</v>
      </c>
      <c r="D982" s="95"/>
      <c r="E982" s="601">
        <v>317565.78999999998</v>
      </c>
      <c r="F982" s="619">
        <f t="shared" si="17"/>
        <v>5631570.9699999783</v>
      </c>
    </row>
    <row r="983" spans="1:6" s="14" customFormat="1" ht="31.5" customHeight="1" x14ac:dyDescent="0.2">
      <c r="A983" s="134">
        <v>44341</v>
      </c>
      <c r="B983" s="5" t="s">
        <v>3710</v>
      </c>
      <c r="C983" s="214" t="s">
        <v>527</v>
      </c>
      <c r="D983" s="95"/>
      <c r="E983" s="601">
        <v>18768</v>
      </c>
      <c r="F983" s="619">
        <f t="shared" si="17"/>
        <v>5612802.9699999783</v>
      </c>
    </row>
    <row r="984" spans="1:6" s="14" customFormat="1" ht="31.5" customHeight="1" x14ac:dyDescent="0.2">
      <c r="A984" s="134">
        <v>44341</v>
      </c>
      <c r="B984" s="5" t="s">
        <v>3711</v>
      </c>
      <c r="C984" s="214" t="s">
        <v>3712</v>
      </c>
      <c r="D984" s="95"/>
      <c r="E984" s="601">
        <v>22813.87</v>
      </c>
      <c r="F984" s="619">
        <f t="shared" si="17"/>
        <v>5589989.0999999782</v>
      </c>
    </row>
    <row r="985" spans="1:6" s="14" customFormat="1" ht="31.5" customHeight="1" x14ac:dyDescent="0.2">
      <c r="A985" s="134">
        <v>44341</v>
      </c>
      <c r="B985" s="5" t="s">
        <v>3713</v>
      </c>
      <c r="C985" s="214" t="s">
        <v>3714</v>
      </c>
      <c r="D985" s="95"/>
      <c r="E985" s="601">
        <v>97637.87</v>
      </c>
      <c r="F985" s="619">
        <f t="shared" si="17"/>
        <v>5492351.2299999781</v>
      </c>
    </row>
    <row r="986" spans="1:6" s="14" customFormat="1" ht="31.5" customHeight="1" x14ac:dyDescent="0.2">
      <c r="A986" s="134">
        <v>44341</v>
      </c>
      <c r="B986" s="5" t="s">
        <v>3719</v>
      </c>
      <c r="C986" s="214" t="s">
        <v>3715</v>
      </c>
      <c r="D986" s="95"/>
      <c r="E986" s="601">
        <v>10000</v>
      </c>
      <c r="F986" s="619">
        <f t="shared" si="17"/>
        <v>5482351.2299999781</v>
      </c>
    </row>
    <row r="987" spans="1:6" s="14" customFormat="1" ht="31.5" customHeight="1" x14ac:dyDescent="0.2">
      <c r="A987" s="134">
        <v>44341</v>
      </c>
      <c r="B987" s="5" t="s">
        <v>3720</v>
      </c>
      <c r="C987" s="214" t="s">
        <v>3717</v>
      </c>
      <c r="D987" s="95"/>
      <c r="E987" s="601">
        <v>96073.13</v>
      </c>
      <c r="F987" s="619">
        <f t="shared" si="17"/>
        <v>5386278.0999999782</v>
      </c>
    </row>
    <row r="988" spans="1:6" s="14" customFormat="1" ht="31.5" customHeight="1" x14ac:dyDescent="0.2">
      <c r="A988" s="134">
        <v>44341</v>
      </c>
      <c r="B988" s="5" t="s">
        <v>3721</v>
      </c>
      <c r="C988" s="214" t="s">
        <v>3716</v>
      </c>
      <c r="D988" s="95"/>
      <c r="E988" s="601">
        <v>5306.88</v>
      </c>
      <c r="F988" s="619">
        <f t="shared" si="17"/>
        <v>5380971.2199999783</v>
      </c>
    </row>
    <row r="989" spans="1:6" s="14" customFormat="1" ht="31.5" customHeight="1" x14ac:dyDescent="0.2">
      <c r="A989" s="134">
        <v>44341</v>
      </c>
      <c r="B989" s="5" t="s">
        <v>3722</v>
      </c>
      <c r="C989" s="214" t="s">
        <v>3718</v>
      </c>
      <c r="D989" s="95"/>
      <c r="E989" s="601">
        <v>3448.55</v>
      </c>
      <c r="F989" s="619">
        <f t="shared" si="17"/>
        <v>5377522.6699999785</v>
      </c>
    </row>
    <row r="990" spans="1:6" s="14" customFormat="1" ht="31.5" customHeight="1" x14ac:dyDescent="0.2">
      <c r="A990" s="134">
        <v>44341</v>
      </c>
      <c r="B990" s="5" t="s">
        <v>3723</v>
      </c>
      <c r="C990" s="214" t="s">
        <v>4375</v>
      </c>
      <c r="D990" s="95"/>
      <c r="E990" s="601">
        <v>28097.87</v>
      </c>
      <c r="F990" s="619">
        <f t="shared" si="17"/>
        <v>5349424.7999999784</v>
      </c>
    </row>
    <row r="991" spans="1:6" s="14" customFormat="1" ht="31.5" customHeight="1" x14ac:dyDescent="0.2">
      <c r="A991" s="256">
        <v>44342</v>
      </c>
      <c r="B991" s="212" t="s">
        <v>3725</v>
      </c>
      <c r="C991" s="212" t="s">
        <v>3724</v>
      </c>
      <c r="D991" s="265"/>
      <c r="E991" s="602">
        <v>63373.42</v>
      </c>
      <c r="F991" s="619">
        <f t="shared" si="17"/>
        <v>5286051.3799999785</v>
      </c>
    </row>
    <row r="992" spans="1:6" s="14" customFormat="1" ht="31.5" customHeight="1" x14ac:dyDescent="0.2">
      <c r="A992" s="134" t="s">
        <v>4372</v>
      </c>
      <c r="B992" s="30" t="s">
        <v>4373</v>
      </c>
      <c r="C992" s="214" t="s">
        <v>4374</v>
      </c>
      <c r="D992" s="95"/>
      <c r="E992" s="455">
        <v>4375455.54</v>
      </c>
      <c r="F992" s="619">
        <f t="shared" si="17"/>
        <v>910595.83999997843</v>
      </c>
    </row>
    <row r="993" spans="1:7" s="14" customFormat="1" ht="21.75" customHeight="1" x14ac:dyDescent="0.2">
      <c r="A993" s="134" t="s">
        <v>4372</v>
      </c>
      <c r="B993" s="456" t="s">
        <v>4377</v>
      </c>
      <c r="C993" s="30" t="s">
        <v>4376</v>
      </c>
      <c r="D993" s="95"/>
      <c r="E993" s="42">
        <v>437761.56</v>
      </c>
      <c r="F993" s="619">
        <f t="shared" si="17"/>
        <v>472834.27999997843</v>
      </c>
    </row>
    <row r="994" spans="1:7" s="14" customFormat="1" ht="21.75" customHeight="1" x14ac:dyDescent="0.2">
      <c r="A994" s="10"/>
      <c r="B994" s="35"/>
      <c r="C994" s="28"/>
      <c r="D994" s="121"/>
      <c r="E994" s="283"/>
      <c r="F994" s="620"/>
    </row>
    <row r="995" spans="1:7" s="14" customFormat="1" ht="21.75" customHeight="1" x14ac:dyDescent="0.2">
      <c r="A995" s="10"/>
      <c r="B995" s="35"/>
      <c r="C995" s="28"/>
      <c r="D995" s="121"/>
      <c r="E995" s="283"/>
      <c r="F995" s="620"/>
    </row>
    <row r="996" spans="1:7" ht="21.75" customHeight="1" x14ac:dyDescent="0.2">
      <c r="A996" s="17"/>
      <c r="B996" s="7"/>
      <c r="C996" s="19"/>
      <c r="D996" s="69"/>
      <c r="E996" s="29"/>
      <c r="F996" s="112"/>
    </row>
    <row r="997" spans="1:7" ht="21.75" customHeight="1" x14ac:dyDescent="0.2">
      <c r="A997" s="1007" t="s">
        <v>0</v>
      </c>
      <c r="B997" s="1007"/>
      <c r="C997" s="1007"/>
      <c r="D997" s="1007"/>
      <c r="E997" s="1007"/>
      <c r="F997" s="1007"/>
    </row>
    <row r="998" spans="1:7" ht="21.75" customHeight="1" x14ac:dyDescent="0.2">
      <c r="A998" s="1008" t="s">
        <v>33</v>
      </c>
      <c r="B998" s="1008"/>
      <c r="C998" s="1008"/>
      <c r="D998" s="1008"/>
      <c r="E998" s="1008"/>
      <c r="F998" s="1008"/>
    </row>
    <row r="999" spans="1:7" ht="21.75" customHeight="1" x14ac:dyDescent="0.2">
      <c r="A999" s="1007" t="s">
        <v>1</v>
      </c>
      <c r="B999" s="1007"/>
      <c r="C999" s="1007"/>
      <c r="D999" s="1007"/>
      <c r="E999" s="1007"/>
      <c r="F999" s="1007"/>
      <c r="G999" s="279"/>
    </row>
    <row r="1000" spans="1:7" ht="21.75" customHeight="1" x14ac:dyDescent="0.2">
      <c r="A1000" s="1009" t="s">
        <v>3138</v>
      </c>
      <c r="B1000" s="1009"/>
      <c r="C1000" s="1009"/>
      <c r="D1000" s="1009"/>
      <c r="E1000" s="1009"/>
      <c r="F1000" s="1009"/>
      <c r="G1000" s="279"/>
    </row>
    <row r="1001" spans="1:7" ht="21.75" customHeight="1" x14ac:dyDescent="0.2">
      <c r="A1001" s="1009" t="s">
        <v>2</v>
      </c>
      <c r="B1001" s="1009"/>
      <c r="C1001" s="1009"/>
      <c r="D1001" s="1009"/>
      <c r="E1001" s="1009"/>
      <c r="F1001" s="1009"/>
      <c r="G1001" s="279"/>
    </row>
    <row r="1002" spans="1:7" ht="21.75" customHeight="1" thickBot="1" x14ac:dyDescent="0.25">
      <c r="A1002" s="123"/>
      <c r="G1002" s="279"/>
    </row>
    <row r="1003" spans="1:7" ht="21.75" customHeight="1" x14ac:dyDescent="0.2">
      <c r="A1003" s="935" t="s">
        <v>21</v>
      </c>
      <c r="B1003" s="936"/>
      <c r="C1003" s="936"/>
      <c r="D1003" s="936"/>
      <c r="E1003" s="939"/>
      <c r="F1003" s="321"/>
    </row>
    <row r="1004" spans="1:7" ht="19.5" customHeight="1" thickBot="1" x14ac:dyDescent="0.25">
      <c r="A1004" s="937"/>
      <c r="B1004" s="938"/>
      <c r="C1004" s="938"/>
      <c r="D1004" s="938"/>
      <c r="E1004" s="940"/>
      <c r="F1004" s="582"/>
    </row>
    <row r="1005" spans="1:7" ht="21.75" customHeight="1" x14ac:dyDescent="0.2">
      <c r="A1005" s="935" t="s">
        <v>4</v>
      </c>
      <c r="B1005" s="936"/>
      <c r="C1005" s="936"/>
      <c r="D1005" s="936"/>
      <c r="E1005" s="939"/>
      <c r="F1005" s="952">
        <v>568434584.90999997</v>
      </c>
    </row>
    <row r="1006" spans="1:7" ht="21.75" customHeight="1" thickBot="1" x14ac:dyDescent="0.25">
      <c r="A1006" s="937"/>
      <c r="B1006" s="938"/>
      <c r="C1006" s="938"/>
      <c r="D1006" s="938"/>
      <c r="E1006" s="940"/>
      <c r="F1006" s="953"/>
    </row>
    <row r="1007" spans="1:7" ht="21.75" customHeight="1" x14ac:dyDescent="0.2">
      <c r="A1007" s="1010" t="s">
        <v>5</v>
      </c>
      <c r="B1007" s="968" t="s">
        <v>6</v>
      </c>
      <c r="C1007" s="929" t="s">
        <v>22</v>
      </c>
      <c r="D1007" s="929" t="s">
        <v>8</v>
      </c>
      <c r="E1007" s="1012" t="s">
        <v>9</v>
      </c>
      <c r="F1007" s="970" t="s">
        <v>10</v>
      </c>
    </row>
    <row r="1008" spans="1:7" ht="21.75" customHeight="1" thickBot="1" x14ac:dyDescent="0.25">
      <c r="A1008" s="1011"/>
      <c r="B1008" s="969"/>
      <c r="C1008" s="930"/>
      <c r="D1008" s="930"/>
      <c r="E1008" s="1013"/>
      <c r="F1008" s="971"/>
    </row>
    <row r="1009" spans="1:60" ht="21.75" customHeight="1" x14ac:dyDescent="0.2">
      <c r="A1009" s="156"/>
      <c r="B1009" s="98"/>
      <c r="C1009" s="33" t="s">
        <v>32</v>
      </c>
      <c r="D1009" s="135">
        <v>142943643</v>
      </c>
      <c r="E1009" s="607"/>
      <c r="F1009" s="331">
        <f>F1005+D1009-E1009</f>
        <v>711378227.90999997</v>
      </c>
    </row>
    <row r="1010" spans="1:60" ht="21.75" customHeight="1" x14ac:dyDescent="0.2">
      <c r="A1010" s="159"/>
      <c r="B1010" s="16"/>
      <c r="C1010" s="2" t="s">
        <v>32</v>
      </c>
      <c r="D1010" s="128"/>
      <c r="E1010" s="307"/>
      <c r="F1010" s="331">
        <f>F1009+D1010-E1010</f>
        <v>711378227.90999997</v>
      </c>
    </row>
    <row r="1011" spans="1:60" ht="21.75" customHeight="1" x14ac:dyDescent="0.2">
      <c r="A1011" s="222"/>
      <c r="B1011" s="16"/>
      <c r="C1011" s="260" t="s">
        <v>751</v>
      </c>
      <c r="D1011" s="223"/>
      <c r="E1011" s="608"/>
      <c r="F1011" s="331">
        <f>F1010+D1011-E1011</f>
        <v>711378227.90999997</v>
      </c>
    </row>
    <row r="1012" spans="1:60" ht="21.75" customHeight="1" x14ac:dyDescent="0.2">
      <c r="A1012" s="61"/>
      <c r="B1012" s="16"/>
      <c r="C1012" s="2" t="s">
        <v>1358</v>
      </c>
      <c r="D1012" s="149"/>
      <c r="E1012" s="605">
        <v>175</v>
      </c>
      <c r="F1012" s="332">
        <f>F1011+D1012-E1012</f>
        <v>711378052.90999997</v>
      </c>
    </row>
    <row r="1013" spans="1:60" ht="21.75" customHeight="1" x14ac:dyDescent="0.2">
      <c r="A1013" s="59"/>
      <c r="B1013" s="20"/>
      <c r="C1013" s="64"/>
      <c r="D1013" s="72"/>
      <c r="E1013" s="65"/>
      <c r="F1013" s="114"/>
    </row>
    <row r="1014" spans="1:60" ht="21.75" customHeight="1" x14ac:dyDescent="0.2">
      <c r="A1014" s="59"/>
      <c r="B1014" s="20"/>
      <c r="C1014" s="64"/>
      <c r="D1014" s="72"/>
      <c r="E1014" s="65"/>
      <c r="F1014" s="114"/>
    </row>
    <row r="1015" spans="1:60" ht="21.75" customHeight="1" x14ac:dyDescent="0.2">
      <c r="A1015" s="59"/>
      <c r="B1015" s="20"/>
      <c r="C1015" s="64"/>
      <c r="D1015" s="72"/>
      <c r="E1015" s="65"/>
      <c r="F1015" s="114"/>
    </row>
    <row r="1016" spans="1:60" ht="21.75" customHeight="1" x14ac:dyDescent="0.2">
      <c r="A1016" s="1007" t="s">
        <v>0</v>
      </c>
      <c r="B1016" s="1007"/>
      <c r="C1016" s="1007"/>
      <c r="D1016" s="1007"/>
      <c r="E1016" s="1007"/>
      <c r="F1016" s="1007"/>
    </row>
    <row r="1017" spans="1:60" ht="21.75" customHeight="1" x14ac:dyDescent="0.2">
      <c r="A1017" s="1008" t="s">
        <v>33</v>
      </c>
      <c r="B1017" s="1008"/>
      <c r="C1017" s="1008"/>
      <c r="D1017" s="1008"/>
      <c r="E1017" s="1008"/>
      <c r="F1017" s="1008"/>
    </row>
    <row r="1018" spans="1:60" x14ac:dyDescent="0.2">
      <c r="A1018" s="1007" t="s">
        <v>1</v>
      </c>
      <c r="B1018" s="1007"/>
      <c r="C1018" s="1007"/>
      <c r="D1018" s="1007"/>
      <c r="E1018" s="1007"/>
      <c r="F1018" s="1007"/>
    </row>
    <row r="1019" spans="1:60" s="235" customFormat="1" ht="15.75" customHeight="1" x14ac:dyDescent="0.2">
      <c r="A1019" s="1009" t="s">
        <v>3138</v>
      </c>
      <c r="B1019" s="1009"/>
      <c r="C1019" s="1009"/>
      <c r="D1019" s="1009"/>
      <c r="E1019" s="1009"/>
      <c r="F1019" s="1009"/>
      <c r="G1019" s="14"/>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279"/>
      <c r="AF1019" s="279"/>
      <c r="AG1019" s="279"/>
      <c r="AH1019" s="279"/>
      <c r="AI1019" s="279"/>
      <c r="AJ1019" s="279"/>
      <c r="AK1019" s="279"/>
      <c r="AL1019" s="279"/>
      <c r="AM1019" s="279"/>
      <c r="AN1019" s="279"/>
      <c r="AO1019" s="279"/>
      <c r="AP1019" s="279"/>
      <c r="AQ1019" s="279"/>
      <c r="AR1019" s="279"/>
      <c r="AS1019" s="279"/>
      <c r="AT1019" s="279"/>
      <c r="AU1019" s="279"/>
      <c r="AV1019" s="279"/>
      <c r="AW1019" s="279"/>
      <c r="AX1019" s="279"/>
      <c r="AY1019" s="279"/>
      <c r="AZ1019" s="279"/>
      <c r="BA1019" s="279"/>
      <c r="BB1019" s="279"/>
      <c r="BC1019" s="279"/>
      <c r="BD1019" s="279"/>
      <c r="BE1019" s="279"/>
      <c r="BF1019" s="279"/>
      <c r="BG1019" s="279"/>
      <c r="BH1019" s="279"/>
    </row>
    <row r="1020" spans="1:60" s="235" customFormat="1" ht="15" customHeight="1" x14ac:dyDescent="0.2">
      <c r="A1020" s="1009" t="s">
        <v>2</v>
      </c>
      <c r="B1020" s="1009"/>
      <c r="C1020" s="1009"/>
      <c r="D1020" s="1009"/>
      <c r="E1020" s="1009"/>
      <c r="F1020" s="1009"/>
      <c r="G1020" s="14"/>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279"/>
      <c r="AE1020" s="279"/>
      <c r="AF1020" s="279"/>
      <c r="AG1020" s="279"/>
      <c r="AH1020" s="279"/>
      <c r="AI1020" s="279"/>
      <c r="AJ1020" s="279"/>
      <c r="AK1020" s="279"/>
      <c r="AL1020" s="279"/>
      <c r="AM1020" s="279"/>
      <c r="AN1020" s="279"/>
      <c r="AO1020" s="279"/>
      <c r="AP1020" s="279"/>
      <c r="AQ1020" s="279"/>
      <c r="AR1020" s="279"/>
      <c r="AS1020" s="279"/>
      <c r="AT1020" s="279"/>
      <c r="AU1020" s="279"/>
      <c r="AV1020" s="279"/>
      <c r="AW1020" s="279"/>
      <c r="AX1020" s="279"/>
      <c r="AY1020" s="279"/>
      <c r="AZ1020" s="279"/>
      <c r="BA1020" s="279"/>
      <c r="BB1020" s="279"/>
      <c r="BC1020" s="279"/>
      <c r="BD1020" s="279"/>
      <c r="BE1020" s="279"/>
      <c r="BF1020" s="279"/>
      <c r="BG1020" s="279"/>
      <c r="BH1020" s="279"/>
    </row>
    <row r="1021" spans="1:60" s="235" customFormat="1" x14ac:dyDescent="0.2">
      <c r="A1021" s="123"/>
      <c r="B1021" s="131"/>
      <c r="C1021" s="25"/>
      <c r="D1021" s="68"/>
      <c r="E1021" s="106"/>
      <c r="F1021" s="101"/>
      <c r="G1021" s="14"/>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279"/>
      <c r="AE1021" s="279"/>
      <c r="AF1021" s="279"/>
      <c r="AG1021" s="279"/>
      <c r="AH1021" s="279"/>
      <c r="AI1021" s="279"/>
      <c r="AJ1021" s="279"/>
      <c r="AK1021" s="279"/>
      <c r="AL1021" s="279"/>
      <c r="AM1021" s="279"/>
      <c r="AN1021" s="279"/>
      <c r="AO1021" s="279"/>
      <c r="AP1021" s="279"/>
      <c r="AQ1021" s="279"/>
      <c r="AR1021" s="279"/>
      <c r="AS1021" s="279"/>
      <c r="AT1021" s="279"/>
      <c r="AU1021" s="279"/>
      <c r="AV1021" s="279"/>
      <c r="AW1021" s="279"/>
      <c r="AX1021" s="279"/>
      <c r="AY1021" s="279"/>
      <c r="AZ1021" s="279"/>
      <c r="BA1021" s="279"/>
      <c r="BB1021" s="279"/>
      <c r="BC1021" s="279"/>
      <c r="BD1021" s="279"/>
      <c r="BE1021" s="279"/>
      <c r="BF1021" s="279"/>
      <c r="BG1021" s="279"/>
      <c r="BH1021" s="279"/>
    </row>
    <row r="1022" spans="1:60" s="235" customFormat="1" ht="12" customHeight="1" x14ac:dyDescent="0.2">
      <c r="A1022" s="17"/>
      <c r="B1022" s="18"/>
      <c r="C1022" s="19"/>
      <c r="D1022" s="69"/>
      <c r="E1022" s="29"/>
      <c r="F1022" s="112"/>
      <c r="G1022" s="14"/>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279"/>
      <c r="AG1022" s="279"/>
      <c r="AH1022" s="279"/>
      <c r="AI1022" s="279"/>
      <c r="AJ1022" s="279"/>
      <c r="AK1022" s="279"/>
      <c r="AL1022" s="279"/>
      <c r="AM1022" s="279"/>
      <c r="AN1022" s="279"/>
      <c r="AO1022" s="279"/>
      <c r="AP1022" s="279"/>
      <c r="AQ1022" s="279"/>
      <c r="AR1022" s="279"/>
      <c r="AS1022" s="279"/>
      <c r="AT1022" s="279"/>
      <c r="AU1022" s="279"/>
      <c r="AV1022" s="279"/>
      <c r="AW1022" s="279"/>
      <c r="AX1022" s="279"/>
      <c r="AY1022" s="279"/>
      <c r="AZ1022" s="279"/>
      <c r="BA1022" s="279"/>
      <c r="BB1022" s="279"/>
      <c r="BC1022" s="279"/>
      <c r="BD1022" s="279"/>
      <c r="BE1022" s="279"/>
      <c r="BF1022" s="279"/>
      <c r="BG1022" s="279"/>
      <c r="BH1022" s="279"/>
    </row>
    <row r="1023" spans="1:60" ht="14.25" customHeight="1" thickBot="1" x14ac:dyDescent="0.25">
      <c r="A1023" s="126"/>
      <c r="B1023" s="18"/>
      <c r="C1023" s="22"/>
      <c r="D1023" s="69"/>
      <c r="E1023" s="23"/>
      <c r="F1023" s="112"/>
    </row>
    <row r="1024" spans="1:60" ht="18" customHeight="1" x14ac:dyDescent="0.2">
      <c r="A1024" s="935" t="s">
        <v>38</v>
      </c>
      <c r="B1024" s="936"/>
      <c r="C1024" s="936"/>
      <c r="D1024" s="936"/>
      <c r="E1024" s="939"/>
      <c r="F1024" s="621"/>
    </row>
    <row r="1025" spans="1:6" ht="26.25" customHeight="1" thickBot="1" x14ac:dyDescent="0.25">
      <c r="A1025" s="937"/>
      <c r="B1025" s="938"/>
      <c r="C1025" s="938"/>
      <c r="D1025" s="938"/>
      <c r="E1025" s="940"/>
      <c r="F1025" s="582"/>
    </row>
    <row r="1026" spans="1:6" ht="12.75" customHeight="1" x14ac:dyDescent="0.2">
      <c r="A1026" s="935" t="s">
        <v>4</v>
      </c>
      <c r="B1026" s="936"/>
      <c r="C1026" s="936"/>
      <c r="D1026" s="936"/>
      <c r="E1026" s="939"/>
      <c r="F1026" s="952">
        <v>30604046.59</v>
      </c>
    </row>
    <row r="1027" spans="1:6" ht="12.75" customHeight="1" thickBot="1" x14ac:dyDescent="0.25">
      <c r="A1027" s="937"/>
      <c r="B1027" s="938"/>
      <c r="C1027" s="938"/>
      <c r="D1027" s="938"/>
      <c r="E1027" s="940"/>
      <c r="F1027" s="953"/>
    </row>
    <row r="1028" spans="1:6" ht="12.75" customHeight="1" x14ac:dyDescent="0.2">
      <c r="A1028" s="1010" t="s">
        <v>5</v>
      </c>
      <c r="B1028" s="968" t="s">
        <v>6</v>
      </c>
      <c r="C1028" s="929" t="s">
        <v>22</v>
      </c>
      <c r="D1028" s="929" t="s">
        <v>8</v>
      </c>
      <c r="E1028" s="1012" t="s">
        <v>9</v>
      </c>
      <c r="F1028" s="970" t="s">
        <v>10</v>
      </c>
    </row>
    <row r="1029" spans="1:6" ht="12.75" customHeight="1" thickBot="1" x14ac:dyDescent="0.25">
      <c r="A1029" s="1011"/>
      <c r="B1029" s="969"/>
      <c r="C1029" s="930"/>
      <c r="D1029" s="930"/>
      <c r="E1029" s="1013"/>
      <c r="F1029" s="971"/>
    </row>
    <row r="1030" spans="1:6" ht="11.25" customHeight="1" x14ac:dyDescent="0.2">
      <c r="A1030" s="156"/>
      <c r="B1030" s="98"/>
      <c r="C1030" s="33" t="s">
        <v>387</v>
      </c>
      <c r="D1030" s="344">
        <v>20613950.640000001</v>
      </c>
      <c r="E1030" s="609"/>
      <c r="F1030" s="331">
        <f>F1026+D1030-E1030</f>
        <v>51217997.230000004</v>
      </c>
    </row>
    <row r="1031" spans="1:6" x14ac:dyDescent="0.2">
      <c r="A1031" s="159"/>
      <c r="B1031" s="16"/>
      <c r="C1031" s="2" t="s">
        <v>32</v>
      </c>
      <c r="D1031" s="339"/>
      <c r="E1031" s="297">
        <v>20000000</v>
      </c>
      <c r="F1031" s="331">
        <f t="shared" ref="F1031:F1036" si="18">F1030-E1031</f>
        <v>31217997.230000004</v>
      </c>
    </row>
    <row r="1032" spans="1:6" x14ac:dyDescent="0.2">
      <c r="A1032" s="333"/>
      <c r="B1032" s="98"/>
      <c r="C1032" s="260" t="s">
        <v>1330</v>
      </c>
      <c r="D1032" s="346"/>
      <c r="E1032" s="697">
        <v>1177463.73</v>
      </c>
      <c r="F1032" s="331">
        <f t="shared" si="18"/>
        <v>30040533.500000004</v>
      </c>
    </row>
    <row r="1033" spans="1:6" x14ac:dyDescent="0.2">
      <c r="A1033" s="333"/>
      <c r="B1033" s="98"/>
      <c r="C1033" s="260" t="s">
        <v>1334</v>
      </c>
      <c r="D1033" s="346"/>
      <c r="E1033" s="697">
        <v>21150</v>
      </c>
      <c r="F1033" s="331">
        <f t="shared" si="18"/>
        <v>30019383.500000004</v>
      </c>
    </row>
    <row r="1034" spans="1:6" ht="15" customHeight="1" x14ac:dyDescent="0.2">
      <c r="A1034" s="333"/>
      <c r="B1034" s="98"/>
      <c r="C1034" s="260" t="s">
        <v>1331</v>
      </c>
      <c r="D1034" s="346"/>
      <c r="E1034" s="697">
        <v>300</v>
      </c>
      <c r="F1034" s="331">
        <f t="shared" si="18"/>
        <v>30019083.500000004</v>
      </c>
    </row>
    <row r="1035" spans="1:6" ht="15" customHeight="1" x14ac:dyDescent="0.2">
      <c r="A1035" s="333"/>
      <c r="B1035" s="98"/>
      <c r="C1035" s="260" t="s">
        <v>1332</v>
      </c>
      <c r="D1035" s="346"/>
      <c r="E1035" s="697">
        <v>126.32</v>
      </c>
      <c r="F1035" s="331">
        <f t="shared" si="18"/>
        <v>30018957.180000003</v>
      </c>
    </row>
    <row r="1036" spans="1:6" x14ac:dyDescent="0.2">
      <c r="A1036" s="134"/>
      <c r="B1036" s="16"/>
      <c r="C1036" s="2" t="s">
        <v>1333</v>
      </c>
      <c r="D1036" s="339"/>
      <c r="E1036" s="297">
        <v>150</v>
      </c>
      <c r="F1036" s="331">
        <f t="shared" si="18"/>
        <v>30018807.180000003</v>
      </c>
    </row>
    <row r="1037" spans="1:6" x14ac:dyDescent="0.2">
      <c r="A1037" s="134"/>
      <c r="B1037" s="16"/>
      <c r="C1037" s="2" t="s">
        <v>2372</v>
      </c>
      <c r="D1037" s="339">
        <v>25762.48</v>
      </c>
      <c r="E1037" s="40"/>
      <c r="F1037" s="331">
        <f>F1036+D1037</f>
        <v>30044569.660000004</v>
      </c>
    </row>
    <row r="1038" spans="1:6" x14ac:dyDescent="0.2">
      <c r="A1038" s="134"/>
      <c r="B1038" s="16"/>
      <c r="C1038" s="2" t="s">
        <v>4384</v>
      </c>
      <c r="D1038" s="339">
        <v>17542.2</v>
      </c>
      <c r="E1038" s="40"/>
      <c r="F1038" s="332">
        <f>F1037+D1038</f>
        <v>30062111.860000003</v>
      </c>
    </row>
    <row r="1039" spans="1:6" x14ac:dyDescent="0.2">
      <c r="A1039" s="10"/>
      <c r="B1039" s="20"/>
      <c r="C1039" s="64"/>
      <c r="D1039" s="462"/>
      <c r="E1039" s="29"/>
      <c r="F1039" s="164"/>
    </row>
    <row r="1040" spans="1:6" x14ac:dyDescent="0.2">
      <c r="A1040" s="59"/>
      <c r="B1040" s="20"/>
      <c r="C1040" s="86"/>
      <c r="D1040" s="72"/>
      <c r="E1040" s="65"/>
      <c r="F1040" s="164"/>
    </row>
    <row r="1041" spans="1:6" x14ac:dyDescent="0.2">
      <c r="A1041" s="59"/>
      <c r="B1041" s="20"/>
      <c r="C1041" s="86"/>
      <c r="D1041" s="72"/>
      <c r="E1041" s="65"/>
      <c r="F1041" s="164"/>
    </row>
    <row r="1042" spans="1:6" x14ac:dyDescent="0.2">
      <c r="A1042" s="1007" t="s">
        <v>0</v>
      </c>
      <c r="B1042" s="1007"/>
      <c r="C1042" s="1007"/>
      <c r="D1042" s="1007"/>
      <c r="E1042" s="1007"/>
      <c r="F1042" s="1007"/>
    </row>
    <row r="1043" spans="1:6" ht="15" customHeight="1" x14ac:dyDescent="0.2">
      <c r="A1043" s="1008" t="s">
        <v>33</v>
      </c>
      <c r="B1043" s="1008"/>
      <c r="C1043" s="1008"/>
      <c r="D1043" s="1008"/>
      <c r="E1043" s="1008"/>
      <c r="F1043" s="1008"/>
    </row>
    <row r="1044" spans="1:6" ht="15" customHeight="1" x14ac:dyDescent="0.2">
      <c r="A1044" s="1007" t="s">
        <v>1</v>
      </c>
      <c r="B1044" s="1007"/>
      <c r="C1044" s="1007"/>
      <c r="D1044" s="1007"/>
      <c r="E1044" s="1007"/>
      <c r="F1044" s="1007"/>
    </row>
    <row r="1045" spans="1:6" ht="15" customHeight="1" x14ac:dyDescent="0.2">
      <c r="A1045" s="1009" t="s">
        <v>3138</v>
      </c>
      <c r="B1045" s="1009"/>
      <c r="C1045" s="1009"/>
      <c r="D1045" s="1009"/>
      <c r="E1045" s="1009"/>
      <c r="F1045" s="1009"/>
    </row>
    <row r="1046" spans="1:6" ht="15" customHeight="1" x14ac:dyDescent="0.2">
      <c r="A1046" s="1009" t="s">
        <v>2</v>
      </c>
      <c r="B1046" s="1009"/>
      <c r="C1046" s="1009"/>
      <c r="D1046" s="1009"/>
      <c r="E1046" s="1009"/>
      <c r="F1046" s="1009"/>
    </row>
    <row r="1047" spans="1:6" x14ac:dyDescent="0.2">
      <c r="A1047" s="123"/>
    </row>
    <row r="1048" spans="1:6" x14ac:dyDescent="0.2">
      <c r="A1048" s="59"/>
      <c r="B1048" s="20"/>
      <c r="C1048" s="86"/>
      <c r="D1048" s="72"/>
      <c r="E1048" s="65"/>
      <c r="F1048" s="164"/>
    </row>
    <row r="1049" spans="1:6" x14ac:dyDescent="0.2">
      <c r="A1049" s="59"/>
      <c r="B1049" s="20"/>
      <c r="C1049" s="86"/>
      <c r="D1049" s="72"/>
      <c r="E1049" s="65"/>
      <c r="F1049" s="164"/>
    </row>
    <row r="1050" spans="1:6" ht="12" thickBot="1" x14ac:dyDescent="0.25">
      <c r="A1050" s="26"/>
      <c r="B1050" s="20"/>
      <c r="C1050" s="14"/>
      <c r="D1050" s="69"/>
      <c r="E1050" s="108"/>
      <c r="F1050" s="115"/>
    </row>
    <row r="1051" spans="1:6" x14ac:dyDescent="0.2">
      <c r="A1051" s="935" t="s">
        <v>25</v>
      </c>
      <c r="B1051" s="936"/>
      <c r="C1051" s="936"/>
      <c r="D1051" s="936"/>
      <c r="E1051" s="936"/>
      <c r="F1051" s="321"/>
    </row>
    <row r="1052" spans="1:6" ht="12" thickBot="1" x14ac:dyDescent="0.25">
      <c r="A1052" s="937"/>
      <c r="B1052" s="938"/>
      <c r="C1052" s="938"/>
      <c r="D1052" s="938"/>
      <c r="E1052" s="938"/>
      <c r="F1052" s="582"/>
    </row>
    <row r="1053" spans="1:6" x14ac:dyDescent="0.2">
      <c r="A1053" s="935" t="s">
        <v>4</v>
      </c>
      <c r="B1053" s="936"/>
      <c r="C1053" s="936"/>
      <c r="D1053" s="936"/>
      <c r="E1053" s="939"/>
      <c r="F1053" s="952">
        <v>689865.24</v>
      </c>
    </row>
    <row r="1054" spans="1:6" ht="12" thickBot="1" x14ac:dyDescent="0.25">
      <c r="A1054" s="937"/>
      <c r="B1054" s="938"/>
      <c r="C1054" s="938"/>
      <c r="D1054" s="938"/>
      <c r="E1054" s="940"/>
      <c r="F1054" s="953"/>
    </row>
    <row r="1055" spans="1:6" x14ac:dyDescent="0.2">
      <c r="A1055" s="943" t="s">
        <v>5</v>
      </c>
      <c r="B1055" s="954" t="s">
        <v>23</v>
      </c>
      <c r="C1055" s="943" t="s">
        <v>22</v>
      </c>
      <c r="D1055" s="943" t="s">
        <v>8</v>
      </c>
      <c r="E1055" s="1004" t="s">
        <v>9</v>
      </c>
      <c r="F1055" s="956" t="s">
        <v>10</v>
      </c>
    </row>
    <row r="1056" spans="1:6" ht="12" thickBot="1" x14ac:dyDescent="0.25">
      <c r="A1056" s="944"/>
      <c r="B1056" s="955"/>
      <c r="C1056" s="944"/>
      <c r="D1056" s="944"/>
      <c r="E1056" s="1014"/>
      <c r="F1056" s="957"/>
    </row>
    <row r="1057" spans="1:7" x14ac:dyDescent="0.2">
      <c r="A1057" s="43"/>
      <c r="B1057" s="56"/>
      <c r="C1057" s="260" t="s">
        <v>751</v>
      </c>
      <c r="D1057" s="82"/>
      <c r="E1057" s="601"/>
      <c r="F1057" s="328">
        <f>F1053+D1057-E1057</f>
        <v>689865.24</v>
      </c>
    </row>
    <row r="1058" spans="1:7" ht="15" customHeight="1" x14ac:dyDescent="0.2">
      <c r="A1058" s="83"/>
      <c r="B1058" s="34"/>
      <c r="C1058" s="4" t="s">
        <v>16</v>
      </c>
      <c r="D1058" s="471"/>
      <c r="E1058" s="109"/>
      <c r="F1058" s="96">
        <f>F1057+D1058-E1058</f>
        <v>689865.24</v>
      </c>
    </row>
    <row r="1059" spans="1:7" ht="15" customHeight="1" x14ac:dyDescent="0.2">
      <c r="A1059" s="87"/>
      <c r="B1059" s="27"/>
      <c r="C1059" s="2" t="s">
        <v>1358</v>
      </c>
      <c r="D1059" s="149"/>
      <c r="E1059" s="307">
        <v>175</v>
      </c>
      <c r="F1059" s="327">
        <f>F1058+D1059-E1059</f>
        <v>689690.24</v>
      </c>
    </row>
    <row r="1060" spans="1:7" x14ac:dyDescent="0.2">
      <c r="A1060" s="17"/>
      <c r="B1060" s="7"/>
      <c r="C1060" s="7"/>
      <c r="D1060" s="73"/>
      <c r="E1060" s="283"/>
      <c r="F1060" s="116"/>
    </row>
    <row r="1061" spans="1:7" x14ac:dyDescent="0.2">
      <c r="A1061" s="17"/>
      <c r="B1061" s="7"/>
      <c r="C1061" s="7"/>
      <c r="D1061" s="73"/>
      <c r="E1061" s="283"/>
      <c r="F1061" s="116"/>
    </row>
    <row r="1062" spans="1:7" x14ac:dyDescent="0.2">
      <c r="A1062" s="17"/>
      <c r="B1062" s="7"/>
      <c r="C1062" s="7"/>
      <c r="D1062" s="73"/>
      <c r="E1062" s="283"/>
      <c r="F1062" s="116"/>
    </row>
    <row r="1063" spans="1:7" x14ac:dyDescent="0.2">
      <c r="A1063" s="17"/>
      <c r="B1063" s="7"/>
      <c r="C1063" s="7"/>
      <c r="D1063" s="73"/>
      <c r="E1063" s="283"/>
      <c r="F1063" s="116"/>
    </row>
    <row r="1064" spans="1:7" x14ac:dyDescent="0.2">
      <c r="A1064" s="1007" t="s">
        <v>0</v>
      </c>
      <c r="B1064" s="1007"/>
      <c r="C1064" s="1007"/>
      <c r="D1064" s="1007"/>
      <c r="E1064" s="1007"/>
      <c r="F1064" s="1007"/>
    </row>
    <row r="1065" spans="1:7" x14ac:dyDescent="0.2">
      <c r="A1065" s="1008" t="s">
        <v>33</v>
      </c>
      <c r="B1065" s="1008"/>
      <c r="C1065" s="1008"/>
      <c r="D1065" s="1008"/>
      <c r="E1065" s="1008"/>
      <c r="F1065" s="1008"/>
    </row>
    <row r="1066" spans="1:7" x14ac:dyDescent="0.2">
      <c r="A1066" s="1007" t="s">
        <v>1</v>
      </c>
      <c r="B1066" s="1007"/>
      <c r="C1066" s="1007"/>
      <c r="D1066" s="1007"/>
      <c r="E1066" s="1007"/>
      <c r="F1066" s="1007"/>
    </row>
    <row r="1067" spans="1:7" ht="15" customHeight="1" x14ac:dyDescent="0.2">
      <c r="A1067" s="1009" t="s">
        <v>3138</v>
      </c>
      <c r="B1067" s="1009"/>
      <c r="C1067" s="1009"/>
      <c r="D1067" s="1009"/>
      <c r="E1067" s="1009"/>
      <c r="F1067" s="1009"/>
    </row>
    <row r="1068" spans="1:7" ht="15" customHeight="1" x14ac:dyDescent="0.2">
      <c r="A1068" s="1009" t="s">
        <v>2</v>
      </c>
      <c r="B1068" s="1009"/>
      <c r="C1068" s="1009"/>
      <c r="D1068" s="1009"/>
      <c r="E1068" s="1009"/>
      <c r="F1068" s="1009"/>
    </row>
    <row r="1069" spans="1:7" x14ac:dyDescent="0.2">
      <c r="A1069" s="17"/>
      <c r="B1069" s="7"/>
      <c r="C1069" s="14"/>
      <c r="D1069" s="69"/>
      <c r="E1069" s="108"/>
      <c r="F1069" s="103"/>
    </row>
    <row r="1070" spans="1:7" ht="15" customHeight="1" thickBot="1" x14ac:dyDescent="0.25">
      <c r="A1070" s="17"/>
      <c r="B1070" s="7"/>
      <c r="C1070" s="14"/>
      <c r="D1070" s="69"/>
      <c r="E1070" s="108"/>
      <c r="F1070" s="103"/>
    </row>
    <row r="1071" spans="1:7" ht="15" customHeight="1" x14ac:dyDescent="0.2">
      <c r="A1071" s="935" t="s">
        <v>26</v>
      </c>
      <c r="B1071" s="936"/>
      <c r="C1071" s="936"/>
      <c r="D1071" s="936"/>
      <c r="E1071" s="1015"/>
      <c r="F1071" s="622"/>
      <c r="G1071" s="623"/>
    </row>
    <row r="1072" spans="1:7" ht="12" thickBot="1" x14ac:dyDescent="0.25">
      <c r="A1072" s="937"/>
      <c r="B1072" s="938"/>
      <c r="C1072" s="938"/>
      <c r="D1072" s="938"/>
      <c r="E1072" s="1016"/>
      <c r="F1072" s="624"/>
      <c r="G1072" s="623"/>
    </row>
    <row r="1073" spans="1:7" x14ac:dyDescent="0.2">
      <c r="A1073" s="935" t="s">
        <v>4</v>
      </c>
      <c r="B1073" s="936"/>
      <c r="C1073" s="936"/>
      <c r="D1073" s="936"/>
      <c r="E1073" s="1015"/>
      <c r="F1073" s="1017">
        <v>132708.06</v>
      </c>
      <c r="G1073" s="623"/>
    </row>
    <row r="1074" spans="1:7" ht="12" thickBot="1" x14ac:dyDescent="0.25">
      <c r="A1074" s="937"/>
      <c r="B1074" s="938"/>
      <c r="C1074" s="938"/>
      <c r="D1074" s="938"/>
      <c r="E1074" s="1016"/>
      <c r="F1074" s="1018"/>
      <c r="G1074" s="623"/>
    </row>
    <row r="1075" spans="1:7" x14ac:dyDescent="0.2">
      <c r="A1075" s="943" t="s">
        <v>5</v>
      </c>
      <c r="B1075" s="954" t="s">
        <v>23</v>
      </c>
      <c r="C1075" s="943" t="s">
        <v>22</v>
      </c>
      <c r="D1075" s="943" t="s">
        <v>8</v>
      </c>
      <c r="E1075" s="1019" t="s">
        <v>9</v>
      </c>
      <c r="F1075" s="970" t="s">
        <v>10</v>
      </c>
      <c r="G1075" s="623"/>
    </row>
    <row r="1076" spans="1:7" ht="12" thickBot="1" x14ac:dyDescent="0.25">
      <c r="A1076" s="944"/>
      <c r="B1076" s="955"/>
      <c r="C1076" s="944"/>
      <c r="D1076" s="944"/>
      <c r="E1076" s="1020"/>
      <c r="F1076" s="971"/>
      <c r="G1076" s="623"/>
    </row>
    <row r="1077" spans="1:7" x14ac:dyDescent="0.2">
      <c r="A1077" s="43"/>
      <c r="B1077" s="44"/>
      <c r="C1077" s="2" t="s">
        <v>27</v>
      </c>
      <c r="D1077" s="79"/>
      <c r="E1077" s="325"/>
      <c r="F1077" s="326">
        <f>F1073+D1077-E1077</f>
        <v>132708.06</v>
      </c>
      <c r="G1077" s="623"/>
    </row>
    <row r="1078" spans="1:7" x14ac:dyDescent="0.2">
      <c r="A1078" s="84"/>
      <c r="B1078" s="9"/>
      <c r="C1078" s="260" t="s">
        <v>751</v>
      </c>
      <c r="D1078" s="63"/>
      <c r="E1078" s="603"/>
      <c r="F1078" s="327">
        <f>F1077+D1078-E1078</f>
        <v>132708.06</v>
      </c>
      <c r="G1078" s="623"/>
    </row>
    <row r="1079" spans="1:7" x14ac:dyDescent="0.2">
      <c r="A1079" s="87"/>
      <c r="B1079" s="27"/>
      <c r="C1079" s="2" t="s">
        <v>1358</v>
      </c>
      <c r="D1079" s="149"/>
      <c r="E1079" s="307">
        <v>175</v>
      </c>
      <c r="F1079" s="327">
        <f>F1078+D1079-E1079</f>
        <v>132533.06</v>
      </c>
      <c r="G1079" s="623"/>
    </row>
    <row r="1080" spans="1:7" ht="15" customHeight="1" x14ac:dyDescent="0.2">
      <c r="A1080" s="59"/>
      <c r="B1080" s="7"/>
      <c r="C1080" s="31"/>
      <c r="D1080" s="74"/>
      <c r="E1080" s="283"/>
      <c r="F1080" s="116"/>
      <c r="G1080" s="623"/>
    </row>
    <row r="1081" spans="1:7" ht="15" customHeight="1" x14ac:dyDescent="0.2">
      <c r="A1081" s="59"/>
      <c r="B1081" s="7"/>
      <c r="C1081" s="31"/>
      <c r="D1081" s="74"/>
      <c r="E1081" s="283"/>
      <c r="F1081" s="116"/>
    </row>
    <row r="1082" spans="1:7" x14ac:dyDescent="0.2">
      <c r="A1082" s="1007" t="s">
        <v>0</v>
      </c>
      <c r="B1082" s="1007"/>
      <c r="C1082" s="1007"/>
      <c r="D1082" s="1007"/>
      <c r="E1082" s="1007"/>
      <c r="F1082" s="1007"/>
    </row>
    <row r="1083" spans="1:7" x14ac:dyDescent="0.2">
      <c r="A1083" s="1008" t="s">
        <v>33</v>
      </c>
      <c r="B1083" s="1008"/>
      <c r="C1083" s="1008"/>
      <c r="D1083" s="1008"/>
      <c r="E1083" s="1008"/>
      <c r="F1083" s="1008"/>
    </row>
    <row r="1084" spans="1:7" x14ac:dyDescent="0.2">
      <c r="A1084" s="1007" t="s">
        <v>1</v>
      </c>
      <c r="B1084" s="1007"/>
      <c r="C1084" s="1007"/>
      <c r="D1084" s="1007"/>
      <c r="E1084" s="1007"/>
      <c r="F1084" s="1007"/>
    </row>
    <row r="1085" spans="1:7" ht="15" customHeight="1" x14ac:dyDescent="0.2">
      <c r="A1085" s="1009" t="s">
        <v>3138</v>
      </c>
      <c r="B1085" s="1009"/>
      <c r="C1085" s="1009"/>
      <c r="D1085" s="1009"/>
      <c r="E1085" s="1009"/>
      <c r="F1085" s="1009"/>
    </row>
    <row r="1086" spans="1:7" ht="15" customHeight="1" x14ac:dyDescent="0.2">
      <c r="A1086" s="1009" t="s">
        <v>2</v>
      </c>
      <c r="B1086" s="1009"/>
      <c r="C1086" s="1009"/>
      <c r="D1086" s="1009"/>
      <c r="E1086" s="1009"/>
      <c r="F1086" s="1009"/>
    </row>
    <row r="1087" spans="1:7" x14ac:dyDescent="0.2">
      <c r="A1087" s="59"/>
      <c r="B1087" s="7"/>
      <c r="C1087" s="31"/>
      <c r="D1087" s="74"/>
      <c r="E1087" s="283"/>
      <c r="F1087" s="116"/>
    </row>
    <row r="1088" spans="1:7" ht="12" thickBot="1" x14ac:dyDescent="0.25">
      <c r="A1088" s="21"/>
      <c r="B1088" s="7"/>
      <c r="C1088" s="31"/>
      <c r="D1088" s="71"/>
      <c r="E1088" s="283"/>
      <c r="F1088" s="118"/>
    </row>
    <row r="1089" spans="1:60" ht="15" customHeight="1" x14ac:dyDescent="0.2">
      <c r="A1089" s="935" t="s">
        <v>30</v>
      </c>
      <c r="B1089" s="936"/>
      <c r="C1089" s="936"/>
      <c r="D1089" s="936"/>
      <c r="E1089" s="936"/>
      <c r="F1089" s="321"/>
    </row>
    <row r="1090" spans="1:60" s="258" customFormat="1" ht="28.5" customHeight="1" thickBot="1" x14ac:dyDescent="0.25">
      <c r="A1090" s="937"/>
      <c r="B1090" s="938"/>
      <c r="C1090" s="938"/>
      <c r="D1090" s="938"/>
      <c r="E1090" s="938"/>
      <c r="F1090" s="322"/>
      <c r="G1090" s="14"/>
      <c r="H1090" s="623"/>
      <c r="I1090" s="623"/>
      <c r="J1090" s="623"/>
      <c r="K1090" s="623"/>
      <c r="L1090" s="623"/>
      <c r="M1090" s="623"/>
      <c r="N1090" s="623"/>
      <c r="O1090" s="623"/>
      <c r="P1090" s="623"/>
      <c r="Q1090" s="623"/>
      <c r="R1090" s="623"/>
      <c r="S1090" s="623"/>
      <c r="T1090" s="623"/>
      <c r="U1090" s="623"/>
      <c r="V1090" s="623"/>
      <c r="W1090" s="623"/>
      <c r="X1090" s="623"/>
      <c r="Y1090" s="623"/>
      <c r="Z1090" s="623"/>
      <c r="AA1090" s="623"/>
      <c r="AB1090" s="623"/>
      <c r="AC1090" s="623"/>
      <c r="AD1090" s="623"/>
      <c r="AE1090" s="623"/>
      <c r="AF1090" s="623"/>
      <c r="AG1090" s="623"/>
      <c r="AH1090" s="623"/>
      <c r="AI1090" s="623"/>
      <c r="AJ1090" s="623"/>
      <c r="AK1090" s="623"/>
      <c r="AL1090" s="623"/>
      <c r="AM1090" s="623"/>
      <c r="AN1090" s="623"/>
      <c r="AO1090" s="623"/>
      <c r="AP1090" s="623"/>
      <c r="AQ1090" s="623"/>
      <c r="AR1090" s="623"/>
      <c r="AS1090" s="623"/>
      <c r="AT1090" s="623"/>
      <c r="AU1090" s="623"/>
      <c r="AV1090" s="623"/>
      <c r="AW1090" s="623"/>
      <c r="AX1090" s="623"/>
      <c r="AY1090" s="623"/>
      <c r="AZ1090" s="623"/>
      <c r="BA1090" s="623"/>
      <c r="BB1090" s="623"/>
      <c r="BC1090" s="623"/>
      <c r="BD1090" s="623"/>
      <c r="BE1090" s="623"/>
      <c r="BF1090" s="623"/>
      <c r="BG1090" s="623"/>
      <c r="BH1090" s="623"/>
    </row>
    <row r="1091" spans="1:60" s="258" customFormat="1" x14ac:dyDescent="0.2">
      <c r="A1091" s="935" t="s">
        <v>4</v>
      </c>
      <c r="B1091" s="936"/>
      <c r="C1091" s="936"/>
      <c r="D1091" s="936"/>
      <c r="E1091" s="939"/>
      <c r="F1091" s="952">
        <v>291203.65999999997</v>
      </c>
      <c r="G1091" s="14"/>
      <c r="H1091" s="623"/>
      <c r="I1091" s="623"/>
      <c r="J1091" s="623"/>
      <c r="K1091" s="623"/>
      <c r="L1091" s="623"/>
      <c r="M1091" s="623"/>
      <c r="N1091" s="623"/>
      <c r="O1091" s="623"/>
      <c r="P1091" s="623"/>
      <c r="Q1091" s="623"/>
      <c r="R1091" s="623"/>
      <c r="S1091" s="623"/>
      <c r="T1091" s="623"/>
      <c r="U1091" s="623"/>
      <c r="V1091" s="623"/>
      <c r="W1091" s="623"/>
      <c r="X1091" s="623"/>
      <c r="Y1091" s="623"/>
      <c r="Z1091" s="623"/>
      <c r="AA1091" s="623"/>
      <c r="AB1091" s="623"/>
      <c r="AC1091" s="623"/>
      <c r="AD1091" s="623"/>
      <c r="AE1091" s="623"/>
      <c r="AF1091" s="623"/>
      <c r="AG1091" s="623"/>
      <c r="AH1091" s="623"/>
      <c r="AI1091" s="623"/>
      <c r="AJ1091" s="623"/>
      <c r="AK1091" s="623"/>
      <c r="AL1091" s="623"/>
      <c r="AM1091" s="623"/>
      <c r="AN1091" s="623"/>
      <c r="AO1091" s="623"/>
      <c r="AP1091" s="623"/>
      <c r="AQ1091" s="623"/>
      <c r="AR1091" s="623"/>
      <c r="AS1091" s="623"/>
      <c r="AT1091" s="623"/>
      <c r="AU1091" s="623"/>
      <c r="AV1091" s="623"/>
      <c r="AW1091" s="623"/>
      <c r="AX1091" s="623"/>
      <c r="AY1091" s="623"/>
      <c r="AZ1091" s="623"/>
      <c r="BA1091" s="623"/>
      <c r="BB1091" s="623"/>
      <c r="BC1091" s="623"/>
      <c r="BD1091" s="623"/>
      <c r="BE1091" s="623"/>
      <c r="BF1091" s="623"/>
      <c r="BG1091" s="623"/>
      <c r="BH1091" s="623"/>
    </row>
    <row r="1092" spans="1:60" s="258" customFormat="1" ht="12" thickBot="1" x14ac:dyDescent="0.25">
      <c r="A1092" s="937"/>
      <c r="B1092" s="938"/>
      <c r="C1092" s="938"/>
      <c r="D1092" s="938"/>
      <c r="E1092" s="940"/>
      <c r="F1092" s="953"/>
      <c r="G1092" s="623"/>
      <c r="H1092" s="623"/>
      <c r="I1092" s="623"/>
      <c r="J1092" s="623"/>
      <c r="K1092" s="623"/>
      <c r="L1092" s="623"/>
      <c r="M1092" s="623"/>
      <c r="N1092" s="623"/>
      <c r="O1092" s="623"/>
      <c r="P1092" s="623"/>
      <c r="Q1092" s="623"/>
      <c r="R1092" s="623"/>
      <c r="S1092" s="623"/>
      <c r="T1092" s="623"/>
      <c r="U1092" s="623"/>
      <c r="V1092" s="623"/>
      <c r="W1092" s="623"/>
      <c r="X1092" s="623"/>
      <c r="Y1092" s="623"/>
      <c r="Z1092" s="623"/>
      <c r="AA1092" s="623"/>
      <c r="AB1092" s="623"/>
      <c r="AC1092" s="623"/>
      <c r="AD1092" s="623"/>
      <c r="AE1092" s="623"/>
      <c r="AF1092" s="623"/>
      <c r="AG1092" s="623"/>
      <c r="AH1092" s="623"/>
      <c r="AI1092" s="623"/>
      <c r="AJ1092" s="623"/>
      <c r="AK1092" s="623"/>
      <c r="AL1092" s="623"/>
      <c r="AM1092" s="623"/>
      <c r="AN1092" s="623"/>
      <c r="AO1092" s="623"/>
      <c r="AP1092" s="623"/>
      <c r="AQ1092" s="623"/>
      <c r="AR1092" s="623"/>
      <c r="AS1092" s="623"/>
      <c r="AT1092" s="623"/>
      <c r="AU1092" s="623"/>
      <c r="AV1092" s="623"/>
      <c r="AW1092" s="623"/>
      <c r="AX1092" s="623"/>
      <c r="AY1092" s="623"/>
      <c r="AZ1092" s="623"/>
      <c r="BA1092" s="623"/>
      <c r="BB1092" s="623"/>
      <c r="BC1092" s="623"/>
      <c r="BD1092" s="623"/>
      <c r="BE1092" s="623"/>
      <c r="BF1092" s="623"/>
      <c r="BG1092" s="623"/>
      <c r="BH1092" s="623"/>
    </row>
    <row r="1093" spans="1:60" s="258" customFormat="1" x14ac:dyDescent="0.2">
      <c r="A1093" s="943" t="s">
        <v>5</v>
      </c>
      <c r="B1093" s="954" t="s">
        <v>23</v>
      </c>
      <c r="C1093" s="943" t="s">
        <v>22</v>
      </c>
      <c r="D1093" s="943" t="s">
        <v>8</v>
      </c>
      <c r="E1093" s="1004" t="s">
        <v>9</v>
      </c>
      <c r="F1093" s="956" t="s">
        <v>10</v>
      </c>
      <c r="G1093" s="623"/>
      <c r="H1093" s="623"/>
      <c r="I1093" s="623"/>
      <c r="J1093" s="623"/>
      <c r="K1093" s="623"/>
      <c r="L1093" s="623"/>
      <c r="M1093" s="623"/>
      <c r="N1093" s="623"/>
      <c r="O1093" s="623"/>
      <c r="P1093" s="623"/>
      <c r="Q1093" s="623"/>
      <c r="R1093" s="623"/>
      <c r="S1093" s="623"/>
      <c r="T1093" s="623"/>
      <c r="U1093" s="623"/>
      <c r="V1093" s="623"/>
      <c r="W1093" s="623"/>
      <c r="X1093" s="623"/>
      <c r="Y1093" s="623"/>
      <c r="Z1093" s="623"/>
      <c r="AA1093" s="623"/>
      <c r="AB1093" s="623"/>
      <c r="AC1093" s="623"/>
      <c r="AD1093" s="623"/>
      <c r="AE1093" s="623"/>
      <c r="AF1093" s="623"/>
      <c r="AG1093" s="623"/>
      <c r="AH1093" s="623"/>
      <c r="AI1093" s="623"/>
      <c r="AJ1093" s="623"/>
      <c r="AK1093" s="623"/>
      <c r="AL1093" s="623"/>
      <c r="AM1093" s="623"/>
      <c r="AN1093" s="623"/>
      <c r="AO1093" s="623"/>
      <c r="AP1093" s="623"/>
      <c r="AQ1093" s="623"/>
      <c r="AR1093" s="623"/>
      <c r="AS1093" s="623"/>
      <c r="AT1093" s="623"/>
      <c r="AU1093" s="623"/>
      <c r="AV1093" s="623"/>
      <c r="AW1093" s="623"/>
      <c r="AX1093" s="623"/>
      <c r="AY1093" s="623"/>
      <c r="AZ1093" s="623"/>
      <c r="BA1093" s="623"/>
      <c r="BB1093" s="623"/>
      <c r="BC1093" s="623"/>
      <c r="BD1093" s="623"/>
      <c r="BE1093" s="623"/>
      <c r="BF1093" s="623"/>
      <c r="BG1093" s="623"/>
      <c r="BH1093" s="623"/>
    </row>
    <row r="1094" spans="1:60" s="258" customFormat="1" ht="12" thickBot="1" x14ac:dyDescent="0.25">
      <c r="A1094" s="944"/>
      <c r="B1094" s="955"/>
      <c r="C1094" s="944"/>
      <c r="D1094" s="944"/>
      <c r="E1094" s="1021"/>
      <c r="F1094" s="957"/>
      <c r="G1094" s="623"/>
      <c r="H1094" s="623"/>
      <c r="I1094" s="623"/>
      <c r="J1094" s="623"/>
      <c r="K1094" s="623"/>
      <c r="L1094" s="623"/>
      <c r="M1094" s="623"/>
      <c r="N1094" s="623"/>
      <c r="O1094" s="623"/>
      <c r="P1094" s="623"/>
      <c r="Q1094" s="623"/>
      <c r="R1094" s="623"/>
      <c r="S1094" s="623"/>
      <c r="T1094" s="623"/>
      <c r="U1094" s="623"/>
      <c r="V1094" s="623"/>
      <c r="W1094" s="623"/>
      <c r="X1094" s="623"/>
      <c r="Y1094" s="623"/>
      <c r="Z1094" s="623"/>
      <c r="AA1094" s="623"/>
      <c r="AB1094" s="623"/>
      <c r="AC1094" s="623"/>
      <c r="AD1094" s="623"/>
      <c r="AE1094" s="623"/>
      <c r="AF1094" s="623"/>
      <c r="AG1094" s="623"/>
      <c r="AH1094" s="623"/>
      <c r="AI1094" s="623"/>
      <c r="AJ1094" s="623"/>
      <c r="AK1094" s="623"/>
      <c r="AL1094" s="623"/>
      <c r="AM1094" s="623"/>
      <c r="AN1094" s="623"/>
      <c r="AO1094" s="623"/>
      <c r="AP1094" s="623"/>
      <c r="AQ1094" s="623"/>
      <c r="AR1094" s="623"/>
      <c r="AS1094" s="623"/>
      <c r="AT1094" s="623"/>
      <c r="AU1094" s="623"/>
      <c r="AV1094" s="623"/>
      <c r="AW1094" s="623"/>
      <c r="AX1094" s="623"/>
      <c r="AY1094" s="623"/>
      <c r="AZ1094" s="623"/>
      <c r="BA1094" s="623"/>
      <c r="BB1094" s="623"/>
      <c r="BC1094" s="623"/>
      <c r="BD1094" s="623"/>
      <c r="BE1094" s="623"/>
      <c r="BF1094" s="623"/>
      <c r="BG1094" s="623"/>
      <c r="BH1094" s="623"/>
    </row>
    <row r="1095" spans="1:60" s="258" customFormat="1" ht="12" thickBot="1" x14ac:dyDescent="0.25">
      <c r="A1095" s="80"/>
      <c r="B1095" s="9"/>
      <c r="C1095" s="1" t="s">
        <v>27</v>
      </c>
      <c r="D1095" s="40">
        <v>500000</v>
      </c>
      <c r="E1095" s="610"/>
      <c r="F1095" s="555">
        <f>F1091+D1095-E1095</f>
        <v>791203.65999999992</v>
      </c>
      <c r="G1095" s="623"/>
      <c r="H1095" s="623"/>
      <c r="I1095" s="623"/>
      <c r="J1095" s="623"/>
      <c r="K1095" s="623"/>
      <c r="L1095" s="623"/>
      <c r="M1095" s="623"/>
      <c r="N1095" s="623"/>
      <c r="O1095" s="623"/>
      <c r="P1095" s="623"/>
      <c r="Q1095" s="623"/>
      <c r="R1095" s="623"/>
      <c r="S1095" s="623"/>
      <c r="T1095" s="623"/>
      <c r="U1095" s="623"/>
      <c r="V1095" s="623"/>
      <c r="W1095" s="623"/>
      <c r="X1095" s="623"/>
      <c r="Y1095" s="623"/>
      <c r="Z1095" s="623"/>
      <c r="AA1095" s="623"/>
      <c r="AB1095" s="623"/>
      <c r="AC1095" s="623"/>
      <c r="AD1095" s="623"/>
      <c r="AE1095" s="623"/>
      <c r="AF1095" s="623"/>
      <c r="AG1095" s="623"/>
      <c r="AH1095" s="623"/>
      <c r="AI1095" s="623"/>
      <c r="AJ1095" s="623"/>
      <c r="AK1095" s="623"/>
      <c r="AL1095" s="623"/>
      <c r="AM1095" s="623"/>
      <c r="AN1095" s="623"/>
      <c r="AO1095" s="623"/>
      <c r="AP1095" s="623"/>
      <c r="AQ1095" s="623"/>
      <c r="AR1095" s="623"/>
      <c r="AS1095" s="623"/>
      <c r="AT1095" s="623"/>
      <c r="AU1095" s="623"/>
      <c r="AV1095" s="623"/>
      <c r="AW1095" s="623"/>
      <c r="AX1095" s="623"/>
      <c r="AY1095" s="623"/>
      <c r="AZ1095" s="623"/>
      <c r="BA1095" s="623"/>
      <c r="BB1095" s="623"/>
      <c r="BC1095" s="623"/>
      <c r="BD1095" s="623"/>
      <c r="BE1095" s="623"/>
      <c r="BF1095" s="623"/>
      <c r="BG1095" s="623"/>
      <c r="BH1095" s="623"/>
    </row>
    <row r="1096" spans="1:60" s="258" customFormat="1" ht="12" thickBot="1" x14ac:dyDescent="0.25">
      <c r="A1096" s="80"/>
      <c r="B1096" s="9"/>
      <c r="C1096" s="591" t="s">
        <v>387</v>
      </c>
      <c r="D1096" s="40">
        <v>6800</v>
      </c>
      <c r="E1096" s="611"/>
      <c r="F1096" s="555">
        <f>F1095+D1096-E1096</f>
        <v>798003.65999999992</v>
      </c>
      <c r="G1096" s="623"/>
      <c r="H1096" s="623"/>
      <c r="I1096" s="623"/>
      <c r="J1096" s="623"/>
      <c r="K1096" s="623"/>
      <c r="L1096" s="623"/>
      <c r="M1096" s="623"/>
      <c r="N1096" s="623"/>
      <c r="O1096" s="623"/>
      <c r="P1096" s="623"/>
      <c r="Q1096" s="623"/>
      <c r="R1096" s="623"/>
      <c r="S1096" s="623"/>
      <c r="T1096" s="623"/>
      <c r="U1096" s="623"/>
      <c r="V1096" s="623"/>
      <c r="W1096" s="623"/>
      <c r="X1096" s="623"/>
      <c r="Y1096" s="623"/>
      <c r="Z1096" s="623"/>
      <c r="AA1096" s="623"/>
      <c r="AB1096" s="623"/>
      <c r="AC1096" s="623"/>
      <c r="AD1096" s="623"/>
      <c r="AE1096" s="623"/>
      <c r="AF1096" s="623"/>
      <c r="AG1096" s="623"/>
      <c r="AH1096" s="623"/>
      <c r="AI1096" s="623"/>
      <c r="AJ1096" s="623"/>
      <c r="AK1096" s="623"/>
      <c r="AL1096" s="623"/>
      <c r="AM1096" s="623"/>
      <c r="AN1096" s="623"/>
      <c r="AO1096" s="623"/>
      <c r="AP1096" s="623"/>
      <c r="AQ1096" s="623"/>
      <c r="AR1096" s="623"/>
      <c r="AS1096" s="623"/>
      <c r="AT1096" s="623"/>
      <c r="AU1096" s="623"/>
      <c r="AV1096" s="623"/>
      <c r="AW1096" s="623"/>
      <c r="AX1096" s="623"/>
      <c r="AY1096" s="623"/>
      <c r="AZ1096" s="623"/>
      <c r="BA1096" s="623"/>
      <c r="BB1096" s="623"/>
      <c r="BC1096" s="623"/>
      <c r="BD1096" s="623"/>
      <c r="BE1096" s="623"/>
      <c r="BF1096" s="623"/>
      <c r="BG1096" s="623"/>
      <c r="BH1096" s="623"/>
    </row>
    <row r="1097" spans="1:60" s="258" customFormat="1" ht="12" thickBot="1" x14ac:dyDescent="0.25">
      <c r="A1097" s="80"/>
      <c r="B1097" s="9"/>
      <c r="C1097" s="305" t="s">
        <v>1084</v>
      </c>
      <c r="D1097" s="62"/>
      <c r="E1097" s="315"/>
      <c r="F1097" s="555">
        <f>F1096+D1097+E1097</f>
        <v>798003.65999999992</v>
      </c>
      <c r="G1097" s="623"/>
      <c r="H1097" s="623"/>
      <c r="I1097" s="623"/>
      <c r="J1097" s="623"/>
      <c r="K1097" s="623"/>
      <c r="L1097" s="623"/>
      <c r="M1097" s="623"/>
      <c r="N1097" s="623"/>
      <c r="O1097" s="623"/>
      <c r="P1097" s="623"/>
      <c r="Q1097" s="623"/>
      <c r="R1097" s="623"/>
      <c r="S1097" s="623"/>
      <c r="T1097" s="623"/>
      <c r="U1097" s="623"/>
      <c r="V1097" s="623"/>
      <c r="W1097" s="623"/>
      <c r="X1097" s="623"/>
      <c r="Y1097" s="623"/>
      <c r="Z1097" s="623"/>
      <c r="AA1097" s="623"/>
      <c r="AB1097" s="623"/>
      <c r="AC1097" s="623"/>
      <c r="AD1097" s="623"/>
      <c r="AE1097" s="623"/>
      <c r="AF1097" s="623"/>
      <c r="AG1097" s="623"/>
      <c r="AH1097" s="623"/>
      <c r="AI1097" s="623"/>
      <c r="AJ1097" s="623"/>
      <c r="AK1097" s="623"/>
      <c r="AL1097" s="623"/>
      <c r="AM1097" s="623"/>
      <c r="AN1097" s="623"/>
      <c r="AO1097" s="623"/>
      <c r="AP1097" s="623"/>
      <c r="AQ1097" s="623"/>
      <c r="AR1097" s="623"/>
      <c r="AS1097" s="623"/>
      <c r="AT1097" s="623"/>
      <c r="AU1097" s="623"/>
      <c r="AV1097" s="623"/>
      <c r="AW1097" s="623"/>
      <c r="AX1097" s="623"/>
      <c r="AY1097" s="623"/>
      <c r="AZ1097" s="623"/>
      <c r="BA1097" s="623"/>
      <c r="BB1097" s="623"/>
      <c r="BC1097" s="623"/>
      <c r="BD1097" s="623"/>
      <c r="BE1097" s="623"/>
      <c r="BF1097" s="623"/>
      <c r="BG1097" s="623"/>
      <c r="BH1097" s="623"/>
    </row>
    <row r="1098" spans="1:60" s="258" customFormat="1" ht="12" thickBot="1" x14ac:dyDescent="0.25">
      <c r="A1098" s="211"/>
      <c r="B1098" s="485"/>
      <c r="C1098" s="530" t="s">
        <v>2479</v>
      </c>
      <c r="D1098" s="66"/>
      <c r="E1098" s="297">
        <v>450.82</v>
      </c>
      <c r="F1098" s="555">
        <f>F1097+D1098-E1098</f>
        <v>797552.84</v>
      </c>
      <c r="G1098" s="623"/>
      <c r="H1098" s="623"/>
      <c r="I1098" s="623"/>
      <c r="J1098" s="623"/>
      <c r="K1098" s="623"/>
      <c r="L1098" s="623"/>
      <c r="M1098" s="623"/>
      <c r="N1098" s="623"/>
      <c r="O1098" s="623"/>
      <c r="P1098" s="623"/>
      <c r="Q1098" s="623"/>
      <c r="R1098" s="623"/>
      <c r="S1098" s="623"/>
      <c r="T1098" s="623"/>
      <c r="U1098" s="623"/>
      <c r="V1098" s="623"/>
      <c r="W1098" s="623"/>
      <c r="X1098" s="623"/>
      <c r="Y1098" s="623"/>
      <c r="Z1098" s="623"/>
      <c r="AA1098" s="623"/>
      <c r="AB1098" s="623"/>
      <c r="AC1098" s="623"/>
      <c r="AD1098" s="623"/>
      <c r="AE1098" s="623"/>
      <c r="AF1098" s="623"/>
      <c r="AG1098" s="623"/>
      <c r="AH1098" s="623"/>
      <c r="AI1098" s="623"/>
      <c r="AJ1098" s="623"/>
      <c r="AK1098" s="623"/>
      <c r="AL1098" s="623"/>
      <c r="AM1098" s="623"/>
      <c r="AN1098" s="623"/>
      <c r="AO1098" s="623"/>
      <c r="AP1098" s="623"/>
      <c r="AQ1098" s="623"/>
      <c r="AR1098" s="623"/>
      <c r="AS1098" s="623"/>
      <c r="AT1098" s="623"/>
      <c r="AU1098" s="623"/>
      <c r="AV1098" s="623"/>
      <c r="AW1098" s="623"/>
      <c r="AX1098" s="623"/>
      <c r="AY1098" s="623"/>
      <c r="AZ1098" s="623"/>
      <c r="BA1098" s="623"/>
      <c r="BB1098" s="623"/>
      <c r="BC1098" s="623"/>
      <c r="BD1098" s="623"/>
      <c r="BE1098" s="623"/>
      <c r="BF1098" s="623"/>
      <c r="BG1098" s="623"/>
      <c r="BH1098" s="623"/>
    </row>
    <row r="1099" spans="1:60" s="258" customFormat="1" ht="12" thickBot="1" x14ac:dyDescent="0.25">
      <c r="A1099" s="211"/>
      <c r="B1099" s="485"/>
      <c r="C1099" s="33" t="s">
        <v>1083</v>
      </c>
      <c r="D1099" s="66"/>
      <c r="E1099" s="612">
        <v>500</v>
      </c>
      <c r="F1099" s="555">
        <f t="shared" ref="F1099:F1128" si="19">F1098+D1099-E1099</f>
        <v>797052.84</v>
      </c>
      <c r="G1099" s="623"/>
      <c r="H1099" s="623"/>
      <c r="I1099" s="623"/>
      <c r="J1099" s="623"/>
      <c r="K1099" s="623"/>
      <c r="L1099" s="623"/>
      <c r="M1099" s="623"/>
      <c r="N1099" s="623"/>
      <c r="O1099" s="623"/>
      <c r="P1099" s="623"/>
      <c r="Q1099" s="623"/>
      <c r="R1099" s="623"/>
      <c r="S1099" s="623"/>
      <c r="T1099" s="623"/>
      <c r="U1099" s="623"/>
      <c r="V1099" s="623"/>
      <c r="W1099" s="623"/>
      <c r="X1099" s="623"/>
      <c r="Y1099" s="623"/>
      <c r="Z1099" s="623"/>
      <c r="AA1099" s="623"/>
      <c r="AB1099" s="623"/>
      <c r="AC1099" s="623"/>
      <c r="AD1099" s="623"/>
      <c r="AE1099" s="623"/>
      <c r="AF1099" s="623"/>
      <c r="AG1099" s="623"/>
      <c r="AH1099" s="623"/>
      <c r="AI1099" s="623"/>
      <c r="AJ1099" s="623"/>
      <c r="AK1099" s="623"/>
      <c r="AL1099" s="623"/>
      <c r="AM1099" s="623"/>
      <c r="AN1099" s="623"/>
      <c r="AO1099" s="623"/>
      <c r="AP1099" s="623"/>
      <c r="AQ1099" s="623"/>
      <c r="AR1099" s="623"/>
      <c r="AS1099" s="623"/>
      <c r="AT1099" s="623"/>
      <c r="AU1099" s="623"/>
      <c r="AV1099" s="623"/>
      <c r="AW1099" s="623"/>
      <c r="AX1099" s="623"/>
      <c r="AY1099" s="623"/>
      <c r="AZ1099" s="623"/>
      <c r="BA1099" s="623"/>
      <c r="BB1099" s="623"/>
      <c r="BC1099" s="623"/>
      <c r="BD1099" s="623"/>
      <c r="BE1099" s="623"/>
      <c r="BF1099" s="623"/>
      <c r="BG1099" s="623"/>
      <c r="BH1099" s="623"/>
    </row>
    <row r="1100" spans="1:60" s="258" customFormat="1" ht="12" thickBot="1" x14ac:dyDescent="0.25">
      <c r="A1100" s="87"/>
      <c r="B1100" s="27"/>
      <c r="C1100" s="2" t="s">
        <v>1358</v>
      </c>
      <c r="D1100" s="62"/>
      <c r="E1100" s="307">
        <v>175</v>
      </c>
      <c r="F1100" s="555">
        <f t="shared" si="19"/>
        <v>796877.84</v>
      </c>
      <c r="G1100" s="623"/>
      <c r="H1100" s="623"/>
      <c r="I1100" s="623"/>
      <c r="J1100" s="623"/>
      <c r="K1100" s="623"/>
      <c r="L1100" s="623"/>
      <c r="M1100" s="623"/>
      <c r="N1100" s="623"/>
      <c r="O1100" s="623"/>
      <c r="P1100" s="623"/>
      <c r="Q1100" s="623"/>
      <c r="R1100" s="623"/>
      <c r="S1100" s="623"/>
      <c r="T1100" s="623"/>
      <c r="U1100" s="623"/>
      <c r="V1100" s="623"/>
      <c r="W1100" s="623"/>
      <c r="X1100" s="623"/>
      <c r="Y1100" s="623"/>
      <c r="Z1100" s="623"/>
      <c r="AA1100" s="623"/>
      <c r="AB1100" s="623"/>
      <c r="AC1100" s="623"/>
      <c r="AD1100" s="623"/>
      <c r="AE1100" s="623"/>
      <c r="AF1100" s="623"/>
      <c r="AG1100" s="623"/>
      <c r="AH1100" s="623"/>
      <c r="AI1100" s="623"/>
      <c r="AJ1100" s="623"/>
      <c r="AK1100" s="623"/>
      <c r="AL1100" s="623"/>
      <c r="AM1100" s="623"/>
      <c r="AN1100" s="623"/>
      <c r="AO1100" s="623"/>
      <c r="AP1100" s="623"/>
      <c r="AQ1100" s="623"/>
      <c r="AR1100" s="623"/>
      <c r="AS1100" s="623"/>
      <c r="AT1100" s="623"/>
      <c r="AU1100" s="623"/>
      <c r="AV1100" s="623"/>
      <c r="AW1100" s="623"/>
      <c r="AX1100" s="623"/>
      <c r="AY1100" s="623"/>
      <c r="AZ1100" s="623"/>
      <c r="BA1100" s="623"/>
      <c r="BB1100" s="623"/>
      <c r="BC1100" s="623"/>
      <c r="BD1100" s="623"/>
      <c r="BE1100" s="623"/>
      <c r="BF1100" s="623"/>
      <c r="BG1100" s="623"/>
      <c r="BH1100" s="623"/>
    </row>
    <row r="1101" spans="1:60" s="258" customFormat="1" ht="23.25" thickBot="1" x14ac:dyDescent="0.25">
      <c r="A1101" s="589">
        <v>44334</v>
      </c>
      <c r="B1101" s="473">
        <v>2308</v>
      </c>
      <c r="C1101" s="238" t="s">
        <v>4438</v>
      </c>
      <c r="D1101" s="66"/>
      <c r="E1101" s="366">
        <v>6215</v>
      </c>
      <c r="F1101" s="555">
        <f t="shared" si="19"/>
        <v>790662.84</v>
      </c>
      <c r="G1101" s="623"/>
      <c r="H1101" s="623"/>
      <c r="I1101" s="623"/>
      <c r="J1101" s="623"/>
      <c r="K1101" s="623"/>
      <c r="L1101" s="623"/>
      <c r="M1101" s="623"/>
      <c r="N1101" s="623"/>
      <c r="O1101" s="623"/>
      <c r="P1101" s="623"/>
      <c r="Q1101" s="623"/>
      <c r="R1101" s="623"/>
      <c r="S1101" s="623"/>
      <c r="T1101" s="623"/>
      <c r="U1101" s="623"/>
      <c r="V1101" s="623"/>
      <c r="W1101" s="623"/>
      <c r="X1101" s="623"/>
      <c r="Y1101" s="623"/>
      <c r="Z1101" s="623"/>
      <c r="AA1101" s="623"/>
      <c r="AB1101" s="623"/>
      <c r="AC1101" s="623"/>
      <c r="AD1101" s="623"/>
      <c r="AE1101" s="623"/>
      <c r="AF1101" s="623"/>
      <c r="AG1101" s="623"/>
      <c r="AH1101" s="623"/>
      <c r="AI1101" s="623"/>
      <c r="AJ1101" s="623"/>
      <c r="AK1101" s="623"/>
      <c r="AL1101" s="623"/>
      <c r="AM1101" s="623"/>
      <c r="AN1101" s="623"/>
      <c r="AO1101" s="623"/>
      <c r="AP1101" s="623"/>
      <c r="AQ1101" s="623"/>
      <c r="AR1101" s="623"/>
      <c r="AS1101" s="623"/>
      <c r="AT1101" s="623"/>
      <c r="AU1101" s="623"/>
      <c r="AV1101" s="623"/>
      <c r="AW1101" s="623"/>
      <c r="AX1101" s="623"/>
      <c r="AY1101" s="623"/>
      <c r="AZ1101" s="623"/>
      <c r="BA1101" s="623"/>
      <c r="BB1101" s="623"/>
      <c r="BC1101" s="623"/>
      <c r="BD1101" s="623"/>
      <c r="BE1101" s="623"/>
      <c r="BF1101" s="623"/>
      <c r="BG1101" s="623"/>
      <c r="BH1101" s="623"/>
    </row>
    <row r="1102" spans="1:60" s="258" customFormat="1" ht="12" thickBot="1" x14ac:dyDescent="0.25">
      <c r="A1102" s="589">
        <v>44334</v>
      </c>
      <c r="B1102" s="473">
        <v>2309</v>
      </c>
      <c r="C1102" s="238" t="s">
        <v>4437</v>
      </c>
      <c r="D1102" s="62"/>
      <c r="E1102" s="366">
        <v>6215</v>
      </c>
      <c r="F1102" s="555">
        <f t="shared" si="19"/>
        <v>784447.84</v>
      </c>
      <c r="G1102" s="623"/>
      <c r="H1102" s="623"/>
      <c r="I1102" s="623"/>
      <c r="J1102" s="623"/>
      <c r="K1102" s="623"/>
      <c r="L1102" s="623"/>
      <c r="M1102" s="623"/>
      <c r="N1102" s="623"/>
      <c r="O1102" s="623"/>
      <c r="P1102" s="623"/>
      <c r="Q1102" s="623"/>
      <c r="R1102" s="623"/>
      <c r="S1102" s="623"/>
      <c r="T1102" s="623"/>
      <c r="U1102" s="623"/>
      <c r="V1102" s="623"/>
      <c r="W1102" s="623"/>
      <c r="X1102" s="623"/>
      <c r="Y1102" s="623"/>
      <c r="Z1102" s="623"/>
      <c r="AA1102" s="623"/>
      <c r="AB1102" s="623"/>
      <c r="AC1102" s="623"/>
      <c r="AD1102" s="623"/>
      <c r="AE1102" s="623"/>
      <c r="AF1102" s="623"/>
      <c r="AG1102" s="623"/>
      <c r="AH1102" s="623"/>
      <c r="AI1102" s="623"/>
      <c r="AJ1102" s="623"/>
      <c r="AK1102" s="623"/>
      <c r="AL1102" s="623"/>
      <c r="AM1102" s="623"/>
      <c r="AN1102" s="623"/>
      <c r="AO1102" s="623"/>
      <c r="AP1102" s="623"/>
      <c r="AQ1102" s="623"/>
      <c r="AR1102" s="623"/>
      <c r="AS1102" s="623"/>
      <c r="AT1102" s="623"/>
      <c r="AU1102" s="623"/>
      <c r="AV1102" s="623"/>
      <c r="AW1102" s="623"/>
      <c r="AX1102" s="623"/>
      <c r="AY1102" s="623"/>
      <c r="AZ1102" s="623"/>
      <c r="BA1102" s="623"/>
      <c r="BB1102" s="623"/>
      <c r="BC1102" s="623"/>
      <c r="BD1102" s="623"/>
      <c r="BE1102" s="623"/>
      <c r="BF1102" s="623"/>
      <c r="BG1102" s="623"/>
      <c r="BH1102" s="623"/>
    </row>
    <row r="1103" spans="1:60" s="258" customFormat="1" ht="12" thickBot="1" x14ac:dyDescent="0.25">
      <c r="A1103" s="589">
        <v>44334</v>
      </c>
      <c r="B1103" s="473">
        <v>2310</v>
      </c>
      <c r="C1103" s="238" t="s">
        <v>4436</v>
      </c>
      <c r="D1103" s="62"/>
      <c r="E1103" s="366">
        <v>11865</v>
      </c>
      <c r="F1103" s="555">
        <f t="shared" si="19"/>
        <v>772582.84</v>
      </c>
      <c r="G1103" s="623"/>
      <c r="H1103" s="623"/>
      <c r="I1103" s="623"/>
      <c r="J1103" s="623"/>
      <c r="K1103" s="623"/>
      <c r="L1103" s="623"/>
      <c r="M1103" s="623"/>
      <c r="N1103" s="623"/>
      <c r="O1103" s="623"/>
      <c r="P1103" s="623"/>
      <c r="Q1103" s="623"/>
      <c r="R1103" s="623"/>
      <c r="S1103" s="623"/>
      <c r="T1103" s="623"/>
      <c r="U1103" s="623"/>
      <c r="V1103" s="623"/>
      <c r="W1103" s="623"/>
      <c r="X1103" s="623"/>
      <c r="Y1103" s="623"/>
      <c r="Z1103" s="623"/>
      <c r="AA1103" s="623"/>
      <c r="AB1103" s="623"/>
      <c r="AC1103" s="623"/>
      <c r="AD1103" s="623"/>
      <c r="AE1103" s="623"/>
      <c r="AF1103" s="623"/>
      <c r="AG1103" s="623"/>
      <c r="AH1103" s="623"/>
      <c r="AI1103" s="623"/>
      <c r="AJ1103" s="623"/>
      <c r="AK1103" s="623"/>
      <c r="AL1103" s="623"/>
      <c r="AM1103" s="623"/>
      <c r="AN1103" s="623"/>
      <c r="AO1103" s="623"/>
      <c r="AP1103" s="623"/>
      <c r="AQ1103" s="623"/>
      <c r="AR1103" s="623"/>
      <c r="AS1103" s="623"/>
      <c r="AT1103" s="623"/>
      <c r="AU1103" s="623"/>
      <c r="AV1103" s="623"/>
      <c r="AW1103" s="623"/>
      <c r="AX1103" s="623"/>
      <c r="AY1103" s="623"/>
      <c r="AZ1103" s="623"/>
      <c r="BA1103" s="623"/>
      <c r="BB1103" s="623"/>
      <c r="BC1103" s="623"/>
      <c r="BD1103" s="623"/>
      <c r="BE1103" s="623"/>
      <c r="BF1103" s="623"/>
      <c r="BG1103" s="623"/>
      <c r="BH1103" s="623"/>
    </row>
    <row r="1104" spans="1:60" s="258" customFormat="1" ht="23.25" thickBot="1" x14ac:dyDescent="0.25">
      <c r="A1104" s="589">
        <v>44334</v>
      </c>
      <c r="B1104" s="473">
        <v>2311</v>
      </c>
      <c r="C1104" s="238" t="s">
        <v>4435</v>
      </c>
      <c r="D1104" s="62"/>
      <c r="E1104" s="366">
        <v>115070.72</v>
      </c>
      <c r="F1104" s="555">
        <f t="shared" si="19"/>
        <v>657512.12</v>
      </c>
      <c r="G1104" s="623"/>
      <c r="H1104" s="623"/>
      <c r="I1104" s="623"/>
      <c r="J1104" s="623"/>
      <c r="K1104" s="623"/>
      <c r="L1104" s="623"/>
      <c r="M1104" s="623"/>
      <c r="N1104" s="623"/>
      <c r="O1104" s="623"/>
      <c r="P1104" s="623"/>
      <c r="Q1104" s="623"/>
      <c r="R1104" s="623"/>
      <c r="S1104" s="623"/>
      <c r="T1104" s="623"/>
      <c r="U1104" s="623"/>
      <c r="V1104" s="623"/>
      <c r="W1104" s="623"/>
      <c r="X1104" s="623"/>
      <c r="Y1104" s="623"/>
      <c r="Z1104" s="623"/>
      <c r="AA1104" s="623"/>
      <c r="AB1104" s="623"/>
      <c r="AC1104" s="623"/>
      <c r="AD1104" s="623"/>
      <c r="AE1104" s="623"/>
      <c r="AF1104" s="623"/>
      <c r="AG1104" s="623"/>
      <c r="AH1104" s="623"/>
      <c r="AI1104" s="623"/>
      <c r="AJ1104" s="623"/>
      <c r="AK1104" s="623"/>
      <c r="AL1104" s="623"/>
      <c r="AM1104" s="623"/>
      <c r="AN1104" s="623"/>
      <c r="AO1104" s="623"/>
      <c r="AP1104" s="623"/>
      <c r="AQ1104" s="623"/>
      <c r="AR1104" s="623"/>
      <c r="AS1104" s="623"/>
      <c r="AT1104" s="623"/>
      <c r="AU1104" s="623"/>
      <c r="AV1104" s="623"/>
      <c r="AW1104" s="623"/>
      <c r="AX1104" s="623"/>
      <c r="AY1104" s="623"/>
      <c r="AZ1104" s="623"/>
      <c r="BA1104" s="623"/>
      <c r="BB1104" s="623"/>
      <c r="BC1104" s="623"/>
      <c r="BD1104" s="623"/>
      <c r="BE1104" s="623"/>
      <c r="BF1104" s="623"/>
      <c r="BG1104" s="623"/>
      <c r="BH1104" s="623"/>
    </row>
    <row r="1105" spans="1:60" s="258" customFormat="1" ht="12" thickBot="1" x14ac:dyDescent="0.25">
      <c r="A1105" s="589">
        <v>44334</v>
      </c>
      <c r="B1105" s="473">
        <v>2312</v>
      </c>
      <c r="C1105" s="238" t="s">
        <v>4434</v>
      </c>
      <c r="D1105" s="62"/>
      <c r="E1105" s="366">
        <v>27153.52</v>
      </c>
      <c r="F1105" s="555">
        <f t="shared" si="19"/>
        <v>630358.6</v>
      </c>
      <c r="G1105" s="623"/>
      <c r="H1105" s="623"/>
      <c r="I1105" s="623"/>
      <c r="J1105" s="623"/>
      <c r="K1105" s="623"/>
      <c r="L1105" s="623"/>
      <c r="M1105" s="623"/>
      <c r="N1105" s="623"/>
      <c r="O1105" s="623"/>
      <c r="P1105" s="623"/>
      <c r="Q1105" s="623"/>
      <c r="R1105" s="623"/>
      <c r="S1105" s="623"/>
      <c r="T1105" s="623"/>
      <c r="U1105" s="623"/>
      <c r="V1105" s="623"/>
      <c r="W1105" s="623"/>
      <c r="X1105" s="623"/>
      <c r="Y1105" s="623"/>
      <c r="Z1105" s="623"/>
      <c r="AA1105" s="623"/>
      <c r="AB1105" s="623"/>
      <c r="AC1105" s="623"/>
      <c r="AD1105" s="623"/>
      <c r="AE1105" s="623"/>
      <c r="AF1105" s="623"/>
      <c r="AG1105" s="623"/>
      <c r="AH1105" s="623"/>
      <c r="AI1105" s="623"/>
      <c r="AJ1105" s="623"/>
      <c r="AK1105" s="623"/>
      <c r="AL1105" s="623"/>
      <c r="AM1105" s="623"/>
      <c r="AN1105" s="623"/>
      <c r="AO1105" s="623"/>
      <c r="AP1105" s="623"/>
      <c r="AQ1105" s="623"/>
      <c r="AR1105" s="623"/>
      <c r="AS1105" s="623"/>
      <c r="AT1105" s="623"/>
      <c r="AU1105" s="623"/>
      <c r="AV1105" s="623"/>
      <c r="AW1105" s="623"/>
      <c r="AX1105" s="623"/>
      <c r="AY1105" s="623"/>
      <c r="AZ1105" s="623"/>
      <c r="BA1105" s="623"/>
      <c r="BB1105" s="623"/>
      <c r="BC1105" s="623"/>
      <c r="BD1105" s="623"/>
      <c r="BE1105" s="623"/>
      <c r="BF1105" s="623"/>
      <c r="BG1105" s="623"/>
      <c r="BH1105" s="623"/>
    </row>
    <row r="1106" spans="1:60" s="258" customFormat="1" ht="23.25" thickBot="1" x14ac:dyDescent="0.25">
      <c r="A1106" s="589">
        <v>44334</v>
      </c>
      <c r="B1106" s="473">
        <v>2313</v>
      </c>
      <c r="C1106" s="238" t="s">
        <v>4433</v>
      </c>
      <c r="D1106" s="62"/>
      <c r="E1106" s="366">
        <v>11300</v>
      </c>
      <c r="F1106" s="555">
        <f t="shared" si="19"/>
        <v>619058.6</v>
      </c>
      <c r="G1106" s="623"/>
      <c r="H1106" s="623"/>
      <c r="I1106" s="623"/>
      <c r="J1106" s="623"/>
      <c r="K1106" s="623"/>
      <c r="L1106" s="623"/>
      <c r="M1106" s="623"/>
      <c r="N1106" s="623"/>
      <c r="O1106" s="623"/>
      <c r="P1106" s="623"/>
      <c r="Q1106" s="623"/>
      <c r="R1106" s="623"/>
      <c r="S1106" s="623"/>
      <c r="T1106" s="623"/>
      <c r="U1106" s="623"/>
      <c r="V1106" s="623"/>
      <c r="W1106" s="623"/>
      <c r="X1106" s="623"/>
      <c r="Y1106" s="623"/>
      <c r="Z1106" s="623"/>
      <c r="AA1106" s="623"/>
      <c r="AB1106" s="623"/>
      <c r="AC1106" s="623"/>
      <c r="AD1106" s="623"/>
      <c r="AE1106" s="623"/>
      <c r="AF1106" s="623"/>
      <c r="AG1106" s="623"/>
      <c r="AH1106" s="623"/>
      <c r="AI1106" s="623"/>
      <c r="AJ1106" s="623"/>
      <c r="AK1106" s="623"/>
      <c r="AL1106" s="623"/>
      <c r="AM1106" s="623"/>
      <c r="AN1106" s="623"/>
      <c r="AO1106" s="623"/>
      <c r="AP1106" s="623"/>
      <c r="AQ1106" s="623"/>
      <c r="AR1106" s="623"/>
      <c r="AS1106" s="623"/>
      <c r="AT1106" s="623"/>
      <c r="AU1106" s="623"/>
      <c r="AV1106" s="623"/>
      <c r="AW1106" s="623"/>
      <c r="AX1106" s="623"/>
      <c r="AY1106" s="623"/>
      <c r="AZ1106" s="623"/>
      <c r="BA1106" s="623"/>
      <c r="BB1106" s="623"/>
      <c r="BC1106" s="623"/>
      <c r="BD1106" s="623"/>
      <c r="BE1106" s="623"/>
      <c r="BF1106" s="623"/>
      <c r="BG1106" s="623"/>
      <c r="BH1106" s="623"/>
    </row>
    <row r="1107" spans="1:60" s="258" customFormat="1" ht="23.25" thickBot="1" x14ac:dyDescent="0.25">
      <c r="A1107" s="589">
        <v>44334</v>
      </c>
      <c r="B1107" s="473">
        <v>2314</v>
      </c>
      <c r="C1107" s="238" t="s">
        <v>4432</v>
      </c>
      <c r="D1107" s="62"/>
      <c r="E1107" s="366">
        <v>4800</v>
      </c>
      <c r="F1107" s="555">
        <f t="shared" si="19"/>
        <v>614258.6</v>
      </c>
      <c r="G1107" s="623"/>
      <c r="H1107" s="623"/>
      <c r="I1107" s="623"/>
      <c r="J1107" s="623"/>
      <c r="K1107" s="623"/>
      <c r="L1107" s="623"/>
      <c r="M1107" s="623"/>
      <c r="N1107" s="623"/>
      <c r="O1107" s="623"/>
      <c r="P1107" s="623"/>
      <c r="Q1107" s="623"/>
      <c r="R1107" s="623"/>
      <c r="S1107" s="623"/>
      <c r="T1107" s="623"/>
      <c r="U1107" s="623"/>
      <c r="V1107" s="623"/>
      <c r="W1107" s="623"/>
      <c r="X1107" s="623"/>
      <c r="Y1107" s="623"/>
      <c r="Z1107" s="623"/>
      <c r="AA1107" s="623"/>
      <c r="AB1107" s="623"/>
      <c r="AC1107" s="623"/>
      <c r="AD1107" s="623"/>
      <c r="AE1107" s="623"/>
      <c r="AF1107" s="623"/>
      <c r="AG1107" s="623"/>
      <c r="AH1107" s="623"/>
      <c r="AI1107" s="623"/>
      <c r="AJ1107" s="623"/>
      <c r="AK1107" s="623"/>
      <c r="AL1107" s="623"/>
      <c r="AM1107" s="623"/>
      <c r="AN1107" s="623"/>
      <c r="AO1107" s="623"/>
      <c r="AP1107" s="623"/>
      <c r="AQ1107" s="623"/>
      <c r="AR1107" s="623"/>
      <c r="AS1107" s="623"/>
      <c r="AT1107" s="623"/>
      <c r="AU1107" s="623"/>
      <c r="AV1107" s="623"/>
      <c r="AW1107" s="623"/>
      <c r="AX1107" s="623"/>
      <c r="AY1107" s="623"/>
      <c r="AZ1107" s="623"/>
      <c r="BA1107" s="623"/>
      <c r="BB1107" s="623"/>
      <c r="BC1107" s="623"/>
      <c r="BD1107" s="623"/>
      <c r="BE1107" s="623"/>
      <c r="BF1107" s="623"/>
      <c r="BG1107" s="623"/>
      <c r="BH1107" s="623"/>
    </row>
    <row r="1108" spans="1:60" s="258" customFormat="1" ht="23.25" thickBot="1" x14ac:dyDescent="0.25">
      <c r="A1108" s="589">
        <v>44334</v>
      </c>
      <c r="B1108" s="473">
        <v>2315</v>
      </c>
      <c r="C1108" s="238" t="s">
        <v>4431</v>
      </c>
      <c r="D1108" s="62"/>
      <c r="E1108" s="366">
        <v>2400</v>
      </c>
      <c r="F1108" s="555">
        <f t="shared" si="19"/>
        <v>611858.6</v>
      </c>
      <c r="G1108" s="623"/>
      <c r="H1108" s="623"/>
      <c r="I1108" s="623"/>
      <c r="J1108" s="623"/>
      <c r="K1108" s="623"/>
      <c r="L1108" s="623"/>
      <c r="M1108" s="623"/>
      <c r="N1108" s="623"/>
      <c r="O1108" s="623"/>
      <c r="P1108" s="623"/>
      <c r="Q1108" s="623"/>
      <c r="R1108" s="623"/>
      <c r="S1108" s="623"/>
      <c r="T1108" s="623"/>
      <c r="U1108" s="623"/>
      <c r="V1108" s="623"/>
      <c r="W1108" s="623"/>
      <c r="X1108" s="623"/>
      <c r="Y1108" s="623"/>
      <c r="Z1108" s="623"/>
      <c r="AA1108" s="623"/>
      <c r="AB1108" s="623"/>
      <c r="AC1108" s="623"/>
      <c r="AD1108" s="623"/>
      <c r="AE1108" s="623"/>
      <c r="AF1108" s="623"/>
      <c r="AG1108" s="623"/>
      <c r="AH1108" s="623"/>
      <c r="AI1108" s="623"/>
      <c r="AJ1108" s="623"/>
      <c r="AK1108" s="623"/>
      <c r="AL1108" s="623"/>
      <c r="AM1108" s="623"/>
      <c r="AN1108" s="623"/>
      <c r="AO1108" s="623"/>
      <c r="AP1108" s="623"/>
      <c r="AQ1108" s="623"/>
      <c r="AR1108" s="623"/>
      <c r="AS1108" s="623"/>
      <c r="AT1108" s="623"/>
      <c r="AU1108" s="623"/>
      <c r="AV1108" s="623"/>
      <c r="AW1108" s="623"/>
      <c r="AX1108" s="623"/>
      <c r="AY1108" s="623"/>
      <c r="AZ1108" s="623"/>
      <c r="BA1108" s="623"/>
      <c r="BB1108" s="623"/>
      <c r="BC1108" s="623"/>
      <c r="BD1108" s="623"/>
      <c r="BE1108" s="623"/>
      <c r="BF1108" s="623"/>
      <c r="BG1108" s="623"/>
      <c r="BH1108" s="623"/>
    </row>
    <row r="1109" spans="1:60" s="258" customFormat="1" ht="23.25" thickBot="1" x14ac:dyDescent="0.25">
      <c r="A1109" s="589">
        <v>44334</v>
      </c>
      <c r="B1109" s="473">
        <v>2316</v>
      </c>
      <c r="C1109" s="238" t="s">
        <v>4430</v>
      </c>
      <c r="D1109" s="62"/>
      <c r="E1109" s="366">
        <v>9600</v>
      </c>
      <c r="F1109" s="555">
        <f t="shared" si="19"/>
        <v>602258.6</v>
      </c>
      <c r="G1109" s="623"/>
      <c r="H1109" s="623"/>
      <c r="I1109" s="623"/>
      <c r="J1109" s="623"/>
      <c r="K1109" s="623"/>
      <c r="L1109" s="623"/>
      <c r="M1109" s="623"/>
      <c r="N1109" s="623"/>
      <c r="O1109" s="623"/>
      <c r="P1109" s="623"/>
      <c r="Q1109" s="623"/>
      <c r="R1109" s="623"/>
      <c r="S1109" s="623"/>
      <c r="T1109" s="623"/>
      <c r="U1109" s="623"/>
      <c r="V1109" s="623"/>
      <c r="W1109" s="623"/>
      <c r="X1109" s="623"/>
      <c r="Y1109" s="623"/>
      <c r="Z1109" s="623"/>
      <c r="AA1109" s="623"/>
      <c r="AB1109" s="623"/>
      <c r="AC1109" s="623"/>
      <c r="AD1109" s="623"/>
      <c r="AE1109" s="623"/>
      <c r="AF1109" s="623"/>
      <c r="AG1109" s="623"/>
      <c r="AH1109" s="623"/>
      <c r="AI1109" s="623"/>
      <c r="AJ1109" s="623"/>
      <c r="AK1109" s="623"/>
      <c r="AL1109" s="623"/>
      <c r="AM1109" s="623"/>
      <c r="AN1109" s="623"/>
      <c r="AO1109" s="623"/>
      <c r="AP1109" s="623"/>
      <c r="AQ1109" s="623"/>
      <c r="AR1109" s="623"/>
      <c r="AS1109" s="623"/>
      <c r="AT1109" s="623"/>
      <c r="AU1109" s="623"/>
      <c r="AV1109" s="623"/>
      <c r="AW1109" s="623"/>
      <c r="AX1109" s="623"/>
      <c r="AY1109" s="623"/>
      <c r="AZ1109" s="623"/>
      <c r="BA1109" s="623"/>
      <c r="BB1109" s="623"/>
      <c r="BC1109" s="623"/>
      <c r="BD1109" s="623"/>
      <c r="BE1109" s="623"/>
      <c r="BF1109" s="623"/>
      <c r="BG1109" s="623"/>
      <c r="BH1109" s="623"/>
    </row>
    <row r="1110" spans="1:60" ht="15" customHeight="1" thickBot="1" x14ac:dyDescent="0.25">
      <c r="A1110" s="589">
        <v>44334</v>
      </c>
      <c r="B1110" s="473">
        <v>2317</v>
      </c>
      <c r="C1110" s="238" t="s">
        <v>4429</v>
      </c>
      <c r="D1110" s="432"/>
      <c r="E1110" s="366">
        <v>2400</v>
      </c>
      <c r="F1110" s="555">
        <f t="shared" si="19"/>
        <v>599858.6</v>
      </c>
    </row>
    <row r="1111" spans="1:60" ht="15" customHeight="1" thickBot="1" x14ac:dyDescent="0.25">
      <c r="A1111" s="589">
        <v>44335</v>
      </c>
      <c r="B1111" s="473">
        <v>2318</v>
      </c>
      <c r="C1111" s="238" t="s">
        <v>4428</v>
      </c>
      <c r="D1111" s="432"/>
      <c r="E1111" s="366">
        <v>42177.19</v>
      </c>
      <c r="F1111" s="555">
        <f t="shared" si="19"/>
        <v>557681.40999999992</v>
      </c>
    </row>
    <row r="1112" spans="1:60" ht="15" customHeight="1" thickBot="1" x14ac:dyDescent="0.25">
      <c r="A1112" s="589">
        <v>44335</v>
      </c>
      <c r="B1112" s="473">
        <v>2319</v>
      </c>
      <c r="C1112" s="238" t="s">
        <v>4427</v>
      </c>
      <c r="D1112" s="432"/>
      <c r="E1112" s="366">
        <v>5865</v>
      </c>
      <c r="F1112" s="555">
        <f t="shared" si="19"/>
        <v>551816.40999999992</v>
      </c>
    </row>
    <row r="1113" spans="1:60" ht="15" customHeight="1" thickBot="1" x14ac:dyDescent="0.25">
      <c r="A1113" s="589">
        <v>44335</v>
      </c>
      <c r="B1113" s="473">
        <v>2320</v>
      </c>
      <c r="C1113" s="238" t="s">
        <v>4426</v>
      </c>
      <c r="D1113" s="432"/>
      <c r="E1113" s="366">
        <v>6950</v>
      </c>
      <c r="F1113" s="555">
        <f t="shared" si="19"/>
        <v>544866.40999999992</v>
      </c>
    </row>
    <row r="1114" spans="1:60" ht="15" customHeight="1" thickBot="1" x14ac:dyDescent="0.25">
      <c r="A1114" s="589">
        <v>44340</v>
      </c>
      <c r="B1114" s="473">
        <v>2321</v>
      </c>
      <c r="C1114" s="238" t="s">
        <v>4425</v>
      </c>
      <c r="D1114" s="432"/>
      <c r="E1114" s="366">
        <v>33900</v>
      </c>
      <c r="F1114" s="555">
        <f t="shared" si="19"/>
        <v>510966.40999999992</v>
      </c>
    </row>
    <row r="1115" spans="1:60" ht="15" customHeight="1" thickBot="1" x14ac:dyDescent="0.25">
      <c r="A1115" s="589">
        <v>44340</v>
      </c>
      <c r="B1115" s="473">
        <v>2322</v>
      </c>
      <c r="C1115" s="238" t="s">
        <v>4424</v>
      </c>
      <c r="D1115" s="503"/>
      <c r="E1115" s="366">
        <v>3000</v>
      </c>
      <c r="F1115" s="555">
        <f t="shared" si="19"/>
        <v>507966.40999999992</v>
      </c>
    </row>
    <row r="1116" spans="1:60" ht="15" customHeight="1" thickBot="1" x14ac:dyDescent="0.25">
      <c r="A1116" s="589">
        <v>44340</v>
      </c>
      <c r="B1116" s="473">
        <v>2322</v>
      </c>
      <c r="C1116" s="238" t="s">
        <v>41</v>
      </c>
      <c r="D1116" s="432"/>
      <c r="E1116" s="366">
        <v>0</v>
      </c>
      <c r="F1116" s="555">
        <f t="shared" si="19"/>
        <v>507966.40999999992</v>
      </c>
    </row>
    <row r="1117" spans="1:60" ht="15" customHeight="1" thickBot="1" x14ac:dyDescent="0.25">
      <c r="A1117" s="589">
        <v>44340</v>
      </c>
      <c r="B1117" s="473">
        <v>2323</v>
      </c>
      <c r="C1117" s="238" t="s">
        <v>4423</v>
      </c>
      <c r="D1117" s="432"/>
      <c r="E1117" s="366">
        <v>1500</v>
      </c>
      <c r="F1117" s="555">
        <f t="shared" si="19"/>
        <v>506466.40999999992</v>
      </c>
    </row>
    <row r="1118" spans="1:60" ht="15" customHeight="1" thickBot="1" x14ac:dyDescent="0.25">
      <c r="A1118" s="589">
        <v>44340</v>
      </c>
      <c r="B1118" s="473">
        <v>2324</v>
      </c>
      <c r="C1118" s="238" t="s">
        <v>41</v>
      </c>
      <c r="D1118" s="432"/>
      <c r="E1118" s="366">
        <v>0</v>
      </c>
      <c r="F1118" s="555">
        <f t="shared" si="19"/>
        <v>506466.40999999992</v>
      </c>
    </row>
    <row r="1119" spans="1:60" ht="15" customHeight="1" thickBot="1" x14ac:dyDescent="0.25">
      <c r="A1119" s="589">
        <v>44340</v>
      </c>
      <c r="B1119" s="473">
        <v>2325</v>
      </c>
      <c r="C1119" s="238" t="s">
        <v>4422</v>
      </c>
      <c r="D1119" s="432"/>
      <c r="E1119" s="366">
        <v>1500</v>
      </c>
      <c r="F1119" s="555">
        <f t="shared" si="19"/>
        <v>504966.40999999992</v>
      </c>
    </row>
    <row r="1120" spans="1:60" ht="15" customHeight="1" thickBot="1" x14ac:dyDescent="0.25">
      <c r="A1120" s="589">
        <v>44340</v>
      </c>
      <c r="B1120" s="473">
        <v>2326</v>
      </c>
      <c r="C1120" s="238" t="s">
        <v>4421</v>
      </c>
      <c r="D1120" s="432"/>
      <c r="E1120" s="366">
        <v>1500</v>
      </c>
      <c r="F1120" s="555">
        <f t="shared" si="19"/>
        <v>503466.40999999992</v>
      </c>
    </row>
    <row r="1121" spans="1:60" ht="15" customHeight="1" thickBot="1" x14ac:dyDescent="0.25">
      <c r="A1121" s="589">
        <v>44340</v>
      </c>
      <c r="B1121" s="473">
        <v>2327</v>
      </c>
      <c r="C1121" s="238" t="s">
        <v>4420</v>
      </c>
      <c r="D1121" s="432"/>
      <c r="E1121" s="366">
        <v>1500</v>
      </c>
      <c r="F1121" s="555">
        <f t="shared" si="19"/>
        <v>501966.40999999992</v>
      </c>
    </row>
    <row r="1122" spans="1:60" ht="15" customHeight="1" thickBot="1" x14ac:dyDescent="0.25">
      <c r="A1122" s="589">
        <v>44340</v>
      </c>
      <c r="B1122" s="473">
        <v>2328</v>
      </c>
      <c r="C1122" s="238" t="s">
        <v>4419</v>
      </c>
      <c r="D1122" s="432"/>
      <c r="E1122" s="366">
        <v>1500</v>
      </c>
      <c r="F1122" s="555">
        <f t="shared" si="19"/>
        <v>500466.40999999992</v>
      </c>
    </row>
    <row r="1123" spans="1:60" ht="15" customHeight="1" thickBot="1" x14ac:dyDescent="0.25">
      <c r="A1123" s="589">
        <v>44340</v>
      </c>
      <c r="B1123" s="473">
        <v>2328</v>
      </c>
      <c r="C1123" s="238" t="s">
        <v>41</v>
      </c>
      <c r="D1123" s="432"/>
      <c r="E1123" s="366">
        <v>0</v>
      </c>
      <c r="F1123" s="555">
        <f t="shared" si="19"/>
        <v>500466.40999999992</v>
      </c>
    </row>
    <row r="1124" spans="1:60" ht="15" customHeight="1" thickBot="1" x14ac:dyDescent="0.25">
      <c r="A1124" s="589">
        <v>44340</v>
      </c>
      <c r="B1124" s="473">
        <v>2329</v>
      </c>
      <c r="C1124" s="238" t="s">
        <v>4418</v>
      </c>
      <c r="D1124" s="432"/>
      <c r="E1124" s="366">
        <v>1800</v>
      </c>
      <c r="F1124" s="555">
        <f t="shared" si="19"/>
        <v>498666.40999999992</v>
      </c>
    </row>
    <row r="1125" spans="1:60" ht="15" customHeight="1" thickBot="1" x14ac:dyDescent="0.25">
      <c r="A1125" s="589">
        <v>44340</v>
      </c>
      <c r="B1125" s="473">
        <v>2330</v>
      </c>
      <c r="C1125" s="238" t="s">
        <v>41</v>
      </c>
      <c r="D1125" s="432"/>
      <c r="E1125" s="366">
        <v>0</v>
      </c>
      <c r="F1125" s="555">
        <f t="shared" si="19"/>
        <v>498666.40999999992</v>
      </c>
    </row>
    <row r="1126" spans="1:60" ht="15" customHeight="1" thickBot="1" x14ac:dyDescent="0.25">
      <c r="A1126" s="589">
        <v>44340</v>
      </c>
      <c r="B1126" s="473">
        <v>2331</v>
      </c>
      <c r="C1126" s="238" t="s">
        <v>4417</v>
      </c>
      <c r="D1126" s="432"/>
      <c r="E1126" s="366">
        <v>1900</v>
      </c>
      <c r="F1126" s="555">
        <f t="shared" si="19"/>
        <v>496766.40999999992</v>
      </c>
    </row>
    <row r="1127" spans="1:60" ht="15" customHeight="1" thickBot="1" x14ac:dyDescent="0.25">
      <c r="A1127" s="589">
        <v>44340</v>
      </c>
      <c r="B1127" s="473">
        <v>2332</v>
      </c>
      <c r="C1127" s="238" t="s">
        <v>4416</v>
      </c>
      <c r="D1127" s="432"/>
      <c r="E1127" s="366">
        <v>1800</v>
      </c>
      <c r="F1127" s="555">
        <f t="shared" si="19"/>
        <v>494966.40999999992</v>
      </c>
    </row>
    <row r="1128" spans="1:60" ht="15" customHeight="1" thickBot="1" x14ac:dyDescent="0.25">
      <c r="A1128" s="589">
        <v>44340</v>
      </c>
      <c r="B1128" s="473">
        <v>2333</v>
      </c>
      <c r="C1128" s="238" t="s">
        <v>4415</v>
      </c>
      <c r="D1128" s="432"/>
      <c r="E1128" s="366">
        <v>30696.09</v>
      </c>
      <c r="F1128" s="555">
        <f t="shared" si="19"/>
        <v>464270.31999999989</v>
      </c>
    </row>
    <row r="1129" spans="1:60" x14ac:dyDescent="0.2">
      <c r="A1129" s="433"/>
      <c r="B1129" s="16"/>
      <c r="C1129" s="701"/>
      <c r="D1129" s="432"/>
      <c r="E1129" s="434"/>
      <c r="F1129" s="508"/>
    </row>
    <row r="1130" spans="1:60" x14ac:dyDescent="0.2">
      <c r="A1130" s="14"/>
      <c r="B1130" s="20"/>
      <c r="C1130" s="31"/>
      <c r="D1130" s="69"/>
      <c r="E1130" s="108"/>
      <c r="F1130" s="103"/>
    </row>
    <row r="1131" spans="1:60" x14ac:dyDescent="0.2">
      <c r="A1131" s="14"/>
      <c r="B1131" s="20"/>
      <c r="C1131" s="31"/>
      <c r="D1131" s="69"/>
      <c r="E1131" s="108"/>
      <c r="F1131" s="103"/>
    </row>
    <row r="1132" spans="1:60" x14ac:dyDescent="0.2">
      <c r="A1132" s="14"/>
      <c r="B1132" s="20"/>
      <c r="C1132" s="31"/>
      <c r="D1132" s="69"/>
      <c r="E1132" s="108"/>
      <c r="F1132" s="103"/>
    </row>
    <row r="1133" spans="1:60" x14ac:dyDescent="0.2">
      <c r="A1133" s="14"/>
      <c r="B1133" s="20"/>
      <c r="C1133" s="31"/>
      <c r="D1133" s="69"/>
      <c r="E1133" s="108"/>
      <c r="F1133" s="103"/>
    </row>
    <row r="1134" spans="1:60" ht="18" customHeight="1" x14ac:dyDescent="0.2">
      <c r="C1134" s="31"/>
    </row>
    <row r="1135" spans="1:60" s="258" customFormat="1" ht="22.5" customHeight="1" x14ac:dyDescent="0.2">
      <c r="A1135" s="1007" t="s">
        <v>0</v>
      </c>
      <c r="B1135" s="1007"/>
      <c r="C1135" s="1007"/>
      <c r="D1135" s="1007"/>
      <c r="E1135" s="1007"/>
      <c r="F1135" s="1007"/>
      <c r="G1135" s="14"/>
      <c r="H1135" s="623"/>
      <c r="I1135" s="623"/>
      <c r="J1135" s="623"/>
      <c r="K1135" s="623"/>
      <c r="L1135" s="623"/>
      <c r="M1135" s="623"/>
      <c r="N1135" s="623"/>
      <c r="O1135" s="623"/>
      <c r="P1135" s="623"/>
      <c r="Q1135" s="623"/>
      <c r="R1135" s="623"/>
      <c r="S1135" s="623"/>
      <c r="T1135" s="623"/>
      <c r="U1135" s="623"/>
      <c r="V1135" s="623"/>
      <c r="W1135" s="623"/>
      <c r="X1135" s="623"/>
      <c r="Y1135" s="623"/>
      <c r="Z1135" s="623"/>
      <c r="AA1135" s="623"/>
      <c r="AB1135" s="623"/>
      <c r="AC1135" s="623"/>
      <c r="AD1135" s="623"/>
      <c r="AE1135" s="623"/>
      <c r="AF1135" s="623"/>
      <c r="AG1135" s="623"/>
      <c r="AH1135" s="623"/>
      <c r="AI1135" s="623"/>
      <c r="AJ1135" s="623"/>
      <c r="AK1135" s="623"/>
      <c r="AL1135" s="623"/>
      <c r="AM1135" s="623"/>
      <c r="AN1135" s="623"/>
      <c r="AO1135" s="623"/>
      <c r="AP1135" s="623"/>
      <c r="AQ1135" s="623"/>
      <c r="AR1135" s="623"/>
      <c r="AS1135" s="623"/>
      <c r="AT1135" s="623"/>
      <c r="AU1135" s="623"/>
      <c r="AV1135" s="623"/>
      <c r="AW1135" s="623"/>
      <c r="AX1135" s="623"/>
      <c r="AY1135" s="623"/>
      <c r="AZ1135" s="623"/>
      <c r="BA1135" s="623"/>
      <c r="BB1135" s="623"/>
      <c r="BC1135" s="623"/>
      <c r="BD1135" s="623"/>
      <c r="BE1135" s="623"/>
      <c r="BF1135" s="623"/>
      <c r="BG1135" s="623"/>
      <c r="BH1135" s="623"/>
    </row>
    <row r="1136" spans="1:60" s="258" customFormat="1" x14ac:dyDescent="0.2">
      <c r="A1136" s="1008" t="s">
        <v>33</v>
      </c>
      <c r="B1136" s="1008"/>
      <c r="C1136" s="1008"/>
      <c r="D1136" s="1008"/>
      <c r="E1136" s="1008"/>
      <c r="F1136" s="1008"/>
      <c r="G1136" s="14"/>
      <c r="H1136" s="623"/>
      <c r="I1136" s="623"/>
      <c r="J1136" s="623"/>
      <c r="K1136" s="623"/>
      <c r="L1136" s="623"/>
      <c r="M1136" s="623"/>
      <c r="N1136" s="623"/>
      <c r="O1136" s="623"/>
      <c r="P1136" s="623"/>
      <c r="Q1136" s="623"/>
      <c r="R1136" s="623"/>
      <c r="S1136" s="623"/>
      <c r="T1136" s="623"/>
      <c r="U1136" s="623"/>
      <c r="V1136" s="623"/>
      <c r="W1136" s="623"/>
      <c r="X1136" s="623"/>
      <c r="Y1136" s="623"/>
      <c r="Z1136" s="623"/>
      <c r="AA1136" s="623"/>
      <c r="AB1136" s="623"/>
      <c r="AC1136" s="623"/>
      <c r="AD1136" s="623"/>
      <c r="AE1136" s="623"/>
      <c r="AF1136" s="623"/>
      <c r="AG1136" s="623"/>
      <c r="AH1136" s="623"/>
      <c r="AI1136" s="623"/>
      <c r="AJ1136" s="623"/>
      <c r="AK1136" s="623"/>
      <c r="AL1136" s="623"/>
      <c r="AM1136" s="623"/>
      <c r="AN1136" s="623"/>
      <c r="AO1136" s="623"/>
      <c r="AP1136" s="623"/>
      <c r="AQ1136" s="623"/>
      <c r="AR1136" s="623"/>
      <c r="AS1136" s="623"/>
      <c r="AT1136" s="623"/>
      <c r="AU1136" s="623"/>
      <c r="AV1136" s="623"/>
      <c r="AW1136" s="623"/>
      <c r="AX1136" s="623"/>
      <c r="AY1136" s="623"/>
      <c r="AZ1136" s="623"/>
      <c r="BA1136" s="623"/>
      <c r="BB1136" s="623"/>
      <c r="BC1136" s="623"/>
      <c r="BD1136" s="623"/>
      <c r="BE1136" s="623"/>
      <c r="BF1136" s="623"/>
      <c r="BG1136" s="623"/>
      <c r="BH1136" s="623"/>
    </row>
    <row r="1137" spans="1:60" s="258" customFormat="1" x14ac:dyDescent="0.2">
      <c r="A1137" s="1007" t="s">
        <v>1</v>
      </c>
      <c r="B1137" s="1007"/>
      <c r="C1137" s="1007"/>
      <c r="D1137" s="1007"/>
      <c r="E1137" s="1007"/>
      <c r="F1137" s="1007"/>
      <c r="G1137" s="14"/>
      <c r="H1137" s="623"/>
      <c r="I1137" s="623"/>
      <c r="J1137" s="623"/>
      <c r="K1137" s="623"/>
      <c r="L1137" s="623"/>
      <c r="M1137" s="623"/>
      <c r="N1137" s="623"/>
      <c r="O1137" s="623"/>
      <c r="P1137" s="623"/>
      <c r="Q1137" s="623"/>
      <c r="R1137" s="623"/>
      <c r="S1137" s="623"/>
      <c r="T1137" s="623"/>
      <c r="U1137" s="623"/>
      <c r="V1137" s="623"/>
      <c r="W1137" s="623"/>
      <c r="X1137" s="623"/>
      <c r="Y1137" s="623"/>
      <c r="Z1137" s="623"/>
      <c r="AA1137" s="623"/>
      <c r="AB1137" s="623"/>
      <c r="AC1137" s="623"/>
      <c r="AD1137" s="623"/>
      <c r="AE1137" s="623"/>
      <c r="AF1137" s="623"/>
      <c r="AG1137" s="623"/>
      <c r="AH1137" s="623"/>
      <c r="AI1137" s="623"/>
      <c r="AJ1137" s="623"/>
      <c r="AK1137" s="623"/>
      <c r="AL1137" s="623"/>
      <c r="AM1137" s="623"/>
      <c r="AN1137" s="623"/>
      <c r="AO1137" s="623"/>
      <c r="AP1137" s="623"/>
      <c r="AQ1137" s="623"/>
      <c r="AR1137" s="623"/>
      <c r="AS1137" s="623"/>
      <c r="AT1137" s="623"/>
      <c r="AU1137" s="623"/>
      <c r="AV1137" s="623"/>
      <c r="AW1137" s="623"/>
      <c r="AX1137" s="623"/>
      <c r="AY1137" s="623"/>
      <c r="AZ1137" s="623"/>
      <c r="BA1137" s="623"/>
      <c r="BB1137" s="623"/>
      <c r="BC1137" s="623"/>
      <c r="BD1137" s="623"/>
      <c r="BE1137" s="623"/>
      <c r="BF1137" s="623"/>
      <c r="BG1137" s="623"/>
      <c r="BH1137" s="623"/>
    </row>
    <row r="1138" spans="1:60" s="258" customFormat="1" ht="15" customHeight="1" x14ac:dyDescent="0.2">
      <c r="A1138" s="1009" t="s">
        <v>3138</v>
      </c>
      <c r="B1138" s="1009"/>
      <c r="C1138" s="1009"/>
      <c r="D1138" s="1009"/>
      <c r="E1138" s="1009"/>
      <c r="F1138" s="1009"/>
      <c r="G1138" s="14"/>
      <c r="H1138" s="623"/>
      <c r="I1138" s="623"/>
      <c r="J1138" s="623"/>
      <c r="K1138" s="623"/>
      <c r="L1138" s="623"/>
      <c r="M1138" s="623"/>
      <c r="N1138" s="623"/>
      <c r="O1138" s="623"/>
      <c r="P1138" s="623"/>
      <c r="Q1138" s="623"/>
      <c r="R1138" s="623"/>
      <c r="S1138" s="623"/>
      <c r="T1138" s="623"/>
      <c r="U1138" s="623"/>
      <c r="V1138" s="623"/>
      <c r="W1138" s="623"/>
      <c r="X1138" s="623"/>
      <c r="Y1138" s="623"/>
      <c r="Z1138" s="623"/>
      <c r="AA1138" s="623"/>
      <c r="AB1138" s="623"/>
      <c r="AC1138" s="623"/>
      <c r="AD1138" s="623"/>
      <c r="AE1138" s="623"/>
      <c r="AF1138" s="623"/>
      <c r="AG1138" s="623"/>
      <c r="AH1138" s="623"/>
      <c r="AI1138" s="623"/>
      <c r="AJ1138" s="623"/>
      <c r="AK1138" s="623"/>
      <c r="AL1138" s="623"/>
      <c r="AM1138" s="623"/>
      <c r="AN1138" s="623"/>
      <c r="AO1138" s="623"/>
      <c r="AP1138" s="623"/>
      <c r="AQ1138" s="623"/>
      <c r="AR1138" s="623"/>
      <c r="AS1138" s="623"/>
      <c r="AT1138" s="623"/>
      <c r="AU1138" s="623"/>
      <c r="AV1138" s="623"/>
      <c r="AW1138" s="623"/>
      <c r="AX1138" s="623"/>
      <c r="AY1138" s="623"/>
      <c r="AZ1138" s="623"/>
      <c r="BA1138" s="623"/>
      <c r="BB1138" s="623"/>
      <c r="BC1138" s="623"/>
      <c r="BD1138" s="623"/>
      <c r="BE1138" s="623"/>
      <c r="BF1138" s="623"/>
      <c r="BG1138" s="623"/>
      <c r="BH1138" s="623"/>
    </row>
    <row r="1139" spans="1:60" s="258" customFormat="1" ht="15" customHeight="1" x14ac:dyDescent="0.2">
      <c r="A1139" s="1009" t="s">
        <v>2</v>
      </c>
      <c r="B1139" s="1009"/>
      <c r="C1139" s="1009"/>
      <c r="D1139" s="1009"/>
      <c r="E1139" s="1009"/>
      <c r="F1139" s="1009"/>
      <c r="G1139" s="14"/>
      <c r="H1139" s="623"/>
      <c r="I1139" s="623"/>
      <c r="J1139" s="623"/>
      <c r="K1139" s="623"/>
      <c r="L1139" s="623"/>
      <c r="M1139" s="623"/>
      <c r="N1139" s="623"/>
      <c r="O1139" s="623"/>
      <c r="P1139" s="623"/>
      <c r="Q1139" s="623"/>
      <c r="R1139" s="623"/>
      <c r="S1139" s="623"/>
      <c r="T1139" s="623"/>
      <c r="U1139" s="623"/>
      <c r="V1139" s="623"/>
      <c r="W1139" s="623"/>
      <c r="X1139" s="623"/>
      <c r="Y1139" s="623"/>
      <c r="Z1139" s="623"/>
      <c r="AA1139" s="623"/>
      <c r="AB1139" s="623"/>
      <c r="AC1139" s="623"/>
      <c r="AD1139" s="623"/>
      <c r="AE1139" s="623"/>
      <c r="AF1139" s="623"/>
      <c r="AG1139" s="623"/>
      <c r="AH1139" s="623"/>
      <c r="AI1139" s="623"/>
      <c r="AJ1139" s="623"/>
      <c r="AK1139" s="623"/>
      <c r="AL1139" s="623"/>
      <c r="AM1139" s="623"/>
      <c r="AN1139" s="623"/>
      <c r="AO1139" s="623"/>
      <c r="AP1139" s="623"/>
      <c r="AQ1139" s="623"/>
      <c r="AR1139" s="623"/>
      <c r="AS1139" s="623"/>
      <c r="AT1139" s="623"/>
      <c r="AU1139" s="623"/>
      <c r="AV1139" s="623"/>
      <c r="AW1139" s="623"/>
      <c r="AX1139" s="623"/>
      <c r="AY1139" s="623"/>
      <c r="AZ1139" s="623"/>
      <c r="BA1139" s="623"/>
      <c r="BB1139" s="623"/>
      <c r="BC1139" s="623"/>
      <c r="BD1139" s="623"/>
      <c r="BE1139" s="623"/>
      <c r="BF1139" s="623"/>
      <c r="BG1139" s="623"/>
      <c r="BH1139" s="623"/>
    </row>
    <row r="1140" spans="1:60" s="258" customFormat="1" x14ac:dyDescent="0.2">
      <c r="A1140" s="59"/>
      <c r="B1140" s="7"/>
      <c r="C1140" s="31"/>
      <c r="D1140" s="74"/>
      <c r="E1140" s="283"/>
      <c r="F1140" s="116"/>
      <c r="G1140" s="14"/>
      <c r="H1140" s="623"/>
      <c r="I1140" s="623"/>
      <c r="J1140" s="623"/>
      <c r="K1140" s="623"/>
      <c r="L1140" s="623"/>
      <c r="M1140" s="623"/>
      <c r="N1140" s="623"/>
      <c r="O1140" s="623"/>
      <c r="P1140" s="623"/>
      <c r="Q1140" s="623"/>
      <c r="R1140" s="623"/>
      <c r="S1140" s="623"/>
      <c r="T1140" s="623"/>
      <c r="U1140" s="623"/>
      <c r="V1140" s="623"/>
      <c r="W1140" s="623"/>
      <c r="X1140" s="623"/>
      <c r="Y1140" s="623"/>
      <c r="Z1140" s="623"/>
      <c r="AA1140" s="623"/>
      <c r="AB1140" s="623"/>
      <c r="AC1140" s="623"/>
      <c r="AD1140" s="623"/>
      <c r="AE1140" s="623"/>
      <c r="AF1140" s="623"/>
      <c r="AG1140" s="623"/>
      <c r="AH1140" s="623"/>
      <c r="AI1140" s="623"/>
      <c r="AJ1140" s="623"/>
      <c r="AK1140" s="623"/>
      <c r="AL1140" s="623"/>
      <c r="AM1140" s="623"/>
      <c r="AN1140" s="623"/>
      <c r="AO1140" s="623"/>
      <c r="AP1140" s="623"/>
      <c r="AQ1140" s="623"/>
      <c r="AR1140" s="623"/>
      <c r="AS1140" s="623"/>
      <c r="AT1140" s="623"/>
      <c r="AU1140" s="623"/>
      <c r="AV1140" s="623"/>
      <c r="AW1140" s="623"/>
      <c r="AX1140" s="623"/>
      <c r="AY1140" s="623"/>
      <c r="AZ1140" s="623"/>
      <c r="BA1140" s="623"/>
      <c r="BB1140" s="623"/>
      <c r="BC1140" s="623"/>
      <c r="BD1140" s="623"/>
      <c r="BE1140" s="623"/>
      <c r="BF1140" s="623"/>
      <c r="BG1140" s="623"/>
      <c r="BH1140" s="623"/>
    </row>
    <row r="1141" spans="1:60" s="258" customFormat="1" ht="12" thickBot="1" x14ac:dyDescent="0.25">
      <c r="A1141" s="21"/>
      <c r="B1141" s="7"/>
      <c r="C1141" s="31"/>
      <c r="D1141" s="71"/>
      <c r="E1141" s="283"/>
      <c r="F1141" s="118"/>
      <c r="G1141" s="14"/>
      <c r="H1141" s="623"/>
      <c r="I1141" s="623"/>
      <c r="J1141" s="623"/>
      <c r="K1141" s="623"/>
      <c r="L1141" s="623"/>
      <c r="M1141" s="623"/>
      <c r="N1141" s="623"/>
      <c r="O1141" s="623"/>
      <c r="P1141" s="623"/>
      <c r="Q1141" s="623"/>
      <c r="R1141" s="623"/>
      <c r="S1141" s="623"/>
      <c r="T1141" s="623"/>
      <c r="U1141" s="623"/>
      <c r="V1141" s="623"/>
      <c r="W1141" s="623"/>
      <c r="X1141" s="623"/>
      <c r="Y1141" s="623"/>
      <c r="Z1141" s="623"/>
      <c r="AA1141" s="623"/>
      <c r="AB1141" s="623"/>
      <c r="AC1141" s="623"/>
      <c r="AD1141" s="623"/>
      <c r="AE1141" s="623"/>
      <c r="AF1141" s="623"/>
      <c r="AG1141" s="623"/>
      <c r="AH1141" s="623"/>
      <c r="AI1141" s="623"/>
      <c r="AJ1141" s="623"/>
      <c r="AK1141" s="623"/>
      <c r="AL1141" s="623"/>
      <c r="AM1141" s="623"/>
      <c r="AN1141" s="623"/>
      <c r="AO1141" s="623"/>
      <c r="AP1141" s="623"/>
      <c r="AQ1141" s="623"/>
      <c r="AR1141" s="623"/>
      <c r="AS1141" s="623"/>
      <c r="AT1141" s="623"/>
      <c r="AU1141" s="623"/>
      <c r="AV1141" s="623"/>
      <c r="AW1141" s="623"/>
      <c r="AX1141" s="623"/>
      <c r="AY1141" s="623"/>
      <c r="AZ1141" s="623"/>
      <c r="BA1141" s="623"/>
      <c r="BB1141" s="623"/>
      <c r="BC1141" s="623"/>
      <c r="BD1141" s="623"/>
      <c r="BE1141" s="623"/>
      <c r="BF1141" s="623"/>
      <c r="BG1141" s="623"/>
      <c r="BH1141" s="623"/>
    </row>
    <row r="1142" spans="1:60" s="258" customFormat="1" x14ac:dyDescent="0.2">
      <c r="A1142" s="935" t="s">
        <v>29</v>
      </c>
      <c r="B1142" s="936"/>
      <c r="C1142" s="936"/>
      <c r="D1142" s="936"/>
      <c r="E1142" s="936"/>
      <c r="F1142" s="321"/>
      <c r="G1142" s="14"/>
      <c r="H1142" s="623"/>
      <c r="I1142" s="623"/>
      <c r="J1142" s="623"/>
      <c r="K1142" s="623"/>
      <c r="L1142" s="623"/>
      <c r="M1142" s="623"/>
      <c r="N1142" s="623"/>
      <c r="O1142" s="623"/>
      <c r="P1142" s="623"/>
      <c r="Q1142" s="623"/>
      <c r="R1142" s="623"/>
      <c r="S1142" s="623"/>
      <c r="T1142" s="623"/>
      <c r="U1142" s="623"/>
      <c r="V1142" s="623"/>
      <c r="W1142" s="623"/>
      <c r="X1142" s="623"/>
      <c r="Y1142" s="623"/>
      <c r="Z1142" s="623"/>
      <c r="AA1142" s="623"/>
      <c r="AB1142" s="623"/>
      <c r="AC1142" s="623"/>
      <c r="AD1142" s="623"/>
      <c r="AE1142" s="623"/>
      <c r="AF1142" s="623"/>
      <c r="AG1142" s="623"/>
      <c r="AH1142" s="623"/>
      <c r="AI1142" s="623"/>
      <c r="AJ1142" s="623"/>
      <c r="AK1142" s="623"/>
      <c r="AL1142" s="623"/>
      <c r="AM1142" s="623"/>
      <c r="AN1142" s="623"/>
      <c r="AO1142" s="623"/>
      <c r="AP1142" s="623"/>
      <c r="AQ1142" s="623"/>
      <c r="AR1142" s="623"/>
      <c r="AS1142" s="623"/>
      <c r="AT1142" s="623"/>
      <c r="AU1142" s="623"/>
      <c r="AV1142" s="623"/>
      <c r="AW1142" s="623"/>
      <c r="AX1142" s="623"/>
      <c r="AY1142" s="623"/>
      <c r="AZ1142" s="623"/>
      <c r="BA1142" s="623"/>
      <c r="BB1142" s="623"/>
      <c r="BC1142" s="623"/>
      <c r="BD1142" s="623"/>
      <c r="BE1142" s="623"/>
      <c r="BF1142" s="623"/>
      <c r="BG1142" s="623"/>
      <c r="BH1142" s="623"/>
    </row>
    <row r="1143" spans="1:60" s="258" customFormat="1" ht="12" thickBot="1" x14ac:dyDescent="0.25">
      <c r="A1143" s="937"/>
      <c r="B1143" s="938"/>
      <c r="C1143" s="938"/>
      <c r="D1143" s="938"/>
      <c r="E1143" s="938"/>
      <c r="F1143" s="322"/>
      <c r="G1143" s="14"/>
      <c r="H1143" s="623"/>
      <c r="I1143" s="623"/>
      <c r="J1143" s="623"/>
      <c r="K1143" s="623"/>
      <c r="L1143" s="623"/>
      <c r="M1143" s="623"/>
      <c r="N1143" s="623"/>
      <c r="O1143" s="623"/>
      <c r="P1143" s="623"/>
      <c r="Q1143" s="623"/>
      <c r="R1143" s="623"/>
      <c r="S1143" s="623"/>
      <c r="T1143" s="623"/>
      <c r="U1143" s="623"/>
      <c r="V1143" s="623"/>
      <c r="W1143" s="623"/>
      <c r="X1143" s="623"/>
      <c r="Y1143" s="623"/>
      <c r="Z1143" s="623"/>
      <c r="AA1143" s="623"/>
      <c r="AB1143" s="623"/>
      <c r="AC1143" s="623"/>
      <c r="AD1143" s="623"/>
      <c r="AE1143" s="623"/>
      <c r="AF1143" s="623"/>
      <c r="AG1143" s="623"/>
      <c r="AH1143" s="623"/>
      <c r="AI1143" s="623"/>
      <c r="AJ1143" s="623"/>
      <c r="AK1143" s="623"/>
      <c r="AL1143" s="623"/>
      <c r="AM1143" s="623"/>
      <c r="AN1143" s="623"/>
      <c r="AO1143" s="623"/>
      <c r="AP1143" s="623"/>
      <c r="AQ1143" s="623"/>
      <c r="AR1143" s="623"/>
      <c r="AS1143" s="623"/>
      <c r="AT1143" s="623"/>
      <c r="AU1143" s="623"/>
      <c r="AV1143" s="623"/>
      <c r="AW1143" s="623"/>
      <c r="AX1143" s="623"/>
      <c r="AY1143" s="623"/>
      <c r="AZ1143" s="623"/>
      <c r="BA1143" s="623"/>
      <c r="BB1143" s="623"/>
      <c r="BC1143" s="623"/>
      <c r="BD1143" s="623"/>
      <c r="BE1143" s="623"/>
      <c r="BF1143" s="623"/>
      <c r="BG1143" s="623"/>
      <c r="BH1143" s="623"/>
    </row>
    <row r="1144" spans="1:60" s="258" customFormat="1" x14ac:dyDescent="0.2">
      <c r="A1144" s="935" t="s">
        <v>4</v>
      </c>
      <c r="B1144" s="936"/>
      <c r="C1144" s="936"/>
      <c r="D1144" s="936"/>
      <c r="E1144" s="939"/>
      <c r="F1144" s="952">
        <v>3457405.74</v>
      </c>
      <c r="G1144" s="14"/>
      <c r="H1144" s="623"/>
      <c r="I1144" s="623"/>
      <c r="J1144" s="623"/>
      <c r="K1144" s="623"/>
      <c r="L1144" s="623"/>
      <c r="M1144" s="623"/>
      <c r="N1144" s="623"/>
      <c r="O1144" s="623"/>
      <c r="P1144" s="623"/>
      <c r="Q1144" s="623"/>
      <c r="R1144" s="623"/>
      <c r="S1144" s="623"/>
      <c r="T1144" s="623"/>
      <c r="U1144" s="623"/>
      <c r="V1144" s="623"/>
      <c r="W1144" s="623"/>
      <c r="X1144" s="623"/>
      <c r="Y1144" s="623"/>
      <c r="Z1144" s="623"/>
      <c r="AA1144" s="623"/>
      <c r="AB1144" s="623"/>
      <c r="AC1144" s="623"/>
      <c r="AD1144" s="623"/>
      <c r="AE1144" s="623"/>
      <c r="AF1144" s="623"/>
      <c r="AG1144" s="623"/>
      <c r="AH1144" s="623"/>
      <c r="AI1144" s="623"/>
      <c r="AJ1144" s="623"/>
      <c r="AK1144" s="623"/>
      <c r="AL1144" s="623"/>
      <c r="AM1144" s="623"/>
      <c r="AN1144" s="623"/>
      <c r="AO1144" s="623"/>
      <c r="AP1144" s="623"/>
      <c r="AQ1144" s="623"/>
      <c r="AR1144" s="623"/>
      <c r="AS1144" s="623"/>
      <c r="AT1144" s="623"/>
      <c r="AU1144" s="623"/>
      <c r="AV1144" s="623"/>
      <c r="AW1144" s="623"/>
      <c r="AX1144" s="623"/>
      <c r="AY1144" s="623"/>
      <c r="AZ1144" s="623"/>
      <c r="BA1144" s="623"/>
      <c r="BB1144" s="623"/>
      <c r="BC1144" s="623"/>
      <c r="BD1144" s="623"/>
      <c r="BE1144" s="623"/>
      <c r="BF1144" s="623"/>
      <c r="BG1144" s="623"/>
      <c r="BH1144" s="623"/>
    </row>
    <row r="1145" spans="1:60" s="258" customFormat="1" ht="12" thickBot="1" x14ac:dyDescent="0.25">
      <c r="A1145" s="937"/>
      <c r="B1145" s="938"/>
      <c r="C1145" s="938"/>
      <c r="D1145" s="938"/>
      <c r="E1145" s="940"/>
      <c r="F1145" s="953"/>
      <c r="G1145" s="14"/>
      <c r="H1145" s="623"/>
      <c r="I1145" s="623"/>
      <c r="J1145" s="623"/>
      <c r="K1145" s="623"/>
      <c r="L1145" s="623"/>
      <c r="M1145" s="623"/>
      <c r="N1145" s="623"/>
      <c r="O1145" s="623"/>
      <c r="P1145" s="623"/>
      <c r="Q1145" s="623"/>
      <c r="R1145" s="623"/>
      <c r="S1145" s="623"/>
      <c r="T1145" s="623"/>
      <c r="U1145" s="623"/>
      <c r="V1145" s="623"/>
      <c r="W1145" s="623"/>
      <c r="X1145" s="623"/>
      <c r="Y1145" s="623"/>
      <c r="Z1145" s="623"/>
      <c r="AA1145" s="623"/>
      <c r="AB1145" s="623"/>
      <c r="AC1145" s="623"/>
      <c r="AD1145" s="623"/>
      <c r="AE1145" s="623"/>
      <c r="AF1145" s="623"/>
      <c r="AG1145" s="623"/>
      <c r="AH1145" s="623"/>
      <c r="AI1145" s="623"/>
      <c r="AJ1145" s="623"/>
      <c r="AK1145" s="623"/>
      <c r="AL1145" s="623"/>
      <c r="AM1145" s="623"/>
      <c r="AN1145" s="623"/>
      <c r="AO1145" s="623"/>
      <c r="AP1145" s="623"/>
      <c r="AQ1145" s="623"/>
      <c r="AR1145" s="623"/>
      <c r="AS1145" s="623"/>
      <c r="AT1145" s="623"/>
      <c r="AU1145" s="623"/>
      <c r="AV1145" s="623"/>
      <c r="AW1145" s="623"/>
      <c r="AX1145" s="623"/>
      <c r="AY1145" s="623"/>
      <c r="AZ1145" s="623"/>
      <c r="BA1145" s="623"/>
      <c r="BB1145" s="623"/>
      <c r="BC1145" s="623"/>
      <c r="BD1145" s="623"/>
      <c r="BE1145" s="623"/>
      <c r="BF1145" s="623"/>
      <c r="BG1145" s="623"/>
      <c r="BH1145" s="623"/>
    </row>
    <row r="1146" spans="1:60" s="258" customFormat="1" ht="15" customHeight="1" x14ac:dyDescent="0.2">
      <c r="A1146" s="943" t="s">
        <v>5</v>
      </c>
      <c r="B1146" s="954" t="s">
        <v>23</v>
      </c>
      <c r="C1146" s="943" t="s">
        <v>22</v>
      </c>
      <c r="D1146" s="943" t="s">
        <v>8</v>
      </c>
      <c r="E1146" s="1004" t="s">
        <v>9</v>
      </c>
      <c r="F1146" s="956" t="s">
        <v>10</v>
      </c>
      <c r="G1146" s="14"/>
      <c r="H1146" s="623"/>
      <c r="I1146" s="623"/>
      <c r="J1146" s="623"/>
      <c r="K1146" s="623"/>
      <c r="L1146" s="623"/>
      <c r="M1146" s="623"/>
      <c r="N1146" s="623"/>
      <c r="O1146" s="623"/>
      <c r="P1146" s="623"/>
      <c r="Q1146" s="623"/>
      <c r="R1146" s="623"/>
      <c r="S1146" s="623"/>
      <c r="T1146" s="623"/>
      <c r="U1146" s="623"/>
      <c r="V1146" s="623"/>
      <c r="W1146" s="623"/>
      <c r="X1146" s="623"/>
      <c r="Y1146" s="623"/>
      <c r="Z1146" s="623"/>
      <c r="AA1146" s="623"/>
      <c r="AB1146" s="623"/>
      <c r="AC1146" s="623"/>
      <c r="AD1146" s="623"/>
      <c r="AE1146" s="623"/>
      <c r="AF1146" s="623"/>
      <c r="AG1146" s="623"/>
      <c r="AH1146" s="623"/>
      <c r="AI1146" s="623"/>
      <c r="AJ1146" s="623"/>
      <c r="AK1146" s="623"/>
      <c r="AL1146" s="623"/>
      <c r="AM1146" s="623"/>
      <c r="AN1146" s="623"/>
      <c r="AO1146" s="623"/>
      <c r="AP1146" s="623"/>
      <c r="AQ1146" s="623"/>
      <c r="AR1146" s="623"/>
      <c r="AS1146" s="623"/>
      <c r="AT1146" s="623"/>
      <c r="AU1146" s="623"/>
      <c r="AV1146" s="623"/>
      <c r="AW1146" s="623"/>
      <c r="AX1146" s="623"/>
      <c r="AY1146" s="623"/>
      <c r="AZ1146" s="623"/>
      <c r="BA1146" s="623"/>
      <c r="BB1146" s="623"/>
      <c r="BC1146" s="623"/>
      <c r="BD1146" s="623"/>
      <c r="BE1146" s="623"/>
      <c r="BF1146" s="623"/>
      <c r="BG1146" s="623"/>
      <c r="BH1146" s="623"/>
    </row>
    <row r="1147" spans="1:60" s="258" customFormat="1" ht="21.75" customHeight="1" thickBot="1" x14ac:dyDescent="0.25">
      <c r="A1147" s="944"/>
      <c r="B1147" s="955"/>
      <c r="C1147" s="944"/>
      <c r="D1147" s="944"/>
      <c r="E1147" s="1005"/>
      <c r="F1147" s="957"/>
      <c r="G1147" s="14"/>
      <c r="H1147" s="623"/>
      <c r="I1147" s="623"/>
      <c r="J1147" s="623"/>
      <c r="K1147" s="623"/>
      <c r="L1147" s="623"/>
      <c r="M1147" s="623"/>
      <c r="N1147" s="623"/>
      <c r="O1147" s="623"/>
      <c r="P1147" s="623"/>
      <c r="Q1147" s="623"/>
      <c r="R1147" s="623"/>
      <c r="S1147" s="623"/>
      <c r="T1147" s="623"/>
      <c r="U1147" s="623"/>
      <c r="V1147" s="623"/>
      <c r="W1147" s="623"/>
      <c r="X1147" s="623"/>
      <c r="Y1147" s="623"/>
      <c r="Z1147" s="623"/>
      <c r="AA1147" s="623"/>
      <c r="AB1147" s="623"/>
      <c r="AC1147" s="623"/>
      <c r="AD1147" s="623"/>
      <c r="AE1147" s="623"/>
      <c r="AF1147" s="623"/>
      <c r="AG1147" s="623"/>
      <c r="AH1147" s="623"/>
      <c r="AI1147" s="623"/>
      <c r="AJ1147" s="623"/>
      <c r="AK1147" s="623"/>
      <c r="AL1147" s="623"/>
      <c r="AM1147" s="623"/>
      <c r="AN1147" s="623"/>
      <c r="AO1147" s="623"/>
      <c r="AP1147" s="623"/>
      <c r="AQ1147" s="623"/>
      <c r="AR1147" s="623"/>
      <c r="AS1147" s="623"/>
      <c r="AT1147" s="623"/>
      <c r="AU1147" s="623"/>
      <c r="AV1147" s="623"/>
      <c r="AW1147" s="623"/>
      <c r="AX1147" s="623"/>
      <c r="AY1147" s="623"/>
      <c r="AZ1147" s="623"/>
      <c r="BA1147" s="623"/>
      <c r="BB1147" s="623"/>
      <c r="BC1147" s="623"/>
      <c r="BD1147" s="623"/>
      <c r="BE1147" s="623"/>
      <c r="BF1147" s="623"/>
      <c r="BG1147" s="623"/>
      <c r="BH1147" s="623"/>
    </row>
    <row r="1148" spans="1:60" s="258" customFormat="1" ht="24" customHeight="1" x14ac:dyDescent="0.2">
      <c r="A1148" s="58"/>
      <c r="B1148" s="85"/>
      <c r="C1148" s="33" t="s">
        <v>27</v>
      </c>
      <c r="D1148" s="297">
        <v>3467516.83</v>
      </c>
      <c r="E1148" s="297"/>
      <c r="F1148" s="323">
        <f>F1144+D1148-E1148</f>
        <v>6924922.5700000003</v>
      </c>
      <c r="G1148" s="14"/>
      <c r="H1148" s="623"/>
      <c r="I1148" s="623"/>
      <c r="J1148" s="623"/>
      <c r="K1148" s="623"/>
      <c r="L1148" s="623"/>
      <c r="M1148" s="623"/>
      <c r="N1148" s="623"/>
      <c r="O1148" s="623"/>
      <c r="P1148" s="623"/>
      <c r="Q1148" s="623"/>
      <c r="R1148" s="623"/>
      <c r="S1148" s="623"/>
      <c r="T1148" s="623"/>
      <c r="U1148" s="623"/>
      <c r="V1148" s="623"/>
      <c r="W1148" s="623"/>
      <c r="X1148" s="623"/>
      <c r="Y1148" s="623"/>
      <c r="Z1148" s="623"/>
      <c r="AA1148" s="623"/>
      <c r="AB1148" s="623"/>
      <c r="AC1148" s="623"/>
      <c r="AD1148" s="623"/>
      <c r="AE1148" s="623"/>
      <c r="AF1148" s="623"/>
      <c r="AG1148" s="623"/>
      <c r="AH1148" s="623"/>
      <c r="AI1148" s="623"/>
      <c r="AJ1148" s="623"/>
      <c r="AK1148" s="623"/>
      <c r="AL1148" s="623"/>
      <c r="AM1148" s="623"/>
      <c r="AN1148" s="623"/>
      <c r="AO1148" s="623"/>
      <c r="AP1148" s="623"/>
      <c r="AQ1148" s="623"/>
      <c r="AR1148" s="623"/>
      <c r="AS1148" s="623"/>
      <c r="AT1148" s="623"/>
      <c r="AU1148" s="623"/>
      <c r="AV1148" s="623"/>
      <c r="AW1148" s="623"/>
      <c r="AX1148" s="623"/>
      <c r="AY1148" s="623"/>
      <c r="AZ1148" s="623"/>
      <c r="BA1148" s="623"/>
      <c r="BB1148" s="623"/>
      <c r="BC1148" s="623"/>
      <c r="BD1148" s="623"/>
      <c r="BE1148" s="623"/>
      <c r="BF1148" s="623"/>
      <c r="BG1148" s="623"/>
      <c r="BH1148" s="623"/>
    </row>
    <row r="1149" spans="1:60" s="258" customFormat="1" x14ac:dyDescent="0.2">
      <c r="A1149" s="191"/>
      <c r="B1149" s="1"/>
      <c r="C1149" s="305" t="s">
        <v>1084</v>
      </c>
      <c r="D1149" s="340"/>
      <c r="E1149" s="613"/>
      <c r="F1149" s="323">
        <f t="shared" ref="F1149:F1203" si="20">F1148+D1149-E1149</f>
        <v>6924922.5700000003</v>
      </c>
      <c r="G1149" s="14"/>
      <c r="H1149" s="623"/>
      <c r="I1149" s="623"/>
      <c r="J1149" s="623"/>
      <c r="K1149" s="623"/>
      <c r="L1149" s="623"/>
      <c r="M1149" s="623"/>
      <c r="N1149" s="623"/>
      <c r="O1149" s="623"/>
      <c r="P1149" s="623"/>
      <c r="Q1149" s="623"/>
      <c r="R1149" s="623"/>
      <c r="S1149" s="623"/>
      <c r="T1149" s="623"/>
      <c r="U1149" s="623"/>
      <c r="V1149" s="623"/>
      <c r="W1149" s="623"/>
      <c r="X1149" s="623"/>
      <c r="Y1149" s="623"/>
      <c r="Z1149" s="623"/>
      <c r="AA1149" s="623"/>
      <c r="AB1149" s="623"/>
      <c r="AC1149" s="623"/>
      <c r="AD1149" s="623"/>
      <c r="AE1149" s="623"/>
      <c r="AF1149" s="623"/>
      <c r="AG1149" s="623"/>
      <c r="AH1149" s="623"/>
      <c r="AI1149" s="623"/>
      <c r="AJ1149" s="623"/>
      <c r="AK1149" s="623"/>
      <c r="AL1149" s="623"/>
      <c r="AM1149" s="623"/>
      <c r="AN1149" s="623"/>
      <c r="AO1149" s="623"/>
      <c r="AP1149" s="623"/>
      <c r="AQ1149" s="623"/>
      <c r="AR1149" s="623"/>
      <c r="AS1149" s="623"/>
      <c r="AT1149" s="623"/>
      <c r="AU1149" s="623"/>
      <c r="AV1149" s="623"/>
      <c r="AW1149" s="623"/>
      <c r="AX1149" s="623"/>
      <c r="AY1149" s="623"/>
      <c r="AZ1149" s="623"/>
      <c r="BA1149" s="623"/>
      <c r="BB1149" s="623"/>
      <c r="BC1149" s="623"/>
      <c r="BD1149" s="623"/>
      <c r="BE1149" s="623"/>
      <c r="BF1149" s="623"/>
      <c r="BG1149" s="623"/>
      <c r="BH1149" s="623"/>
    </row>
    <row r="1150" spans="1:60" s="258" customFormat="1" x14ac:dyDescent="0.2">
      <c r="A1150" s="548"/>
      <c r="B1150" s="1"/>
      <c r="C1150" s="530" t="s">
        <v>2479</v>
      </c>
      <c r="D1150" s="340"/>
      <c r="E1150" s="614">
        <v>4134.12</v>
      </c>
      <c r="F1150" s="323">
        <f t="shared" si="20"/>
        <v>6920788.4500000002</v>
      </c>
      <c r="G1150" s="14"/>
      <c r="H1150" s="623"/>
      <c r="I1150" s="623"/>
      <c r="J1150" s="623"/>
      <c r="K1150" s="623"/>
      <c r="L1150" s="623"/>
      <c r="M1150" s="623"/>
      <c r="N1150" s="623"/>
      <c r="O1150" s="623"/>
      <c r="P1150" s="623"/>
      <c r="Q1150" s="623"/>
      <c r="R1150" s="623"/>
      <c r="S1150" s="623"/>
      <c r="T1150" s="623"/>
      <c r="U1150" s="623"/>
      <c r="V1150" s="623"/>
      <c r="W1150" s="623"/>
      <c r="X1150" s="623"/>
      <c r="Y1150" s="623"/>
      <c r="Z1150" s="623"/>
      <c r="AA1150" s="623"/>
      <c r="AB1150" s="623"/>
      <c r="AC1150" s="623"/>
      <c r="AD1150" s="623"/>
      <c r="AE1150" s="623"/>
      <c r="AF1150" s="623"/>
      <c r="AG1150" s="623"/>
      <c r="AH1150" s="623"/>
      <c r="AI1150" s="623"/>
      <c r="AJ1150" s="623"/>
      <c r="AK1150" s="623"/>
      <c r="AL1150" s="623"/>
      <c r="AM1150" s="623"/>
      <c r="AN1150" s="623"/>
      <c r="AO1150" s="623"/>
      <c r="AP1150" s="623"/>
      <c r="AQ1150" s="623"/>
      <c r="AR1150" s="623"/>
      <c r="AS1150" s="623"/>
      <c r="AT1150" s="623"/>
      <c r="AU1150" s="623"/>
      <c r="AV1150" s="623"/>
      <c r="AW1150" s="623"/>
      <c r="AX1150" s="623"/>
      <c r="AY1150" s="623"/>
      <c r="AZ1150" s="623"/>
      <c r="BA1150" s="623"/>
      <c r="BB1150" s="623"/>
      <c r="BC1150" s="623"/>
      <c r="BD1150" s="623"/>
      <c r="BE1150" s="623"/>
      <c r="BF1150" s="623"/>
      <c r="BG1150" s="623"/>
      <c r="BH1150" s="623"/>
    </row>
    <row r="1151" spans="1:60" x14ac:dyDescent="0.2">
      <c r="A1151" s="59"/>
      <c r="B1151" s="1"/>
      <c r="C1151" s="2" t="s">
        <v>1083</v>
      </c>
      <c r="D1151" s="340"/>
      <c r="E1151" s="614">
        <v>1000</v>
      </c>
      <c r="F1151" s="323">
        <f t="shared" si="20"/>
        <v>6919788.4500000002</v>
      </c>
    </row>
    <row r="1152" spans="1:60" x14ac:dyDescent="0.2">
      <c r="A1152" s="87"/>
      <c r="B1152" s="27"/>
      <c r="C1152" s="2" t="s">
        <v>1358</v>
      </c>
      <c r="D1152" s="149"/>
      <c r="E1152" s="307">
        <v>175</v>
      </c>
      <c r="F1152" s="323">
        <f t="shared" si="20"/>
        <v>6919613.4500000002</v>
      </c>
    </row>
    <row r="1153" spans="1:61" ht="22.5" x14ac:dyDescent="0.2">
      <c r="A1153" s="556">
        <v>44319</v>
      </c>
      <c r="B1153" s="5">
        <v>3839</v>
      </c>
      <c r="C1153" s="439" t="s">
        <v>3618</v>
      </c>
      <c r="D1153" s="596"/>
      <c r="E1153" s="601">
        <v>10175.65</v>
      </c>
      <c r="F1153" s="323">
        <f t="shared" si="20"/>
        <v>6909437.7999999998</v>
      </c>
    </row>
    <row r="1154" spans="1:61" ht="22.5" x14ac:dyDescent="0.2">
      <c r="A1154" s="556">
        <v>44319</v>
      </c>
      <c r="B1154" s="5">
        <v>3840</v>
      </c>
      <c r="C1154" s="439" t="s">
        <v>3619</v>
      </c>
      <c r="D1154" s="597"/>
      <c r="E1154" s="601">
        <v>118550.6</v>
      </c>
      <c r="F1154" s="567">
        <f t="shared" si="20"/>
        <v>6790887.2000000002</v>
      </c>
    </row>
    <row r="1155" spans="1:61" x14ac:dyDescent="0.2">
      <c r="A1155" s="556">
        <v>44319</v>
      </c>
      <c r="B1155" s="5">
        <v>3841</v>
      </c>
      <c r="C1155" s="439" t="s">
        <v>41</v>
      </c>
      <c r="D1155" s="598"/>
      <c r="E1155" s="601">
        <v>0</v>
      </c>
      <c r="F1155" s="567">
        <f t="shared" si="20"/>
        <v>6790887.2000000002</v>
      </c>
    </row>
    <row r="1156" spans="1:61" ht="21" customHeight="1" x14ac:dyDescent="0.2">
      <c r="A1156" s="556">
        <v>44319</v>
      </c>
      <c r="B1156" s="5">
        <v>3842</v>
      </c>
      <c r="C1156" s="439" t="s">
        <v>41</v>
      </c>
      <c r="D1156" s="598"/>
      <c r="E1156" s="601">
        <v>0</v>
      </c>
      <c r="F1156" s="567">
        <f t="shared" si="20"/>
        <v>6790887.2000000002</v>
      </c>
    </row>
    <row r="1157" spans="1:61" ht="21.75" customHeight="1" x14ac:dyDescent="0.2">
      <c r="A1157" s="556">
        <v>44319</v>
      </c>
      <c r="B1157" s="5">
        <v>3843</v>
      </c>
      <c r="C1157" s="439" t="s">
        <v>41</v>
      </c>
      <c r="D1157" s="598"/>
      <c r="E1157" s="601">
        <v>0</v>
      </c>
      <c r="F1157" s="567">
        <f t="shared" si="20"/>
        <v>6790887.2000000002</v>
      </c>
    </row>
    <row r="1158" spans="1:61" ht="21.75" customHeight="1" x14ac:dyDescent="0.2">
      <c r="A1158" s="556">
        <v>44319</v>
      </c>
      <c r="B1158" s="5">
        <v>3844</v>
      </c>
      <c r="C1158" s="439" t="s">
        <v>3620</v>
      </c>
      <c r="D1158" s="598"/>
      <c r="E1158" s="601">
        <v>66600</v>
      </c>
      <c r="F1158" s="567">
        <f t="shared" si="20"/>
        <v>6724287.2000000002</v>
      </c>
    </row>
    <row r="1159" spans="1:61" ht="24.75" customHeight="1" x14ac:dyDescent="0.2">
      <c r="A1159" s="556">
        <v>44319</v>
      </c>
      <c r="B1159" s="5">
        <v>3845</v>
      </c>
      <c r="C1159" s="439" t="s">
        <v>3621</v>
      </c>
      <c r="D1159" s="598"/>
      <c r="E1159" s="601">
        <v>55800</v>
      </c>
      <c r="F1159" s="567">
        <f t="shared" si="20"/>
        <v>6668487.2000000002</v>
      </c>
    </row>
    <row r="1160" spans="1:61" ht="14.25" customHeight="1" x14ac:dyDescent="0.2">
      <c r="A1160" s="556">
        <v>44319</v>
      </c>
      <c r="B1160" s="5">
        <v>3846</v>
      </c>
      <c r="C1160" s="439" t="s">
        <v>3620</v>
      </c>
      <c r="D1160" s="598"/>
      <c r="E1160" s="601">
        <v>59400</v>
      </c>
      <c r="F1160" s="567">
        <f t="shared" si="20"/>
        <v>6609087.2000000002</v>
      </c>
    </row>
    <row r="1161" spans="1:61" s="433" customFormat="1" x14ac:dyDescent="0.2">
      <c r="A1161" s="556">
        <v>44319</v>
      </c>
      <c r="B1161" s="5">
        <v>3847</v>
      </c>
      <c r="C1161" s="439" t="s">
        <v>3622</v>
      </c>
      <c r="D1161" s="598"/>
      <c r="E1161" s="601">
        <v>144459.97</v>
      </c>
      <c r="F1161" s="567">
        <f t="shared" si="20"/>
        <v>6464627.2300000004</v>
      </c>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625"/>
    </row>
    <row r="1162" spans="1:61" s="433" customFormat="1" ht="22.5" x14ac:dyDescent="0.2">
      <c r="A1162" s="556">
        <v>44319</v>
      </c>
      <c r="B1162" s="5">
        <v>3848</v>
      </c>
      <c r="C1162" s="439" t="s">
        <v>3623</v>
      </c>
      <c r="D1162" s="598"/>
      <c r="E1162" s="601">
        <v>55754</v>
      </c>
      <c r="F1162" s="567">
        <f t="shared" si="20"/>
        <v>6408873.2300000004</v>
      </c>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625"/>
    </row>
    <row r="1163" spans="1:61" ht="22.5" x14ac:dyDescent="0.2">
      <c r="A1163" s="556">
        <v>44319</v>
      </c>
      <c r="B1163" s="5">
        <v>3849</v>
      </c>
      <c r="C1163" s="439" t="s">
        <v>3624</v>
      </c>
      <c r="D1163" s="598"/>
      <c r="E1163" s="601">
        <v>45018.04</v>
      </c>
      <c r="F1163" s="567">
        <f t="shared" si="20"/>
        <v>6363855.1900000004</v>
      </c>
    </row>
    <row r="1164" spans="1:61" ht="22.5" x14ac:dyDescent="0.2">
      <c r="A1164" s="556">
        <v>44319</v>
      </c>
      <c r="B1164" s="5">
        <v>3850</v>
      </c>
      <c r="C1164" s="439" t="s">
        <v>3625</v>
      </c>
      <c r="D1164" s="598"/>
      <c r="E1164" s="601">
        <v>101536.64</v>
      </c>
      <c r="F1164" s="567">
        <f t="shared" si="20"/>
        <v>6262318.5500000007</v>
      </c>
    </row>
    <row r="1165" spans="1:61" ht="22.5" x14ac:dyDescent="0.2">
      <c r="A1165" s="556">
        <v>44319</v>
      </c>
      <c r="B1165" s="5">
        <v>3851</v>
      </c>
      <c r="C1165" s="439" t="s">
        <v>3626</v>
      </c>
      <c r="D1165" s="598"/>
      <c r="E1165" s="601">
        <v>79642.990000000005</v>
      </c>
      <c r="F1165" s="567">
        <f t="shared" si="20"/>
        <v>6182675.5600000005</v>
      </c>
    </row>
    <row r="1166" spans="1:61" ht="22.5" x14ac:dyDescent="0.2">
      <c r="A1166" s="556">
        <v>44321</v>
      </c>
      <c r="B1166" s="5">
        <v>3852</v>
      </c>
      <c r="C1166" s="439" t="s">
        <v>3627</v>
      </c>
      <c r="D1166" s="598"/>
      <c r="E1166" s="601">
        <v>174851.8</v>
      </c>
      <c r="F1166" s="567">
        <f t="shared" si="20"/>
        <v>6007823.7600000007</v>
      </c>
    </row>
    <row r="1167" spans="1:61" ht="22.5" x14ac:dyDescent="0.2">
      <c r="A1167" s="556">
        <v>44322</v>
      </c>
      <c r="B1167" s="5">
        <v>3853</v>
      </c>
      <c r="C1167" s="439" t="s">
        <v>3628</v>
      </c>
      <c r="D1167" s="598"/>
      <c r="E1167" s="601">
        <v>116842</v>
      </c>
      <c r="F1167" s="567">
        <f t="shared" si="20"/>
        <v>5890981.7600000007</v>
      </c>
    </row>
    <row r="1168" spans="1:61" x14ac:dyDescent="0.2">
      <c r="A1168" s="556">
        <v>44322</v>
      </c>
      <c r="B1168" s="5">
        <v>3854</v>
      </c>
      <c r="C1168" s="439" t="s">
        <v>3629</v>
      </c>
      <c r="D1168" s="598"/>
      <c r="E1168" s="601">
        <v>77928</v>
      </c>
      <c r="F1168" s="567">
        <f t="shared" si="20"/>
        <v>5813053.7600000007</v>
      </c>
    </row>
    <row r="1169" spans="1:6" ht="22.5" x14ac:dyDescent="0.2">
      <c r="A1169" s="556">
        <v>44322</v>
      </c>
      <c r="B1169" s="5">
        <v>3855</v>
      </c>
      <c r="C1169" s="439" t="s">
        <v>3630</v>
      </c>
      <c r="D1169" s="598"/>
      <c r="E1169" s="601">
        <v>33708.47</v>
      </c>
      <c r="F1169" s="567">
        <f t="shared" si="20"/>
        <v>5779345.290000001</v>
      </c>
    </row>
    <row r="1170" spans="1:6" x14ac:dyDescent="0.2">
      <c r="A1170" s="556">
        <v>44321</v>
      </c>
      <c r="B1170" s="5">
        <v>3855</v>
      </c>
      <c r="C1170" s="439" t="s">
        <v>41</v>
      </c>
      <c r="D1170" s="598"/>
      <c r="E1170" s="601">
        <v>0</v>
      </c>
      <c r="F1170" s="567">
        <f t="shared" si="20"/>
        <v>5779345.290000001</v>
      </c>
    </row>
    <row r="1171" spans="1:6" ht="22.5" x14ac:dyDescent="0.2">
      <c r="A1171" s="556">
        <v>44322</v>
      </c>
      <c r="B1171" s="5">
        <v>3856</v>
      </c>
      <c r="C1171" s="439" t="s">
        <v>3631</v>
      </c>
      <c r="D1171" s="598"/>
      <c r="E1171" s="601">
        <v>121870.5</v>
      </c>
      <c r="F1171" s="567">
        <f t="shared" si="20"/>
        <v>5657474.790000001</v>
      </c>
    </row>
    <row r="1172" spans="1:6" ht="22.5" x14ac:dyDescent="0.2">
      <c r="A1172" s="556">
        <v>44328</v>
      </c>
      <c r="B1172" s="5">
        <v>3857</v>
      </c>
      <c r="C1172" s="439" t="s">
        <v>3632</v>
      </c>
      <c r="D1172" s="598"/>
      <c r="E1172" s="601">
        <v>123880</v>
      </c>
      <c r="F1172" s="567">
        <f t="shared" si="20"/>
        <v>5533594.790000001</v>
      </c>
    </row>
    <row r="1173" spans="1:6" ht="22.5" x14ac:dyDescent="0.2">
      <c r="A1173" s="556">
        <v>44328</v>
      </c>
      <c r="B1173" s="5">
        <v>3858</v>
      </c>
      <c r="C1173" s="439" t="s">
        <v>3632</v>
      </c>
      <c r="D1173" s="598"/>
      <c r="E1173" s="601">
        <v>123880</v>
      </c>
      <c r="F1173" s="567">
        <f t="shared" si="20"/>
        <v>5409714.790000001</v>
      </c>
    </row>
    <row r="1174" spans="1:6" ht="22.5" x14ac:dyDescent="0.2">
      <c r="A1174" s="564">
        <v>44328</v>
      </c>
      <c r="B1174" s="212">
        <v>3859</v>
      </c>
      <c r="C1174" s="565" t="s">
        <v>3633</v>
      </c>
      <c r="D1174" s="700"/>
      <c r="E1174" s="602">
        <v>25286</v>
      </c>
      <c r="F1174" s="567">
        <f t="shared" si="20"/>
        <v>5384428.790000001</v>
      </c>
    </row>
    <row r="1175" spans="1:6" ht="22.5" customHeight="1" x14ac:dyDescent="0.2">
      <c r="A1175" s="589">
        <v>44328</v>
      </c>
      <c r="B1175" s="473">
        <v>3860</v>
      </c>
      <c r="C1175" s="238" t="s">
        <v>4388</v>
      </c>
      <c r="D1175" s="432"/>
      <c r="E1175" s="444">
        <v>9000</v>
      </c>
      <c r="F1175" s="567">
        <f t="shared" si="20"/>
        <v>5375428.790000001</v>
      </c>
    </row>
    <row r="1176" spans="1:6" ht="27" customHeight="1" x14ac:dyDescent="0.2">
      <c r="A1176" s="589">
        <v>44330</v>
      </c>
      <c r="B1176" s="473">
        <v>3861</v>
      </c>
      <c r="C1176" s="238" t="s">
        <v>4389</v>
      </c>
      <c r="D1176" s="432"/>
      <c r="E1176" s="444">
        <v>54150</v>
      </c>
      <c r="F1176" s="567">
        <f t="shared" si="20"/>
        <v>5321278.790000001</v>
      </c>
    </row>
    <row r="1177" spans="1:6" ht="24" customHeight="1" x14ac:dyDescent="0.2">
      <c r="A1177" s="589">
        <v>44330</v>
      </c>
      <c r="B1177" s="473">
        <v>3862</v>
      </c>
      <c r="C1177" s="238" t="s">
        <v>4389</v>
      </c>
      <c r="D1177" s="432"/>
      <c r="E1177" s="444">
        <v>60800</v>
      </c>
      <c r="F1177" s="567">
        <f t="shared" si="20"/>
        <v>5260478.790000001</v>
      </c>
    </row>
    <row r="1178" spans="1:6" ht="23.25" customHeight="1" x14ac:dyDescent="0.2">
      <c r="A1178" s="589">
        <v>44330</v>
      </c>
      <c r="B1178" s="473">
        <v>3863</v>
      </c>
      <c r="C1178" s="238" t="s">
        <v>4390</v>
      </c>
      <c r="D1178" s="432"/>
      <c r="E1178" s="444">
        <v>21600</v>
      </c>
      <c r="F1178" s="567">
        <f t="shared" si="20"/>
        <v>5238878.790000001</v>
      </c>
    </row>
    <row r="1179" spans="1:6" ht="21" customHeight="1" x14ac:dyDescent="0.2">
      <c r="A1179" s="589">
        <v>44330</v>
      </c>
      <c r="B1179" s="473">
        <v>3864</v>
      </c>
      <c r="C1179" s="238" t="s">
        <v>4391</v>
      </c>
      <c r="D1179" s="432"/>
      <c r="E1179" s="444">
        <v>32925.599999999999</v>
      </c>
      <c r="F1179" s="567">
        <f t="shared" si="20"/>
        <v>5205953.1900000013</v>
      </c>
    </row>
    <row r="1180" spans="1:6" ht="21.75" customHeight="1" x14ac:dyDescent="0.2">
      <c r="A1180" s="589">
        <v>44330</v>
      </c>
      <c r="B1180" s="473">
        <v>3865</v>
      </c>
      <c r="C1180" s="238" t="s">
        <v>4392</v>
      </c>
      <c r="D1180" s="432"/>
      <c r="E1180" s="444">
        <v>54445.599999999999</v>
      </c>
      <c r="F1180" s="567">
        <f t="shared" si="20"/>
        <v>5151507.5900000017</v>
      </c>
    </row>
    <row r="1181" spans="1:6" ht="21.75" customHeight="1" x14ac:dyDescent="0.2">
      <c r="A1181" s="589">
        <v>44330</v>
      </c>
      <c r="B1181" s="473">
        <v>3866</v>
      </c>
      <c r="C1181" s="238" t="s">
        <v>4393</v>
      </c>
      <c r="D1181" s="432"/>
      <c r="E1181" s="444">
        <v>63762</v>
      </c>
      <c r="F1181" s="567">
        <f t="shared" si="20"/>
        <v>5087745.5900000017</v>
      </c>
    </row>
    <row r="1182" spans="1:6" ht="15.75" customHeight="1" x14ac:dyDescent="0.2">
      <c r="A1182" s="589">
        <v>44334</v>
      </c>
      <c r="B1182" s="473">
        <v>3867</v>
      </c>
      <c r="C1182" s="238" t="s">
        <v>4394</v>
      </c>
      <c r="D1182" s="432"/>
      <c r="E1182" s="444">
        <v>99593.22</v>
      </c>
      <c r="F1182" s="567">
        <f t="shared" si="20"/>
        <v>4988152.370000002</v>
      </c>
    </row>
    <row r="1183" spans="1:6" ht="26.25" customHeight="1" x14ac:dyDescent="0.2">
      <c r="A1183" s="589">
        <v>44334</v>
      </c>
      <c r="B1183" s="473">
        <v>3868</v>
      </c>
      <c r="C1183" s="238" t="s">
        <v>4388</v>
      </c>
      <c r="D1183" s="432"/>
      <c r="E1183" s="444">
        <v>25200</v>
      </c>
      <c r="F1183" s="567">
        <f t="shared" si="20"/>
        <v>4962952.370000002</v>
      </c>
    </row>
    <row r="1184" spans="1:6" ht="24" customHeight="1" x14ac:dyDescent="0.2">
      <c r="A1184" s="589">
        <v>44334</v>
      </c>
      <c r="B1184" s="473">
        <v>3869</v>
      </c>
      <c r="C1184" s="238" t="s">
        <v>4395</v>
      </c>
      <c r="D1184" s="432"/>
      <c r="E1184" s="444">
        <v>96000.72</v>
      </c>
      <c r="F1184" s="567">
        <f t="shared" si="20"/>
        <v>4866951.6500000022</v>
      </c>
    </row>
    <row r="1185" spans="1:6" ht="15.75" customHeight="1" x14ac:dyDescent="0.2">
      <c r="A1185" s="589">
        <v>44335</v>
      </c>
      <c r="B1185" s="473">
        <v>3870</v>
      </c>
      <c r="C1185" s="238" t="s">
        <v>4396</v>
      </c>
      <c r="D1185" s="432"/>
      <c r="E1185" s="444">
        <v>7236</v>
      </c>
      <c r="F1185" s="567">
        <f t="shared" si="20"/>
        <v>4859715.6500000022</v>
      </c>
    </row>
    <row r="1186" spans="1:6" ht="23.25" customHeight="1" x14ac:dyDescent="0.2">
      <c r="A1186" s="589">
        <v>44335</v>
      </c>
      <c r="B1186" s="473">
        <v>3871</v>
      </c>
      <c r="C1186" s="238" t="s">
        <v>4397</v>
      </c>
      <c r="D1186" s="432"/>
      <c r="E1186" s="444">
        <v>16200</v>
      </c>
      <c r="F1186" s="567">
        <f t="shared" si="20"/>
        <v>4843515.6500000022</v>
      </c>
    </row>
    <row r="1187" spans="1:6" ht="15.75" customHeight="1" x14ac:dyDescent="0.2">
      <c r="A1187" s="589">
        <v>44335</v>
      </c>
      <c r="B1187" s="473">
        <v>3872</v>
      </c>
      <c r="C1187" s="238" t="s">
        <v>4398</v>
      </c>
      <c r="D1187" s="432"/>
      <c r="E1187" s="444">
        <v>14850</v>
      </c>
      <c r="F1187" s="567">
        <f t="shared" si="20"/>
        <v>4828665.6500000022</v>
      </c>
    </row>
    <row r="1188" spans="1:6" ht="23.25" customHeight="1" x14ac:dyDescent="0.2">
      <c r="A1188" s="589">
        <v>44335</v>
      </c>
      <c r="B1188" s="473">
        <v>3873</v>
      </c>
      <c r="C1188" s="238" t="s">
        <v>4399</v>
      </c>
      <c r="D1188" s="432"/>
      <c r="E1188" s="444">
        <v>48420</v>
      </c>
      <c r="F1188" s="567">
        <f t="shared" si="20"/>
        <v>4780245.6500000022</v>
      </c>
    </row>
    <row r="1189" spans="1:6" ht="23.25" customHeight="1" x14ac:dyDescent="0.2">
      <c r="A1189" s="589">
        <v>44335</v>
      </c>
      <c r="B1189" s="473">
        <v>3874</v>
      </c>
      <c r="C1189" s="238" t="s">
        <v>4400</v>
      </c>
      <c r="D1189" s="432"/>
      <c r="E1189" s="444">
        <v>46330</v>
      </c>
      <c r="F1189" s="567">
        <f t="shared" si="20"/>
        <v>4733915.6500000022</v>
      </c>
    </row>
    <row r="1190" spans="1:6" ht="22.5" customHeight="1" x14ac:dyDescent="0.2">
      <c r="A1190" s="589">
        <v>44335</v>
      </c>
      <c r="B1190" s="473">
        <v>3875</v>
      </c>
      <c r="C1190" s="238" t="s">
        <v>4401</v>
      </c>
      <c r="D1190" s="432"/>
      <c r="E1190" s="444">
        <v>50002.5</v>
      </c>
      <c r="F1190" s="567">
        <f t="shared" si="20"/>
        <v>4683913.1500000022</v>
      </c>
    </row>
    <row r="1191" spans="1:6" ht="21" customHeight="1" x14ac:dyDescent="0.2">
      <c r="A1191" s="589">
        <v>44335</v>
      </c>
      <c r="B1191" s="473">
        <v>3876</v>
      </c>
      <c r="C1191" s="238" t="s">
        <v>4402</v>
      </c>
      <c r="D1191" s="432"/>
      <c r="E1191" s="444">
        <v>94920</v>
      </c>
      <c r="F1191" s="567">
        <f t="shared" si="20"/>
        <v>4588993.1500000022</v>
      </c>
    </row>
    <row r="1192" spans="1:6" ht="21" customHeight="1" x14ac:dyDescent="0.2">
      <c r="A1192" s="589">
        <v>44335</v>
      </c>
      <c r="B1192" s="473">
        <v>3877</v>
      </c>
      <c r="C1192" s="702" t="s">
        <v>4403</v>
      </c>
      <c r="D1192" s="432"/>
      <c r="E1192" s="444">
        <v>46268</v>
      </c>
      <c r="F1192" s="567">
        <f t="shared" si="20"/>
        <v>4542725.1500000022</v>
      </c>
    </row>
    <row r="1193" spans="1:6" ht="21" customHeight="1" x14ac:dyDescent="0.2">
      <c r="A1193" s="589">
        <v>44337</v>
      </c>
      <c r="B1193" s="473">
        <v>3878</v>
      </c>
      <c r="C1193" s="702" t="s">
        <v>4404</v>
      </c>
      <c r="D1193" s="432"/>
      <c r="E1193" s="444">
        <v>25377.119999999999</v>
      </c>
      <c r="F1193" s="567">
        <f t="shared" si="20"/>
        <v>4517348.0300000021</v>
      </c>
    </row>
    <row r="1194" spans="1:6" ht="24" customHeight="1" x14ac:dyDescent="0.2">
      <c r="A1194" s="589">
        <v>44337</v>
      </c>
      <c r="B1194" s="473">
        <v>3879</v>
      </c>
      <c r="C1194" s="702" t="s">
        <v>4405</v>
      </c>
      <c r="D1194" s="432"/>
      <c r="E1194" s="444">
        <v>66600</v>
      </c>
      <c r="F1194" s="567">
        <f t="shared" si="20"/>
        <v>4450748.0300000021</v>
      </c>
    </row>
    <row r="1195" spans="1:6" ht="22.5" customHeight="1" x14ac:dyDescent="0.2">
      <c r="A1195" s="589">
        <v>44337</v>
      </c>
      <c r="B1195" s="473">
        <v>3880</v>
      </c>
      <c r="C1195" s="702" t="s">
        <v>4406</v>
      </c>
      <c r="D1195" s="432"/>
      <c r="E1195" s="444">
        <v>80908</v>
      </c>
      <c r="F1195" s="567">
        <f t="shared" si="20"/>
        <v>4369840.0300000021</v>
      </c>
    </row>
    <row r="1196" spans="1:6" ht="24" customHeight="1" x14ac:dyDescent="0.2">
      <c r="A1196" s="589">
        <v>44337</v>
      </c>
      <c r="B1196" s="473">
        <v>3881</v>
      </c>
      <c r="C1196" s="702" t="s">
        <v>4407</v>
      </c>
      <c r="D1196" s="432"/>
      <c r="E1196" s="444">
        <v>129766.16</v>
      </c>
      <c r="F1196" s="567">
        <f t="shared" si="20"/>
        <v>4240073.870000002</v>
      </c>
    </row>
    <row r="1197" spans="1:6" ht="21" customHeight="1" x14ac:dyDescent="0.2">
      <c r="A1197" s="589">
        <v>44337</v>
      </c>
      <c r="B1197" s="473">
        <v>3882</v>
      </c>
      <c r="C1197" s="702" t="s">
        <v>4408</v>
      </c>
      <c r="D1197" s="432"/>
      <c r="E1197" s="444">
        <v>120684</v>
      </c>
      <c r="F1197" s="567">
        <f t="shared" si="20"/>
        <v>4119389.870000002</v>
      </c>
    </row>
    <row r="1198" spans="1:6" ht="24.75" customHeight="1" x14ac:dyDescent="0.2">
      <c r="A1198" s="589">
        <v>44337</v>
      </c>
      <c r="B1198" s="473">
        <v>3883</v>
      </c>
      <c r="C1198" s="702" t="s">
        <v>4409</v>
      </c>
      <c r="D1198" s="432"/>
      <c r="E1198" s="444">
        <v>95541.5</v>
      </c>
      <c r="F1198" s="567">
        <f t="shared" si="20"/>
        <v>4023848.370000002</v>
      </c>
    </row>
    <row r="1199" spans="1:6" ht="21.75" customHeight="1" x14ac:dyDescent="0.2">
      <c r="A1199" s="589">
        <v>44337</v>
      </c>
      <c r="B1199" s="473">
        <v>3884</v>
      </c>
      <c r="C1199" s="702" t="s">
        <v>4410</v>
      </c>
      <c r="D1199" s="432"/>
      <c r="E1199" s="444">
        <v>51415</v>
      </c>
      <c r="F1199" s="567">
        <f t="shared" si="20"/>
        <v>3972433.370000002</v>
      </c>
    </row>
    <row r="1200" spans="1:6" ht="24.75" customHeight="1" x14ac:dyDescent="0.2">
      <c r="A1200" s="589">
        <v>44340</v>
      </c>
      <c r="B1200" s="473">
        <v>3885</v>
      </c>
      <c r="C1200" s="702" t="s">
        <v>4411</v>
      </c>
      <c r="D1200" s="432"/>
      <c r="E1200" s="444">
        <v>115519.9</v>
      </c>
      <c r="F1200" s="567">
        <f t="shared" si="20"/>
        <v>3856913.4700000021</v>
      </c>
    </row>
    <row r="1201" spans="1:6" ht="22.5" customHeight="1" x14ac:dyDescent="0.2">
      <c r="A1201" s="589">
        <v>44340</v>
      </c>
      <c r="B1201" s="473">
        <v>3886</v>
      </c>
      <c r="C1201" s="702" t="s">
        <v>4412</v>
      </c>
      <c r="D1201" s="432"/>
      <c r="E1201" s="444">
        <v>84756.52</v>
      </c>
      <c r="F1201" s="567">
        <f t="shared" si="20"/>
        <v>3772156.950000002</v>
      </c>
    </row>
    <row r="1202" spans="1:6" ht="22.5" customHeight="1" x14ac:dyDescent="0.2">
      <c r="A1202" s="589">
        <v>44340</v>
      </c>
      <c r="B1202" s="473">
        <v>3887</v>
      </c>
      <c r="C1202" s="702" t="s">
        <v>4413</v>
      </c>
      <c r="D1202" s="432"/>
      <c r="E1202" s="444">
        <v>119239.8</v>
      </c>
      <c r="F1202" s="567">
        <f t="shared" si="20"/>
        <v>3652917.1500000022</v>
      </c>
    </row>
    <row r="1203" spans="1:6" ht="23.25" customHeight="1" x14ac:dyDescent="0.2">
      <c r="A1203" s="589">
        <v>44341</v>
      </c>
      <c r="B1203" s="473">
        <v>3888</v>
      </c>
      <c r="C1203" s="702" t="s">
        <v>4414</v>
      </c>
      <c r="D1203" s="432"/>
      <c r="E1203" s="703">
        <v>42876.53</v>
      </c>
      <c r="F1203" s="494">
        <f t="shared" si="20"/>
        <v>3610040.6200000024</v>
      </c>
    </row>
  </sheetData>
  <mergeCells count="113">
    <mergeCell ref="A1144:E1145"/>
    <mergeCell ref="F1144:F1145"/>
    <mergeCell ref="A1146:A1147"/>
    <mergeCell ref="B1146:B1147"/>
    <mergeCell ref="C1146:C1147"/>
    <mergeCell ref="D1146:D1147"/>
    <mergeCell ref="E1146:E1147"/>
    <mergeCell ref="F1146:F1147"/>
    <mergeCell ref="A1135:F1135"/>
    <mergeCell ref="A1136:F1136"/>
    <mergeCell ref="A1137:F1137"/>
    <mergeCell ref="A1138:F1138"/>
    <mergeCell ref="A1139:F1139"/>
    <mergeCell ref="A1142:E1143"/>
    <mergeCell ref="A1091:E1092"/>
    <mergeCell ref="F1091:F1092"/>
    <mergeCell ref="A1093:A1094"/>
    <mergeCell ref="B1093:B1094"/>
    <mergeCell ref="C1093:C1094"/>
    <mergeCell ref="D1093:D1094"/>
    <mergeCell ref="E1093:E1094"/>
    <mergeCell ref="F1093:F1094"/>
    <mergeCell ref="A1082:F1082"/>
    <mergeCell ref="A1083:F1083"/>
    <mergeCell ref="A1084:F1084"/>
    <mergeCell ref="A1085:F1085"/>
    <mergeCell ref="A1086:F1086"/>
    <mergeCell ref="A1089:E1090"/>
    <mergeCell ref="A1073:E1074"/>
    <mergeCell ref="F1073:F1074"/>
    <mergeCell ref="A1075:A1076"/>
    <mergeCell ref="B1075:B1076"/>
    <mergeCell ref="C1075:C1076"/>
    <mergeCell ref="D1075:D1076"/>
    <mergeCell ref="E1075:E1076"/>
    <mergeCell ref="F1075:F1076"/>
    <mergeCell ref="A1064:F1064"/>
    <mergeCell ref="A1065:F1065"/>
    <mergeCell ref="A1066:F1066"/>
    <mergeCell ref="A1067:F1067"/>
    <mergeCell ref="A1068:F1068"/>
    <mergeCell ref="A1071:E1072"/>
    <mergeCell ref="A1053:E1054"/>
    <mergeCell ref="F1053:F1054"/>
    <mergeCell ref="A1055:A1056"/>
    <mergeCell ref="B1055:B1056"/>
    <mergeCell ref="C1055:C1056"/>
    <mergeCell ref="D1055:D1056"/>
    <mergeCell ref="E1055:E1056"/>
    <mergeCell ref="F1055:F1056"/>
    <mergeCell ref="A1042:F1042"/>
    <mergeCell ref="A1043:F1043"/>
    <mergeCell ref="A1044:F1044"/>
    <mergeCell ref="A1045:F1045"/>
    <mergeCell ref="A1046:F1046"/>
    <mergeCell ref="A1051:E1052"/>
    <mergeCell ref="A1026:E1027"/>
    <mergeCell ref="F1026:F1027"/>
    <mergeCell ref="A1028:A1029"/>
    <mergeCell ref="B1028:B1029"/>
    <mergeCell ref="C1028:C1029"/>
    <mergeCell ref="D1028:D1029"/>
    <mergeCell ref="E1028:E1029"/>
    <mergeCell ref="F1028:F1029"/>
    <mergeCell ref="A1016:F1016"/>
    <mergeCell ref="A1017:F1017"/>
    <mergeCell ref="A1018:F1018"/>
    <mergeCell ref="A1019:F1019"/>
    <mergeCell ref="A1020:F1020"/>
    <mergeCell ref="A1024:E1025"/>
    <mergeCell ref="A1005:E1006"/>
    <mergeCell ref="F1005:F1006"/>
    <mergeCell ref="A1007:A1008"/>
    <mergeCell ref="B1007:B1008"/>
    <mergeCell ref="C1007:C1008"/>
    <mergeCell ref="D1007:D1008"/>
    <mergeCell ref="E1007:E1008"/>
    <mergeCell ref="F1007:F1008"/>
    <mergeCell ref="A997:F997"/>
    <mergeCell ref="A998:F998"/>
    <mergeCell ref="A999:F999"/>
    <mergeCell ref="A1000:F1000"/>
    <mergeCell ref="A1001:F1001"/>
    <mergeCell ref="A1003:E1004"/>
    <mergeCell ref="A944:E945"/>
    <mergeCell ref="F944:F945"/>
    <mergeCell ref="A946:A947"/>
    <mergeCell ref="B946:B947"/>
    <mergeCell ref="C946:C947"/>
    <mergeCell ref="D946:D947"/>
    <mergeCell ref="E946:E947"/>
    <mergeCell ref="F946:F947"/>
    <mergeCell ref="A935:F935"/>
    <mergeCell ref="A936:F936"/>
    <mergeCell ref="A937:F937"/>
    <mergeCell ref="A938:F938"/>
    <mergeCell ref="A939:F939"/>
    <mergeCell ref="A942:E943"/>
    <mergeCell ref="A9:E10"/>
    <mergeCell ref="F9:F10"/>
    <mergeCell ref="A11:A12"/>
    <mergeCell ref="B11:B12"/>
    <mergeCell ref="C11:C12"/>
    <mergeCell ref="D11:D12"/>
    <mergeCell ref="E11:E12"/>
    <mergeCell ref="F11:F12"/>
    <mergeCell ref="A1:F1"/>
    <mergeCell ref="A2:F2"/>
    <mergeCell ref="A3:F3"/>
    <mergeCell ref="A4:F4"/>
    <mergeCell ref="A5:F5"/>
    <mergeCell ref="A7:E8"/>
    <mergeCell ref="F7:F8"/>
  </mergeCells>
  <pageMargins left="0.7" right="0.7" top="0.75" bottom="0.75" header="0.3" footer="0.3"/>
  <pageSetup paperSize="9" orientation="portrait" r:id="rId1"/>
  <ignoredErrors>
    <ignoredError sqref="F887 F1097 F961" formula="1"/>
    <ignoredError sqref="B964 B965:B966 B986:B99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179"/>
  <sheetViews>
    <sheetView topLeftCell="A510" zoomScaleNormal="100" workbookViewId="0">
      <selection activeCell="J1024" sqref="J1024"/>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4.28515625" style="106" customWidth="1"/>
    <col min="6" max="6" width="16" style="101" customWidth="1"/>
    <col min="7" max="60" width="11.42578125" style="14"/>
    <col min="61" max="16384" width="11.42578125" style="25"/>
  </cols>
  <sheetData>
    <row r="1" spans="1:6" ht="15" x14ac:dyDescent="0.25">
      <c r="A1" s="887" t="s">
        <v>0</v>
      </c>
      <c r="B1" s="887"/>
      <c r="C1" s="887"/>
      <c r="D1" s="887"/>
      <c r="E1" s="887"/>
      <c r="F1" s="887"/>
    </row>
    <row r="2" spans="1:6" ht="15" x14ac:dyDescent="0.25">
      <c r="A2" s="887" t="s">
        <v>1</v>
      </c>
      <c r="B2" s="887"/>
      <c r="C2" s="887"/>
      <c r="D2" s="887"/>
      <c r="E2" s="887"/>
      <c r="F2" s="887"/>
    </row>
    <row r="3" spans="1:6" ht="15" customHeight="1" x14ac:dyDescent="0.25">
      <c r="A3" s="889" t="s">
        <v>4443</v>
      </c>
      <c r="B3" s="889"/>
      <c r="C3" s="889"/>
      <c r="D3" s="889"/>
      <c r="E3" s="889"/>
      <c r="F3" s="889"/>
    </row>
    <row r="4" spans="1:6" ht="15" customHeight="1" x14ac:dyDescent="0.25">
      <c r="A4" s="889" t="s">
        <v>2</v>
      </c>
      <c r="B4" s="889"/>
      <c r="C4" s="889"/>
      <c r="D4" s="889"/>
      <c r="E4" s="889"/>
      <c r="F4" s="889"/>
    </row>
    <row r="5" spans="1:6" ht="15" x14ac:dyDescent="0.25">
      <c r="A5" s="626"/>
      <c r="B5" s="627"/>
      <c r="C5" s="628"/>
      <c r="D5" s="629"/>
      <c r="E5" s="630"/>
      <c r="F5" s="631"/>
    </row>
    <row r="6" spans="1:6" ht="30" customHeight="1" x14ac:dyDescent="0.2">
      <c r="A6" s="1027" t="s">
        <v>3</v>
      </c>
      <c r="B6" s="1028"/>
      <c r="C6" s="1028"/>
      <c r="D6" s="1028"/>
      <c r="E6" s="1028"/>
      <c r="F6" s="1029"/>
    </row>
    <row r="7" spans="1:6" ht="33" customHeight="1" x14ac:dyDescent="0.2">
      <c r="A7" s="1027" t="s">
        <v>4</v>
      </c>
      <c r="B7" s="1028"/>
      <c r="C7" s="1028"/>
      <c r="D7" s="1028"/>
      <c r="E7" s="1029"/>
      <c r="F7" s="718">
        <v>96319518.890000001</v>
      </c>
    </row>
    <row r="8" spans="1:6" ht="12" x14ac:dyDescent="0.2">
      <c r="A8" s="733" t="s">
        <v>5</v>
      </c>
      <c r="B8" s="733" t="s">
        <v>6</v>
      </c>
      <c r="C8" s="733" t="s">
        <v>7</v>
      </c>
      <c r="D8" s="733" t="s">
        <v>8</v>
      </c>
      <c r="E8" s="733" t="s">
        <v>9</v>
      </c>
      <c r="F8" s="733" t="s">
        <v>6180</v>
      </c>
    </row>
    <row r="9" spans="1:6" ht="15" customHeight="1" x14ac:dyDescent="0.2">
      <c r="A9" s="87"/>
      <c r="B9" s="1"/>
      <c r="C9" s="2" t="s">
        <v>11</v>
      </c>
      <c r="D9" s="40">
        <v>61989496.200000003</v>
      </c>
      <c r="E9" s="40"/>
      <c r="F9" s="494">
        <f>F7+D9</f>
        <v>158309015.09</v>
      </c>
    </row>
    <row r="10" spans="1:6" ht="15" customHeight="1" x14ac:dyDescent="0.2">
      <c r="A10" s="87"/>
      <c r="B10" s="1"/>
      <c r="C10" s="3" t="s">
        <v>12</v>
      </c>
      <c r="D10" s="40">
        <v>147943643</v>
      </c>
      <c r="E10" s="40"/>
      <c r="F10" s="494">
        <f>F9+D10</f>
        <v>306252658.09000003</v>
      </c>
    </row>
    <row r="11" spans="1:6" ht="15" customHeight="1" x14ac:dyDescent="0.2">
      <c r="A11" s="87"/>
      <c r="B11" s="1"/>
      <c r="C11" s="2" t="s">
        <v>13</v>
      </c>
      <c r="D11" s="40">
        <v>1199514425.45</v>
      </c>
      <c r="E11" s="40"/>
      <c r="F11" s="494">
        <f>F10+D11</f>
        <v>1505767083.54</v>
      </c>
    </row>
    <row r="12" spans="1:6" ht="15" customHeight="1" x14ac:dyDescent="0.2">
      <c r="A12" s="87"/>
      <c r="B12" s="1"/>
      <c r="C12" s="4" t="s">
        <v>31</v>
      </c>
      <c r="D12" s="41">
        <v>4486768.07</v>
      </c>
      <c r="E12" s="41"/>
      <c r="F12" s="494">
        <f>F11+D12</f>
        <v>1510253851.6099999</v>
      </c>
    </row>
    <row r="13" spans="1:6" ht="15" customHeight="1" x14ac:dyDescent="0.2">
      <c r="A13" s="87"/>
      <c r="B13" s="1"/>
      <c r="C13" s="3" t="s">
        <v>12</v>
      </c>
      <c r="D13" s="62"/>
      <c r="E13" s="40">
        <v>927837638.64999998</v>
      </c>
      <c r="F13" s="494">
        <f>F12-E13</f>
        <v>582416212.95999992</v>
      </c>
    </row>
    <row r="14" spans="1:6" ht="15" customHeight="1" x14ac:dyDescent="0.2">
      <c r="A14" s="87"/>
      <c r="B14" s="1"/>
      <c r="C14" s="3" t="s">
        <v>5995</v>
      </c>
      <c r="D14" s="62"/>
      <c r="E14" s="41">
        <v>97900</v>
      </c>
      <c r="F14" s="494">
        <f t="shared" ref="F14:F77" si="0">F13-E14</f>
        <v>582318312.95999992</v>
      </c>
    </row>
    <row r="15" spans="1:6" ht="15" customHeight="1" x14ac:dyDescent="0.2">
      <c r="A15" s="87"/>
      <c r="B15" s="1"/>
      <c r="C15" s="2" t="s">
        <v>1088</v>
      </c>
      <c r="D15" s="62"/>
      <c r="E15" s="711">
        <v>34702.589999999997</v>
      </c>
      <c r="F15" s="494">
        <f t="shared" si="0"/>
        <v>582283610.36999989</v>
      </c>
    </row>
    <row r="16" spans="1:6" ht="15" customHeight="1" x14ac:dyDescent="0.2">
      <c r="A16" s="87"/>
      <c r="B16" s="1"/>
      <c r="C16" s="2" t="s">
        <v>5478</v>
      </c>
      <c r="D16" s="62"/>
      <c r="E16" s="711">
        <v>3468</v>
      </c>
      <c r="F16" s="494">
        <f t="shared" si="0"/>
        <v>582280142.36999989</v>
      </c>
    </row>
    <row r="17" spans="1:61" ht="15" customHeight="1" x14ac:dyDescent="0.2">
      <c r="A17" s="87"/>
      <c r="B17" s="1"/>
      <c r="C17" s="530" t="s">
        <v>2479</v>
      </c>
      <c r="D17" s="62"/>
      <c r="E17" s="711">
        <v>328018.86</v>
      </c>
      <c r="F17" s="494">
        <f t="shared" si="0"/>
        <v>581952123.50999987</v>
      </c>
    </row>
    <row r="18" spans="1:61" ht="15" customHeight="1" x14ac:dyDescent="0.2">
      <c r="A18" s="87"/>
      <c r="B18" s="1"/>
      <c r="C18" s="2" t="s">
        <v>1083</v>
      </c>
      <c r="D18" s="62"/>
      <c r="E18" s="711">
        <v>3000</v>
      </c>
      <c r="F18" s="494">
        <f t="shared" si="0"/>
        <v>581949123.50999987</v>
      </c>
    </row>
    <row r="19" spans="1:61" ht="15" customHeight="1" x14ac:dyDescent="0.2">
      <c r="A19" s="87"/>
      <c r="B19" s="1"/>
      <c r="C19" s="2" t="s">
        <v>1086</v>
      </c>
      <c r="D19" s="62"/>
      <c r="E19" s="711">
        <v>300</v>
      </c>
      <c r="F19" s="494">
        <f t="shared" si="0"/>
        <v>581948823.50999987</v>
      </c>
    </row>
    <row r="20" spans="1:61" ht="15" customHeight="1" x14ac:dyDescent="0.2">
      <c r="A20" s="87"/>
      <c r="B20" s="1"/>
      <c r="C20" s="2" t="s">
        <v>1087</v>
      </c>
      <c r="D20" s="62"/>
      <c r="E20" s="711">
        <v>350</v>
      </c>
      <c r="F20" s="494">
        <f t="shared" si="0"/>
        <v>581948473.50999987</v>
      </c>
    </row>
    <row r="21" spans="1:61" ht="15" customHeight="1" x14ac:dyDescent="0.2">
      <c r="A21" s="87"/>
      <c r="B21" s="1"/>
      <c r="C21" s="2" t="s">
        <v>1358</v>
      </c>
      <c r="D21" s="62"/>
      <c r="E21" s="711">
        <v>175</v>
      </c>
      <c r="F21" s="494">
        <f t="shared" si="0"/>
        <v>581948298.50999987</v>
      </c>
    </row>
    <row r="22" spans="1:61" ht="15" customHeight="1" x14ac:dyDescent="0.2">
      <c r="A22" s="87"/>
      <c r="B22" s="1"/>
      <c r="C22" s="2" t="s">
        <v>5523</v>
      </c>
      <c r="D22" s="62"/>
      <c r="E22" s="711">
        <v>11184</v>
      </c>
      <c r="F22" s="494">
        <f t="shared" si="0"/>
        <v>581937114.50999987</v>
      </c>
    </row>
    <row r="23" spans="1:61" s="414" customFormat="1" ht="40.5" customHeight="1" x14ac:dyDescent="0.2">
      <c r="A23" s="217">
        <v>44348</v>
      </c>
      <c r="B23" s="710" t="s">
        <v>4450</v>
      </c>
      <c r="C23" s="293" t="s">
        <v>4662</v>
      </c>
      <c r="D23" s="402"/>
      <c r="E23" s="472">
        <v>88458.7</v>
      </c>
      <c r="F23" s="494">
        <f t="shared" si="0"/>
        <v>581848655.80999982</v>
      </c>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545"/>
    </row>
    <row r="24" spans="1:61" s="412" customFormat="1" ht="38.25" customHeight="1" x14ac:dyDescent="0.2">
      <c r="A24" s="217">
        <v>44348</v>
      </c>
      <c r="B24" s="710" t="s">
        <v>4451</v>
      </c>
      <c r="C24" s="293" t="s">
        <v>4663</v>
      </c>
      <c r="D24" s="394"/>
      <c r="E24" s="472">
        <v>126921.32</v>
      </c>
      <c r="F24" s="494">
        <f t="shared" si="0"/>
        <v>581721734.48999977</v>
      </c>
    </row>
    <row r="25" spans="1:61" s="412" customFormat="1" ht="42" customHeight="1" x14ac:dyDescent="0.2">
      <c r="A25" s="217">
        <v>44348</v>
      </c>
      <c r="B25" s="710" t="s">
        <v>4452</v>
      </c>
      <c r="C25" s="293" t="s">
        <v>4664</v>
      </c>
      <c r="D25" s="402"/>
      <c r="E25" s="472">
        <v>163073.37</v>
      </c>
      <c r="F25" s="494">
        <f t="shared" si="0"/>
        <v>581558661.11999977</v>
      </c>
    </row>
    <row r="26" spans="1:61" s="412" customFormat="1" ht="33.75" customHeight="1" x14ac:dyDescent="0.2">
      <c r="A26" s="217">
        <v>44348</v>
      </c>
      <c r="B26" s="710" t="s">
        <v>4453</v>
      </c>
      <c r="C26" s="293" t="s">
        <v>4666</v>
      </c>
      <c r="D26" s="402"/>
      <c r="E26" s="472">
        <v>187688.05</v>
      </c>
      <c r="F26" s="494">
        <f t="shared" si="0"/>
        <v>581370973.06999981</v>
      </c>
    </row>
    <row r="27" spans="1:61" s="412" customFormat="1" ht="33.75" customHeight="1" x14ac:dyDescent="0.2">
      <c r="A27" s="217">
        <v>44348</v>
      </c>
      <c r="B27" s="710" t="s">
        <v>4454</v>
      </c>
      <c r="C27" s="293" t="s">
        <v>4665</v>
      </c>
      <c r="D27" s="402"/>
      <c r="E27" s="472">
        <v>171227.5</v>
      </c>
      <c r="F27" s="494">
        <f t="shared" si="0"/>
        <v>581199745.56999981</v>
      </c>
    </row>
    <row r="28" spans="1:61" s="412" customFormat="1" ht="48" customHeight="1" x14ac:dyDescent="0.2">
      <c r="A28" s="217">
        <v>44348</v>
      </c>
      <c r="B28" s="710" t="s">
        <v>4455</v>
      </c>
      <c r="C28" s="293" t="s">
        <v>4667</v>
      </c>
      <c r="D28" s="402"/>
      <c r="E28" s="472">
        <v>173844.02</v>
      </c>
      <c r="F28" s="494">
        <f t="shared" si="0"/>
        <v>581025901.54999983</v>
      </c>
    </row>
    <row r="29" spans="1:61" s="412" customFormat="1" ht="52.5" customHeight="1" x14ac:dyDescent="0.2">
      <c r="A29" s="217">
        <v>44348</v>
      </c>
      <c r="B29" s="710" t="s">
        <v>4456</v>
      </c>
      <c r="C29" s="293" t="s">
        <v>4668</v>
      </c>
      <c r="D29" s="402"/>
      <c r="E29" s="472">
        <v>187688.05</v>
      </c>
      <c r="F29" s="494">
        <f t="shared" si="0"/>
        <v>580838213.49999988</v>
      </c>
    </row>
    <row r="30" spans="1:61" s="412" customFormat="1" ht="46.5" customHeight="1" x14ac:dyDescent="0.2">
      <c r="A30" s="217">
        <v>44348</v>
      </c>
      <c r="B30" s="710" t="s">
        <v>4457</v>
      </c>
      <c r="C30" s="293" t="s">
        <v>4669</v>
      </c>
      <c r="D30" s="402"/>
      <c r="E30" s="472">
        <v>31536.69</v>
      </c>
      <c r="F30" s="494">
        <f t="shared" si="0"/>
        <v>580806676.80999982</v>
      </c>
    </row>
    <row r="31" spans="1:61" s="412" customFormat="1" ht="42" customHeight="1" x14ac:dyDescent="0.2">
      <c r="A31" s="217">
        <v>44348</v>
      </c>
      <c r="B31" s="710" t="s">
        <v>4458</v>
      </c>
      <c r="C31" s="293" t="s">
        <v>3142</v>
      </c>
      <c r="D31" s="402"/>
      <c r="E31" s="472">
        <v>185380.71</v>
      </c>
      <c r="F31" s="494">
        <f t="shared" si="0"/>
        <v>580621296.09999979</v>
      </c>
    </row>
    <row r="32" spans="1:61" s="412" customFormat="1" ht="41.25" customHeight="1" x14ac:dyDescent="0.2">
      <c r="A32" s="217">
        <v>44348</v>
      </c>
      <c r="B32" s="710" t="s">
        <v>4459</v>
      </c>
      <c r="C32" s="293" t="s">
        <v>4670</v>
      </c>
      <c r="D32" s="402"/>
      <c r="E32" s="472">
        <v>6091.37</v>
      </c>
      <c r="F32" s="494">
        <f t="shared" si="0"/>
        <v>580615204.72999978</v>
      </c>
    </row>
    <row r="33" spans="1:6" s="412" customFormat="1" ht="38.25" customHeight="1" x14ac:dyDescent="0.2">
      <c r="A33" s="217">
        <v>44348</v>
      </c>
      <c r="B33" s="710" t="s">
        <v>4460</v>
      </c>
      <c r="C33" s="293" t="s">
        <v>4671</v>
      </c>
      <c r="D33" s="402"/>
      <c r="E33" s="472">
        <v>187688.05</v>
      </c>
      <c r="F33" s="494">
        <f t="shared" si="0"/>
        <v>580427516.67999983</v>
      </c>
    </row>
    <row r="34" spans="1:6" s="412" customFormat="1" ht="39.75" customHeight="1" x14ac:dyDescent="0.2">
      <c r="A34" s="217">
        <v>44348</v>
      </c>
      <c r="B34" s="710" t="s">
        <v>4461</v>
      </c>
      <c r="C34" s="293" t="s">
        <v>4672</v>
      </c>
      <c r="D34" s="402"/>
      <c r="E34" s="472">
        <v>116612.83</v>
      </c>
      <c r="F34" s="494">
        <f t="shared" si="0"/>
        <v>580310903.84999979</v>
      </c>
    </row>
    <row r="35" spans="1:6" s="412" customFormat="1" ht="41.25" customHeight="1" x14ac:dyDescent="0.2">
      <c r="A35" s="217">
        <v>44348</v>
      </c>
      <c r="B35" s="710" t="s">
        <v>4462</v>
      </c>
      <c r="C35" s="293" t="s">
        <v>4673</v>
      </c>
      <c r="D35" s="402"/>
      <c r="E35" s="472">
        <v>224310.66</v>
      </c>
      <c r="F35" s="494">
        <f t="shared" si="0"/>
        <v>580086593.18999982</v>
      </c>
    </row>
    <row r="36" spans="1:6" s="412" customFormat="1" ht="41.25" customHeight="1" x14ac:dyDescent="0.2">
      <c r="A36" s="217">
        <v>44348</v>
      </c>
      <c r="B36" s="710" t="s">
        <v>4463</v>
      </c>
      <c r="C36" s="293" t="s">
        <v>4674</v>
      </c>
      <c r="D36" s="402"/>
      <c r="E36" s="472">
        <v>187688.05</v>
      </c>
      <c r="F36" s="494">
        <f t="shared" si="0"/>
        <v>579898905.13999987</v>
      </c>
    </row>
    <row r="37" spans="1:6" s="412" customFormat="1" ht="39" customHeight="1" x14ac:dyDescent="0.2">
      <c r="A37" s="217">
        <v>44348</v>
      </c>
      <c r="B37" s="710" t="s">
        <v>4464</v>
      </c>
      <c r="C37" s="293" t="s">
        <v>4675</v>
      </c>
      <c r="D37" s="402"/>
      <c r="E37" s="472">
        <v>154335.03</v>
      </c>
      <c r="F37" s="494">
        <f t="shared" si="0"/>
        <v>579744570.1099999</v>
      </c>
    </row>
    <row r="38" spans="1:6" s="412" customFormat="1" ht="45.75" customHeight="1" x14ac:dyDescent="0.2">
      <c r="A38" s="217">
        <v>44348</v>
      </c>
      <c r="B38" s="710" t="s">
        <v>4465</v>
      </c>
      <c r="C38" s="293" t="s">
        <v>4676</v>
      </c>
      <c r="D38" s="402"/>
      <c r="E38" s="472">
        <v>187688.05</v>
      </c>
      <c r="F38" s="494">
        <f t="shared" si="0"/>
        <v>579556882.05999994</v>
      </c>
    </row>
    <row r="39" spans="1:6" s="412" customFormat="1" ht="41.25" customHeight="1" x14ac:dyDescent="0.2">
      <c r="A39" s="217">
        <v>44348</v>
      </c>
      <c r="B39" s="710" t="s">
        <v>4466</v>
      </c>
      <c r="C39" s="293" t="s">
        <v>4677</v>
      </c>
      <c r="D39" s="402"/>
      <c r="E39" s="472">
        <v>41998.15</v>
      </c>
      <c r="F39" s="494">
        <f t="shared" si="0"/>
        <v>579514883.90999997</v>
      </c>
    </row>
    <row r="40" spans="1:6" s="412" customFormat="1" ht="40.5" customHeight="1" x14ac:dyDescent="0.2">
      <c r="A40" s="217">
        <v>44348</v>
      </c>
      <c r="B40" s="710" t="s">
        <v>4467</v>
      </c>
      <c r="C40" s="293" t="s">
        <v>4678</v>
      </c>
      <c r="D40" s="402"/>
      <c r="E40" s="472">
        <v>185380.71</v>
      </c>
      <c r="F40" s="494">
        <f t="shared" si="0"/>
        <v>579329503.19999993</v>
      </c>
    </row>
    <row r="41" spans="1:6" s="412" customFormat="1" ht="39" customHeight="1" x14ac:dyDescent="0.2">
      <c r="A41" s="217">
        <v>44348</v>
      </c>
      <c r="B41" s="710" t="s">
        <v>4468</v>
      </c>
      <c r="C41" s="293" t="s">
        <v>4679</v>
      </c>
      <c r="D41" s="402"/>
      <c r="E41" s="472">
        <v>6091.37</v>
      </c>
      <c r="F41" s="494">
        <f t="shared" si="0"/>
        <v>579323411.82999992</v>
      </c>
    </row>
    <row r="42" spans="1:6" s="412" customFormat="1" ht="41.25" customHeight="1" x14ac:dyDescent="0.2">
      <c r="A42" s="217">
        <v>44348</v>
      </c>
      <c r="B42" s="710" t="s">
        <v>4469</v>
      </c>
      <c r="C42" s="293" t="s">
        <v>4680</v>
      </c>
      <c r="D42" s="402"/>
      <c r="E42" s="472">
        <v>225819.29</v>
      </c>
      <c r="F42" s="494">
        <f t="shared" si="0"/>
        <v>579097592.53999996</v>
      </c>
    </row>
    <row r="43" spans="1:6" s="412" customFormat="1" ht="41.25" customHeight="1" x14ac:dyDescent="0.2">
      <c r="A43" s="217">
        <v>44348</v>
      </c>
      <c r="B43" s="710" t="s">
        <v>4470</v>
      </c>
      <c r="C43" s="293" t="s">
        <v>4681</v>
      </c>
      <c r="D43" s="402"/>
      <c r="E43" s="472">
        <v>28172.59</v>
      </c>
      <c r="F43" s="494">
        <f t="shared" si="0"/>
        <v>579069419.94999993</v>
      </c>
    </row>
    <row r="44" spans="1:6" s="412" customFormat="1" ht="41.25" customHeight="1" x14ac:dyDescent="0.2">
      <c r="A44" s="217">
        <v>44348</v>
      </c>
      <c r="B44" s="710" t="s">
        <v>4471</v>
      </c>
      <c r="C44" s="293" t="s">
        <v>4682</v>
      </c>
      <c r="D44" s="402"/>
      <c r="E44" s="472">
        <v>106274.11</v>
      </c>
      <c r="F44" s="494">
        <f t="shared" si="0"/>
        <v>578963145.83999991</v>
      </c>
    </row>
    <row r="45" spans="1:6" s="412" customFormat="1" ht="42" customHeight="1" x14ac:dyDescent="0.2">
      <c r="A45" s="217">
        <v>44348</v>
      </c>
      <c r="B45" s="710" t="s">
        <v>4472</v>
      </c>
      <c r="C45" s="293" t="s">
        <v>4683</v>
      </c>
      <c r="D45" s="402"/>
      <c r="E45" s="472">
        <v>16922.009999999998</v>
      </c>
      <c r="F45" s="494">
        <f t="shared" si="0"/>
        <v>578946223.82999992</v>
      </c>
    </row>
    <row r="46" spans="1:6" s="412" customFormat="1" ht="41.25" customHeight="1" x14ac:dyDescent="0.2">
      <c r="A46" s="217">
        <v>44348</v>
      </c>
      <c r="B46" s="710" t="s">
        <v>4473</v>
      </c>
      <c r="C46" s="293" t="s">
        <v>4684</v>
      </c>
      <c r="D46" s="402"/>
      <c r="E46" s="472">
        <v>26922.01</v>
      </c>
      <c r="F46" s="494">
        <f t="shared" si="0"/>
        <v>578919301.81999993</v>
      </c>
    </row>
    <row r="47" spans="1:6" s="412" customFormat="1" ht="36.75" customHeight="1" x14ac:dyDescent="0.2">
      <c r="A47" s="217">
        <v>44348</v>
      </c>
      <c r="B47" s="710" t="s">
        <v>4474</v>
      </c>
      <c r="C47" s="293" t="s">
        <v>4685</v>
      </c>
      <c r="D47" s="402"/>
      <c r="E47" s="472">
        <v>199011.17</v>
      </c>
      <c r="F47" s="494">
        <f t="shared" si="0"/>
        <v>578720290.64999998</v>
      </c>
    </row>
    <row r="48" spans="1:6" s="412" customFormat="1" ht="39" customHeight="1" x14ac:dyDescent="0.2">
      <c r="A48" s="217">
        <v>44348</v>
      </c>
      <c r="B48" s="710" t="s">
        <v>4475</v>
      </c>
      <c r="C48" s="293" t="s">
        <v>4686</v>
      </c>
      <c r="D48" s="402"/>
      <c r="E48" s="472">
        <v>83995.15</v>
      </c>
      <c r="F48" s="494">
        <f t="shared" si="0"/>
        <v>578636295.5</v>
      </c>
    </row>
    <row r="49" spans="1:6" s="412" customFormat="1" ht="33" customHeight="1" x14ac:dyDescent="0.2">
      <c r="A49" s="217">
        <v>44348</v>
      </c>
      <c r="B49" s="710" t="s">
        <v>4476</v>
      </c>
      <c r="C49" s="293" t="s">
        <v>4687</v>
      </c>
      <c r="D49" s="402"/>
      <c r="E49" s="472">
        <v>36340.559999999998</v>
      </c>
      <c r="F49" s="494">
        <f t="shared" si="0"/>
        <v>578599954.94000006</v>
      </c>
    </row>
    <row r="50" spans="1:6" s="412" customFormat="1" ht="38.25" customHeight="1" x14ac:dyDescent="0.2">
      <c r="A50" s="217">
        <v>44348</v>
      </c>
      <c r="B50" s="710" t="s">
        <v>4477</v>
      </c>
      <c r="C50" s="293" t="s">
        <v>4688</v>
      </c>
      <c r="D50" s="402"/>
      <c r="E50" s="472">
        <v>185659.04</v>
      </c>
      <c r="F50" s="494">
        <f t="shared" si="0"/>
        <v>578414295.9000001</v>
      </c>
    </row>
    <row r="51" spans="1:6" s="412" customFormat="1" ht="41.25" customHeight="1" x14ac:dyDescent="0.2">
      <c r="A51" s="217">
        <v>44348</v>
      </c>
      <c r="B51" s="710" t="s">
        <v>4478</v>
      </c>
      <c r="C51" s="293" t="s">
        <v>4689</v>
      </c>
      <c r="D51" s="402"/>
      <c r="E51" s="472">
        <v>187688.05</v>
      </c>
      <c r="F51" s="494">
        <f t="shared" si="0"/>
        <v>578226607.85000014</v>
      </c>
    </row>
    <row r="52" spans="1:6" s="412" customFormat="1" ht="37.5" customHeight="1" x14ac:dyDescent="0.2">
      <c r="A52" s="217">
        <v>44348</v>
      </c>
      <c r="B52" s="710" t="s">
        <v>4479</v>
      </c>
      <c r="C52" s="293" t="s">
        <v>4690</v>
      </c>
      <c r="D52" s="402"/>
      <c r="E52" s="472">
        <v>87997.23</v>
      </c>
      <c r="F52" s="494">
        <f t="shared" si="0"/>
        <v>578138610.62000012</v>
      </c>
    </row>
    <row r="53" spans="1:6" s="412" customFormat="1" ht="33.75" customHeight="1" x14ac:dyDescent="0.2">
      <c r="A53" s="217">
        <v>44348</v>
      </c>
      <c r="B53" s="710" t="s">
        <v>4480</v>
      </c>
      <c r="C53" s="293" t="s">
        <v>4691</v>
      </c>
      <c r="D53" s="402"/>
      <c r="E53" s="472">
        <v>33844.019999999997</v>
      </c>
      <c r="F53" s="494">
        <f t="shared" si="0"/>
        <v>578104766.60000014</v>
      </c>
    </row>
    <row r="54" spans="1:6" s="412" customFormat="1" ht="37.5" customHeight="1" x14ac:dyDescent="0.2">
      <c r="A54" s="217">
        <v>44348</v>
      </c>
      <c r="B54" s="710" t="s">
        <v>4481</v>
      </c>
      <c r="C54" s="293" t="s">
        <v>4692</v>
      </c>
      <c r="D54" s="402"/>
      <c r="E54" s="472">
        <v>187688.05</v>
      </c>
      <c r="F54" s="494">
        <f t="shared" si="0"/>
        <v>577917078.55000019</v>
      </c>
    </row>
    <row r="55" spans="1:6" s="412" customFormat="1" ht="41.25" customHeight="1" x14ac:dyDescent="0.2">
      <c r="A55" s="217">
        <v>44348</v>
      </c>
      <c r="B55" s="710" t="s">
        <v>4482</v>
      </c>
      <c r="C55" s="293" t="s">
        <v>4693</v>
      </c>
      <c r="D55" s="402"/>
      <c r="E55" s="472">
        <v>187688.05</v>
      </c>
      <c r="F55" s="494">
        <f t="shared" si="0"/>
        <v>577729390.50000024</v>
      </c>
    </row>
    <row r="56" spans="1:6" s="412" customFormat="1" ht="51" customHeight="1" x14ac:dyDescent="0.2">
      <c r="A56" s="217">
        <v>44348</v>
      </c>
      <c r="B56" s="710" t="s">
        <v>4483</v>
      </c>
      <c r="C56" s="293" t="s">
        <v>4694</v>
      </c>
      <c r="D56" s="402"/>
      <c r="E56" s="472">
        <v>44300.88</v>
      </c>
      <c r="F56" s="494">
        <f t="shared" si="0"/>
        <v>577685089.62000024</v>
      </c>
    </row>
    <row r="57" spans="1:6" s="412" customFormat="1" ht="46.5" customHeight="1" x14ac:dyDescent="0.2">
      <c r="A57" s="217">
        <v>44348</v>
      </c>
      <c r="B57" s="710" t="s">
        <v>4484</v>
      </c>
      <c r="C57" s="293" t="s">
        <v>4695</v>
      </c>
      <c r="D57" s="402"/>
      <c r="E57" s="472">
        <v>46922.01</v>
      </c>
      <c r="F57" s="494">
        <f t="shared" si="0"/>
        <v>577638167.61000025</v>
      </c>
    </row>
    <row r="58" spans="1:6" s="412" customFormat="1" ht="48.75" customHeight="1" x14ac:dyDescent="0.2">
      <c r="A58" s="217">
        <v>44348</v>
      </c>
      <c r="B58" s="710" t="s">
        <v>4485</v>
      </c>
      <c r="C58" s="293" t="s">
        <v>4696</v>
      </c>
      <c r="D58" s="402"/>
      <c r="E58" s="472">
        <v>128458.7</v>
      </c>
      <c r="F58" s="494">
        <f t="shared" si="0"/>
        <v>577509708.91000021</v>
      </c>
    </row>
    <row r="59" spans="1:6" s="412" customFormat="1" ht="45.75" customHeight="1" x14ac:dyDescent="0.2">
      <c r="A59" s="217">
        <v>44348</v>
      </c>
      <c r="B59" s="710" t="s">
        <v>4486</v>
      </c>
      <c r="C59" s="293" t="s">
        <v>4697</v>
      </c>
      <c r="D59" s="402"/>
      <c r="E59" s="472">
        <v>33844.019999999997</v>
      </c>
      <c r="F59" s="494">
        <f t="shared" si="0"/>
        <v>577475864.89000022</v>
      </c>
    </row>
    <row r="60" spans="1:6" s="412" customFormat="1" ht="45" customHeight="1" x14ac:dyDescent="0.2">
      <c r="A60" s="217">
        <v>44348</v>
      </c>
      <c r="B60" s="710" t="s">
        <v>4487</v>
      </c>
      <c r="C60" s="293" t="s">
        <v>4698</v>
      </c>
      <c r="D60" s="402"/>
      <c r="E60" s="472">
        <v>88458.7</v>
      </c>
      <c r="F60" s="494">
        <f t="shared" si="0"/>
        <v>577387406.19000018</v>
      </c>
    </row>
    <row r="61" spans="1:6" s="412" customFormat="1" ht="40.5" customHeight="1" x14ac:dyDescent="0.2">
      <c r="A61" s="217">
        <v>44348</v>
      </c>
      <c r="B61" s="710" t="s">
        <v>4488</v>
      </c>
      <c r="C61" s="293" t="s">
        <v>4699</v>
      </c>
      <c r="D61" s="402"/>
      <c r="E61" s="472">
        <v>33844.019999999997</v>
      </c>
      <c r="F61" s="494">
        <f t="shared" si="0"/>
        <v>577353562.1700002</v>
      </c>
    </row>
    <row r="62" spans="1:6" s="412" customFormat="1" ht="41.25" customHeight="1" x14ac:dyDescent="0.2">
      <c r="A62" s="217">
        <v>44348</v>
      </c>
      <c r="B62" s="710" t="s">
        <v>4489</v>
      </c>
      <c r="C62" s="293" t="s">
        <v>4700</v>
      </c>
      <c r="D62" s="402"/>
      <c r="E62" s="472">
        <v>168567.24</v>
      </c>
      <c r="F62" s="494">
        <f t="shared" si="0"/>
        <v>577184994.93000019</v>
      </c>
    </row>
    <row r="63" spans="1:6" s="412" customFormat="1" ht="39" customHeight="1" x14ac:dyDescent="0.2">
      <c r="A63" s="217">
        <v>44348</v>
      </c>
      <c r="B63" s="710" t="s">
        <v>4490</v>
      </c>
      <c r="C63" s="293" t="s">
        <v>4701</v>
      </c>
      <c r="D63" s="402"/>
      <c r="E63" s="472">
        <v>167193.74</v>
      </c>
      <c r="F63" s="494">
        <f t="shared" si="0"/>
        <v>577017801.19000018</v>
      </c>
    </row>
    <row r="64" spans="1:6" s="412" customFormat="1" ht="41.25" customHeight="1" x14ac:dyDescent="0.2">
      <c r="A64" s="217">
        <v>44348</v>
      </c>
      <c r="B64" s="710" t="s">
        <v>4491</v>
      </c>
      <c r="C64" s="293" t="s">
        <v>4702</v>
      </c>
      <c r="D64" s="402"/>
      <c r="E64" s="472">
        <v>185380.71</v>
      </c>
      <c r="F64" s="494">
        <f t="shared" si="0"/>
        <v>576832420.48000014</v>
      </c>
    </row>
    <row r="65" spans="1:6" s="412" customFormat="1" ht="41.25" customHeight="1" x14ac:dyDescent="0.2">
      <c r="A65" s="217">
        <v>44348</v>
      </c>
      <c r="B65" s="710" t="s">
        <v>4492</v>
      </c>
      <c r="C65" s="293" t="s">
        <v>4703</v>
      </c>
      <c r="D65" s="402"/>
      <c r="E65" s="472">
        <v>151227.5</v>
      </c>
      <c r="F65" s="494">
        <f t="shared" si="0"/>
        <v>576681192.98000014</v>
      </c>
    </row>
    <row r="66" spans="1:6" s="412" customFormat="1" ht="33.75" customHeight="1" x14ac:dyDescent="0.2">
      <c r="A66" s="217">
        <v>44348</v>
      </c>
      <c r="B66" s="710" t="s">
        <v>4493</v>
      </c>
      <c r="C66" s="293" t="s">
        <v>4704</v>
      </c>
      <c r="D66" s="402"/>
      <c r="E66" s="472">
        <v>89216.53</v>
      </c>
      <c r="F66" s="494">
        <f t="shared" si="0"/>
        <v>576591976.45000017</v>
      </c>
    </row>
    <row r="67" spans="1:6" s="412" customFormat="1" ht="48.75" customHeight="1" x14ac:dyDescent="0.2">
      <c r="A67" s="217">
        <v>44348</v>
      </c>
      <c r="B67" s="710" t="s">
        <v>4494</v>
      </c>
      <c r="C67" s="293" t="s">
        <v>4705</v>
      </c>
      <c r="D67" s="402"/>
      <c r="E67" s="472">
        <v>18000</v>
      </c>
      <c r="F67" s="494">
        <f t="shared" si="0"/>
        <v>576573976.45000017</v>
      </c>
    </row>
    <row r="68" spans="1:6" s="412" customFormat="1" ht="41.25" customHeight="1" x14ac:dyDescent="0.2">
      <c r="A68" s="217">
        <v>44348</v>
      </c>
      <c r="B68" s="710" t="s">
        <v>4495</v>
      </c>
      <c r="C68" s="293" t="s">
        <v>4706</v>
      </c>
      <c r="D68" s="402"/>
      <c r="E68" s="472">
        <v>106954.4</v>
      </c>
      <c r="F68" s="494">
        <f t="shared" si="0"/>
        <v>576467022.05000019</v>
      </c>
    </row>
    <row r="69" spans="1:6" s="412" customFormat="1" ht="62.25" customHeight="1" x14ac:dyDescent="0.2">
      <c r="A69" s="217">
        <v>44348</v>
      </c>
      <c r="B69" s="710" t="s">
        <v>4496</v>
      </c>
      <c r="C69" s="293" t="s">
        <v>4707</v>
      </c>
      <c r="D69" s="402"/>
      <c r="E69" s="472">
        <v>9000</v>
      </c>
      <c r="F69" s="494">
        <f t="shared" si="0"/>
        <v>576458022.05000019</v>
      </c>
    </row>
    <row r="70" spans="1:6" s="412" customFormat="1" ht="43.5" customHeight="1" x14ac:dyDescent="0.2">
      <c r="A70" s="217">
        <v>44348</v>
      </c>
      <c r="B70" s="710" t="s">
        <v>4497</v>
      </c>
      <c r="C70" s="293" t="s">
        <v>4708</v>
      </c>
      <c r="D70" s="402"/>
      <c r="E70" s="472">
        <v>86080</v>
      </c>
      <c r="F70" s="494">
        <f t="shared" si="0"/>
        <v>576371942.05000019</v>
      </c>
    </row>
    <row r="71" spans="1:6" s="412" customFormat="1" ht="64.5" customHeight="1" x14ac:dyDescent="0.2">
      <c r="A71" s="217">
        <v>44348</v>
      </c>
      <c r="B71" s="710" t="s">
        <v>4498</v>
      </c>
      <c r="C71" s="293" t="s">
        <v>4709</v>
      </c>
      <c r="D71" s="402"/>
      <c r="E71" s="472">
        <v>9000</v>
      </c>
      <c r="F71" s="494">
        <f t="shared" si="0"/>
        <v>576362942.05000019</v>
      </c>
    </row>
    <row r="72" spans="1:6" s="412" customFormat="1" ht="51" customHeight="1" x14ac:dyDescent="0.2">
      <c r="A72" s="217">
        <v>44348</v>
      </c>
      <c r="B72" s="710" t="s">
        <v>4499</v>
      </c>
      <c r="C72" s="293" t="s">
        <v>4710</v>
      </c>
      <c r="D72" s="402"/>
      <c r="E72" s="472">
        <v>226000</v>
      </c>
      <c r="F72" s="494">
        <f t="shared" si="0"/>
        <v>576136942.05000019</v>
      </c>
    </row>
    <row r="73" spans="1:6" s="412" customFormat="1" ht="63.75" customHeight="1" x14ac:dyDescent="0.2">
      <c r="A73" s="217">
        <v>44348</v>
      </c>
      <c r="B73" s="710" t="s">
        <v>4500</v>
      </c>
      <c r="C73" s="293" t="s">
        <v>4711</v>
      </c>
      <c r="D73" s="402"/>
      <c r="E73" s="472">
        <v>56500</v>
      </c>
      <c r="F73" s="494">
        <f t="shared" si="0"/>
        <v>576080442.05000019</v>
      </c>
    </row>
    <row r="74" spans="1:6" s="412" customFormat="1" ht="66" customHeight="1" x14ac:dyDescent="0.2">
      <c r="A74" s="217">
        <v>44348</v>
      </c>
      <c r="B74" s="710" t="s">
        <v>4501</v>
      </c>
      <c r="C74" s="293" t="s">
        <v>4712</v>
      </c>
      <c r="D74" s="402"/>
      <c r="E74" s="472">
        <v>9000</v>
      </c>
      <c r="F74" s="494">
        <f t="shared" si="0"/>
        <v>576071442.05000019</v>
      </c>
    </row>
    <row r="75" spans="1:6" s="412" customFormat="1" ht="39" customHeight="1" x14ac:dyDescent="0.2">
      <c r="A75" s="217">
        <v>44348</v>
      </c>
      <c r="B75" s="710" t="s">
        <v>4502</v>
      </c>
      <c r="C75" s="293" t="s">
        <v>4713</v>
      </c>
      <c r="D75" s="472"/>
      <c r="E75" s="472">
        <v>20566</v>
      </c>
      <c r="F75" s="494">
        <f t="shared" si="0"/>
        <v>576050876.05000019</v>
      </c>
    </row>
    <row r="76" spans="1:6" s="412" customFormat="1" ht="48" customHeight="1" x14ac:dyDescent="0.2">
      <c r="A76" s="217">
        <v>44348</v>
      </c>
      <c r="B76" s="710" t="s">
        <v>4503</v>
      </c>
      <c r="C76" s="293" t="s">
        <v>4714</v>
      </c>
      <c r="D76" s="402"/>
      <c r="E76" s="472">
        <v>101700</v>
      </c>
      <c r="F76" s="494">
        <f t="shared" si="0"/>
        <v>575949176.05000019</v>
      </c>
    </row>
    <row r="77" spans="1:6" s="412" customFormat="1" ht="48.75" customHeight="1" x14ac:dyDescent="0.2">
      <c r="A77" s="217">
        <v>44348</v>
      </c>
      <c r="B77" s="710" t="s">
        <v>4504</v>
      </c>
      <c r="C77" s="293" t="s">
        <v>4715</v>
      </c>
      <c r="D77" s="402"/>
      <c r="E77" s="472">
        <v>95372</v>
      </c>
      <c r="F77" s="494">
        <f t="shared" si="0"/>
        <v>575853804.05000019</v>
      </c>
    </row>
    <row r="78" spans="1:6" s="412" customFormat="1" ht="41.25" customHeight="1" x14ac:dyDescent="0.2">
      <c r="A78" s="217">
        <v>44348</v>
      </c>
      <c r="B78" s="710" t="s">
        <v>4505</v>
      </c>
      <c r="C78" s="293" t="s">
        <v>4716</v>
      </c>
      <c r="D78" s="402"/>
      <c r="E78" s="472">
        <v>23400</v>
      </c>
      <c r="F78" s="494">
        <f t="shared" ref="F78:F141" si="1">F77-E78</f>
        <v>575830404.05000019</v>
      </c>
    </row>
    <row r="79" spans="1:6" s="412" customFormat="1" ht="37.5" customHeight="1" x14ac:dyDescent="0.2">
      <c r="A79" s="217">
        <v>44348</v>
      </c>
      <c r="B79" s="710" t="s">
        <v>4506</v>
      </c>
      <c r="C79" s="293" t="s">
        <v>4717</v>
      </c>
      <c r="D79" s="402"/>
      <c r="E79" s="472">
        <v>185380.71</v>
      </c>
      <c r="F79" s="494">
        <f t="shared" si="1"/>
        <v>575645023.34000015</v>
      </c>
    </row>
    <row r="80" spans="1:6" s="412" customFormat="1" ht="29.25" customHeight="1" x14ac:dyDescent="0.2">
      <c r="A80" s="217">
        <v>44348</v>
      </c>
      <c r="B80" s="710" t="s">
        <v>4507</v>
      </c>
      <c r="C80" s="293" t="s">
        <v>4718</v>
      </c>
      <c r="D80" s="402"/>
      <c r="E80" s="472">
        <v>98458.7</v>
      </c>
      <c r="F80" s="494">
        <f t="shared" si="1"/>
        <v>575546564.6400001</v>
      </c>
    </row>
    <row r="81" spans="1:6" s="412" customFormat="1" ht="27.75" customHeight="1" x14ac:dyDescent="0.2">
      <c r="A81" s="217">
        <v>44348</v>
      </c>
      <c r="B81" s="710" t="s">
        <v>4508</v>
      </c>
      <c r="C81" s="293" t="s">
        <v>4719</v>
      </c>
      <c r="D81" s="402"/>
      <c r="E81" s="472">
        <v>5999.08</v>
      </c>
      <c r="F81" s="494">
        <f t="shared" si="1"/>
        <v>575540565.56000006</v>
      </c>
    </row>
    <row r="82" spans="1:6" s="412" customFormat="1" ht="33" customHeight="1" x14ac:dyDescent="0.2">
      <c r="A82" s="217">
        <v>44348</v>
      </c>
      <c r="B82" s="710" t="s">
        <v>4509</v>
      </c>
      <c r="C82" s="293" t="s">
        <v>4340</v>
      </c>
      <c r="D82" s="402"/>
      <c r="E82" s="472">
        <v>29614.21</v>
      </c>
      <c r="F82" s="494">
        <f t="shared" si="1"/>
        <v>575510951.35000002</v>
      </c>
    </row>
    <row r="83" spans="1:6" s="412" customFormat="1" ht="48.75" customHeight="1" x14ac:dyDescent="0.2">
      <c r="A83" s="217">
        <v>44348</v>
      </c>
      <c r="B83" s="710" t="s">
        <v>4510</v>
      </c>
      <c r="C83" s="293" t="s">
        <v>4720</v>
      </c>
      <c r="D83" s="402"/>
      <c r="E83" s="472">
        <v>33844.019999999997</v>
      </c>
      <c r="F83" s="494">
        <f t="shared" si="1"/>
        <v>575477107.33000004</v>
      </c>
    </row>
    <row r="84" spans="1:6" s="412" customFormat="1" ht="49.5" customHeight="1" x14ac:dyDescent="0.2">
      <c r="A84" s="217">
        <v>44348</v>
      </c>
      <c r="B84" s="710" t="s">
        <v>4511</v>
      </c>
      <c r="C84" s="293" t="s">
        <v>4721</v>
      </c>
      <c r="D84" s="402"/>
      <c r="E84" s="472">
        <v>129227.04</v>
      </c>
      <c r="F84" s="494">
        <f t="shared" si="1"/>
        <v>575347880.29000008</v>
      </c>
    </row>
    <row r="85" spans="1:6" s="412" customFormat="1" ht="48.75" customHeight="1" x14ac:dyDescent="0.2">
      <c r="A85" s="217">
        <v>44348</v>
      </c>
      <c r="B85" s="710" t="s">
        <v>4512</v>
      </c>
      <c r="C85" s="293" t="s">
        <v>4722</v>
      </c>
      <c r="D85" s="402"/>
      <c r="E85" s="472">
        <v>77839.64</v>
      </c>
      <c r="F85" s="494">
        <f t="shared" si="1"/>
        <v>575270040.6500001</v>
      </c>
    </row>
    <row r="86" spans="1:6" s="412" customFormat="1" ht="49.5" customHeight="1" x14ac:dyDescent="0.2">
      <c r="A86" s="217">
        <v>44348</v>
      </c>
      <c r="B86" s="710" t="s">
        <v>4513</v>
      </c>
      <c r="C86" s="293" t="s">
        <v>4723</v>
      </c>
      <c r="D86" s="402"/>
      <c r="E86" s="472">
        <v>67693.350000000006</v>
      </c>
      <c r="F86" s="494">
        <f t="shared" si="1"/>
        <v>575202347.30000007</v>
      </c>
    </row>
    <row r="87" spans="1:6" s="412" customFormat="1" ht="51" customHeight="1" x14ac:dyDescent="0.2">
      <c r="A87" s="217">
        <v>44348</v>
      </c>
      <c r="B87" s="710" t="s">
        <v>4514</v>
      </c>
      <c r="C87" s="293" t="s">
        <v>4724</v>
      </c>
      <c r="D87" s="402"/>
      <c r="E87" s="472">
        <v>26978.799999999999</v>
      </c>
      <c r="F87" s="494">
        <f t="shared" si="1"/>
        <v>575175368.50000012</v>
      </c>
    </row>
    <row r="88" spans="1:6" s="412" customFormat="1" ht="48.75" customHeight="1" x14ac:dyDescent="0.2">
      <c r="A88" s="217">
        <v>44348</v>
      </c>
      <c r="B88" s="710" t="s">
        <v>4515</v>
      </c>
      <c r="C88" s="293" t="s">
        <v>4725</v>
      </c>
      <c r="D88" s="402"/>
      <c r="E88" s="472">
        <v>41874.449999999997</v>
      </c>
      <c r="F88" s="494">
        <f t="shared" si="1"/>
        <v>575133494.05000007</v>
      </c>
    </row>
    <row r="89" spans="1:6" s="412" customFormat="1" ht="48" customHeight="1" x14ac:dyDescent="0.2">
      <c r="A89" s="217">
        <v>44348</v>
      </c>
      <c r="B89" s="710" t="s">
        <v>4516</v>
      </c>
      <c r="C89" s="293" t="s">
        <v>4726</v>
      </c>
      <c r="D89" s="402"/>
      <c r="E89" s="472">
        <v>130766.04</v>
      </c>
      <c r="F89" s="494">
        <f t="shared" si="1"/>
        <v>575002728.01000011</v>
      </c>
    </row>
    <row r="90" spans="1:6" s="412" customFormat="1" ht="45.75" customHeight="1" x14ac:dyDescent="0.2">
      <c r="A90" s="217">
        <v>44348</v>
      </c>
      <c r="B90" s="710" t="s">
        <v>4517</v>
      </c>
      <c r="C90" s="293" t="s">
        <v>4727</v>
      </c>
      <c r="D90" s="402"/>
      <c r="E90" s="472">
        <v>133774.10999999999</v>
      </c>
      <c r="F90" s="494">
        <f t="shared" si="1"/>
        <v>574868953.9000001</v>
      </c>
    </row>
    <row r="91" spans="1:6" s="412" customFormat="1" ht="41.25" customHeight="1" x14ac:dyDescent="0.2">
      <c r="A91" s="217">
        <v>44348</v>
      </c>
      <c r="B91" s="710" t="s">
        <v>4518</v>
      </c>
      <c r="C91" s="293" t="s">
        <v>4728</v>
      </c>
      <c r="D91" s="402"/>
      <c r="E91" s="472">
        <v>161688.97</v>
      </c>
      <c r="F91" s="494">
        <f t="shared" si="1"/>
        <v>574707264.93000007</v>
      </c>
    </row>
    <row r="92" spans="1:6" s="412" customFormat="1" ht="41.25" customHeight="1" x14ac:dyDescent="0.2">
      <c r="A92" s="217">
        <v>44348</v>
      </c>
      <c r="B92" s="710" t="s">
        <v>4519</v>
      </c>
      <c r="C92" s="293" t="s">
        <v>4729</v>
      </c>
      <c r="D92" s="402"/>
      <c r="E92" s="472">
        <v>129227.04</v>
      </c>
      <c r="F92" s="494">
        <f t="shared" si="1"/>
        <v>574578037.8900001</v>
      </c>
    </row>
    <row r="93" spans="1:6" s="412" customFormat="1" ht="41.25" customHeight="1" x14ac:dyDescent="0.2">
      <c r="A93" s="217">
        <v>44348</v>
      </c>
      <c r="B93" s="710" t="s">
        <v>4520</v>
      </c>
      <c r="C93" s="293" t="s">
        <v>4730</v>
      </c>
      <c r="D93" s="402"/>
      <c r="E93" s="472">
        <v>33844.019999999997</v>
      </c>
      <c r="F93" s="494">
        <f t="shared" si="1"/>
        <v>574544193.87000012</v>
      </c>
    </row>
    <row r="94" spans="1:6" s="412" customFormat="1" ht="41.25" customHeight="1" x14ac:dyDescent="0.2">
      <c r="A94" s="217">
        <v>44348</v>
      </c>
      <c r="B94" s="710" t="s">
        <v>4521</v>
      </c>
      <c r="C94" s="293" t="s">
        <v>4731</v>
      </c>
      <c r="D94" s="402"/>
      <c r="E94" s="472">
        <v>160723.04999999999</v>
      </c>
      <c r="F94" s="494">
        <f t="shared" si="1"/>
        <v>574383470.82000017</v>
      </c>
    </row>
    <row r="95" spans="1:6" s="706" customFormat="1" ht="14.25" customHeight="1" x14ac:dyDescent="0.2">
      <c r="A95" s="712">
        <v>44348</v>
      </c>
      <c r="B95" s="710" t="s">
        <v>5725</v>
      </c>
      <c r="C95" s="762" t="s">
        <v>41</v>
      </c>
      <c r="D95" s="705"/>
      <c r="E95" s="713">
        <v>0</v>
      </c>
      <c r="F95" s="494">
        <f t="shared" si="1"/>
        <v>574383470.82000017</v>
      </c>
    </row>
    <row r="96" spans="1:6" s="412" customFormat="1" x14ac:dyDescent="0.2">
      <c r="A96" s="217">
        <v>44348</v>
      </c>
      <c r="B96" s="710" t="s">
        <v>5726</v>
      </c>
      <c r="C96" s="293" t="s">
        <v>41</v>
      </c>
      <c r="D96" s="402"/>
      <c r="E96" s="472">
        <v>0</v>
      </c>
      <c r="F96" s="494">
        <f t="shared" si="1"/>
        <v>574383470.82000017</v>
      </c>
    </row>
    <row r="97" spans="1:6" s="412" customFormat="1" ht="48" customHeight="1" x14ac:dyDescent="0.2">
      <c r="A97" s="217">
        <v>44348</v>
      </c>
      <c r="B97" s="710" t="s">
        <v>4522</v>
      </c>
      <c r="C97" s="293" t="s">
        <v>4732</v>
      </c>
      <c r="D97" s="402"/>
      <c r="E97" s="472">
        <v>266206.86</v>
      </c>
      <c r="F97" s="494">
        <f t="shared" si="1"/>
        <v>574117263.96000016</v>
      </c>
    </row>
    <row r="98" spans="1:6" s="412" customFormat="1" ht="41.25" customHeight="1" x14ac:dyDescent="0.2">
      <c r="A98" s="217">
        <v>44348</v>
      </c>
      <c r="B98" s="710" t="s">
        <v>4523</v>
      </c>
      <c r="C98" s="293" t="s">
        <v>4733</v>
      </c>
      <c r="D98" s="402"/>
      <c r="E98" s="472">
        <v>350000</v>
      </c>
      <c r="F98" s="494">
        <f t="shared" si="1"/>
        <v>573767263.96000016</v>
      </c>
    </row>
    <row r="99" spans="1:6" s="412" customFormat="1" ht="41.25" customHeight="1" x14ac:dyDescent="0.2">
      <c r="A99" s="217">
        <v>44348</v>
      </c>
      <c r="B99" s="710" t="s">
        <v>4524</v>
      </c>
      <c r="C99" s="293" t="s">
        <v>4734</v>
      </c>
      <c r="D99" s="402"/>
      <c r="E99" s="472">
        <v>299931.77</v>
      </c>
      <c r="F99" s="494">
        <f t="shared" si="1"/>
        <v>573467332.19000018</v>
      </c>
    </row>
    <row r="100" spans="1:6" s="412" customFormat="1" ht="46.5" customHeight="1" x14ac:dyDescent="0.2">
      <c r="A100" s="217">
        <v>44348</v>
      </c>
      <c r="B100" s="710" t="s">
        <v>4525</v>
      </c>
      <c r="C100" s="293" t="s">
        <v>4735</v>
      </c>
      <c r="D100" s="402"/>
      <c r="E100" s="472">
        <v>363565</v>
      </c>
      <c r="F100" s="494">
        <f t="shared" si="1"/>
        <v>573103767.19000018</v>
      </c>
    </row>
    <row r="101" spans="1:6" s="412" customFormat="1" ht="70.5" customHeight="1" x14ac:dyDescent="0.2">
      <c r="A101" s="217">
        <v>44348</v>
      </c>
      <c r="B101" s="710" t="s">
        <v>4526</v>
      </c>
      <c r="C101" s="293" t="s">
        <v>4736</v>
      </c>
      <c r="D101" s="402"/>
      <c r="E101" s="472">
        <v>824362.5</v>
      </c>
      <c r="F101" s="494">
        <f t="shared" si="1"/>
        <v>572279404.69000018</v>
      </c>
    </row>
    <row r="102" spans="1:6" s="412" customFormat="1" ht="57" customHeight="1" x14ac:dyDescent="0.2">
      <c r="A102" s="217">
        <v>44348</v>
      </c>
      <c r="B102" s="710" t="s">
        <v>4527</v>
      </c>
      <c r="C102" s="293" t="s">
        <v>4737</v>
      </c>
      <c r="D102" s="402"/>
      <c r="E102" s="472">
        <v>727130</v>
      </c>
      <c r="F102" s="494">
        <f t="shared" si="1"/>
        <v>571552274.69000018</v>
      </c>
    </row>
    <row r="103" spans="1:6" s="412" customFormat="1" ht="41.25" customHeight="1" x14ac:dyDescent="0.2">
      <c r="A103" s="217">
        <v>44349</v>
      </c>
      <c r="B103" s="710" t="s">
        <v>4528</v>
      </c>
      <c r="C103" s="293" t="s">
        <v>4738</v>
      </c>
      <c r="D103" s="402"/>
      <c r="E103" s="472">
        <v>67774.11</v>
      </c>
      <c r="F103" s="494">
        <f t="shared" si="1"/>
        <v>571484500.58000016</v>
      </c>
    </row>
    <row r="104" spans="1:6" s="412" customFormat="1" ht="41.25" customHeight="1" x14ac:dyDescent="0.2">
      <c r="A104" s="217">
        <v>44349</v>
      </c>
      <c r="B104" s="710" t="s">
        <v>4529</v>
      </c>
      <c r="C104" s="293" t="s">
        <v>4739</v>
      </c>
      <c r="D104" s="402"/>
      <c r="E104" s="472">
        <v>23073.37</v>
      </c>
      <c r="F104" s="494">
        <f t="shared" si="1"/>
        <v>571461427.21000016</v>
      </c>
    </row>
    <row r="105" spans="1:6" s="412" customFormat="1" ht="41.25" customHeight="1" x14ac:dyDescent="0.2">
      <c r="A105" s="217">
        <v>44349</v>
      </c>
      <c r="B105" s="710" t="s">
        <v>4530</v>
      </c>
      <c r="C105" s="293" t="s">
        <v>4740</v>
      </c>
      <c r="D105" s="402"/>
      <c r="E105" s="472">
        <v>145195.43</v>
      </c>
      <c r="F105" s="494">
        <f t="shared" si="1"/>
        <v>571316231.78000021</v>
      </c>
    </row>
    <row r="106" spans="1:6" s="412" customFormat="1" ht="41.25" customHeight="1" x14ac:dyDescent="0.2">
      <c r="A106" s="217">
        <v>44349</v>
      </c>
      <c r="B106" s="710" t="s">
        <v>4531</v>
      </c>
      <c r="C106" s="293" t="s">
        <v>4741</v>
      </c>
      <c r="D106" s="402"/>
      <c r="E106" s="472">
        <v>185380.71</v>
      </c>
      <c r="F106" s="494">
        <f t="shared" si="1"/>
        <v>571130851.07000017</v>
      </c>
    </row>
    <row r="107" spans="1:6" s="412" customFormat="1" ht="41.25" customHeight="1" x14ac:dyDescent="0.2">
      <c r="A107" s="217">
        <v>44349</v>
      </c>
      <c r="B107" s="710" t="s">
        <v>4532</v>
      </c>
      <c r="C107" s="293" t="s">
        <v>4742</v>
      </c>
      <c r="D107" s="402"/>
      <c r="E107" s="472">
        <v>187688.05</v>
      </c>
      <c r="F107" s="494">
        <f t="shared" si="1"/>
        <v>570943163.02000022</v>
      </c>
    </row>
    <row r="108" spans="1:6" s="412" customFormat="1" ht="41.25" customHeight="1" x14ac:dyDescent="0.2">
      <c r="A108" s="217">
        <v>44349</v>
      </c>
      <c r="B108" s="710" t="s">
        <v>4533</v>
      </c>
      <c r="C108" s="293" t="s">
        <v>4743</v>
      </c>
      <c r="D108" s="402"/>
      <c r="E108" s="472">
        <v>170038.58</v>
      </c>
      <c r="F108" s="494">
        <f t="shared" si="1"/>
        <v>570773124.44000018</v>
      </c>
    </row>
    <row r="109" spans="1:6" s="412" customFormat="1" ht="41.25" customHeight="1" x14ac:dyDescent="0.2">
      <c r="A109" s="217">
        <v>44349</v>
      </c>
      <c r="B109" s="710" t="s">
        <v>4534</v>
      </c>
      <c r="C109" s="293" t="s">
        <v>4744</v>
      </c>
      <c r="D109" s="402"/>
      <c r="E109" s="472">
        <v>117997.23</v>
      </c>
      <c r="F109" s="494">
        <f t="shared" si="1"/>
        <v>570655127.21000016</v>
      </c>
    </row>
    <row r="110" spans="1:6" s="412" customFormat="1" ht="41.25" customHeight="1" x14ac:dyDescent="0.2">
      <c r="A110" s="217">
        <v>44349</v>
      </c>
      <c r="B110" s="710" t="s">
        <v>4535</v>
      </c>
      <c r="C110" s="293" t="s">
        <v>4745</v>
      </c>
      <c r="D110" s="402"/>
      <c r="E110" s="472">
        <v>4614.67</v>
      </c>
      <c r="F110" s="494">
        <f t="shared" si="1"/>
        <v>570650512.5400002</v>
      </c>
    </row>
    <row r="111" spans="1:6" s="412" customFormat="1" ht="41.25" customHeight="1" x14ac:dyDescent="0.2">
      <c r="A111" s="217">
        <v>44349</v>
      </c>
      <c r="B111" s="710" t="s">
        <v>4536</v>
      </c>
      <c r="C111" s="293" t="s">
        <v>4746</v>
      </c>
      <c r="D111" s="402"/>
      <c r="E111" s="472">
        <v>187688.05</v>
      </c>
      <c r="F111" s="494">
        <f t="shared" si="1"/>
        <v>570462824.49000025</v>
      </c>
    </row>
    <row r="112" spans="1:6" s="412" customFormat="1" ht="41.25" customHeight="1" x14ac:dyDescent="0.2">
      <c r="A112" s="217">
        <v>44349</v>
      </c>
      <c r="B112" s="710" t="s">
        <v>4537</v>
      </c>
      <c r="C112" s="293" t="s">
        <v>4747</v>
      </c>
      <c r="D112" s="402"/>
      <c r="E112" s="472">
        <v>32459.62</v>
      </c>
      <c r="F112" s="494">
        <f t="shared" si="1"/>
        <v>570430364.87000024</v>
      </c>
    </row>
    <row r="113" spans="1:6" s="412" customFormat="1" ht="41.25" customHeight="1" x14ac:dyDescent="0.2">
      <c r="A113" s="217">
        <v>44349</v>
      </c>
      <c r="B113" s="710" t="s">
        <v>4538</v>
      </c>
      <c r="C113" s="293" t="s">
        <v>4748</v>
      </c>
      <c r="D113" s="402"/>
      <c r="E113" s="472">
        <v>78458.7</v>
      </c>
      <c r="F113" s="494">
        <f t="shared" si="1"/>
        <v>570351906.1700002</v>
      </c>
    </row>
    <row r="114" spans="1:6" s="412" customFormat="1" ht="41.25" customHeight="1" x14ac:dyDescent="0.2">
      <c r="A114" s="217">
        <v>44349</v>
      </c>
      <c r="B114" s="710" t="s">
        <v>4539</v>
      </c>
      <c r="C114" s="293" t="s">
        <v>4749</v>
      </c>
      <c r="D114" s="402"/>
      <c r="E114" s="472">
        <v>97074.3</v>
      </c>
      <c r="F114" s="494">
        <f t="shared" si="1"/>
        <v>570254831.87000024</v>
      </c>
    </row>
    <row r="115" spans="1:6" s="412" customFormat="1" ht="41.25" customHeight="1" x14ac:dyDescent="0.2">
      <c r="A115" s="217">
        <v>44349</v>
      </c>
      <c r="B115" s="710" t="s">
        <v>4540</v>
      </c>
      <c r="C115" s="293" t="s">
        <v>4750</v>
      </c>
      <c r="D115" s="402"/>
      <c r="E115" s="472">
        <v>185380.71</v>
      </c>
      <c r="F115" s="494">
        <f t="shared" si="1"/>
        <v>570069451.16000021</v>
      </c>
    </row>
    <row r="116" spans="1:6" s="412" customFormat="1" ht="41.25" customHeight="1" x14ac:dyDescent="0.2">
      <c r="A116" s="217">
        <v>44349</v>
      </c>
      <c r="B116" s="710" t="s">
        <v>4541</v>
      </c>
      <c r="C116" s="293" t="s">
        <v>4751</v>
      </c>
      <c r="D116" s="402"/>
      <c r="E116" s="472">
        <v>175380.71</v>
      </c>
      <c r="F116" s="494">
        <f t="shared" si="1"/>
        <v>569894070.45000017</v>
      </c>
    </row>
    <row r="117" spans="1:6" s="412" customFormat="1" ht="41.25" customHeight="1" x14ac:dyDescent="0.2">
      <c r="A117" s="217">
        <v>44349</v>
      </c>
      <c r="B117" s="710" t="s">
        <v>4542</v>
      </c>
      <c r="C117" s="293" t="s">
        <v>4752</v>
      </c>
      <c r="D117" s="402"/>
      <c r="E117" s="472">
        <v>118458.7</v>
      </c>
      <c r="F117" s="494">
        <f t="shared" si="1"/>
        <v>569775611.75000012</v>
      </c>
    </row>
    <row r="118" spans="1:6" s="412" customFormat="1" ht="41.25" customHeight="1" x14ac:dyDescent="0.2">
      <c r="A118" s="217">
        <v>44349</v>
      </c>
      <c r="B118" s="710" t="s">
        <v>4543</v>
      </c>
      <c r="C118" s="293" t="s">
        <v>4753</v>
      </c>
      <c r="D118" s="402"/>
      <c r="E118" s="472">
        <v>187688.05</v>
      </c>
      <c r="F118" s="494">
        <f t="shared" si="1"/>
        <v>569587923.70000017</v>
      </c>
    </row>
    <row r="119" spans="1:6" s="412" customFormat="1" ht="39" customHeight="1" x14ac:dyDescent="0.2">
      <c r="A119" s="217">
        <v>44349</v>
      </c>
      <c r="B119" s="710" t="s">
        <v>4544</v>
      </c>
      <c r="C119" s="293" t="s">
        <v>4754</v>
      </c>
      <c r="D119" s="402"/>
      <c r="E119" s="472">
        <v>187688.05</v>
      </c>
      <c r="F119" s="494">
        <f t="shared" si="1"/>
        <v>569400235.65000021</v>
      </c>
    </row>
    <row r="120" spans="1:6" s="412" customFormat="1" ht="41.25" customHeight="1" x14ac:dyDescent="0.2">
      <c r="A120" s="217">
        <v>44349</v>
      </c>
      <c r="B120" s="710" t="s">
        <v>4545</v>
      </c>
      <c r="C120" s="293" t="s">
        <v>4755</v>
      </c>
      <c r="D120" s="402"/>
      <c r="E120" s="472">
        <v>187688.05</v>
      </c>
      <c r="F120" s="494">
        <f t="shared" si="1"/>
        <v>569212547.60000026</v>
      </c>
    </row>
    <row r="121" spans="1:6" s="412" customFormat="1" ht="41.25" customHeight="1" x14ac:dyDescent="0.2">
      <c r="A121" s="217">
        <v>44349</v>
      </c>
      <c r="B121" s="710" t="s">
        <v>4546</v>
      </c>
      <c r="C121" s="293" t="s">
        <v>4756</v>
      </c>
      <c r="D121" s="402"/>
      <c r="E121" s="472">
        <v>27588.58</v>
      </c>
      <c r="F121" s="494">
        <f t="shared" si="1"/>
        <v>569184959.02000022</v>
      </c>
    </row>
    <row r="122" spans="1:6" s="412" customFormat="1" ht="41.25" customHeight="1" x14ac:dyDescent="0.2">
      <c r="A122" s="217">
        <v>44349</v>
      </c>
      <c r="B122" s="710" t="s">
        <v>4547</v>
      </c>
      <c r="C122" s="293" t="s">
        <v>4757</v>
      </c>
      <c r="D122" s="402"/>
      <c r="E122" s="472">
        <v>6255.44</v>
      </c>
      <c r="F122" s="494">
        <f t="shared" si="1"/>
        <v>569178703.58000016</v>
      </c>
    </row>
    <row r="123" spans="1:6" s="412" customFormat="1" ht="41.25" customHeight="1" x14ac:dyDescent="0.2">
      <c r="A123" s="217">
        <v>44349</v>
      </c>
      <c r="B123" s="710" t="s">
        <v>4548</v>
      </c>
      <c r="C123" s="293" t="s">
        <v>4758</v>
      </c>
      <c r="D123" s="402"/>
      <c r="E123" s="472">
        <v>26922.01</v>
      </c>
      <c r="F123" s="494">
        <f t="shared" si="1"/>
        <v>569151781.57000017</v>
      </c>
    </row>
    <row r="124" spans="1:6" s="412" customFormat="1" ht="41.25" customHeight="1" x14ac:dyDescent="0.2">
      <c r="A124" s="217">
        <v>44349</v>
      </c>
      <c r="B124" s="710" t="s">
        <v>4549</v>
      </c>
      <c r="C124" s="293" t="s">
        <v>4759</v>
      </c>
      <c r="D124" s="402"/>
      <c r="E124" s="472">
        <v>31536.69</v>
      </c>
      <c r="F124" s="494">
        <f t="shared" si="1"/>
        <v>569120244.88000011</v>
      </c>
    </row>
    <row r="125" spans="1:6" s="412" customFormat="1" ht="41.25" customHeight="1" x14ac:dyDescent="0.2">
      <c r="A125" s="217">
        <v>44349</v>
      </c>
      <c r="B125" s="710" t="s">
        <v>4550</v>
      </c>
      <c r="C125" s="293" t="s">
        <v>4760</v>
      </c>
      <c r="D125" s="402"/>
      <c r="E125" s="472">
        <v>20306.41</v>
      </c>
      <c r="F125" s="494">
        <f t="shared" si="1"/>
        <v>569099938.47000015</v>
      </c>
    </row>
    <row r="126" spans="1:6" s="412" customFormat="1" ht="41.25" customHeight="1" x14ac:dyDescent="0.2">
      <c r="A126" s="217">
        <v>44349</v>
      </c>
      <c r="B126" s="710" t="s">
        <v>4551</v>
      </c>
      <c r="C126" s="293" t="s">
        <v>4761</v>
      </c>
      <c r="D126" s="402"/>
      <c r="E126" s="472">
        <v>35537.06</v>
      </c>
      <c r="F126" s="494">
        <f t="shared" si="1"/>
        <v>569064401.41000021</v>
      </c>
    </row>
    <row r="127" spans="1:6" s="412" customFormat="1" ht="42.75" customHeight="1" x14ac:dyDescent="0.2">
      <c r="A127" s="217">
        <v>44349</v>
      </c>
      <c r="B127" s="710" t="s">
        <v>4552</v>
      </c>
      <c r="C127" s="293" t="s">
        <v>4762</v>
      </c>
      <c r="D127" s="402"/>
      <c r="E127" s="472">
        <v>187688.05</v>
      </c>
      <c r="F127" s="494">
        <f t="shared" si="1"/>
        <v>568876713.36000025</v>
      </c>
    </row>
    <row r="128" spans="1:6" s="275" customFormat="1" ht="41.25" customHeight="1" x14ac:dyDescent="0.2">
      <c r="A128" s="217">
        <v>44349</v>
      </c>
      <c r="B128" s="710" t="s">
        <v>4553</v>
      </c>
      <c r="C128" s="293" t="s">
        <v>4763</v>
      </c>
      <c r="D128" s="266"/>
      <c r="E128" s="472">
        <v>31536.69</v>
      </c>
      <c r="F128" s="494">
        <f t="shared" si="1"/>
        <v>568845176.6700002</v>
      </c>
    </row>
    <row r="129" spans="1:6" s="275" customFormat="1" ht="41.25" customHeight="1" x14ac:dyDescent="0.2">
      <c r="A129" s="217">
        <v>44349</v>
      </c>
      <c r="B129" s="710" t="s">
        <v>4554</v>
      </c>
      <c r="C129" s="293" t="s">
        <v>4764</v>
      </c>
      <c r="D129" s="266"/>
      <c r="E129" s="472">
        <v>98458.7</v>
      </c>
      <c r="F129" s="494">
        <f t="shared" si="1"/>
        <v>568746717.97000015</v>
      </c>
    </row>
    <row r="130" spans="1:6" s="275" customFormat="1" ht="41.25" customHeight="1" x14ac:dyDescent="0.2">
      <c r="A130" s="217">
        <v>44349</v>
      </c>
      <c r="B130" s="710" t="s">
        <v>4555</v>
      </c>
      <c r="C130" s="293" t="s">
        <v>4765</v>
      </c>
      <c r="D130" s="266"/>
      <c r="E130" s="472">
        <v>185380.71</v>
      </c>
      <c r="F130" s="494">
        <f t="shared" si="1"/>
        <v>568561337.26000011</v>
      </c>
    </row>
    <row r="131" spans="1:6" s="275" customFormat="1" ht="41.25" customHeight="1" x14ac:dyDescent="0.2">
      <c r="A131" s="217">
        <v>44349</v>
      </c>
      <c r="B131" s="710" t="s">
        <v>4556</v>
      </c>
      <c r="C131" s="293" t="s">
        <v>4766</v>
      </c>
      <c r="D131" s="266"/>
      <c r="E131" s="472">
        <v>5999.08</v>
      </c>
      <c r="F131" s="494">
        <f t="shared" si="1"/>
        <v>568555338.18000007</v>
      </c>
    </row>
    <row r="132" spans="1:6" s="275" customFormat="1" ht="41.25" customHeight="1" x14ac:dyDescent="0.2">
      <c r="A132" s="217">
        <v>44349</v>
      </c>
      <c r="B132" s="710" t="s">
        <v>4557</v>
      </c>
      <c r="C132" s="293" t="s">
        <v>4767</v>
      </c>
      <c r="D132" s="266"/>
      <c r="E132" s="472">
        <v>185380.71</v>
      </c>
      <c r="F132" s="494">
        <f t="shared" si="1"/>
        <v>568369957.47000003</v>
      </c>
    </row>
    <row r="133" spans="1:6" s="275" customFormat="1" ht="41.25" customHeight="1" x14ac:dyDescent="0.2">
      <c r="A133" s="217">
        <v>44349</v>
      </c>
      <c r="B133" s="710" t="s">
        <v>4558</v>
      </c>
      <c r="C133" s="293" t="s">
        <v>4768</v>
      </c>
      <c r="D133" s="266"/>
      <c r="E133" s="472">
        <v>48454.080000000002</v>
      </c>
      <c r="F133" s="494">
        <f t="shared" si="1"/>
        <v>568321503.38999999</v>
      </c>
    </row>
    <row r="134" spans="1:6" s="275" customFormat="1" ht="41.25" customHeight="1" x14ac:dyDescent="0.2">
      <c r="A134" s="217">
        <v>44349</v>
      </c>
      <c r="B134" s="710" t="s">
        <v>4559</v>
      </c>
      <c r="C134" s="293" t="s">
        <v>4769</v>
      </c>
      <c r="D134" s="266"/>
      <c r="E134" s="472">
        <v>187688.05</v>
      </c>
      <c r="F134" s="494">
        <f t="shared" si="1"/>
        <v>568133815.34000003</v>
      </c>
    </row>
    <row r="135" spans="1:6" s="275" customFormat="1" ht="41.25" customHeight="1" x14ac:dyDescent="0.2">
      <c r="A135" s="217">
        <v>44349</v>
      </c>
      <c r="B135" s="710" t="s">
        <v>4560</v>
      </c>
      <c r="C135" s="293" t="s">
        <v>4770</v>
      </c>
      <c r="D135" s="266"/>
      <c r="E135" s="472">
        <v>176151.36</v>
      </c>
      <c r="F135" s="494">
        <f t="shared" si="1"/>
        <v>567957663.98000002</v>
      </c>
    </row>
    <row r="136" spans="1:6" s="275" customFormat="1" ht="21" customHeight="1" x14ac:dyDescent="0.2">
      <c r="A136" s="217">
        <v>44349</v>
      </c>
      <c r="B136" s="710" t="s">
        <v>4561</v>
      </c>
      <c r="C136" s="293" t="s">
        <v>41</v>
      </c>
      <c r="D136" s="266"/>
      <c r="E136" s="472">
        <v>0</v>
      </c>
      <c r="F136" s="494">
        <f t="shared" si="1"/>
        <v>567957663.98000002</v>
      </c>
    </row>
    <row r="137" spans="1:6" s="275" customFormat="1" ht="41.25" customHeight="1" x14ac:dyDescent="0.2">
      <c r="A137" s="217">
        <v>44349</v>
      </c>
      <c r="B137" s="710" t="s">
        <v>4562</v>
      </c>
      <c r="C137" s="293" t="s">
        <v>4771</v>
      </c>
      <c r="D137" s="266"/>
      <c r="E137" s="472">
        <v>185380.71</v>
      </c>
      <c r="F137" s="494">
        <f t="shared" si="1"/>
        <v>567772283.26999998</v>
      </c>
    </row>
    <row r="138" spans="1:6" s="275" customFormat="1" ht="41.25" customHeight="1" x14ac:dyDescent="0.2">
      <c r="A138" s="217">
        <v>44349</v>
      </c>
      <c r="B138" s="710" t="s">
        <v>4563</v>
      </c>
      <c r="C138" s="293" t="s">
        <v>4772</v>
      </c>
      <c r="D138" s="266"/>
      <c r="E138" s="472">
        <v>185380.71</v>
      </c>
      <c r="F138" s="494">
        <f t="shared" si="1"/>
        <v>567586902.55999994</v>
      </c>
    </row>
    <row r="139" spans="1:6" s="275" customFormat="1" ht="41.25" customHeight="1" x14ac:dyDescent="0.2">
      <c r="A139" s="217">
        <v>44349</v>
      </c>
      <c r="B139" s="710" t="s">
        <v>4564</v>
      </c>
      <c r="C139" s="293" t="s">
        <v>4773</v>
      </c>
      <c r="D139" s="266"/>
      <c r="E139" s="472">
        <v>88458.7</v>
      </c>
      <c r="F139" s="494">
        <f t="shared" si="1"/>
        <v>567498443.8599999</v>
      </c>
    </row>
    <row r="140" spans="1:6" s="275" customFormat="1" ht="41.25" customHeight="1" x14ac:dyDescent="0.2">
      <c r="A140" s="217">
        <v>44349</v>
      </c>
      <c r="B140" s="710" t="s">
        <v>4565</v>
      </c>
      <c r="C140" s="293" t="s">
        <v>4774</v>
      </c>
      <c r="D140" s="266"/>
      <c r="E140" s="472">
        <v>98458.7</v>
      </c>
      <c r="F140" s="494">
        <f t="shared" si="1"/>
        <v>567399985.15999985</v>
      </c>
    </row>
    <row r="141" spans="1:6" s="275" customFormat="1" ht="41.25" customHeight="1" x14ac:dyDescent="0.2">
      <c r="A141" s="217">
        <v>44349</v>
      </c>
      <c r="B141" s="710" t="s">
        <v>4566</v>
      </c>
      <c r="C141" s="293" t="s">
        <v>4775</v>
      </c>
      <c r="D141" s="266"/>
      <c r="E141" s="472">
        <v>136226.4</v>
      </c>
      <c r="F141" s="494">
        <f t="shared" si="1"/>
        <v>567263758.75999987</v>
      </c>
    </row>
    <row r="142" spans="1:6" s="275" customFormat="1" ht="41.25" customHeight="1" x14ac:dyDescent="0.2">
      <c r="A142" s="217">
        <v>44349</v>
      </c>
      <c r="B142" s="710" t="s">
        <v>4567</v>
      </c>
      <c r="C142" s="293" t="s">
        <v>4776</v>
      </c>
      <c r="D142" s="266"/>
      <c r="E142" s="472">
        <v>105689.89</v>
      </c>
      <c r="F142" s="494">
        <f t="shared" ref="F142:F205" si="2">F141-E142</f>
        <v>567158068.86999989</v>
      </c>
    </row>
    <row r="143" spans="1:6" s="275" customFormat="1" ht="41.25" customHeight="1" x14ac:dyDescent="0.2">
      <c r="A143" s="217">
        <v>44349</v>
      </c>
      <c r="B143" s="710" t="s">
        <v>4568</v>
      </c>
      <c r="C143" s="293" t="s">
        <v>4777</v>
      </c>
      <c r="D143" s="266"/>
      <c r="E143" s="472">
        <v>32321.03</v>
      </c>
      <c r="F143" s="494">
        <f t="shared" si="2"/>
        <v>567125747.83999991</v>
      </c>
    </row>
    <row r="144" spans="1:6" s="275" customFormat="1" ht="46.5" customHeight="1" x14ac:dyDescent="0.2">
      <c r="A144" s="217">
        <v>44349</v>
      </c>
      <c r="B144" s="710" t="s">
        <v>4569</v>
      </c>
      <c r="C144" s="293" t="s">
        <v>4778</v>
      </c>
      <c r="D144" s="266"/>
      <c r="E144" s="472">
        <v>4696.74</v>
      </c>
      <c r="F144" s="494">
        <f t="shared" si="2"/>
        <v>567121051.0999999</v>
      </c>
    </row>
    <row r="145" spans="1:6" s="275" customFormat="1" ht="41.25" customHeight="1" x14ac:dyDescent="0.2">
      <c r="A145" s="217">
        <v>44349</v>
      </c>
      <c r="B145" s="710" t="s">
        <v>4570</v>
      </c>
      <c r="C145" s="293" t="s">
        <v>4779</v>
      </c>
      <c r="D145" s="266"/>
      <c r="E145" s="472">
        <v>127997.23</v>
      </c>
      <c r="F145" s="494">
        <f t="shared" si="2"/>
        <v>566993053.86999989</v>
      </c>
    </row>
    <row r="146" spans="1:6" s="275" customFormat="1" ht="45.75" customHeight="1" x14ac:dyDescent="0.2">
      <c r="A146" s="217">
        <v>44349</v>
      </c>
      <c r="B146" s="710" t="s">
        <v>4571</v>
      </c>
      <c r="C146" s="293" t="s">
        <v>4780</v>
      </c>
      <c r="D146" s="266"/>
      <c r="E146" s="472">
        <v>113000</v>
      </c>
      <c r="F146" s="494">
        <f t="shared" si="2"/>
        <v>566880053.86999989</v>
      </c>
    </row>
    <row r="147" spans="1:6" s="275" customFormat="1" ht="51.75" customHeight="1" x14ac:dyDescent="0.2">
      <c r="A147" s="217">
        <v>44349</v>
      </c>
      <c r="B147" s="710" t="s">
        <v>4572</v>
      </c>
      <c r="C147" s="293" t="s">
        <v>4781</v>
      </c>
      <c r="D147" s="266"/>
      <c r="E147" s="472">
        <v>38081.360000000001</v>
      </c>
      <c r="F147" s="494">
        <f t="shared" si="2"/>
        <v>566841972.50999987</v>
      </c>
    </row>
    <row r="148" spans="1:6" s="275" customFormat="1" ht="23.25" customHeight="1" x14ac:dyDescent="0.2">
      <c r="A148" s="217">
        <v>44349</v>
      </c>
      <c r="B148" s="710" t="s">
        <v>5833</v>
      </c>
      <c r="C148" s="293" t="s">
        <v>41</v>
      </c>
      <c r="D148" s="266"/>
      <c r="E148" s="472">
        <v>0</v>
      </c>
      <c r="F148" s="494">
        <f t="shared" si="2"/>
        <v>566841972.50999987</v>
      </c>
    </row>
    <row r="149" spans="1:6" s="275" customFormat="1" ht="41.25" customHeight="1" x14ac:dyDescent="0.2">
      <c r="A149" s="217">
        <v>44349</v>
      </c>
      <c r="B149" s="710" t="s">
        <v>4573</v>
      </c>
      <c r="C149" s="293" t="s">
        <v>4782</v>
      </c>
      <c r="D149" s="266"/>
      <c r="E149" s="472">
        <v>54553.2</v>
      </c>
      <c r="F149" s="494">
        <f t="shared" si="2"/>
        <v>566787419.30999982</v>
      </c>
    </row>
    <row r="150" spans="1:6" s="275" customFormat="1" ht="60.75" customHeight="1" x14ac:dyDescent="0.2">
      <c r="A150" s="217">
        <v>44349</v>
      </c>
      <c r="B150" s="710" t="s">
        <v>4875</v>
      </c>
      <c r="C150" s="293" t="s">
        <v>4783</v>
      </c>
      <c r="D150" s="266"/>
      <c r="E150" s="472">
        <v>50708.39</v>
      </c>
      <c r="F150" s="494">
        <f t="shared" si="2"/>
        <v>566736710.91999984</v>
      </c>
    </row>
    <row r="151" spans="1:6" s="275" customFormat="1" ht="48.75" customHeight="1" x14ac:dyDescent="0.2">
      <c r="A151" s="217">
        <v>44349</v>
      </c>
      <c r="B151" s="710" t="s">
        <v>4876</v>
      </c>
      <c r="C151" s="293" t="s">
        <v>4784</v>
      </c>
      <c r="D151" s="266"/>
      <c r="E151" s="472">
        <v>34380.93</v>
      </c>
      <c r="F151" s="494">
        <f t="shared" si="2"/>
        <v>566702329.98999989</v>
      </c>
    </row>
    <row r="152" spans="1:6" s="275" customFormat="1" ht="41.25" customHeight="1" x14ac:dyDescent="0.2">
      <c r="A152" s="217">
        <v>44351</v>
      </c>
      <c r="B152" s="710" t="s">
        <v>4574</v>
      </c>
      <c r="C152" s="293" t="s">
        <v>4785</v>
      </c>
      <c r="D152" s="266"/>
      <c r="E152" s="423">
        <v>31998.15</v>
      </c>
      <c r="F152" s="494">
        <f t="shared" si="2"/>
        <v>566670331.83999991</v>
      </c>
    </row>
    <row r="153" spans="1:6" s="275" customFormat="1" ht="41.25" customHeight="1" x14ac:dyDescent="0.2">
      <c r="A153" s="217">
        <v>44351</v>
      </c>
      <c r="B153" s="710" t="s">
        <v>4575</v>
      </c>
      <c r="C153" s="293" t="s">
        <v>4786</v>
      </c>
      <c r="D153" s="266"/>
      <c r="E153" s="423">
        <v>88458.7</v>
      </c>
      <c r="F153" s="494">
        <f t="shared" si="2"/>
        <v>566581873.13999987</v>
      </c>
    </row>
    <row r="154" spans="1:6" s="275" customFormat="1" ht="41.25" customHeight="1" x14ac:dyDescent="0.2">
      <c r="A154" s="217">
        <v>44351</v>
      </c>
      <c r="B154" s="710" t="s">
        <v>4576</v>
      </c>
      <c r="C154" s="293" t="s">
        <v>4787</v>
      </c>
      <c r="D154" s="266"/>
      <c r="E154" s="423">
        <v>206941.09</v>
      </c>
      <c r="F154" s="494">
        <f t="shared" si="2"/>
        <v>566374932.04999983</v>
      </c>
    </row>
    <row r="155" spans="1:6" s="275" customFormat="1" ht="50.25" customHeight="1" x14ac:dyDescent="0.2">
      <c r="A155" s="217">
        <v>44351</v>
      </c>
      <c r="B155" s="710" t="s">
        <v>4577</v>
      </c>
      <c r="C155" s="293" t="s">
        <v>4788</v>
      </c>
      <c r="D155" s="266"/>
      <c r="E155" s="423">
        <v>140304.57</v>
      </c>
      <c r="F155" s="494">
        <f t="shared" si="2"/>
        <v>566234627.47999978</v>
      </c>
    </row>
    <row r="156" spans="1:6" s="275" customFormat="1" ht="41.25" customHeight="1" x14ac:dyDescent="0.2">
      <c r="A156" s="217">
        <v>44351</v>
      </c>
      <c r="B156" s="710" t="s">
        <v>4578</v>
      </c>
      <c r="C156" s="293" t="s">
        <v>4789</v>
      </c>
      <c r="D156" s="266"/>
      <c r="E156" s="423">
        <v>187688.05</v>
      </c>
      <c r="F156" s="494">
        <f t="shared" si="2"/>
        <v>566046939.42999983</v>
      </c>
    </row>
    <row r="157" spans="1:6" s="275" customFormat="1" ht="41.25" customHeight="1" x14ac:dyDescent="0.2">
      <c r="A157" s="217">
        <v>44351</v>
      </c>
      <c r="B157" s="710" t="s">
        <v>4579</v>
      </c>
      <c r="C157" s="293" t="s">
        <v>4790</v>
      </c>
      <c r="D157" s="266"/>
      <c r="E157" s="423">
        <v>7840.85</v>
      </c>
      <c r="F157" s="494">
        <f t="shared" si="2"/>
        <v>566039098.5799998</v>
      </c>
    </row>
    <row r="158" spans="1:6" s="275" customFormat="1" ht="41.25" customHeight="1" x14ac:dyDescent="0.2">
      <c r="A158" s="217">
        <v>44351</v>
      </c>
      <c r="B158" s="710" t="s">
        <v>4580</v>
      </c>
      <c r="C158" s="293" t="s">
        <v>4791</v>
      </c>
      <c r="D158" s="266"/>
      <c r="E158" s="423">
        <v>216134.77</v>
      </c>
      <c r="F158" s="494">
        <f t="shared" si="2"/>
        <v>565822963.80999982</v>
      </c>
    </row>
    <row r="159" spans="1:6" s="275" customFormat="1" ht="23.25" customHeight="1" x14ac:dyDescent="0.2">
      <c r="A159" s="217">
        <v>44351</v>
      </c>
      <c r="B159" s="710" t="s">
        <v>4581</v>
      </c>
      <c r="C159" s="293" t="s">
        <v>41</v>
      </c>
      <c r="D159" s="266"/>
      <c r="E159" s="423">
        <v>0</v>
      </c>
      <c r="F159" s="494">
        <f t="shared" si="2"/>
        <v>565822963.80999982</v>
      </c>
    </row>
    <row r="160" spans="1:6" s="275" customFormat="1" ht="41.25" customHeight="1" x14ac:dyDescent="0.2">
      <c r="A160" s="217">
        <v>44351</v>
      </c>
      <c r="B160" s="710" t="s">
        <v>4582</v>
      </c>
      <c r="C160" s="293" t="s">
        <v>4792</v>
      </c>
      <c r="D160" s="266"/>
      <c r="E160" s="423">
        <v>143842.64000000001</v>
      </c>
      <c r="F160" s="494">
        <f t="shared" si="2"/>
        <v>565679121.16999984</v>
      </c>
    </row>
    <row r="161" spans="1:6" s="275" customFormat="1" ht="41.25" customHeight="1" x14ac:dyDescent="0.2">
      <c r="A161" s="217">
        <v>44351</v>
      </c>
      <c r="B161" s="710" t="s">
        <v>4583</v>
      </c>
      <c r="C161" s="293" t="s">
        <v>4793</v>
      </c>
      <c r="D161" s="266"/>
      <c r="E161" s="423">
        <v>76151.360000000001</v>
      </c>
      <c r="F161" s="494">
        <f t="shared" si="2"/>
        <v>565602969.80999982</v>
      </c>
    </row>
    <row r="162" spans="1:6" s="275" customFormat="1" ht="41.25" customHeight="1" x14ac:dyDescent="0.2">
      <c r="A162" s="217">
        <v>44351</v>
      </c>
      <c r="B162" s="710" t="s">
        <v>4584</v>
      </c>
      <c r="C162" s="293" t="s">
        <v>4794</v>
      </c>
      <c r="D162" s="266"/>
      <c r="E162" s="423">
        <v>74766.960000000006</v>
      </c>
      <c r="F162" s="494">
        <f t="shared" si="2"/>
        <v>565528202.84999979</v>
      </c>
    </row>
    <row r="163" spans="1:6" s="275" customFormat="1" ht="47.25" customHeight="1" x14ac:dyDescent="0.2">
      <c r="A163" s="217">
        <v>44351</v>
      </c>
      <c r="B163" s="710" t="s">
        <v>4585</v>
      </c>
      <c r="C163" s="293" t="s">
        <v>4795</v>
      </c>
      <c r="D163" s="266"/>
      <c r="E163" s="423">
        <v>41536.69</v>
      </c>
      <c r="F163" s="494">
        <f t="shared" si="2"/>
        <v>565486666.15999973</v>
      </c>
    </row>
    <row r="164" spans="1:6" s="275" customFormat="1" ht="41.25" customHeight="1" x14ac:dyDescent="0.2">
      <c r="A164" s="217">
        <v>44351</v>
      </c>
      <c r="B164" s="710" t="s">
        <v>4586</v>
      </c>
      <c r="C164" s="293" t="s">
        <v>4796</v>
      </c>
      <c r="D164" s="266"/>
      <c r="E164" s="423">
        <v>35537.06</v>
      </c>
      <c r="F164" s="494">
        <f t="shared" si="2"/>
        <v>565451129.09999979</v>
      </c>
    </row>
    <row r="165" spans="1:6" s="275" customFormat="1" ht="41.25" customHeight="1" x14ac:dyDescent="0.2">
      <c r="A165" s="217">
        <v>44351</v>
      </c>
      <c r="B165" s="710" t="s">
        <v>4587</v>
      </c>
      <c r="C165" s="293" t="s">
        <v>4797</v>
      </c>
      <c r="D165" s="266"/>
      <c r="E165" s="423">
        <v>25383.02</v>
      </c>
      <c r="F165" s="494">
        <f t="shared" si="2"/>
        <v>565425746.0799998</v>
      </c>
    </row>
    <row r="166" spans="1:6" s="275" customFormat="1" ht="41.25" customHeight="1" x14ac:dyDescent="0.2">
      <c r="A166" s="217">
        <v>44351</v>
      </c>
      <c r="B166" s="710" t="s">
        <v>4588</v>
      </c>
      <c r="C166" s="293" t="s">
        <v>4798</v>
      </c>
      <c r="D166" s="266"/>
      <c r="E166" s="423">
        <v>58381.98</v>
      </c>
      <c r="F166" s="494">
        <f t="shared" si="2"/>
        <v>565367364.09999979</v>
      </c>
    </row>
    <row r="167" spans="1:6" s="275" customFormat="1" ht="41.25" customHeight="1" x14ac:dyDescent="0.2">
      <c r="A167" s="217">
        <v>44351</v>
      </c>
      <c r="B167" s="710" t="s">
        <v>4589</v>
      </c>
      <c r="C167" s="293" t="s">
        <v>4799</v>
      </c>
      <c r="D167" s="266"/>
      <c r="E167" s="423">
        <v>164183.76</v>
      </c>
      <c r="F167" s="494">
        <f t="shared" si="2"/>
        <v>565203180.33999979</v>
      </c>
    </row>
    <row r="168" spans="1:6" s="275" customFormat="1" ht="41.25" customHeight="1" x14ac:dyDescent="0.2">
      <c r="A168" s="217">
        <v>44351</v>
      </c>
      <c r="B168" s="710" t="s">
        <v>4590</v>
      </c>
      <c r="C168" s="293" t="s">
        <v>4800</v>
      </c>
      <c r="D168" s="266"/>
      <c r="E168" s="423">
        <v>187688.05</v>
      </c>
      <c r="F168" s="494">
        <f t="shared" si="2"/>
        <v>565015492.28999984</v>
      </c>
    </row>
    <row r="169" spans="1:6" s="275" customFormat="1" ht="41.25" customHeight="1" x14ac:dyDescent="0.2">
      <c r="A169" s="217">
        <v>44351</v>
      </c>
      <c r="B169" s="710" t="s">
        <v>4591</v>
      </c>
      <c r="C169" s="293" t="s">
        <v>4801</v>
      </c>
      <c r="D169" s="266"/>
      <c r="E169" s="423">
        <v>187688.05</v>
      </c>
      <c r="F169" s="494">
        <f t="shared" si="2"/>
        <v>564827804.23999989</v>
      </c>
    </row>
    <row r="170" spans="1:6" s="275" customFormat="1" ht="42" customHeight="1" x14ac:dyDescent="0.2">
      <c r="A170" s="217">
        <v>44351</v>
      </c>
      <c r="B170" s="710" t="s">
        <v>4592</v>
      </c>
      <c r="C170" s="293" t="s">
        <v>4802</v>
      </c>
      <c r="D170" s="266"/>
      <c r="E170" s="423">
        <v>152611.91</v>
      </c>
      <c r="F170" s="494">
        <f t="shared" si="2"/>
        <v>564675192.32999992</v>
      </c>
    </row>
    <row r="171" spans="1:6" s="275" customFormat="1" ht="41.25" customHeight="1" x14ac:dyDescent="0.2">
      <c r="A171" s="217">
        <v>44351</v>
      </c>
      <c r="B171" s="710" t="s">
        <v>4593</v>
      </c>
      <c r="C171" s="293" t="s">
        <v>4803</v>
      </c>
      <c r="D171" s="266"/>
      <c r="E171" s="423">
        <v>76151.360000000001</v>
      </c>
      <c r="F171" s="494">
        <f t="shared" si="2"/>
        <v>564599040.96999991</v>
      </c>
    </row>
    <row r="172" spans="1:6" s="275" customFormat="1" ht="47.25" customHeight="1" x14ac:dyDescent="0.2">
      <c r="A172" s="217">
        <v>44351</v>
      </c>
      <c r="B172" s="710" t="s">
        <v>4594</v>
      </c>
      <c r="C172" s="293" t="s">
        <v>4804</v>
      </c>
      <c r="D172" s="266"/>
      <c r="E172" s="423">
        <v>187688.05</v>
      </c>
      <c r="F172" s="494">
        <f t="shared" si="2"/>
        <v>564411352.91999996</v>
      </c>
    </row>
    <row r="173" spans="1:6" s="275" customFormat="1" ht="41.25" customHeight="1" x14ac:dyDescent="0.2">
      <c r="A173" s="217">
        <v>44351</v>
      </c>
      <c r="B173" s="710" t="s">
        <v>4595</v>
      </c>
      <c r="C173" s="293" t="s">
        <v>4805</v>
      </c>
      <c r="D173" s="266"/>
      <c r="E173" s="423">
        <v>216609.14</v>
      </c>
      <c r="F173" s="494">
        <f t="shared" si="2"/>
        <v>564194743.77999997</v>
      </c>
    </row>
    <row r="174" spans="1:6" s="275" customFormat="1" ht="41.25" customHeight="1" x14ac:dyDescent="0.2">
      <c r="A174" s="217">
        <v>44351</v>
      </c>
      <c r="B174" s="710" t="s">
        <v>4596</v>
      </c>
      <c r="C174" s="293" t="s">
        <v>4806</v>
      </c>
      <c r="D174" s="266"/>
      <c r="E174" s="423">
        <v>83258.880000000005</v>
      </c>
      <c r="F174" s="494">
        <f t="shared" si="2"/>
        <v>564111484.89999998</v>
      </c>
    </row>
    <row r="175" spans="1:6" s="275" customFormat="1" ht="41.25" customHeight="1" x14ac:dyDescent="0.2">
      <c r="A175" s="217">
        <v>44351</v>
      </c>
      <c r="B175" s="710" t="s">
        <v>4597</v>
      </c>
      <c r="C175" s="293" t="s">
        <v>4807</v>
      </c>
      <c r="D175" s="266"/>
      <c r="E175" s="423">
        <v>621500</v>
      </c>
      <c r="F175" s="494">
        <f t="shared" si="2"/>
        <v>563489984.89999998</v>
      </c>
    </row>
    <row r="176" spans="1:6" s="275" customFormat="1" ht="47.25" customHeight="1" x14ac:dyDescent="0.2">
      <c r="A176" s="217">
        <v>44351</v>
      </c>
      <c r="B176" s="710" t="s">
        <v>4598</v>
      </c>
      <c r="C176" s="293" t="s">
        <v>4808</v>
      </c>
      <c r="D176" s="266"/>
      <c r="E176" s="423">
        <v>7614.21</v>
      </c>
      <c r="F176" s="494">
        <f t="shared" si="2"/>
        <v>563482370.68999994</v>
      </c>
    </row>
    <row r="177" spans="1:6" s="275" customFormat="1" ht="41.25" customHeight="1" x14ac:dyDescent="0.2">
      <c r="A177" s="217">
        <v>44351</v>
      </c>
      <c r="B177" s="710" t="s">
        <v>4599</v>
      </c>
      <c r="C177" s="293" t="s">
        <v>4809</v>
      </c>
      <c r="D177" s="266"/>
      <c r="E177" s="423">
        <v>12259.34</v>
      </c>
      <c r="F177" s="494">
        <f t="shared" si="2"/>
        <v>563470111.3499999</v>
      </c>
    </row>
    <row r="178" spans="1:6" s="275" customFormat="1" ht="41.25" customHeight="1" x14ac:dyDescent="0.2">
      <c r="A178" s="217">
        <v>44351</v>
      </c>
      <c r="B178" s="710" t="s">
        <v>4600</v>
      </c>
      <c r="C178" s="293" t="s">
        <v>4810</v>
      </c>
      <c r="D178" s="266"/>
      <c r="E178" s="423">
        <v>100944.79</v>
      </c>
      <c r="F178" s="494">
        <f t="shared" si="2"/>
        <v>563369166.55999994</v>
      </c>
    </row>
    <row r="179" spans="1:6" s="275" customFormat="1" ht="41.25" customHeight="1" x14ac:dyDescent="0.2">
      <c r="A179" s="217">
        <v>44351</v>
      </c>
      <c r="B179" s="710" t="s">
        <v>4601</v>
      </c>
      <c r="C179" s="293" t="s">
        <v>4811</v>
      </c>
      <c r="D179" s="266"/>
      <c r="E179" s="423">
        <v>185380.71</v>
      </c>
      <c r="F179" s="494">
        <f t="shared" si="2"/>
        <v>563183785.8499999</v>
      </c>
    </row>
    <row r="180" spans="1:6" s="275" customFormat="1" ht="41.25" customHeight="1" x14ac:dyDescent="0.2">
      <c r="A180" s="217">
        <v>44351</v>
      </c>
      <c r="B180" s="710" t="s">
        <v>4602</v>
      </c>
      <c r="C180" s="293" t="s">
        <v>4812</v>
      </c>
      <c r="D180" s="266"/>
      <c r="E180" s="423">
        <v>185380.71</v>
      </c>
      <c r="F180" s="494">
        <f t="shared" si="2"/>
        <v>562998405.13999987</v>
      </c>
    </row>
    <row r="181" spans="1:6" s="275" customFormat="1" ht="41.25" customHeight="1" x14ac:dyDescent="0.2">
      <c r="A181" s="217">
        <v>44351</v>
      </c>
      <c r="B181" s="710" t="s">
        <v>4603</v>
      </c>
      <c r="C181" s="293" t="s">
        <v>1591</v>
      </c>
      <c r="D181" s="266"/>
      <c r="E181" s="423">
        <v>43844.02</v>
      </c>
      <c r="F181" s="494">
        <f t="shared" si="2"/>
        <v>562954561.11999989</v>
      </c>
    </row>
    <row r="182" spans="1:6" s="275" customFormat="1" ht="41.25" customHeight="1" x14ac:dyDescent="0.2">
      <c r="A182" s="217">
        <v>44351</v>
      </c>
      <c r="B182" s="710" t="s">
        <v>4604</v>
      </c>
      <c r="C182" s="293" t="s">
        <v>4813</v>
      </c>
      <c r="D182" s="266"/>
      <c r="E182" s="423">
        <v>29764.84</v>
      </c>
      <c r="F182" s="494">
        <f t="shared" si="2"/>
        <v>562924796.27999985</v>
      </c>
    </row>
    <row r="183" spans="1:6" s="275" customFormat="1" ht="41.25" customHeight="1" x14ac:dyDescent="0.2">
      <c r="A183" s="217">
        <v>44351</v>
      </c>
      <c r="B183" s="710" t="s">
        <v>4605</v>
      </c>
      <c r="C183" s="293" t="s">
        <v>4814</v>
      </c>
      <c r="D183" s="266"/>
      <c r="E183" s="423">
        <v>42459.62</v>
      </c>
      <c r="F183" s="494">
        <f t="shared" si="2"/>
        <v>562882336.65999985</v>
      </c>
    </row>
    <row r="184" spans="1:6" s="275" customFormat="1" ht="41.25" customHeight="1" x14ac:dyDescent="0.2">
      <c r="A184" s="217">
        <v>44351</v>
      </c>
      <c r="B184" s="710" t="s">
        <v>4606</v>
      </c>
      <c r="C184" s="293" t="s">
        <v>4815</v>
      </c>
      <c r="D184" s="266"/>
      <c r="E184" s="423">
        <v>101219.2</v>
      </c>
      <c r="F184" s="494">
        <f t="shared" si="2"/>
        <v>562781117.4599998</v>
      </c>
    </row>
    <row r="185" spans="1:6" s="275" customFormat="1" ht="41.25" customHeight="1" x14ac:dyDescent="0.2">
      <c r="A185" s="217">
        <v>44351</v>
      </c>
      <c r="B185" s="710" t="s">
        <v>4607</v>
      </c>
      <c r="C185" s="293" t="s">
        <v>4816</v>
      </c>
      <c r="D185" s="266"/>
      <c r="E185" s="423">
        <v>185380.71</v>
      </c>
      <c r="F185" s="494">
        <f t="shared" si="2"/>
        <v>562595736.74999976</v>
      </c>
    </row>
    <row r="186" spans="1:6" s="275" customFormat="1" ht="41.25" customHeight="1" x14ac:dyDescent="0.2">
      <c r="A186" s="217">
        <v>44351</v>
      </c>
      <c r="B186" s="710" t="s">
        <v>4608</v>
      </c>
      <c r="C186" s="293" t="s">
        <v>4817</v>
      </c>
      <c r="D186" s="266"/>
      <c r="E186" s="423">
        <v>141227.5</v>
      </c>
      <c r="F186" s="494">
        <f t="shared" si="2"/>
        <v>562454509.24999976</v>
      </c>
    </row>
    <row r="187" spans="1:6" s="275" customFormat="1" ht="41.25" customHeight="1" x14ac:dyDescent="0.2">
      <c r="A187" s="217">
        <v>44351</v>
      </c>
      <c r="B187" s="710" t="s">
        <v>4609</v>
      </c>
      <c r="C187" s="293" t="s">
        <v>4818</v>
      </c>
      <c r="D187" s="266"/>
      <c r="E187" s="423">
        <v>244093.4</v>
      </c>
      <c r="F187" s="494">
        <f t="shared" si="2"/>
        <v>562210415.84999979</v>
      </c>
    </row>
    <row r="188" spans="1:6" s="275" customFormat="1" ht="41.25" customHeight="1" x14ac:dyDescent="0.2">
      <c r="A188" s="217">
        <v>44351</v>
      </c>
      <c r="B188" s="710" t="s">
        <v>4610</v>
      </c>
      <c r="C188" s="293" t="s">
        <v>4819</v>
      </c>
      <c r="D188" s="266"/>
      <c r="E188" s="423">
        <v>4614.67</v>
      </c>
      <c r="F188" s="494">
        <f t="shared" si="2"/>
        <v>562205801.17999983</v>
      </c>
    </row>
    <row r="189" spans="1:6" s="275" customFormat="1" ht="41.25" customHeight="1" x14ac:dyDescent="0.2">
      <c r="A189" s="217">
        <v>44351</v>
      </c>
      <c r="B189" s="710" t="s">
        <v>4611</v>
      </c>
      <c r="C189" s="293" t="s">
        <v>4820</v>
      </c>
      <c r="D189" s="266"/>
      <c r="E189" s="423">
        <v>98458.7</v>
      </c>
      <c r="F189" s="494">
        <f t="shared" si="2"/>
        <v>562107342.47999978</v>
      </c>
    </row>
    <row r="190" spans="1:6" s="275" customFormat="1" ht="41.25" customHeight="1" x14ac:dyDescent="0.2">
      <c r="A190" s="217">
        <v>44351</v>
      </c>
      <c r="B190" s="710" t="s">
        <v>4612</v>
      </c>
      <c r="C190" s="293" t="s">
        <v>4821</v>
      </c>
      <c r="D190" s="266"/>
      <c r="E190" s="423">
        <v>31075.22</v>
      </c>
      <c r="F190" s="494">
        <f t="shared" si="2"/>
        <v>562076267.25999975</v>
      </c>
    </row>
    <row r="191" spans="1:6" s="275" customFormat="1" ht="41.25" customHeight="1" x14ac:dyDescent="0.2">
      <c r="A191" s="217">
        <v>44351</v>
      </c>
      <c r="B191" s="710" t="s">
        <v>4613</v>
      </c>
      <c r="C191" s="293" t="s">
        <v>4822</v>
      </c>
      <c r="D191" s="266"/>
      <c r="E191" s="423">
        <v>187688.05</v>
      </c>
      <c r="F191" s="494">
        <f t="shared" si="2"/>
        <v>561888579.2099998</v>
      </c>
    </row>
    <row r="192" spans="1:6" s="275" customFormat="1" ht="41.25" customHeight="1" x14ac:dyDescent="0.2">
      <c r="A192" s="217">
        <v>44351</v>
      </c>
      <c r="B192" s="710" t="s">
        <v>4614</v>
      </c>
      <c r="C192" s="293" t="s">
        <v>4823</v>
      </c>
      <c r="D192" s="266"/>
      <c r="E192" s="423">
        <v>79400</v>
      </c>
      <c r="F192" s="494">
        <f t="shared" si="2"/>
        <v>561809179.2099998</v>
      </c>
    </row>
    <row r="193" spans="1:6" s="275" customFormat="1" ht="41.25" customHeight="1" x14ac:dyDescent="0.2">
      <c r="A193" s="217">
        <v>44351</v>
      </c>
      <c r="B193" s="710" t="s">
        <v>4615</v>
      </c>
      <c r="C193" s="293" t="s">
        <v>4824</v>
      </c>
      <c r="D193" s="266"/>
      <c r="E193" s="423">
        <v>20306.41</v>
      </c>
      <c r="F193" s="494">
        <f t="shared" si="2"/>
        <v>561788872.79999983</v>
      </c>
    </row>
    <row r="194" spans="1:6" s="275" customFormat="1" ht="41.25" customHeight="1" x14ac:dyDescent="0.2">
      <c r="A194" s="217">
        <v>44351</v>
      </c>
      <c r="B194" s="710" t="s">
        <v>4616</v>
      </c>
      <c r="C194" s="293" t="s">
        <v>4825</v>
      </c>
      <c r="D194" s="266"/>
      <c r="E194" s="423">
        <v>259869.06</v>
      </c>
      <c r="F194" s="494">
        <f t="shared" si="2"/>
        <v>561529003.73999989</v>
      </c>
    </row>
    <row r="195" spans="1:6" s="275" customFormat="1" ht="21" customHeight="1" x14ac:dyDescent="0.2">
      <c r="A195" s="217">
        <v>44351</v>
      </c>
      <c r="B195" s="710" t="s">
        <v>4617</v>
      </c>
      <c r="C195" s="293" t="s">
        <v>41</v>
      </c>
      <c r="D195" s="266"/>
      <c r="E195" s="423">
        <v>0</v>
      </c>
      <c r="F195" s="494">
        <f t="shared" si="2"/>
        <v>561529003.73999989</v>
      </c>
    </row>
    <row r="196" spans="1:6" s="275" customFormat="1" ht="41.25" customHeight="1" x14ac:dyDescent="0.2">
      <c r="A196" s="217">
        <v>44351</v>
      </c>
      <c r="B196" s="710" t="s">
        <v>4618</v>
      </c>
      <c r="C196" s="293" t="s">
        <v>4826</v>
      </c>
      <c r="D196" s="266"/>
      <c r="E196" s="423">
        <v>141432.76</v>
      </c>
      <c r="F196" s="494">
        <f t="shared" si="2"/>
        <v>561387570.9799999</v>
      </c>
    </row>
    <row r="197" spans="1:6" s="275" customFormat="1" ht="41.25" customHeight="1" x14ac:dyDescent="0.2">
      <c r="A197" s="217">
        <v>44351</v>
      </c>
      <c r="B197" s="710" t="s">
        <v>4619</v>
      </c>
      <c r="C197" s="293" t="s">
        <v>4827</v>
      </c>
      <c r="D197" s="266"/>
      <c r="E197" s="423">
        <v>521.52</v>
      </c>
      <c r="F197" s="494">
        <f t="shared" si="2"/>
        <v>561387049.45999992</v>
      </c>
    </row>
    <row r="198" spans="1:6" s="275" customFormat="1" ht="41.25" customHeight="1" x14ac:dyDescent="0.2">
      <c r="A198" s="217">
        <v>44351</v>
      </c>
      <c r="B198" s="710" t="s">
        <v>4620</v>
      </c>
      <c r="C198" s="293" t="s">
        <v>4828</v>
      </c>
      <c r="D198" s="266"/>
      <c r="E198" s="423">
        <v>175380.71</v>
      </c>
      <c r="F198" s="494">
        <f t="shared" si="2"/>
        <v>561211668.74999988</v>
      </c>
    </row>
    <row r="199" spans="1:6" s="275" customFormat="1" ht="41.25" customHeight="1" x14ac:dyDescent="0.2">
      <c r="A199" s="217">
        <v>44351</v>
      </c>
      <c r="B199" s="710" t="s">
        <v>4621</v>
      </c>
      <c r="C199" s="293" t="s">
        <v>4829</v>
      </c>
      <c r="D199" s="266"/>
      <c r="E199" s="423">
        <v>1184</v>
      </c>
      <c r="F199" s="494">
        <f t="shared" si="2"/>
        <v>561210484.74999988</v>
      </c>
    </row>
    <row r="200" spans="1:6" s="275" customFormat="1" ht="41.25" customHeight="1" x14ac:dyDescent="0.2">
      <c r="A200" s="217">
        <v>44351</v>
      </c>
      <c r="B200" s="710" t="s">
        <v>4622</v>
      </c>
      <c r="C200" s="293" t="s">
        <v>4830</v>
      </c>
      <c r="D200" s="266"/>
      <c r="E200" s="423">
        <v>120766.04</v>
      </c>
      <c r="F200" s="494">
        <f t="shared" si="2"/>
        <v>561089718.70999992</v>
      </c>
    </row>
    <row r="201" spans="1:6" s="275" customFormat="1" ht="41.25" customHeight="1" x14ac:dyDescent="0.2">
      <c r="A201" s="217">
        <v>44351</v>
      </c>
      <c r="B201" s="710" t="s">
        <v>4623</v>
      </c>
      <c r="C201" s="293" t="s">
        <v>4831</v>
      </c>
      <c r="D201" s="266"/>
      <c r="E201" s="423">
        <v>5076.1400000000003</v>
      </c>
      <c r="F201" s="494">
        <f t="shared" si="2"/>
        <v>561084642.56999993</v>
      </c>
    </row>
    <row r="202" spans="1:6" s="275" customFormat="1" ht="41.25" customHeight="1" x14ac:dyDescent="0.2">
      <c r="A202" s="217">
        <v>44351</v>
      </c>
      <c r="B202" s="710" t="s">
        <v>4624</v>
      </c>
      <c r="C202" s="293" t="s">
        <v>4832</v>
      </c>
      <c r="D202" s="266"/>
      <c r="E202" s="423">
        <v>44674.11</v>
      </c>
      <c r="F202" s="494">
        <f t="shared" si="2"/>
        <v>561039968.45999992</v>
      </c>
    </row>
    <row r="203" spans="1:6" s="275" customFormat="1" ht="41.25" customHeight="1" x14ac:dyDescent="0.2">
      <c r="A203" s="217">
        <v>44351</v>
      </c>
      <c r="B203" s="710" t="s">
        <v>4625</v>
      </c>
      <c r="C203" s="293" t="s">
        <v>4833</v>
      </c>
      <c r="D203" s="266"/>
      <c r="E203" s="423">
        <v>187688.05</v>
      </c>
      <c r="F203" s="494">
        <f t="shared" si="2"/>
        <v>560852280.40999997</v>
      </c>
    </row>
    <row r="204" spans="1:6" s="275" customFormat="1" ht="33.75" customHeight="1" x14ac:dyDescent="0.2">
      <c r="A204" s="217">
        <v>44351</v>
      </c>
      <c r="B204" s="710" t="s">
        <v>4626</v>
      </c>
      <c r="C204" s="293" t="s">
        <v>4834</v>
      </c>
      <c r="D204" s="266"/>
      <c r="E204" s="423">
        <v>26059.9</v>
      </c>
      <c r="F204" s="494">
        <f t="shared" si="2"/>
        <v>560826220.50999999</v>
      </c>
    </row>
    <row r="205" spans="1:6" s="275" customFormat="1" ht="41.25" customHeight="1" x14ac:dyDescent="0.2">
      <c r="A205" s="217">
        <v>44351</v>
      </c>
      <c r="B205" s="710" t="s">
        <v>4627</v>
      </c>
      <c r="C205" s="293" t="s">
        <v>4835</v>
      </c>
      <c r="D205" s="266"/>
      <c r="E205" s="423">
        <v>96151.360000000001</v>
      </c>
      <c r="F205" s="494">
        <f t="shared" si="2"/>
        <v>560730069.14999998</v>
      </c>
    </row>
    <row r="206" spans="1:6" s="275" customFormat="1" ht="41.25" customHeight="1" x14ac:dyDescent="0.2">
      <c r="A206" s="217">
        <v>44351</v>
      </c>
      <c r="B206" s="710" t="s">
        <v>4628</v>
      </c>
      <c r="C206" s="293" t="s">
        <v>4836</v>
      </c>
      <c r="D206" s="266"/>
      <c r="E206" s="423">
        <v>76151.360000000001</v>
      </c>
      <c r="F206" s="494">
        <f t="shared" ref="F206:F269" si="3">F205-E206</f>
        <v>560653917.78999996</v>
      </c>
    </row>
    <row r="207" spans="1:6" s="275" customFormat="1" ht="41.25" customHeight="1" x14ac:dyDescent="0.2">
      <c r="A207" s="217">
        <v>44351</v>
      </c>
      <c r="B207" s="710" t="s">
        <v>4629</v>
      </c>
      <c r="C207" s="293" t="s">
        <v>4837</v>
      </c>
      <c r="D207" s="266"/>
      <c r="E207" s="423">
        <v>98458.7</v>
      </c>
      <c r="F207" s="494">
        <f t="shared" si="3"/>
        <v>560555459.08999991</v>
      </c>
    </row>
    <row r="208" spans="1:6" s="275" customFormat="1" ht="41.25" customHeight="1" x14ac:dyDescent="0.2">
      <c r="A208" s="217">
        <v>44351</v>
      </c>
      <c r="B208" s="710" t="s">
        <v>4630</v>
      </c>
      <c r="C208" s="293" t="s">
        <v>4838</v>
      </c>
      <c r="D208" s="266"/>
      <c r="E208" s="423">
        <v>4614.67</v>
      </c>
      <c r="F208" s="494">
        <f t="shared" si="3"/>
        <v>560550844.41999996</v>
      </c>
    </row>
    <row r="209" spans="1:6" s="275" customFormat="1" ht="41.25" customHeight="1" x14ac:dyDescent="0.2">
      <c r="A209" s="217">
        <v>44351</v>
      </c>
      <c r="B209" s="710" t="s">
        <v>4631</v>
      </c>
      <c r="C209" s="293" t="s">
        <v>4839</v>
      </c>
      <c r="D209" s="266"/>
      <c r="E209" s="423">
        <v>163073.37</v>
      </c>
      <c r="F209" s="494">
        <f t="shared" si="3"/>
        <v>560387771.04999995</v>
      </c>
    </row>
    <row r="210" spans="1:6" s="275" customFormat="1" ht="41.25" customHeight="1" x14ac:dyDescent="0.2">
      <c r="A210" s="217">
        <v>44351</v>
      </c>
      <c r="B210" s="710" t="s">
        <v>4632</v>
      </c>
      <c r="C210" s="293" t="s">
        <v>4840</v>
      </c>
      <c r="D210" s="266"/>
      <c r="E210" s="423">
        <v>187688.05</v>
      </c>
      <c r="F210" s="494">
        <f t="shared" si="3"/>
        <v>560200083</v>
      </c>
    </row>
    <row r="211" spans="1:6" s="275" customFormat="1" ht="41.25" customHeight="1" x14ac:dyDescent="0.2">
      <c r="A211" s="217">
        <v>44351</v>
      </c>
      <c r="B211" s="710" t="s">
        <v>4633</v>
      </c>
      <c r="C211" s="293" t="s">
        <v>4841</v>
      </c>
      <c r="D211" s="266"/>
      <c r="E211" s="423">
        <v>10383.02</v>
      </c>
      <c r="F211" s="494">
        <f t="shared" si="3"/>
        <v>560189699.98000002</v>
      </c>
    </row>
    <row r="212" spans="1:6" s="275" customFormat="1" ht="41.25" customHeight="1" x14ac:dyDescent="0.2">
      <c r="A212" s="217">
        <v>44351</v>
      </c>
      <c r="B212" s="710" t="s">
        <v>4634</v>
      </c>
      <c r="C212" s="293" t="s">
        <v>4842</v>
      </c>
      <c r="D212" s="266"/>
      <c r="E212" s="423">
        <v>139381.63</v>
      </c>
      <c r="F212" s="494">
        <f t="shared" si="3"/>
        <v>560050318.35000002</v>
      </c>
    </row>
    <row r="213" spans="1:6" s="275" customFormat="1" ht="41.25" customHeight="1" x14ac:dyDescent="0.2">
      <c r="A213" s="217">
        <v>44351</v>
      </c>
      <c r="B213" s="710" t="s">
        <v>4635</v>
      </c>
      <c r="C213" s="293" t="s">
        <v>4843</v>
      </c>
      <c r="D213" s="266"/>
      <c r="E213" s="423">
        <v>1492</v>
      </c>
      <c r="F213" s="494">
        <f t="shared" si="3"/>
        <v>560048826.35000002</v>
      </c>
    </row>
    <row r="214" spans="1:6" s="275" customFormat="1" ht="49.5" customHeight="1" x14ac:dyDescent="0.2">
      <c r="A214" s="217">
        <v>44351</v>
      </c>
      <c r="B214" s="710" t="s">
        <v>4636</v>
      </c>
      <c r="C214" s="293" t="s">
        <v>4844</v>
      </c>
      <c r="D214" s="266"/>
      <c r="E214" s="423">
        <v>149897.71</v>
      </c>
      <c r="F214" s="494">
        <f t="shared" si="3"/>
        <v>559898928.63999999</v>
      </c>
    </row>
    <row r="215" spans="1:6" s="275" customFormat="1" ht="21.75" customHeight="1" x14ac:dyDescent="0.2">
      <c r="A215" s="217">
        <v>44351</v>
      </c>
      <c r="B215" s="710" t="s">
        <v>5835</v>
      </c>
      <c r="C215" s="293" t="s">
        <v>41</v>
      </c>
      <c r="D215" s="266"/>
      <c r="E215" s="423">
        <v>0</v>
      </c>
      <c r="F215" s="494">
        <f t="shared" si="3"/>
        <v>559898928.63999999</v>
      </c>
    </row>
    <row r="216" spans="1:6" s="275" customFormat="1" ht="23.25" customHeight="1" x14ac:dyDescent="0.2">
      <c r="A216" s="217">
        <v>44351</v>
      </c>
      <c r="B216" s="710" t="s">
        <v>5836</v>
      </c>
      <c r="C216" s="293" t="s">
        <v>41</v>
      </c>
      <c r="D216" s="266"/>
      <c r="E216" s="423">
        <v>0</v>
      </c>
      <c r="F216" s="494">
        <f t="shared" si="3"/>
        <v>559898928.63999999</v>
      </c>
    </row>
    <row r="217" spans="1:6" s="275" customFormat="1" ht="59.25" customHeight="1" x14ac:dyDescent="0.2">
      <c r="A217" s="217">
        <v>44354</v>
      </c>
      <c r="B217" s="710" t="s">
        <v>4637</v>
      </c>
      <c r="C217" s="293" t="s">
        <v>4845</v>
      </c>
      <c r="D217" s="266"/>
      <c r="E217" s="472">
        <v>9000</v>
      </c>
      <c r="F217" s="494">
        <f t="shared" si="3"/>
        <v>559889928.63999999</v>
      </c>
    </row>
    <row r="218" spans="1:6" s="275" customFormat="1" ht="53.25" customHeight="1" x14ac:dyDescent="0.2">
      <c r="A218" s="217">
        <v>44354</v>
      </c>
      <c r="B218" s="710" t="s">
        <v>4638</v>
      </c>
      <c r="C218" s="293" t="s">
        <v>4846</v>
      </c>
      <c r="D218" s="266"/>
      <c r="E218" s="472">
        <v>673671.72</v>
      </c>
      <c r="F218" s="494">
        <f t="shared" si="3"/>
        <v>559216256.91999996</v>
      </c>
    </row>
    <row r="219" spans="1:6" s="275" customFormat="1" ht="20.25" customHeight="1" x14ac:dyDescent="0.2">
      <c r="A219" s="217">
        <v>44354</v>
      </c>
      <c r="B219" s="710" t="s">
        <v>5834</v>
      </c>
      <c r="C219" s="293" t="s">
        <v>41</v>
      </c>
      <c r="D219" s="266"/>
      <c r="E219" s="472">
        <v>0</v>
      </c>
      <c r="F219" s="494">
        <f t="shared" si="3"/>
        <v>559216256.91999996</v>
      </c>
    </row>
    <row r="220" spans="1:6" s="275" customFormat="1" ht="49.5" customHeight="1" x14ac:dyDescent="0.2">
      <c r="A220" s="217">
        <v>44354</v>
      </c>
      <c r="B220" s="710" t="s">
        <v>4639</v>
      </c>
      <c r="C220" s="293" t="s">
        <v>4847</v>
      </c>
      <c r="D220" s="266"/>
      <c r="E220" s="472">
        <v>20700</v>
      </c>
      <c r="F220" s="494">
        <f t="shared" si="3"/>
        <v>559195556.91999996</v>
      </c>
    </row>
    <row r="221" spans="1:6" s="275" customFormat="1" ht="41.25" customHeight="1" x14ac:dyDescent="0.2">
      <c r="A221" s="217">
        <v>44354</v>
      </c>
      <c r="B221" s="710" t="s">
        <v>4640</v>
      </c>
      <c r="C221" s="293" t="s">
        <v>4848</v>
      </c>
      <c r="D221" s="266"/>
      <c r="E221" s="472">
        <v>10800</v>
      </c>
      <c r="F221" s="494">
        <f t="shared" si="3"/>
        <v>559184756.91999996</v>
      </c>
    </row>
    <row r="222" spans="1:6" s="275" customFormat="1" ht="48" customHeight="1" x14ac:dyDescent="0.2">
      <c r="A222" s="217">
        <v>44354</v>
      </c>
      <c r="B222" s="710" t="s">
        <v>4641</v>
      </c>
      <c r="C222" s="293" t="s">
        <v>4849</v>
      </c>
      <c r="D222" s="266"/>
      <c r="E222" s="472">
        <v>10890</v>
      </c>
      <c r="F222" s="494">
        <f t="shared" si="3"/>
        <v>559173866.91999996</v>
      </c>
    </row>
    <row r="223" spans="1:6" s="275" customFormat="1" ht="34.5" customHeight="1" x14ac:dyDescent="0.2">
      <c r="A223" s="217">
        <v>44354</v>
      </c>
      <c r="B223" s="710" t="s">
        <v>4642</v>
      </c>
      <c r="C223" s="293" t="s">
        <v>4850</v>
      </c>
      <c r="D223" s="266"/>
      <c r="E223" s="472">
        <v>5400</v>
      </c>
      <c r="F223" s="494">
        <f t="shared" si="3"/>
        <v>559168466.91999996</v>
      </c>
    </row>
    <row r="224" spans="1:6" s="275" customFormat="1" ht="63.75" customHeight="1" x14ac:dyDescent="0.2">
      <c r="A224" s="217">
        <v>44354</v>
      </c>
      <c r="B224" s="710" t="s">
        <v>4643</v>
      </c>
      <c r="C224" s="293" t="s">
        <v>4851</v>
      </c>
      <c r="D224" s="266"/>
      <c r="E224" s="472">
        <v>9000</v>
      </c>
      <c r="F224" s="494">
        <f t="shared" si="3"/>
        <v>559159466.91999996</v>
      </c>
    </row>
    <row r="225" spans="1:6" s="275" customFormat="1" ht="41.25" customHeight="1" x14ac:dyDescent="0.2">
      <c r="A225" s="217">
        <v>44354</v>
      </c>
      <c r="B225" s="710" t="s">
        <v>4644</v>
      </c>
      <c r="C225" s="293" t="s">
        <v>4852</v>
      </c>
      <c r="D225" s="266"/>
      <c r="E225" s="472">
        <v>3461.5</v>
      </c>
      <c r="F225" s="494">
        <f t="shared" si="3"/>
        <v>559156005.41999996</v>
      </c>
    </row>
    <row r="226" spans="1:6" s="275" customFormat="1" ht="59.25" customHeight="1" x14ac:dyDescent="0.2">
      <c r="A226" s="217">
        <v>44354</v>
      </c>
      <c r="B226" s="710" t="s">
        <v>4645</v>
      </c>
      <c r="C226" s="293" t="s">
        <v>4853</v>
      </c>
      <c r="D226" s="266"/>
      <c r="E226" s="472">
        <v>113000</v>
      </c>
      <c r="F226" s="494">
        <f t="shared" si="3"/>
        <v>559043005.41999996</v>
      </c>
    </row>
    <row r="227" spans="1:6" s="275" customFormat="1" ht="63" customHeight="1" x14ac:dyDescent="0.2">
      <c r="A227" s="217">
        <v>44354</v>
      </c>
      <c r="B227" s="710" t="s">
        <v>4646</v>
      </c>
      <c r="C227" s="293" t="s">
        <v>4854</v>
      </c>
      <c r="D227" s="266"/>
      <c r="E227" s="472">
        <v>86625</v>
      </c>
      <c r="F227" s="494">
        <f t="shared" si="3"/>
        <v>558956380.41999996</v>
      </c>
    </row>
    <row r="228" spans="1:6" s="275" customFormat="1" ht="56.25" customHeight="1" x14ac:dyDescent="0.2">
      <c r="A228" s="217">
        <v>44354</v>
      </c>
      <c r="B228" s="710" t="s">
        <v>4647</v>
      </c>
      <c r="C228" s="293" t="s">
        <v>4855</v>
      </c>
      <c r="D228" s="266"/>
      <c r="E228" s="472">
        <v>9000</v>
      </c>
      <c r="F228" s="494">
        <f t="shared" si="3"/>
        <v>558947380.41999996</v>
      </c>
    </row>
    <row r="229" spans="1:6" s="275" customFormat="1" ht="57.75" customHeight="1" x14ac:dyDescent="0.2">
      <c r="A229" s="217">
        <v>44354</v>
      </c>
      <c r="B229" s="710" t="s">
        <v>4877</v>
      </c>
      <c r="C229" s="293" t="s">
        <v>4856</v>
      </c>
      <c r="D229" s="266"/>
      <c r="E229" s="472">
        <v>18937.599999999999</v>
      </c>
      <c r="F229" s="494">
        <f t="shared" si="3"/>
        <v>558928442.81999993</v>
      </c>
    </row>
    <row r="230" spans="1:6" s="275" customFormat="1" ht="41.25" customHeight="1" x14ac:dyDescent="0.2">
      <c r="A230" s="217">
        <v>44354</v>
      </c>
      <c r="B230" s="710" t="s">
        <v>4878</v>
      </c>
      <c r="C230" s="293" t="s">
        <v>4857</v>
      </c>
      <c r="D230" s="266"/>
      <c r="E230" s="472">
        <v>13500</v>
      </c>
      <c r="F230" s="494">
        <f t="shared" si="3"/>
        <v>558914942.81999993</v>
      </c>
    </row>
    <row r="231" spans="1:6" s="275" customFormat="1" ht="41.25" customHeight="1" x14ac:dyDescent="0.2">
      <c r="A231" s="217" t="s">
        <v>4446</v>
      </c>
      <c r="B231" s="710" t="s">
        <v>4648</v>
      </c>
      <c r="C231" s="293" t="s">
        <v>4858</v>
      </c>
      <c r="D231" s="266"/>
      <c r="E231" s="472">
        <v>334430</v>
      </c>
      <c r="F231" s="494">
        <f t="shared" si="3"/>
        <v>558580512.81999993</v>
      </c>
    </row>
    <row r="232" spans="1:6" s="275" customFormat="1" ht="41.25" customHeight="1" x14ac:dyDescent="0.2">
      <c r="A232" s="217" t="s">
        <v>4446</v>
      </c>
      <c r="B232" s="710" t="s">
        <v>4649</v>
      </c>
      <c r="C232" s="293" t="s">
        <v>4859</v>
      </c>
      <c r="D232" s="266"/>
      <c r="E232" s="472">
        <v>169698</v>
      </c>
      <c r="F232" s="494">
        <f t="shared" si="3"/>
        <v>558410814.81999993</v>
      </c>
    </row>
    <row r="233" spans="1:6" s="275" customFormat="1" ht="41.25" customHeight="1" x14ac:dyDescent="0.2">
      <c r="A233" s="217" t="s">
        <v>4446</v>
      </c>
      <c r="B233" s="710" t="s">
        <v>4650</v>
      </c>
      <c r="C233" s="293" t="s">
        <v>4860</v>
      </c>
      <c r="D233" s="266"/>
      <c r="E233" s="472">
        <v>118503.18</v>
      </c>
      <c r="F233" s="494">
        <f t="shared" si="3"/>
        <v>558292311.63999999</v>
      </c>
    </row>
    <row r="234" spans="1:6" s="275" customFormat="1" ht="36.75" customHeight="1" x14ac:dyDescent="0.2">
      <c r="A234" s="217" t="s">
        <v>4446</v>
      </c>
      <c r="B234" s="710" t="s">
        <v>4651</v>
      </c>
      <c r="C234" s="293" t="s">
        <v>4861</v>
      </c>
      <c r="D234" s="266"/>
      <c r="E234" s="472">
        <v>16650</v>
      </c>
      <c r="F234" s="494">
        <f t="shared" si="3"/>
        <v>558275661.63999999</v>
      </c>
    </row>
    <row r="235" spans="1:6" s="275" customFormat="1" ht="41.25" customHeight="1" x14ac:dyDescent="0.2">
      <c r="A235" s="217" t="s">
        <v>4446</v>
      </c>
      <c r="B235" s="710" t="s">
        <v>4652</v>
      </c>
      <c r="C235" s="293" t="s">
        <v>4862</v>
      </c>
      <c r="D235" s="266"/>
      <c r="E235" s="472">
        <v>3150</v>
      </c>
      <c r="F235" s="494">
        <f t="shared" si="3"/>
        <v>558272511.63999999</v>
      </c>
    </row>
    <row r="236" spans="1:6" s="275" customFormat="1" ht="41.25" customHeight="1" x14ac:dyDescent="0.2">
      <c r="A236" s="217" t="s">
        <v>4446</v>
      </c>
      <c r="B236" s="710" t="s">
        <v>4653</v>
      </c>
      <c r="C236" s="293" t="s">
        <v>4863</v>
      </c>
      <c r="D236" s="266"/>
      <c r="E236" s="472">
        <v>15930</v>
      </c>
      <c r="F236" s="494">
        <f t="shared" si="3"/>
        <v>558256581.63999999</v>
      </c>
    </row>
    <row r="237" spans="1:6" s="275" customFormat="1" ht="46.5" customHeight="1" x14ac:dyDescent="0.2">
      <c r="A237" s="217" t="s">
        <v>4446</v>
      </c>
      <c r="B237" s="710" t="s">
        <v>4654</v>
      </c>
      <c r="C237" s="293" t="s">
        <v>4864</v>
      </c>
      <c r="D237" s="266"/>
      <c r="E237" s="472">
        <v>10800</v>
      </c>
      <c r="F237" s="494">
        <f t="shared" si="3"/>
        <v>558245781.63999999</v>
      </c>
    </row>
    <row r="238" spans="1:6" s="275" customFormat="1" ht="41.25" customHeight="1" x14ac:dyDescent="0.2">
      <c r="A238" s="217" t="s">
        <v>4446</v>
      </c>
      <c r="B238" s="710" t="s">
        <v>4655</v>
      </c>
      <c r="C238" s="293" t="s">
        <v>4865</v>
      </c>
      <c r="D238" s="266"/>
      <c r="E238" s="472">
        <v>2700</v>
      </c>
      <c r="F238" s="494">
        <f t="shared" si="3"/>
        <v>558243081.63999999</v>
      </c>
    </row>
    <row r="239" spans="1:6" s="275" customFormat="1" ht="41.25" customHeight="1" x14ac:dyDescent="0.2">
      <c r="A239" s="217" t="s">
        <v>4446</v>
      </c>
      <c r="B239" s="710" t="s">
        <v>4656</v>
      </c>
      <c r="C239" s="293" t="s">
        <v>4866</v>
      </c>
      <c r="D239" s="266"/>
      <c r="E239" s="472">
        <v>24750</v>
      </c>
      <c r="F239" s="494">
        <f t="shared" si="3"/>
        <v>558218331.63999999</v>
      </c>
    </row>
    <row r="240" spans="1:6" s="275" customFormat="1" ht="41.25" customHeight="1" x14ac:dyDescent="0.2">
      <c r="A240" s="217" t="s">
        <v>4446</v>
      </c>
      <c r="B240" s="710" t="s">
        <v>4657</v>
      </c>
      <c r="C240" s="293" t="s">
        <v>4867</v>
      </c>
      <c r="D240" s="266"/>
      <c r="E240" s="472">
        <v>15930</v>
      </c>
      <c r="F240" s="494">
        <f t="shared" si="3"/>
        <v>558202401.63999999</v>
      </c>
    </row>
    <row r="241" spans="1:6" s="275" customFormat="1" ht="41.25" customHeight="1" x14ac:dyDescent="0.2">
      <c r="A241" s="217" t="s">
        <v>4446</v>
      </c>
      <c r="B241" s="710" t="s">
        <v>4658</v>
      </c>
      <c r="C241" s="293" t="s">
        <v>4868</v>
      </c>
      <c r="D241" s="266"/>
      <c r="E241" s="472">
        <v>13500</v>
      </c>
      <c r="F241" s="494">
        <f t="shared" si="3"/>
        <v>558188901.63999999</v>
      </c>
    </row>
    <row r="242" spans="1:6" s="275" customFormat="1" ht="41.25" customHeight="1" x14ac:dyDescent="0.2">
      <c r="A242" s="217" t="s">
        <v>4446</v>
      </c>
      <c r="B242" s="710" t="s">
        <v>4659</v>
      </c>
      <c r="C242" s="293" t="s">
        <v>4869</v>
      </c>
      <c r="D242" s="266"/>
      <c r="E242" s="472">
        <v>130304.57</v>
      </c>
      <c r="F242" s="494">
        <f t="shared" si="3"/>
        <v>558058597.06999993</v>
      </c>
    </row>
    <row r="243" spans="1:6" s="275" customFormat="1" ht="41.25" customHeight="1" x14ac:dyDescent="0.2">
      <c r="A243" s="217" t="s">
        <v>4446</v>
      </c>
      <c r="B243" s="710" t="s">
        <v>4660</v>
      </c>
      <c r="C243" s="293" t="s">
        <v>4870</v>
      </c>
      <c r="D243" s="266"/>
      <c r="E243" s="472">
        <v>143073.37</v>
      </c>
      <c r="F243" s="494">
        <f t="shared" si="3"/>
        <v>557915523.69999993</v>
      </c>
    </row>
    <row r="244" spans="1:6" s="275" customFormat="1" ht="46.5" customHeight="1" x14ac:dyDescent="0.2">
      <c r="A244" s="217" t="s">
        <v>4446</v>
      </c>
      <c r="B244" s="710" t="s">
        <v>4661</v>
      </c>
      <c r="C244" s="293" t="s">
        <v>4871</v>
      </c>
      <c r="D244" s="266"/>
      <c r="E244" s="472">
        <v>13500</v>
      </c>
      <c r="F244" s="494">
        <f t="shared" si="3"/>
        <v>557902023.69999993</v>
      </c>
    </row>
    <row r="245" spans="1:6" s="275" customFormat="1" ht="41.25" customHeight="1" x14ac:dyDescent="0.2">
      <c r="A245" s="217" t="s">
        <v>4446</v>
      </c>
      <c r="B245" s="710" t="s">
        <v>4881</v>
      </c>
      <c r="C245" s="293" t="s">
        <v>4872</v>
      </c>
      <c r="D245" s="266"/>
      <c r="E245" s="472">
        <v>18000</v>
      </c>
      <c r="F245" s="494">
        <f t="shared" si="3"/>
        <v>557884023.69999993</v>
      </c>
    </row>
    <row r="246" spans="1:6" s="275" customFormat="1" ht="41.25" customHeight="1" x14ac:dyDescent="0.2">
      <c r="A246" s="217" t="s">
        <v>4446</v>
      </c>
      <c r="B246" s="710" t="s">
        <v>4879</v>
      </c>
      <c r="C246" s="293" t="s">
        <v>4873</v>
      </c>
      <c r="D246" s="266"/>
      <c r="E246" s="472">
        <v>9900</v>
      </c>
      <c r="F246" s="494">
        <f t="shared" si="3"/>
        <v>557874123.69999993</v>
      </c>
    </row>
    <row r="247" spans="1:6" s="275" customFormat="1" ht="35.25" customHeight="1" x14ac:dyDescent="0.2">
      <c r="A247" s="217" t="s">
        <v>4446</v>
      </c>
      <c r="B247" s="710" t="s">
        <v>4880</v>
      </c>
      <c r="C247" s="293" t="s">
        <v>4874</v>
      </c>
      <c r="D247" s="266"/>
      <c r="E247" s="472">
        <v>12150</v>
      </c>
      <c r="F247" s="494">
        <f t="shared" si="3"/>
        <v>557861973.69999993</v>
      </c>
    </row>
    <row r="248" spans="1:6" s="275" customFormat="1" ht="27" customHeight="1" x14ac:dyDescent="0.2">
      <c r="A248" s="217">
        <v>44356</v>
      </c>
      <c r="B248" s="710" t="s">
        <v>4892</v>
      </c>
      <c r="C248" s="293" t="s">
        <v>4912</v>
      </c>
      <c r="D248" s="266"/>
      <c r="E248" s="472">
        <v>929535.27</v>
      </c>
      <c r="F248" s="494">
        <f t="shared" si="3"/>
        <v>556932438.42999995</v>
      </c>
    </row>
    <row r="249" spans="1:6" s="275" customFormat="1" ht="54" customHeight="1" x14ac:dyDescent="0.2">
      <c r="A249" s="217">
        <v>44356</v>
      </c>
      <c r="B249" s="710" t="s">
        <v>4893</v>
      </c>
      <c r="C249" s="293" t="s">
        <v>4913</v>
      </c>
      <c r="D249" s="266"/>
      <c r="E249" s="472">
        <v>10800</v>
      </c>
      <c r="F249" s="494">
        <f t="shared" si="3"/>
        <v>556921638.42999995</v>
      </c>
    </row>
    <row r="250" spans="1:6" s="275" customFormat="1" ht="41.25" customHeight="1" x14ac:dyDescent="0.2">
      <c r="A250" s="217">
        <v>44417</v>
      </c>
      <c r="B250" s="710" t="s">
        <v>4894</v>
      </c>
      <c r="C250" s="293" t="s">
        <v>4914</v>
      </c>
      <c r="D250" s="266"/>
      <c r="E250" s="472">
        <v>7200</v>
      </c>
      <c r="F250" s="494">
        <f t="shared" si="3"/>
        <v>556914438.42999995</v>
      </c>
    </row>
    <row r="251" spans="1:6" s="275" customFormat="1" ht="59.25" customHeight="1" x14ac:dyDescent="0.2">
      <c r="A251" s="217">
        <v>44356</v>
      </c>
      <c r="B251" s="710" t="s">
        <v>4895</v>
      </c>
      <c r="C251" s="293" t="s">
        <v>4915</v>
      </c>
      <c r="D251" s="266"/>
      <c r="E251" s="472">
        <v>9000</v>
      </c>
      <c r="F251" s="494">
        <f t="shared" si="3"/>
        <v>556905438.42999995</v>
      </c>
    </row>
    <row r="252" spans="1:6" s="275" customFormat="1" ht="28.5" customHeight="1" x14ac:dyDescent="0.2">
      <c r="A252" s="217">
        <v>44356</v>
      </c>
      <c r="B252" s="710" t="s">
        <v>4896</v>
      </c>
      <c r="C252" s="293" t="s">
        <v>4916</v>
      </c>
      <c r="D252" s="266"/>
      <c r="E252" s="472">
        <v>5400</v>
      </c>
      <c r="F252" s="494">
        <f t="shared" si="3"/>
        <v>556900038.42999995</v>
      </c>
    </row>
    <row r="253" spans="1:6" s="275" customFormat="1" ht="27" customHeight="1" x14ac:dyDescent="0.2">
      <c r="A253" s="217">
        <v>44356</v>
      </c>
      <c r="B253" s="710" t="s">
        <v>4897</v>
      </c>
      <c r="C253" s="293" t="s">
        <v>4917</v>
      </c>
      <c r="D253" s="266"/>
      <c r="E253" s="472">
        <v>3600</v>
      </c>
      <c r="F253" s="494">
        <f t="shared" si="3"/>
        <v>556896438.42999995</v>
      </c>
    </row>
    <row r="254" spans="1:6" s="275" customFormat="1" ht="49.5" customHeight="1" x14ac:dyDescent="0.2">
      <c r="A254" s="217">
        <v>44417</v>
      </c>
      <c r="B254" s="710" t="s">
        <v>4898</v>
      </c>
      <c r="C254" s="293" t="s">
        <v>4918</v>
      </c>
      <c r="D254" s="266"/>
      <c r="E254" s="472">
        <v>29040</v>
      </c>
      <c r="F254" s="494">
        <f t="shared" si="3"/>
        <v>556867398.42999995</v>
      </c>
    </row>
    <row r="255" spans="1:6" s="275" customFormat="1" ht="41.25" customHeight="1" x14ac:dyDescent="0.2">
      <c r="A255" s="217">
        <v>44356</v>
      </c>
      <c r="B255" s="710" t="s">
        <v>4899</v>
      </c>
      <c r="C255" s="293" t="s">
        <v>4919</v>
      </c>
      <c r="D255" s="266"/>
      <c r="E255" s="472">
        <v>33300</v>
      </c>
      <c r="F255" s="494">
        <f t="shared" si="3"/>
        <v>556834098.42999995</v>
      </c>
    </row>
    <row r="256" spans="1:6" s="275" customFormat="1" ht="41.25" customHeight="1" x14ac:dyDescent="0.2">
      <c r="A256" s="217">
        <v>44356</v>
      </c>
      <c r="B256" s="710" t="s">
        <v>4900</v>
      </c>
      <c r="C256" s="293" t="s">
        <v>4920</v>
      </c>
      <c r="D256" s="266"/>
      <c r="E256" s="472">
        <v>18000</v>
      </c>
      <c r="F256" s="494">
        <f t="shared" si="3"/>
        <v>556816098.42999995</v>
      </c>
    </row>
    <row r="257" spans="1:6" s="275" customFormat="1" ht="41.25" customHeight="1" x14ac:dyDescent="0.2">
      <c r="A257" s="217">
        <v>44356</v>
      </c>
      <c r="B257" s="710" t="s">
        <v>4901</v>
      </c>
      <c r="C257" s="293" t="s">
        <v>4921</v>
      </c>
      <c r="D257" s="266"/>
      <c r="E257" s="472">
        <v>18000</v>
      </c>
      <c r="F257" s="494">
        <f t="shared" si="3"/>
        <v>556798098.42999995</v>
      </c>
    </row>
    <row r="258" spans="1:6" s="275" customFormat="1" ht="48" customHeight="1" x14ac:dyDescent="0.2">
      <c r="A258" s="217">
        <v>44417</v>
      </c>
      <c r="B258" s="710" t="s">
        <v>4902</v>
      </c>
      <c r="C258" s="293" t="s">
        <v>4922</v>
      </c>
      <c r="D258" s="266"/>
      <c r="E258" s="472">
        <v>2099623.5</v>
      </c>
      <c r="F258" s="494">
        <f t="shared" si="3"/>
        <v>554698474.92999995</v>
      </c>
    </row>
    <row r="259" spans="1:6" s="275" customFormat="1" ht="41.25" customHeight="1" x14ac:dyDescent="0.2">
      <c r="A259" s="217">
        <v>44356</v>
      </c>
      <c r="B259" s="710" t="s">
        <v>4903</v>
      </c>
      <c r="C259" s="293" t="s">
        <v>4923</v>
      </c>
      <c r="D259" s="266"/>
      <c r="E259" s="472">
        <v>3600</v>
      </c>
      <c r="F259" s="494">
        <f t="shared" si="3"/>
        <v>554694874.92999995</v>
      </c>
    </row>
    <row r="260" spans="1:6" s="275" customFormat="1" ht="41.25" customHeight="1" x14ac:dyDescent="0.2">
      <c r="A260" s="217">
        <v>44356</v>
      </c>
      <c r="B260" s="710" t="s">
        <v>4904</v>
      </c>
      <c r="C260" s="293" t="s">
        <v>4924</v>
      </c>
      <c r="D260" s="266"/>
      <c r="E260" s="472">
        <v>4500</v>
      </c>
      <c r="F260" s="494">
        <f t="shared" si="3"/>
        <v>554690374.92999995</v>
      </c>
    </row>
    <row r="261" spans="1:6" s="275" customFormat="1" ht="41.25" customHeight="1" x14ac:dyDescent="0.2">
      <c r="A261" s="217">
        <v>44356</v>
      </c>
      <c r="B261" s="710" t="s">
        <v>4905</v>
      </c>
      <c r="C261" s="293" t="s">
        <v>4925</v>
      </c>
      <c r="D261" s="266"/>
      <c r="E261" s="472">
        <v>1348011.21</v>
      </c>
      <c r="F261" s="494">
        <f t="shared" si="3"/>
        <v>553342363.71999991</v>
      </c>
    </row>
    <row r="262" spans="1:6" s="275" customFormat="1" ht="41.25" customHeight="1" x14ac:dyDescent="0.2">
      <c r="A262" s="217">
        <v>44417</v>
      </c>
      <c r="B262" s="710" t="s">
        <v>4906</v>
      </c>
      <c r="C262" s="293" t="s">
        <v>4926</v>
      </c>
      <c r="D262" s="266"/>
      <c r="E262" s="472">
        <v>5400</v>
      </c>
      <c r="F262" s="494">
        <f t="shared" si="3"/>
        <v>553336963.71999991</v>
      </c>
    </row>
    <row r="263" spans="1:6" s="275" customFormat="1" ht="41.25" customHeight="1" x14ac:dyDescent="0.2">
      <c r="A263" s="217">
        <v>44356</v>
      </c>
      <c r="B263" s="710" t="s">
        <v>4907</v>
      </c>
      <c r="C263" s="293" t="s">
        <v>4927</v>
      </c>
      <c r="D263" s="266"/>
      <c r="E263" s="472">
        <v>10890</v>
      </c>
      <c r="F263" s="494">
        <f t="shared" si="3"/>
        <v>553326073.71999991</v>
      </c>
    </row>
    <row r="264" spans="1:6" s="275" customFormat="1" ht="41.25" customHeight="1" x14ac:dyDescent="0.2">
      <c r="A264" s="217">
        <v>44356</v>
      </c>
      <c r="B264" s="710" t="s">
        <v>4908</v>
      </c>
      <c r="C264" s="293" t="s">
        <v>4928</v>
      </c>
      <c r="D264" s="266"/>
      <c r="E264" s="472">
        <v>6300</v>
      </c>
      <c r="F264" s="494">
        <f t="shared" si="3"/>
        <v>553319773.71999991</v>
      </c>
    </row>
    <row r="265" spans="1:6" s="275" customFormat="1" ht="41.25" customHeight="1" x14ac:dyDescent="0.2">
      <c r="A265" s="217">
        <v>44356</v>
      </c>
      <c r="B265" s="710" t="s">
        <v>4909</v>
      </c>
      <c r="C265" s="293" t="s">
        <v>4929</v>
      </c>
      <c r="D265" s="266"/>
      <c r="E265" s="472">
        <v>9000</v>
      </c>
      <c r="F265" s="494">
        <f t="shared" si="3"/>
        <v>553310773.71999991</v>
      </c>
    </row>
    <row r="266" spans="1:6" s="275" customFormat="1" ht="41.25" customHeight="1" x14ac:dyDescent="0.2">
      <c r="A266" s="217">
        <v>44417</v>
      </c>
      <c r="B266" s="710" t="s">
        <v>4910</v>
      </c>
      <c r="C266" s="293" t="s">
        <v>4930</v>
      </c>
      <c r="D266" s="266"/>
      <c r="E266" s="472">
        <v>3600</v>
      </c>
      <c r="F266" s="494">
        <f t="shared" si="3"/>
        <v>553307173.71999991</v>
      </c>
    </row>
    <row r="267" spans="1:6" s="275" customFormat="1" ht="41.25" customHeight="1" x14ac:dyDescent="0.2">
      <c r="A267" s="217">
        <v>44356</v>
      </c>
      <c r="B267" s="710" t="s">
        <v>4911</v>
      </c>
      <c r="C267" s="293" t="s">
        <v>4931</v>
      </c>
      <c r="D267" s="266"/>
      <c r="E267" s="472">
        <v>54000</v>
      </c>
      <c r="F267" s="494">
        <f t="shared" si="3"/>
        <v>553253173.71999991</v>
      </c>
    </row>
    <row r="268" spans="1:6" s="275" customFormat="1" ht="41.25" customHeight="1" x14ac:dyDescent="0.2">
      <c r="A268" s="217">
        <v>44356</v>
      </c>
      <c r="B268" s="710" t="s">
        <v>4882</v>
      </c>
      <c r="C268" s="293" t="s">
        <v>4932</v>
      </c>
      <c r="D268" s="266"/>
      <c r="E268" s="472">
        <v>913616</v>
      </c>
      <c r="F268" s="494">
        <f t="shared" si="3"/>
        <v>552339557.71999991</v>
      </c>
    </row>
    <row r="269" spans="1:6" s="275" customFormat="1" ht="20.25" customHeight="1" x14ac:dyDescent="0.2">
      <c r="A269" s="217">
        <v>44356</v>
      </c>
      <c r="B269" s="710" t="s">
        <v>4883</v>
      </c>
      <c r="C269" s="293" t="s">
        <v>4933</v>
      </c>
      <c r="D269" s="266"/>
      <c r="E269" s="472">
        <v>66896141.460000001</v>
      </c>
      <c r="F269" s="494">
        <f t="shared" si="3"/>
        <v>485443416.25999993</v>
      </c>
    </row>
    <row r="270" spans="1:6" s="275" customFormat="1" ht="79.5" customHeight="1" x14ac:dyDescent="0.2">
      <c r="A270" s="217">
        <v>44417</v>
      </c>
      <c r="B270" s="710" t="s">
        <v>4884</v>
      </c>
      <c r="C270" s="293" t="s">
        <v>4934</v>
      </c>
      <c r="D270" s="266"/>
      <c r="E270" s="472">
        <v>86643.69</v>
      </c>
      <c r="F270" s="494">
        <f t="shared" ref="F270:F333" si="4">F269-E270</f>
        <v>485356772.56999993</v>
      </c>
    </row>
    <row r="271" spans="1:6" s="275" customFormat="1" ht="41.25" customHeight="1" x14ac:dyDescent="0.2">
      <c r="A271" s="217">
        <v>44356</v>
      </c>
      <c r="B271" s="710" t="s">
        <v>4885</v>
      </c>
      <c r="C271" s="293" t="s">
        <v>4935</v>
      </c>
      <c r="D271" s="266"/>
      <c r="E271" s="472">
        <v>651.44000000000005</v>
      </c>
      <c r="F271" s="494">
        <f t="shared" si="4"/>
        <v>485356121.12999994</v>
      </c>
    </row>
    <row r="272" spans="1:6" s="275" customFormat="1" ht="41.25" customHeight="1" x14ac:dyDescent="0.2">
      <c r="A272" s="217">
        <v>44356</v>
      </c>
      <c r="B272" s="710" t="s">
        <v>4886</v>
      </c>
      <c r="C272" s="293" t="s">
        <v>4936</v>
      </c>
      <c r="D272" s="266"/>
      <c r="E272" s="472">
        <v>50269.41</v>
      </c>
      <c r="F272" s="494">
        <f t="shared" si="4"/>
        <v>485305851.71999991</v>
      </c>
    </row>
    <row r="273" spans="1:6" s="275" customFormat="1" ht="41.25" customHeight="1" x14ac:dyDescent="0.2">
      <c r="A273" s="217">
        <v>44356</v>
      </c>
      <c r="B273" s="710" t="s">
        <v>4887</v>
      </c>
      <c r="C273" s="293" t="s">
        <v>4937</v>
      </c>
      <c r="D273" s="266"/>
      <c r="E273" s="472">
        <v>928482.73</v>
      </c>
      <c r="F273" s="494">
        <f t="shared" si="4"/>
        <v>484377368.98999989</v>
      </c>
    </row>
    <row r="274" spans="1:6" s="275" customFormat="1" ht="41.25" customHeight="1" x14ac:dyDescent="0.2">
      <c r="A274" s="217">
        <v>44417</v>
      </c>
      <c r="B274" s="710" t="s">
        <v>4888</v>
      </c>
      <c r="C274" s="293" t="s">
        <v>4938</v>
      </c>
      <c r="D274" s="266"/>
      <c r="E274" s="472">
        <v>25200</v>
      </c>
      <c r="F274" s="494">
        <f t="shared" si="4"/>
        <v>484352168.98999989</v>
      </c>
    </row>
    <row r="275" spans="1:6" s="275" customFormat="1" ht="41.25" customHeight="1" x14ac:dyDescent="0.2">
      <c r="A275" s="217">
        <v>44356</v>
      </c>
      <c r="B275" s="710" t="s">
        <v>4889</v>
      </c>
      <c r="C275" s="293" t="s">
        <v>4939</v>
      </c>
      <c r="D275" s="266"/>
      <c r="E275" s="472">
        <v>13500</v>
      </c>
      <c r="F275" s="494">
        <f t="shared" si="4"/>
        <v>484338668.98999989</v>
      </c>
    </row>
    <row r="276" spans="1:6" s="275" customFormat="1" ht="41.25" customHeight="1" x14ac:dyDescent="0.2">
      <c r="A276" s="217">
        <v>44356</v>
      </c>
      <c r="B276" s="710" t="s">
        <v>4890</v>
      </c>
      <c r="C276" s="293" t="s">
        <v>4940</v>
      </c>
      <c r="D276" s="266"/>
      <c r="E276" s="472">
        <v>6750</v>
      </c>
      <c r="F276" s="494">
        <f t="shared" si="4"/>
        <v>484331918.98999989</v>
      </c>
    </row>
    <row r="277" spans="1:6" s="275" customFormat="1" ht="41.25" customHeight="1" x14ac:dyDescent="0.2">
      <c r="A277" s="217">
        <v>44356</v>
      </c>
      <c r="B277" s="710" t="s">
        <v>4891</v>
      </c>
      <c r="C277" s="293" t="s">
        <v>4941</v>
      </c>
      <c r="D277" s="266"/>
      <c r="E277" s="472">
        <v>5940</v>
      </c>
      <c r="F277" s="494">
        <f t="shared" si="4"/>
        <v>484325978.98999989</v>
      </c>
    </row>
    <row r="278" spans="1:6" s="275" customFormat="1" ht="56.25" customHeight="1" x14ac:dyDescent="0.2">
      <c r="A278" s="217">
        <v>44357</v>
      </c>
      <c r="B278" s="710" t="s">
        <v>4943</v>
      </c>
      <c r="C278" s="293" t="s">
        <v>4944</v>
      </c>
      <c r="D278" s="266"/>
      <c r="E278" s="472">
        <v>903236.24</v>
      </c>
      <c r="F278" s="494">
        <f t="shared" si="4"/>
        <v>483422742.74999988</v>
      </c>
    </row>
    <row r="279" spans="1:6" s="275" customFormat="1" ht="41.25" customHeight="1" x14ac:dyDescent="0.2">
      <c r="A279" s="217">
        <v>44357</v>
      </c>
      <c r="B279" s="710" t="s">
        <v>4942</v>
      </c>
      <c r="C279" s="293" t="s">
        <v>4945</v>
      </c>
      <c r="D279" s="266"/>
      <c r="E279" s="472">
        <v>6465.72</v>
      </c>
      <c r="F279" s="494">
        <f t="shared" si="4"/>
        <v>483416277.02999985</v>
      </c>
    </row>
    <row r="280" spans="1:6" s="275" customFormat="1" ht="41.25" customHeight="1" x14ac:dyDescent="0.2">
      <c r="A280" s="217">
        <v>44358</v>
      </c>
      <c r="B280" s="710" t="s">
        <v>4953</v>
      </c>
      <c r="C280" s="293" t="s">
        <v>4977</v>
      </c>
      <c r="D280" s="266"/>
      <c r="E280" s="472">
        <v>108304.57</v>
      </c>
      <c r="F280" s="494">
        <f t="shared" si="4"/>
        <v>483307972.45999986</v>
      </c>
    </row>
    <row r="281" spans="1:6" s="275" customFormat="1" ht="33" customHeight="1" x14ac:dyDescent="0.2">
      <c r="A281" s="217">
        <v>44358</v>
      </c>
      <c r="B281" s="710" t="s">
        <v>4954</v>
      </c>
      <c r="C281" s="293" t="s">
        <v>4978</v>
      </c>
      <c r="D281" s="266"/>
      <c r="E281" s="472">
        <v>468499.7</v>
      </c>
      <c r="F281" s="494">
        <f t="shared" si="4"/>
        <v>482839472.75999987</v>
      </c>
    </row>
    <row r="282" spans="1:6" s="275" customFormat="1" ht="21" customHeight="1" x14ac:dyDescent="0.2">
      <c r="A282" s="217">
        <v>44358</v>
      </c>
      <c r="B282" s="710" t="s">
        <v>4955</v>
      </c>
      <c r="C282" s="293" t="s">
        <v>41</v>
      </c>
      <c r="D282" s="266"/>
      <c r="E282" s="472">
        <v>0</v>
      </c>
      <c r="F282" s="494">
        <f t="shared" si="4"/>
        <v>482839472.75999987</v>
      </c>
    </row>
    <row r="283" spans="1:6" s="275" customFormat="1" ht="41.25" customHeight="1" x14ac:dyDescent="0.2">
      <c r="A283" s="217">
        <v>44358</v>
      </c>
      <c r="B283" s="710" t="s">
        <v>4956</v>
      </c>
      <c r="C283" s="293" t="s">
        <v>4979</v>
      </c>
      <c r="D283" s="266"/>
      <c r="E283" s="472">
        <v>185380.71</v>
      </c>
      <c r="F283" s="494">
        <f t="shared" si="4"/>
        <v>482654092.04999989</v>
      </c>
    </row>
    <row r="284" spans="1:6" s="275" customFormat="1" ht="41.25" customHeight="1" x14ac:dyDescent="0.2">
      <c r="A284" s="217">
        <v>44358</v>
      </c>
      <c r="B284" s="710" t="s">
        <v>4957</v>
      </c>
      <c r="C284" s="293" t="s">
        <v>4980</v>
      </c>
      <c r="D284" s="266"/>
      <c r="E284" s="472">
        <v>256368.39</v>
      </c>
      <c r="F284" s="494">
        <f t="shared" si="4"/>
        <v>482397723.65999991</v>
      </c>
    </row>
    <row r="285" spans="1:6" s="275" customFormat="1" ht="48" customHeight="1" x14ac:dyDescent="0.2">
      <c r="A285" s="217">
        <v>44358</v>
      </c>
      <c r="B285" s="710" t="s">
        <v>4958</v>
      </c>
      <c r="C285" s="293" t="s">
        <v>4981</v>
      </c>
      <c r="D285" s="266"/>
      <c r="E285" s="472">
        <v>230255.98</v>
      </c>
      <c r="F285" s="494">
        <f t="shared" si="4"/>
        <v>482167467.67999989</v>
      </c>
    </row>
    <row r="286" spans="1:6" s="275" customFormat="1" ht="41.25" customHeight="1" x14ac:dyDescent="0.2">
      <c r="A286" s="217">
        <v>44358</v>
      </c>
      <c r="B286" s="710" t="s">
        <v>4959</v>
      </c>
      <c r="C286" s="293" t="s">
        <v>4982</v>
      </c>
      <c r="D286" s="266"/>
      <c r="E286" s="472">
        <v>201183.51</v>
      </c>
      <c r="F286" s="494">
        <f t="shared" si="4"/>
        <v>481966284.1699999</v>
      </c>
    </row>
    <row r="287" spans="1:6" s="275" customFormat="1" ht="30.75" customHeight="1" x14ac:dyDescent="0.2">
      <c r="A287" s="217">
        <v>44358</v>
      </c>
      <c r="B287" s="710" t="s">
        <v>4960</v>
      </c>
      <c r="C287" s="293" t="s">
        <v>4983</v>
      </c>
      <c r="D287" s="266"/>
      <c r="E287" s="472">
        <v>120433.24</v>
      </c>
      <c r="F287" s="494">
        <f t="shared" si="4"/>
        <v>481845850.92999989</v>
      </c>
    </row>
    <row r="288" spans="1:6" s="275" customFormat="1" ht="41.25" customHeight="1" x14ac:dyDescent="0.2">
      <c r="A288" s="217">
        <v>44358</v>
      </c>
      <c r="B288" s="710" t="s">
        <v>4961</v>
      </c>
      <c r="C288" s="293" t="s">
        <v>4984</v>
      </c>
      <c r="D288" s="266"/>
      <c r="E288" s="472">
        <v>132959.54999999999</v>
      </c>
      <c r="F288" s="494">
        <f t="shared" si="4"/>
        <v>481712891.37999988</v>
      </c>
    </row>
    <row r="289" spans="1:6" s="275" customFormat="1" ht="41.25" customHeight="1" x14ac:dyDescent="0.2">
      <c r="A289" s="217">
        <v>44358</v>
      </c>
      <c r="B289" s="710" t="s">
        <v>4962</v>
      </c>
      <c r="C289" s="293" t="s">
        <v>4985</v>
      </c>
      <c r="D289" s="266"/>
      <c r="E289" s="472">
        <v>3333.04</v>
      </c>
      <c r="F289" s="494">
        <f t="shared" si="4"/>
        <v>481709558.33999985</v>
      </c>
    </row>
    <row r="290" spans="1:6" s="275" customFormat="1" ht="41.25" customHeight="1" x14ac:dyDescent="0.2">
      <c r="A290" s="217">
        <v>44358</v>
      </c>
      <c r="B290" s="710" t="s">
        <v>4963</v>
      </c>
      <c r="C290" s="293" t="s">
        <v>4984</v>
      </c>
      <c r="D290" s="266"/>
      <c r="E290" s="472">
        <v>100540.5</v>
      </c>
      <c r="F290" s="494">
        <f t="shared" si="4"/>
        <v>481609017.83999985</v>
      </c>
    </row>
    <row r="291" spans="1:6" s="275" customFormat="1" ht="41.25" customHeight="1" x14ac:dyDescent="0.2">
      <c r="A291" s="217">
        <v>44358</v>
      </c>
      <c r="B291" s="710" t="s">
        <v>4964</v>
      </c>
      <c r="C291" s="293" t="s">
        <v>4986</v>
      </c>
      <c r="D291" s="266"/>
      <c r="E291" s="472">
        <v>193586.32</v>
      </c>
      <c r="F291" s="494">
        <f t="shared" si="4"/>
        <v>481415431.51999986</v>
      </c>
    </row>
    <row r="292" spans="1:6" s="275" customFormat="1" ht="41.25" customHeight="1" x14ac:dyDescent="0.2">
      <c r="A292" s="217">
        <v>44358</v>
      </c>
      <c r="B292" s="710" t="s">
        <v>4965</v>
      </c>
      <c r="C292" s="293" t="s">
        <v>4987</v>
      </c>
      <c r="D292" s="266"/>
      <c r="E292" s="472">
        <v>714.56</v>
      </c>
      <c r="F292" s="494">
        <f t="shared" si="4"/>
        <v>481414716.95999986</v>
      </c>
    </row>
    <row r="293" spans="1:6" s="275" customFormat="1" ht="41.25" customHeight="1" x14ac:dyDescent="0.2">
      <c r="A293" s="217">
        <v>44358</v>
      </c>
      <c r="B293" s="710" t="s">
        <v>4966</v>
      </c>
      <c r="C293" s="293" t="s">
        <v>3040</v>
      </c>
      <c r="D293" s="266"/>
      <c r="E293" s="472">
        <v>185380.71</v>
      </c>
      <c r="F293" s="494">
        <f t="shared" si="4"/>
        <v>481229336.24999988</v>
      </c>
    </row>
    <row r="294" spans="1:6" s="275" customFormat="1" ht="59.25" customHeight="1" x14ac:dyDescent="0.2">
      <c r="A294" s="217">
        <v>44358</v>
      </c>
      <c r="B294" s="710" t="s">
        <v>4967</v>
      </c>
      <c r="C294" s="293" t="s">
        <v>4988</v>
      </c>
      <c r="D294" s="266"/>
      <c r="E294" s="472">
        <v>9000</v>
      </c>
      <c r="F294" s="494">
        <f t="shared" si="4"/>
        <v>481220336.24999988</v>
      </c>
    </row>
    <row r="295" spans="1:6" s="275" customFormat="1" ht="55.5" customHeight="1" x14ac:dyDescent="0.2">
      <c r="A295" s="217">
        <v>44358</v>
      </c>
      <c r="B295" s="710" t="s">
        <v>4968</v>
      </c>
      <c r="C295" s="293" t="s">
        <v>4989</v>
      </c>
      <c r="D295" s="266"/>
      <c r="E295" s="472">
        <v>9000</v>
      </c>
      <c r="F295" s="494">
        <f t="shared" si="4"/>
        <v>481211336.24999988</v>
      </c>
    </row>
    <row r="296" spans="1:6" s="275" customFormat="1" ht="51" customHeight="1" x14ac:dyDescent="0.2">
      <c r="A296" s="217">
        <v>44358</v>
      </c>
      <c r="B296" s="710" t="s">
        <v>4969</v>
      </c>
      <c r="C296" s="293" t="s">
        <v>4990</v>
      </c>
      <c r="D296" s="266"/>
      <c r="E296" s="472">
        <v>38081.360000000001</v>
      </c>
      <c r="F296" s="494">
        <f t="shared" si="4"/>
        <v>481173254.88999987</v>
      </c>
    </row>
    <row r="297" spans="1:6" s="275" customFormat="1" ht="41.25" customHeight="1" x14ac:dyDescent="0.2">
      <c r="A297" s="217">
        <v>44358</v>
      </c>
      <c r="B297" s="710" t="s">
        <v>4970</v>
      </c>
      <c r="C297" s="293" t="s">
        <v>4991</v>
      </c>
      <c r="D297" s="266"/>
      <c r="E297" s="472">
        <v>229781.38</v>
      </c>
      <c r="F297" s="494">
        <f t="shared" si="4"/>
        <v>480943473.50999987</v>
      </c>
    </row>
    <row r="298" spans="1:6" s="275" customFormat="1" ht="69" customHeight="1" x14ac:dyDescent="0.2">
      <c r="A298" s="217">
        <v>44358</v>
      </c>
      <c r="B298" s="710" t="s">
        <v>4971</v>
      </c>
      <c r="C298" s="293" t="s">
        <v>4992</v>
      </c>
      <c r="D298" s="266"/>
      <c r="E298" s="472">
        <v>226000</v>
      </c>
      <c r="F298" s="494">
        <f t="shared" si="4"/>
        <v>480717473.50999987</v>
      </c>
    </row>
    <row r="299" spans="1:6" s="275" customFormat="1" ht="47.25" customHeight="1" x14ac:dyDescent="0.2">
      <c r="A299" s="217">
        <v>44358</v>
      </c>
      <c r="B299" s="710" t="s">
        <v>4972</v>
      </c>
      <c r="C299" s="293" t="s">
        <v>4993</v>
      </c>
      <c r="D299" s="266"/>
      <c r="E299" s="472">
        <v>105768</v>
      </c>
      <c r="F299" s="494">
        <f t="shared" si="4"/>
        <v>480611705.50999987</v>
      </c>
    </row>
    <row r="300" spans="1:6" s="275" customFormat="1" ht="71.25" customHeight="1" x14ac:dyDescent="0.2">
      <c r="A300" s="217">
        <v>44358</v>
      </c>
      <c r="B300" s="710" t="s">
        <v>4973</v>
      </c>
      <c r="C300" s="293" t="s">
        <v>4994</v>
      </c>
      <c r="D300" s="266"/>
      <c r="E300" s="472">
        <v>33900</v>
      </c>
      <c r="F300" s="494">
        <f t="shared" si="4"/>
        <v>480577805.50999987</v>
      </c>
    </row>
    <row r="301" spans="1:6" s="275" customFormat="1" ht="41.25" customHeight="1" x14ac:dyDescent="0.2">
      <c r="A301" s="217">
        <v>44358</v>
      </c>
      <c r="B301" s="710" t="s">
        <v>4974</v>
      </c>
      <c r="C301" s="293" t="s">
        <v>4995</v>
      </c>
      <c r="D301" s="266"/>
      <c r="E301" s="472">
        <v>119819.1</v>
      </c>
      <c r="F301" s="494">
        <f t="shared" si="4"/>
        <v>480457986.40999985</v>
      </c>
    </row>
    <row r="302" spans="1:6" s="275" customFormat="1" ht="55.5" customHeight="1" x14ac:dyDescent="0.2">
      <c r="A302" s="217">
        <v>44358</v>
      </c>
      <c r="B302" s="710" t="s">
        <v>4975</v>
      </c>
      <c r="C302" s="293" t="s">
        <v>4996</v>
      </c>
      <c r="D302" s="266"/>
      <c r="E302" s="472">
        <v>113000</v>
      </c>
      <c r="F302" s="494">
        <f t="shared" si="4"/>
        <v>480344986.40999985</v>
      </c>
    </row>
    <row r="303" spans="1:6" s="275" customFormat="1" ht="41.25" customHeight="1" x14ac:dyDescent="0.2">
      <c r="A303" s="217">
        <v>44358</v>
      </c>
      <c r="B303" s="710" t="s">
        <v>4976</v>
      </c>
      <c r="C303" s="293" t="s">
        <v>4997</v>
      </c>
      <c r="D303" s="266"/>
      <c r="E303" s="472">
        <v>87217.35</v>
      </c>
      <c r="F303" s="494">
        <f t="shared" si="4"/>
        <v>480257769.05999982</v>
      </c>
    </row>
    <row r="304" spans="1:6" s="275" customFormat="1" ht="41.25" customHeight="1" x14ac:dyDescent="0.2">
      <c r="A304" s="217">
        <v>44358</v>
      </c>
      <c r="B304" s="710" t="s">
        <v>4946</v>
      </c>
      <c r="C304" s="293" t="s">
        <v>4998</v>
      </c>
      <c r="D304" s="266"/>
      <c r="E304" s="472">
        <v>2202.44</v>
      </c>
      <c r="F304" s="494">
        <f t="shared" si="4"/>
        <v>480255566.61999983</v>
      </c>
    </row>
    <row r="305" spans="1:6" s="275" customFormat="1" ht="50.25" customHeight="1" x14ac:dyDescent="0.2">
      <c r="A305" s="217">
        <v>44358</v>
      </c>
      <c r="B305" s="710" t="s">
        <v>4947</v>
      </c>
      <c r="C305" s="293" t="s">
        <v>4999</v>
      </c>
      <c r="D305" s="266"/>
      <c r="E305" s="472">
        <v>47758.32</v>
      </c>
      <c r="F305" s="494">
        <f t="shared" si="4"/>
        <v>480207808.29999983</v>
      </c>
    </row>
    <row r="306" spans="1:6" s="275" customFormat="1" ht="47.25" customHeight="1" x14ac:dyDescent="0.2">
      <c r="A306" s="217">
        <v>44358</v>
      </c>
      <c r="B306" s="710" t="s">
        <v>4948</v>
      </c>
      <c r="C306" s="293" t="s">
        <v>5000</v>
      </c>
      <c r="D306" s="266"/>
      <c r="E306" s="472">
        <v>38872</v>
      </c>
      <c r="F306" s="494">
        <f t="shared" si="4"/>
        <v>480168936.29999983</v>
      </c>
    </row>
    <row r="307" spans="1:6" s="275" customFormat="1" ht="41.25" customHeight="1" x14ac:dyDescent="0.2">
      <c r="A307" s="217">
        <v>44358</v>
      </c>
      <c r="B307" s="710" t="s">
        <v>4949</v>
      </c>
      <c r="C307" s="293" t="s">
        <v>5001</v>
      </c>
      <c r="D307" s="266"/>
      <c r="E307" s="472">
        <v>678515.87</v>
      </c>
      <c r="F307" s="494">
        <f t="shared" si="4"/>
        <v>479490420.42999983</v>
      </c>
    </row>
    <row r="308" spans="1:6" s="275" customFormat="1" ht="46.5" customHeight="1" x14ac:dyDescent="0.2">
      <c r="A308" s="217">
        <v>44358</v>
      </c>
      <c r="B308" s="710" t="s">
        <v>4950</v>
      </c>
      <c r="C308" s="293" t="s">
        <v>5002</v>
      </c>
      <c r="D308" s="266"/>
      <c r="E308" s="472">
        <v>74762.720000000001</v>
      </c>
      <c r="F308" s="494">
        <f t="shared" si="4"/>
        <v>479415657.7099998</v>
      </c>
    </row>
    <row r="309" spans="1:6" s="275" customFormat="1" ht="48" customHeight="1" x14ac:dyDescent="0.2">
      <c r="A309" s="217">
        <v>44358</v>
      </c>
      <c r="B309" s="710" t="s">
        <v>4951</v>
      </c>
      <c r="C309" s="293" t="s">
        <v>5003</v>
      </c>
      <c r="D309" s="266"/>
      <c r="E309" s="472">
        <v>1800</v>
      </c>
      <c r="F309" s="494">
        <f t="shared" si="4"/>
        <v>479413857.7099998</v>
      </c>
    </row>
    <row r="310" spans="1:6" s="275" customFormat="1" ht="41.25" customHeight="1" x14ac:dyDescent="0.2">
      <c r="A310" s="217">
        <v>44358</v>
      </c>
      <c r="B310" s="710" t="s">
        <v>4952</v>
      </c>
      <c r="C310" s="293" t="s">
        <v>5004</v>
      </c>
      <c r="D310" s="266"/>
      <c r="E310" s="472">
        <v>7187.5</v>
      </c>
      <c r="F310" s="494">
        <f t="shared" si="4"/>
        <v>479406670.2099998</v>
      </c>
    </row>
    <row r="311" spans="1:6" s="275" customFormat="1" ht="41.25" customHeight="1" x14ac:dyDescent="0.2">
      <c r="A311" s="217">
        <v>44361</v>
      </c>
      <c r="B311" s="710" t="s">
        <v>5006</v>
      </c>
      <c r="C311" s="293" t="s">
        <v>5044</v>
      </c>
      <c r="D311" s="266"/>
      <c r="E311" s="472">
        <v>50058</v>
      </c>
      <c r="F311" s="494">
        <f t="shared" si="4"/>
        <v>479356612.2099998</v>
      </c>
    </row>
    <row r="312" spans="1:6" s="275" customFormat="1" ht="41.25" customHeight="1" x14ac:dyDescent="0.2">
      <c r="A312" s="217">
        <v>44361</v>
      </c>
      <c r="B312" s="710" t="s">
        <v>5007</v>
      </c>
      <c r="C312" s="293" t="s">
        <v>5045</v>
      </c>
      <c r="D312" s="266"/>
      <c r="E312" s="472">
        <v>93015.37</v>
      </c>
      <c r="F312" s="494">
        <f t="shared" si="4"/>
        <v>479263596.83999979</v>
      </c>
    </row>
    <row r="313" spans="1:6" s="275" customFormat="1" ht="41.25" customHeight="1" x14ac:dyDescent="0.2">
      <c r="A313" s="217">
        <v>44361</v>
      </c>
      <c r="B313" s="710" t="s">
        <v>5008</v>
      </c>
      <c r="C313" s="293" t="s">
        <v>5046</v>
      </c>
      <c r="D313" s="266"/>
      <c r="E313" s="472">
        <v>32119.61</v>
      </c>
      <c r="F313" s="494">
        <f t="shared" si="4"/>
        <v>479231477.22999978</v>
      </c>
    </row>
    <row r="314" spans="1:6" s="275" customFormat="1" ht="41.25" customHeight="1" x14ac:dyDescent="0.2">
      <c r="A314" s="217">
        <v>44361</v>
      </c>
      <c r="B314" s="710" t="s">
        <v>5009</v>
      </c>
      <c r="C314" s="293" t="s">
        <v>5047</v>
      </c>
      <c r="D314" s="266"/>
      <c r="E314" s="472">
        <v>15596.13</v>
      </c>
      <c r="F314" s="494">
        <f t="shared" si="4"/>
        <v>479215881.09999979</v>
      </c>
    </row>
    <row r="315" spans="1:6" s="275" customFormat="1" ht="41.25" customHeight="1" x14ac:dyDescent="0.2">
      <c r="A315" s="217">
        <v>44361</v>
      </c>
      <c r="B315" s="710" t="s">
        <v>5010</v>
      </c>
      <c r="C315" s="293" t="s">
        <v>5048</v>
      </c>
      <c r="D315" s="266"/>
      <c r="E315" s="472">
        <v>121830.15</v>
      </c>
      <c r="F315" s="494">
        <f t="shared" si="4"/>
        <v>479094050.94999981</v>
      </c>
    </row>
    <row r="316" spans="1:6" s="275" customFormat="1" ht="43.5" customHeight="1" x14ac:dyDescent="0.2">
      <c r="A316" s="217">
        <v>44361</v>
      </c>
      <c r="B316" s="710" t="s">
        <v>5011</v>
      </c>
      <c r="C316" s="293" t="s">
        <v>5049</v>
      </c>
      <c r="D316" s="266"/>
      <c r="E316" s="472">
        <v>8935.89</v>
      </c>
      <c r="F316" s="494">
        <f t="shared" si="4"/>
        <v>479085115.05999982</v>
      </c>
    </row>
    <row r="317" spans="1:6" s="275" customFormat="1" ht="41.25" customHeight="1" x14ac:dyDescent="0.2">
      <c r="A317" s="217">
        <v>44361</v>
      </c>
      <c r="B317" s="710" t="s">
        <v>5012</v>
      </c>
      <c r="C317" s="293" t="s">
        <v>5050</v>
      </c>
      <c r="D317" s="266"/>
      <c r="E317" s="472">
        <v>154920.09</v>
      </c>
      <c r="F317" s="494">
        <f t="shared" si="4"/>
        <v>478930194.96999985</v>
      </c>
    </row>
    <row r="318" spans="1:6" s="275" customFormat="1" ht="49.5" customHeight="1" x14ac:dyDescent="0.2">
      <c r="A318" s="217">
        <v>44361</v>
      </c>
      <c r="B318" s="710" t="s">
        <v>5013</v>
      </c>
      <c r="C318" s="293" t="s">
        <v>5051</v>
      </c>
      <c r="D318" s="266"/>
      <c r="E318" s="472">
        <v>32767.96</v>
      </c>
      <c r="F318" s="494">
        <f t="shared" si="4"/>
        <v>478897427.00999987</v>
      </c>
    </row>
    <row r="319" spans="1:6" s="275" customFormat="1" ht="55.5" customHeight="1" x14ac:dyDescent="0.2">
      <c r="A319" s="217">
        <v>44361</v>
      </c>
      <c r="B319" s="710" t="s">
        <v>5014</v>
      </c>
      <c r="C319" s="293" t="s">
        <v>5052</v>
      </c>
      <c r="D319" s="266"/>
      <c r="E319" s="472">
        <v>158874.25</v>
      </c>
      <c r="F319" s="494">
        <f t="shared" si="4"/>
        <v>478738552.75999987</v>
      </c>
    </row>
    <row r="320" spans="1:6" s="275" customFormat="1" ht="51" customHeight="1" x14ac:dyDescent="0.2">
      <c r="A320" s="217">
        <v>44361</v>
      </c>
      <c r="B320" s="710" t="s">
        <v>5015</v>
      </c>
      <c r="C320" s="293" t="s">
        <v>5053</v>
      </c>
      <c r="D320" s="266"/>
      <c r="E320" s="472">
        <v>26506.46</v>
      </c>
      <c r="F320" s="494">
        <f t="shared" si="4"/>
        <v>478712046.29999989</v>
      </c>
    </row>
    <row r="321" spans="1:6" s="275" customFormat="1" ht="45" customHeight="1" x14ac:dyDescent="0.2">
      <c r="A321" s="217">
        <v>44361</v>
      </c>
      <c r="B321" s="710" t="s">
        <v>5016</v>
      </c>
      <c r="C321" s="293" t="s">
        <v>5054</v>
      </c>
      <c r="D321" s="266"/>
      <c r="E321" s="472">
        <v>152096.04</v>
      </c>
      <c r="F321" s="494">
        <f t="shared" si="4"/>
        <v>478559950.25999987</v>
      </c>
    </row>
    <row r="322" spans="1:6" s="275" customFormat="1" ht="40.5" customHeight="1" x14ac:dyDescent="0.2">
      <c r="A322" s="217">
        <v>44361</v>
      </c>
      <c r="B322" s="710" t="s">
        <v>5017</v>
      </c>
      <c r="C322" s="293" t="s">
        <v>5055</v>
      </c>
      <c r="D322" s="266"/>
      <c r="E322" s="472">
        <v>33284.67</v>
      </c>
      <c r="F322" s="494">
        <f t="shared" si="4"/>
        <v>478526665.58999985</v>
      </c>
    </row>
    <row r="323" spans="1:6" s="275" customFormat="1" ht="45.75" customHeight="1" x14ac:dyDescent="0.2">
      <c r="A323" s="217">
        <v>44361</v>
      </c>
      <c r="B323" s="710" t="s">
        <v>5018</v>
      </c>
      <c r="C323" s="293" t="s">
        <v>5056</v>
      </c>
      <c r="D323" s="266"/>
      <c r="E323" s="472">
        <v>73036.78</v>
      </c>
      <c r="F323" s="494">
        <f t="shared" si="4"/>
        <v>478453628.80999988</v>
      </c>
    </row>
    <row r="324" spans="1:6" s="275" customFormat="1" ht="41.25" customHeight="1" x14ac:dyDescent="0.2">
      <c r="A324" s="217">
        <v>44361</v>
      </c>
      <c r="B324" s="710" t="s">
        <v>5019</v>
      </c>
      <c r="C324" s="293" t="s">
        <v>5057</v>
      </c>
      <c r="D324" s="266"/>
      <c r="E324" s="472">
        <v>15421.92</v>
      </c>
      <c r="F324" s="494">
        <f t="shared" si="4"/>
        <v>478438206.88999987</v>
      </c>
    </row>
    <row r="325" spans="1:6" s="275" customFormat="1" ht="41.25" customHeight="1" x14ac:dyDescent="0.2">
      <c r="A325" s="217">
        <v>44361</v>
      </c>
      <c r="B325" s="710" t="s">
        <v>5020</v>
      </c>
      <c r="C325" s="293" t="s">
        <v>5058</v>
      </c>
      <c r="D325" s="266"/>
      <c r="E325" s="472">
        <v>1711.19</v>
      </c>
      <c r="F325" s="494">
        <f t="shared" si="4"/>
        <v>478436495.69999987</v>
      </c>
    </row>
    <row r="326" spans="1:6" s="275" customFormat="1" ht="41.25" customHeight="1" x14ac:dyDescent="0.2">
      <c r="A326" s="217">
        <v>44361</v>
      </c>
      <c r="B326" s="710" t="s">
        <v>5021</v>
      </c>
      <c r="C326" s="293" t="s">
        <v>5059</v>
      </c>
      <c r="D326" s="266"/>
      <c r="E326" s="472">
        <v>198186.13</v>
      </c>
      <c r="F326" s="494">
        <f t="shared" si="4"/>
        <v>478238309.56999987</v>
      </c>
    </row>
    <row r="327" spans="1:6" s="275" customFormat="1" ht="41.25" customHeight="1" x14ac:dyDescent="0.2">
      <c r="A327" s="217">
        <v>44361</v>
      </c>
      <c r="B327" s="710" t="s">
        <v>5022</v>
      </c>
      <c r="C327" s="293" t="s">
        <v>5060</v>
      </c>
      <c r="D327" s="266"/>
      <c r="E327" s="472">
        <v>86462.16</v>
      </c>
      <c r="F327" s="494">
        <f t="shared" si="4"/>
        <v>478151847.40999985</v>
      </c>
    </row>
    <row r="328" spans="1:6" s="275" customFormat="1" ht="41.25" customHeight="1" x14ac:dyDescent="0.2">
      <c r="A328" s="217">
        <v>44361</v>
      </c>
      <c r="B328" s="710" t="s">
        <v>5023</v>
      </c>
      <c r="C328" s="293" t="s">
        <v>5061</v>
      </c>
      <c r="D328" s="266"/>
      <c r="E328" s="472">
        <v>10150.67</v>
      </c>
      <c r="F328" s="494">
        <f t="shared" si="4"/>
        <v>478141696.73999983</v>
      </c>
    </row>
    <row r="329" spans="1:6" s="275" customFormat="1" ht="47.25" customHeight="1" x14ac:dyDescent="0.2">
      <c r="A329" s="217">
        <v>44361</v>
      </c>
      <c r="B329" s="710" t="s">
        <v>5024</v>
      </c>
      <c r="C329" s="293" t="s">
        <v>5062</v>
      </c>
      <c r="D329" s="266"/>
      <c r="E329" s="472">
        <v>51716.07</v>
      </c>
      <c r="F329" s="494">
        <f t="shared" si="4"/>
        <v>478089980.66999984</v>
      </c>
    </row>
    <row r="330" spans="1:6" s="275" customFormat="1" ht="48" customHeight="1" x14ac:dyDescent="0.2">
      <c r="A330" s="217">
        <v>44361</v>
      </c>
      <c r="B330" s="710" t="s">
        <v>5025</v>
      </c>
      <c r="C330" s="293" t="s">
        <v>5063</v>
      </c>
      <c r="D330" s="266"/>
      <c r="E330" s="472">
        <v>23512.36</v>
      </c>
      <c r="F330" s="494">
        <f t="shared" si="4"/>
        <v>478066468.30999982</v>
      </c>
    </row>
    <row r="331" spans="1:6" s="275" customFormat="1" ht="45.75" customHeight="1" x14ac:dyDescent="0.2">
      <c r="A331" s="217">
        <v>44361</v>
      </c>
      <c r="B331" s="710" t="s">
        <v>5026</v>
      </c>
      <c r="C331" s="293" t="s">
        <v>5064</v>
      </c>
      <c r="D331" s="266"/>
      <c r="E331" s="472">
        <v>72832.89</v>
      </c>
      <c r="F331" s="494">
        <f t="shared" si="4"/>
        <v>477993635.41999984</v>
      </c>
    </row>
    <row r="332" spans="1:6" s="275" customFormat="1" ht="42" customHeight="1" x14ac:dyDescent="0.2">
      <c r="A332" s="217">
        <v>44361</v>
      </c>
      <c r="B332" s="710" t="s">
        <v>5027</v>
      </c>
      <c r="C332" s="293" t="s">
        <v>5065</v>
      </c>
      <c r="D332" s="266"/>
      <c r="E332" s="472">
        <v>10425.99</v>
      </c>
      <c r="F332" s="494">
        <f t="shared" si="4"/>
        <v>477983209.42999983</v>
      </c>
    </row>
    <row r="333" spans="1:6" s="275" customFormat="1" ht="45.75" customHeight="1" x14ac:dyDescent="0.2">
      <c r="A333" s="217">
        <v>44361</v>
      </c>
      <c r="B333" s="710" t="s">
        <v>5028</v>
      </c>
      <c r="C333" s="293" t="s">
        <v>5066</v>
      </c>
      <c r="D333" s="266"/>
      <c r="E333" s="472">
        <v>7200</v>
      </c>
      <c r="F333" s="494">
        <f t="shared" si="4"/>
        <v>477976009.42999983</v>
      </c>
    </row>
    <row r="334" spans="1:6" s="275" customFormat="1" ht="45" customHeight="1" x14ac:dyDescent="0.2">
      <c r="A334" s="217">
        <v>44361</v>
      </c>
      <c r="B334" s="710" t="s">
        <v>5029</v>
      </c>
      <c r="C334" s="293" t="s">
        <v>5067</v>
      </c>
      <c r="D334" s="266"/>
      <c r="E334" s="472">
        <v>10800</v>
      </c>
      <c r="F334" s="494">
        <f t="shared" ref="F334:F397" si="5">F333-E334</f>
        <v>477965209.42999983</v>
      </c>
    </row>
    <row r="335" spans="1:6" s="275" customFormat="1" ht="41.25" customHeight="1" x14ac:dyDescent="0.2">
      <c r="A335" s="217">
        <v>44361</v>
      </c>
      <c r="B335" s="710" t="s">
        <v>5030</v>
      </c>
      <c r="C335" s="293" t="s">
        <v>5068</v>
      </c>
      <c r="D335" s="266"/>
      <c r="E335" s="472">
        <v>53100</v>
      </c>
      <c r="F335" s="494">
        <f t="shared" si="5"/>
        <v>477912109.42999983</v>
      </c>
    </row>
    <row r="336" spans="1:6" s="275" customFormat="1" ht="41.25" customHeight="1" x14ac:dyDescent="0.2">
      <c r="A336" s="217">
        <v>44361</v>
      </c>
      <c r="B336" s="710" t="s">
        <v>5031</v>
      </c>
      <c r="C336" s="293" t="s">
        <v>5069</v>
      </c>
      <c r="D336" s="266"/>
      <c r="E336" s="472">
        <v>6300</v>
      </c>
      <c r="F336" s="494">
        <f t="shared" si="5"/>
        <v>477905809.42999983</v>
      </c>
    </row>
    <row r="337" spans="1:6" s="275" customFormat="1" ht="41.25" customHeight="1" x14ac:dyDescent="0.2">
      <c r="A337" s="217">
        <v>44361</v>
      </c>
      <c r="B337" s="710" t="s">
        <v>5032</v>
      </c>
      <c r="C337" s="293" t="s">
        <v>5070</v>
      </c>
      <c r="D337" s="266"/>
      <c r="E337" s="472">
        <v>4500</v>
      </c>
      <c r="F337" s="494">
        <f t="shared" si="5"/>
        <v>477901309.42999983</v>
      </c>
    </row>
    <row r="338" spans="1:6" s="275" customFormat="1" ht="41.25" customHeight="1" x14ac:dyDescent="0.2">
      <c r="A338" s="217">
        <v>44361</v>
      </c>
      <c r="B338" s="710" t="s">
        <v>5033</v>
      </c>
      <c r="C338" s="293" t="s">
        <v>5071</v>
      </c>
      <c r="D338" s="266"/>
      <c r="E338" s="472">
        <v>13500</v>
      </c>
      <c r="F338" s="494">
        <f t="shared" si="5"/>
        <v>477887809.42999983</v>
      </c>
    </row>
    <row r="339" spans="1:6" s="275" customFormat="1" ht="41.25" customHeight="1" x14ac:dyDescent="0.2">
      <c r="A339" s="217">
        <v>44361</v>
      </c>
      <c r="B339" s="710" t="s">
        <v>5034</v>
      </c>
      <c r="C339" s="293" t="s">
        <v>5072</v>
      </c>
      <c r="D339" s="266"/>
      <c r="E339" s="472">
        <v>4050</v>
      </c>
      <c r="F339" s="494">
        <f t="shared" si="5"/>
        <v>477883759.42999983</v>
      </c>
    </row>
    <row r="340" spans="1:6" s="275" customFormat="1" ht="41.25" customHeight="1" x14ac:dyDescent="0.2">
      <c r="A340" s="217">
        <v>44361</v>
      </c>
      <c r="B340" s="710" t="s">
        <v>5035</v>
      </c>
      <c r="C340" s="293" t="s">
        <v>5073</v>
      </c>
      <c r="D340" s="266"/>
      <c r="E340" s="472">
        <v>80700</v>
      </c>
      <c r="F340" s="494">
        <f t="shared" si="5"/>
        <v>477803059.42999983</v>
      </c>
    </row>
    <row r="341" spans="1:6" s="275" customFormat="1" ht="59.25" customHeight="1" x14ac:dyDescent="0.2">
      <c r="A341" s="217">
        <v>44361</v>
      </c>
      <c r="B341" s="710" t="s">
        <v>5036</v>
      </c>
      <c r="C341" s="293" t="s">
        <v>5074</v>
      </c>
      <c r="D341" s="266"/>
      <c r="E341" s="472">
        <v>443887.5</v>
      </c>
      <c r="F341" s="494">
        <f t="shared" si="5"/>
        <v>477359171.92999983</v>
      </c>
    </row>
    <row r="342" spans="1:6" s="275" customFormat="1" ht="41.25" customHeight="1" x14ac:dyDescent="0.2">
      <c r="A342" s="217">
        <v>44361</v>
      </c>
      <c r="B342" s="710" t="s">
        <v>5037</v>
      </c>
      <c r="C342" s="293" t="s">
        <v>5075</v>
      </c>
      <c r="D342" s="266"/>
      <c r="E342" s="472">
        <v>142291.76</v>
      </c>
      <c r="F342" s="494">
        <f t="shared" si="5"/>
        <v>477216880.16999984</v>
      </c>
    </row>
    <row r="343" spans="1:6" s="275" customFormat="1" ht="41.25" customHeight="1" x14ac:dyDescent="0.2">
      <c r="A343" s="217">
        <v>44361</v>
      </c>
      <c r="B343" s="710" t="s">
        <v>5038</v>
      </c>
      <c r="C343" s="293" t="s">
        <v>5076</v>
      </c>
      <c r="D343" s="266"/>
      <c r="E343" s="472">
        <v>87182.35</v>
      </c>
      <c r="F343" s="494">
        <f t="shared" si="5"/>
        <v>477129697.81999981</v>
      </c>
    </row>
    <row r="344" spans="1:6" s="275" customFormat="1" ht="41.25" customHeight="1" x14ac:dyDescent="0.2">
      <c r="A344" s="217">
        <v>44361</v>
      </c>
      <c r="B344" s="710" t="s">
        <v>5039</v>
      </c>
      <c r="C344" s="293" t="s">
        <v>5077</v>
      </c>
      <c r="D344" s="266"/>
      <c r="E344" s="472">
        <v>158822.32999999999</v>
      </c>
      <c r="F344" s="494">
        <f t="shared" si="5"/>
        <v>476970875.48999983</v>
      </c>
    </row>
    <row r="345" spans="1:6" s="275" customFormat="1" ht="41.25" customHeight="1" x14ac:dyDescent="0.2">
      <c r="A345" s="217">
        <v>44361</v>
      </c>
      <c r="B345" s="710" t="s">
        <v>5040</v>
      </c>
      <c r="C345" s="293" t="s">
        <v>5078</v>
      </c>
      <c r="D345" s="266"/>
      <c r="E345" s="472">
        <v>83316.83</v>
      </c>
      <c r="F345" s="494">
        <f t="shared" si="5"/>
        <v>476887558.65999985</v>
      </c>
    </row>
    <row r="346" spans="1:6" s="275" customFormat="1" ht="41.25" customHeight="1" x14ac:dyDescent="0.2">
      <c r="A346" s="217">
        <v>44361</v>
      </c>
      <c r="B346" s="710" t="s">
        <v>5041</v>
      </c>
      <c r="C346" s="293" t="s">
        <v>5079</v>
      </c>
      <c r="D346" s="266"/>
      <c r="E346" s="472">
        <v>154202.49</v>
      </c>
      <c r="F346" s="494">
        <f t="shared" si="5"/>
        <v>476733356.16999984</v>
      </c>
    </row>
    <row r="347" spans="1:6" s="275" customFormat="1" ht="41.25" customHeight="1" x14ac:dyDescent="0.2">
      <c r="A347" s="217">
        <v>44361</v>
      </c>
      <c r="B347" s="710" t="s">
        <v>5042</v>
      </c>
      <c r="C347" s="293" t="s">
        <v>5080</v>
      </c>
      <c r="D347" s="266"/>
      <c r="E347" s="472">
        <v>28870.880000000001</v>
      </c>
      <c r="F347" s="494">
        <f t="shared" si="5"/>
        <v>476704485.28999984</v>
      </c>
    </row>
    <row r="348" spans="1:6" s="275" customFormat="1" ht="78.75" customHeight="1" x14ac:dyDescent="0.2">
      <c r="A348" s="217">
        <v>44361</v>
      </c>
      <c r="B348" s="710" t="s">
        <v>5043</v>
      </c>
      <c r="C348" s="293" t="s">
        <v>5081</v>
      </c>
      <c r="D348" s="266"/>
      <c r="E348" s="472">
        <v>81000</v>
      </c>
      <c r="F348" s="494">
        <f t="shared" si="5"/>
        <v>476623485.28999984</v>
      </c>
    </row>
    <row r="349" spans="1:6" s="275" customFormat="1" ht="51" customHeight="1" x14ac:dyDescent="0.2">
      <c r="A349" s="217">
        <v>44361</v>
      </c>
      <c r="B349" s="710" t="s">
        <v>5005</v>
      </c>
      <c r="C349" s="293" t="s">
        <v>5082</v>
      </c>
      <c r="D349" s="266"/>
      <c r="E349" s="472">
        <v>34380.93</v>
      </c>
      <c r="F349" s="494">
        <f t="shared" si="5"/>
        <v>476589104.35999984</v>
      </c>
    </row>
    <row r="350" spans="1:6" s="275" customFormat="1" ht="39" customHeight="1" x14ac:dyDescent="0.2">
      <c r="A350" s="217">
        <v>44362</v>
      </c>
      <c r="B350" s="710" t="s">
        <v>5088</v>
      </c>
      <c r="C350" s="293" t="s">
        <v>5119</v>
      </c>
      <c r="D350" s="266"/>
      <c r="E350" s="472">
        <v>100000</v>
      </c>
      <c r="F350" s="494">
        <f t="shared" si="5"/>
        <v>476489104.35999984</v>
      </c>
    </row>
    <row r="351" spans="1:6" s="275" customFormat="1" ht="41.25" customHeight="1" x14ac:dyDescent="0.2">
      <c r="A351" s="217">
        <v>44362</v>
      </c>
      <c r="B351" s="710" t="s">
        <v>5089</v>
      </c>
      <c r="C351" s="293" t="s">
        <v>5120</v>
      </c>
      <c r="D351" s="266"/>
      <c r="E351" s="472">
        <v>165267.51999999999</v>
      </c>
      <c r="F351" s="494">
        <f t="shared" si="5"/>
        <v>476323836.83999985</v>
      </c>
    </row>
    <row r="352" spans="1:6" s="275" customFormat="1" ht="41.25" customHeight="1" x14ac:dyDescent="0.2">
      <c r="A352" s="217">
        <v>44362</v>
      </c>
      <c r="B352" s="710" t="s">
        <v>5090</v>
      </c>
      <c r="C352" s="293" t="s">
        <v>5121</v>
      </c>
      <c r="D352" s="266"/>
      <c r="E352" s="472">
        <v>27853.29</v>
      </c>
      <c r="F352" s="494">
        <f t="shared" si="5"/>
        <v>476295983.54999983</v>
      </c>
    </row>
    <row r="353" spans="1:6" s="275" customFormat="1" ht="41.25" customHeight="1" x14ac:dyDescent="0.2">
      <c r="A353" s="217">
        <v>44362</v>
      </c>
      <c r="B353" s="710" t="s">
        <v>5091</v>
      </c>
      <c r="C353" s="293" t="s">
        <v>5122</v>
      </c>
      <c r="D353" s="266"/>
      <c r="E353" s="472">
        <v>475000</v>
      </c>
      <c r="F353" s="494">
        <f t="shared" si="5"/>
        <v>475820983.54999983</v>
      </c>
    </row>
    <row r="354" spans="1:6" s="275" customFormat="1" ht="60" customHeight="1" x14ac:dyDescent="0.2">
      <c r="A354" s="217">
        <v>44362</v>
      </c>
      <c r="B354" s="710" t="s">
        <v>5092</v>
      </c>
      <c r="C354" s="293" t="s">
        <v>5123</v>
      </c>
      <c r="D354" s="266"/>
      <c r="E354" s="472">
        <v>81360</v>
      </c>
      <c r="F354" s="494">
        <f t="shared" si="5"/>
        <v>475739623.54999983</v>
      </c>
    </row>
    <row r="355" spans="1:6" s="275" customFormat="1" ht="41.25" customHeight="1" x14ac:dyDescent="0.2">
      <c r="A355" s="217">
        <v>44362</v>
      </c>
      <c r="B355" s="710" t="s">
        <v>5093</v>
      </c>
      <c r="C355" s="293" t="s">
        <v>5124</v>
      </c>
      <c r="D355" s="266"/>
      <c r="E355" s="472">
        <v>2209497.81</v>
      </c>
      <c r="F355" s="494">
        <f t="shared" si="5"/>
        <v>473530125.73999983</v>
      </c>
    </row>
    <row r="356" spans="1:6" s="275" customFormat="1" ht="41.25" customHeight="1" x14ac:dyDescent="0.2">
      <c r="A356" s="217">
        <v>44362</v>
      </c>
      <c r="B356" s="710" t="s">
        <v>5094</v>
      </c>
      <c r="C356" s="293" t="s">
        <v>5125</v>
      </c>
      <c r="D356" s="266"/>
      <c r="E356" s="472">
        <v>5000</v>
      </c>
      <c r="F356" s="494">
        <f t="shared" si="5"/>
        <v>473525125.73999983</v>
      </c>
    </row>
    <row r="357" spans="1:6" s="275" customFormat="1" ht="41.25" customHeight="1" x14ac:dyDescent="0.2">
      <c r="A357" s="217">
        <v>44362</v>
      </c>
      <c r="B357" s="710" t="s">
        <v>5095</v>
      </c>
      <c r="C357" s="293" t="s">
        <v>5126</v>
      </c>
      <c r="D357" s="266"/>
      <c r="E357" s="472">
        <v>9000</v>
      </c>
      <c r="F357" s="494">
        <f t="shared" si="5"/>
        <v>473516125.73999983</v>
      </c>
    </row>
    <row r="358" spans="1:6" s="275" customFormat="1" ht="41.25" customHeight="1" x14ac:dyDescent="0.2">
      <c r="A358" s="217">
        <v>44362</v>
      </c>
      <c r="B358" s="710" t="s">
        <v>5096</v>
      </c>
      <c r="C358" s="293" t="s">
        <v>5127</v>
      </c>
      <c r="D358" s="266"/>
      <c r="E358" s="472">
        <v>79347.55</v>
      </c>
      <c r="F358" s="494">
        <f t="shared" si="5"/>
        <v>473436778.18999982</v>
      </c>
    </row>
    <row r="359" spans="1:6" s="412" customFormat="1" ht="41.25" customHeight="1" x14ac:dyDescent="0.2">
      <c r="A359" s="469">
        <v>44362</v>
      </c>
      <c r="B359" s="401" t="s">
        <v>5097</v>
      </c>
      <c r="C359" s="419" t="s">
        <v>5128</v>
      </c>
      <c r="D359" s="402"/>
      <c r="E359" s="423">
        <v>50034.080000000002</v>
      </c>
      <c r="F359" s="494">
        <f t="shared" si="5"/>
        <v>473386744.10999984</v>
      </c>
    </row>
    <row r="360" spans="1:6" s="275" customFormat="1" ht="41.25" customHeight="1" x14ac:dyDescent="0.2">
      <c r="A360" s="217">
        <v>44362</v>
      </c>
      <c r="B360" s="710" t="s">
        <v>5098</v>
      </c>
      <c r="C360" s="293" t="s">
        <v>5189</v>
      </c>
      <c r="D360" s="266"/>
      <c r="E360" s="472">
        <v>83129.38</v>
      </c>
      <c r="F360" s="494">
        <f t="shared" si="5"/>
        <v>473303614.72999984</v>
      </c>
    </row>
    <row r="361" spans="1:6" s="275" customFormat="1" ht="21.75" customHeight="1" x14ac:dyDescent="0.2">
      <c r="A361" s="217">
        <v>44362</v>
      </c>
      <c r="B361" s="710" t="s">
        <v>5099</v>
      </c>
      <c r="C361" s="293" t="s">
        <v>41</v>
      </c>
      <c r="D361" s="266"/>
      <c r="E361" s="472">
        <v>0</v>
      </c>
      <c r="F361" s="494">
        <f t="shared" si="5"/>
        <v>473303614.72999984</v>
      </c>
    </row>
    <row r="362" spans="1:6" s="275" customFormat="1" ht="41.25" customHeight="1" x14ac:dyDescent="0.2">
      <c r="A362" s="217">
        <v>44362</v>
      </c>
      <c r="B362" s="710" t="s">
        <v>5100</v>
      </c>
      <c r="C362" s="293" t="s">
        <v>5190</v>
      </c>
      <c r="D362" s="266"/>
      <c r="E362" s="472">
        <v>212016.9</v>
      </c>
      <c r="F362" s="494">
        <f t="shared" si="5"/>
        <v>473091597.82999986</v>
      </c>
    </row>
    <row r="363" spans="1:6" s="275" customFormat="1" ht="41.25" customHeight="1" x14ac:dyDescent="0.2">
      <c r="A363" s="217">
        <v>44362</v>
      </c>
      <c r="B363" s="710" t="s">
        <v>5101</v>
      </c>
      <c r="C363" s="293" t="s">
        <v>5191</v>
      </c>
      <c r="D363" s="266"/>
      <c r="E363" s="472">
        <v>43819.7</v>
      </c>
      <c r="F363" s="494">
        <f t="shared" si="5"/>
        <v>473047778.12999988</v>
      </c>
    </row>
    <row r="364" spans="1:6" s="275" customFormat="1" ht="41.25" customHeight="1" x14ac:dyDescent="0.2">
      <c r="A364" s="217">
        <v>44362</v>
      </c>
      <c r="B364" s="710" t="s">
        <v>5102</v>
      </c>
      <c r="C364" s="293" t="s">
        <v>5192</v>
      </c>
      <c r="D364" s="266"/>
      <c r="E364" s="472">
        <v>9485.8799999999992</v>
      </c>
      <c r="F364" s="494">
        <f t="shared" si="5"/>
        <v>473038292.24999988</v>
      </c>
    </row>
    <row r="365" spans="1:6" s="275" customFormat="1" ht="52.5" customHeight="1" x14ac:dyDescent="0.2">
      <c r="A365" s="217">
        <v>44362</v>
      </c>
      <c r="B365" s="710" t="s">
        <v>5103</v>
      </c>
      <c r="C365" s="293" t="s">
        <v>5193</v>
      </c>
      <c r="D365" s="266"/>
      <c r="E365" s="472">
        <v>163073.37</v>
      </c>
      <c r="F365" s="494">
        <f t="shared" si="5"/>
        <v>472875218.87999988</v>
      </c>
    </row>
    <row r="366" spans="1:6" s="275" customFormat="1" ht="41.25" customHeight="1" x14ac:dyDescent="0.2">
      <c r="A366" s="217">
        <v>44362</v>
      </c>
      <c r="B366" s="710" t="s">
        <v>5104</v>
      </c>
      <c r="C366" s="293" t="s">
        <v>5194</v>
      </c>
      <c r="D366" s="266"/>
      <c r="E366" s="472">
        <v>153865.73000000001</v>
      </c>
      <c r="F366" s="494">
        <f t="shared" si="5"/>
        <v>472721353.14999986</v>
      </c>
    </row>
    <row r="367" spans="1:6" s="275" customFormat="1" ht="60.75" customHeight="1" x14ac:dyDescent="0.2">
      <c r="A367" s="217">
        <v>44362</v>
      </c>
      <c r="B367" s="710" t="s">
        <v>5105</v>
      </c>
      <c r="C367" s="293" t="s">
        <v>5195</v>
      </c>
      <c r="D367" s="266"/>
      <c r="E367" s="472">
        <v>9000</v>
      </c>
      <c r="F367" s="494">
        <f t="shared" si="5"/>
        <v>472712353.14999986</v>
      </c>
    </row>
    <row r="368" spans="1:6" s="275" customFormat="1" ht="41.25" customHeight="1" x14ac:dyDescent="0.2">
      <c r="A368" s="217">
        <v>44362</v>
      </c>
      <c r="B368" s="710" t="s">
        <v>5106</v>
      </c>
      <c r="C368" s="293" t="s">
        <v>5196</v>
      </c>
      <c r="D368" s="266"/>
      <c r="E368" s="472">
        <v>38575.79</v>
      </c>
      <c r="F368" s="494">
        <f t="shared" si="5"/>
        <v>472673777.35999984</v>
      </c>
    </row>
    <row r="369" spans="1:6" s="275" customFormat="1" ht="41.25" customHeight="1" x14ac:dyDescent="0.2">
      <c r="A369" s="217">
        <v>44362</v>
      </c>
      <c r="B369" s="710" t="s">
        <v>5107</v>
      </c>
      <c r="C369" s="293" t="s">
        <v>5197</v>
      </c>
      <c r="D369" s="266"/>
      <c r="E369" s="472">
        <v>146804.92000000001</v>
      </c>
      <c r="F369" s="494">
        <f t="shared" si="5"/>
        <v>472526972.43999982</v>
      </c>
    </row>
    <row r="370" spans="1:6" s="275" customFormat="1" ht="45.75" customHeight="1" x14ac:dyDescent="0.2">
      <c r="A370" s="217">
        <v>44362</v>
      </c>
      <c r="B370" s="710" t="s">
        <v>5108</v>
      </c>
      <c r="C370" s="293" t="s">
        <v>5198</v>
      </c>
      <c r="D370" s="266"/>
      <c r="E370" s="472">
        <v>109584.22</v>
      </c>
      <c r="F370" s="494">
        <f t="shared" si="5"/>
        <v>472417388.21999979</v>
      </c>
    </row>
    <row r="371" spans="1:6" s="275" customFormat="1" ht="50.25" customHeight="1" x14ac:dyDescent="0.2">
      <c r="A371" s="217">
        <v>44362</v>
      </c>
      <c r="B371" s="710" t="s">
        <v>5109</v>
      </c>
      <c r="C371" s="293" t="s">
        <v>5199</v>
      </c>
      <c r="D371" s="266"/>
      <c r="E371" s="472">
        <v>52566.22</v>
      </c>
      <c r="F371" s="494">
        <f t="shared" si="5"/>
        <v>472364821.99999976</v>
      </c>
    </row>
    <row r="372" spans="1:6" s="275" customFormat="1" ht="54.75" customHeight="1" x14ac:dyDescent="0.2">
      <c r="A372" s="217">
        <v>44362</v>
      </c>
      <c r="B372" s="710" t="s">
        <v>5110</v>
      </c>
      <c r="C372" s="293" t="s">
        <v>5200</v>
      </c>
      <c r="D372" s="266"/>
      <c r="E372" s="472">
        <v>171227.5</v>
      </c>
      <c r="F372" s="494">
        <f t="shared" si="5"/>
        <v>472193594.49999976</v>
      </c>
    </row>
    <row r="373" spans="1:6" s="275" customFormat="1" ht="45" customHeight="1" x14ac:dyDescent="0.2">
      <c r="A373" s="217">
        <v>44362</v>
      </c>
      <c r="B373" s="710" t="s">
        <v>5111</v>
      </c>
      <c r="C373" s="293" t="s">
        <v>5201</v>
      </c>
      <c r="D373" s="266"/>
      <c r="E373" s="472">
        <v>54399.76</v>
      </c>
      <c r="F373" s="494">
        <f t="shared" si="5"/>
        <v>472139194.73999977</v>
      </c>
    </row>
    <row r="374" spans="1:6" s="275" customFormat="1" ht="41.25" customHeight="1" x14ac:dyDescent="0.2">
      <c r="A374" s="217">
        <v>44362</v>
      </c>
      <c r="B374" s="710" t="s">
        <v>5112</v>
      </c>
      <c r="C374" s="293" t="s">
        <v>5202</v>
      </c>
      <c r="D374" s="266"/>
      <c r="E374" s="472">
        <v>135298.1</v>
      </c>
      <c r="F374" s="494">
        <f t="shared" si="5"/>
        <v>472003896.63999975</v>
      </c>
    </row>
    <row r="375" spans="1:6" s="275" customFormat="1" ht="41.25" customHeight="1" x14ac:dyDescent="0.2">
      <c r="A375" s="217">
        <v>44362</v>
      </c>
      <c r="B375" s="710" t="s">
        <v>5113</v>
      </c>
      <c r="C375" s="293" t="s">
        <v>5203</v>
      </c>
      <c r="D375" s="266"/>
      <c r="E375" s="472">
        <v>50082.61</v>
      </c>
      <c r="F375" s="494">
        <f t="shared" si="5"/>
        <v>471953814.02999973</v>
      </c>
    </row>
    <row r="376" spans="1:6" s="275" customFormat="1" ht="41.25" customHeight="1" x14ac:dyDescent="0.2">
      <c r="A376" s="217">
        <v>44362</v>
      </c>
      <c r="B376" s="710" t="s">
        <v>5114</v>
      </c>
      <c r="C376" s="293" t="s">
        <v>5204</v>
      </c>
      <c r="D376" s="266"/>
      <c r="E376" s="472">
        <v>173476.12</v>
      </c>
      <c r="F376" s="494">
        <f t="shared" si="5"/>
        <v>471780337.90999973</v>
      </c>
    </row>
    <row r="377" spans="1:6" s="275" customFormat="1" ht="41.25" customHeight="1" x14ac:dyDescent="0.2">
      <c r="A377" s="217">
        <v>44362</v>
      </c>
      <c r="B377" s="710" t="s">
        <v>5115</v>
      </c>
      <c r="C377" s="293" t="s">
        <v>5205</v>
      </c>
      <c r="D377" s="266"/>
      <c r="E377" s="472">
        <v>32366.06</v>
      </c>
      <c r="F377" s="494">
        <f t="shared" si="5"/>
        <v>471747971.84999973</v>
      </c>
    </row>
    <row r="378" spans="1:6" s="275" customFormat="1" ht="42" customHeight="1" x14ac:dyDescent="0.2">
      <c r="A378" s="217">
        <v>44362</v>
      </c>
      <c r="B378" s="710" t="s">
        <v>5116</v>
      </c>
      <c r="C378" s="293" t="s">
        <v>5206</v>
      </c>
      <c r="D378" s="266"/>
      <c r="E378" s="472">
        <v>153621.84</v>
      </c>
      <c r="F378" s="494">
        <f t="shared" si="5"/>
        <v>471594350.00999975</v>
      </c>
    </row>
    <row r="379" spans="1:6" s="275" customFormat="1" ht="44.25" customHeight="1" x14ac:dyDescent="0.2">
      <c r="A379" s="217">
        <v>44362</v>
      </c>
      <c r="B379" s="710" t="s">
        <v>5117</v>
      </c>
      <c r="C379" s="293" t="s">
        <v>5207</v>
      </c>
      <c r="D379" s="266"/>
      <c r="E379" s="472">
        <v>31758.87</v>
      </c>
      <c r="F379" s="494">
        <f t="shared" si="5"/>
        <v>471562591.13999975</v>
      </c>
    </row>
    <row r="380" spans="1:6" s="275" customFormat="1" ht="56.25" customHeight="1" x14ac:dyDescent="0.2">
      <c r="A380" s="217">
        <v>44362</v>
      </c>
      <c r="B380" s="710" t="s">
        <v>5118</v>
      </c>
      <c r="C380" s="293" t="s">
        <v>5208</v>
      </c>
      <c r="D380" s="266"/>
      <c r="E380" s="472">
        <v>107600</v>
      </c>
      <c r="F380" s="494">
        <f t="shared" si="5"/>
        <v>471454991.13999975</v>
      </c>
    </row>
    <row r="381" spans="1:6" s="275" customFormat="1" ht="35.25" customHeight="1" x14ac:dyDescent="0.2">
      <c r="A381" s="217">
        <v>44362</v>
      </c>
      <c r="B381" s="710" t="s">
        <v>5083</v>
      </c>
      <c r="C381" s="293" t="s">
        <v>5209</v>
      </c>
      <c r="D381" s="266"/>
      <c r="E381" s="472">
        <v>24875</v>
      </c>
      <c r="F381" s="494">
        <f t="shared" si="5"/>
        <v>471430116.13999975</v>
      </c>
    </row>
    <row r="382" spans="1:6" s="275" customFormat="1" ht="33" customHeight="1" x14ac:dyDescent="0.2">
      <c r="A382" s="217">
        <v>44362</v>
      </c>
      <c r="B382" s="710" t="s">
        <v>5084</v>
      </c>
      <c r="C382" s="293" t="s">
        <v>5210</v>
      </c>
      <c r="D382" s="266"/>
      <c r="E382" s="472">
        <v>1650393</v>
      </c>
      <c r="F382" s="494">
        <f t="shared" si="5"/>
        <v>469779723.13999975</v>
      </c>
    </row>
    <row r="383" spans="1:6" s="275" customFormat="1" ht="48.75" customHeight="1" x14ac:dyDescent="0.2">
      <c r="A383" s="217">
        <v>44362</v>
      </c>
      <c r="B383" s="710" t="s">
        <v>5085</v>
      </c>
      <c r="C383" s="293" t="s">
        <v>5211</v>
      </c>
      <c r="D383" s="266"/>
      <c r="E383" s="472">
        <v>5369993</v>
      </c>
      <c r="F383" s="494">
        <f t="shared" si="5"/>
        <v>464409730.13999975</v>
      </c>
    </row>
    <row r="384" spans="1:6" s="275" customFormat="1" ht="47.25" customHeight="1" x14ac:dyDescent="0.2">
      <c r="A384" s="217">
        <v>44362</v>
      </c>
      <c r="B384" s="710" t="s">
        <v>5086</v>
      </c>
      <c r="C384" s="293" t="s">
        <v>5212</v>
      </c>
      <c r="D384" s="266"/>
      <c r="E384" s="472">
        <v>113000</v>
      </c>
      <c r="F384" s="494">
        <f t="shared" si="5"/>
        <v>464296730.13999975</v>
      </c>
    </row>
    <row r="385" spans="1:6" s="275" customFormat="1" ht="48.75" customHeight="1" x14ac:dyDescent="0.2">
      <c r="A385" s="217">
        <v>44362</v>
      </c>
      <c r="B385" s="710" t="s">
        <v>5087</v>
      </c>
      <c r="C385" s="293" t="s">
        <v>5213</v>
      </c>
      <c r="D385" s="266"/>
      <c r="E385" s="472">
        <v>2130</v>
      </c>
      <c r="F385" s="494">
        <f t="shared" si="5"/>
        <v>464294600.13999975</v>
      </c>
    </row>
    <row r="386" spans="1:6" s="275" customFormat="1" ht="36.75" customHeight="1" x14ac:dyDescent="0.2">
      <c r="A386" s="217">
        <v>44363</v>
      </c>
      <c r="B386" s="710" t="s">
        <v>5215</v>
      </c>
      <c r="C386" s="293" t="s">
        <v>5226</v>
      </c>
      <c r="D386" s="266"/>
      <c r="E386" s="472">
        <v>41678.1</v>
      </c>
      <c r="F386" s="494">
        <f t="shared" si="5"/>
        <v>464252922.03999972</v>
      </c>
    </row>
    <row r="387" spans="1:6" s="275" customFormat="1" ht="36" customHeight="1" x14ac:dyDescent="0.2">
      <c r="A387" s="217">
        <v>44363</v>
      </c>
      <c r="B387" s="710" t="s">
        <v>5216</v>
      </c>
      <c r="C387" s="293" t="s">
        <v>5227</v>
      </c>
      <c r="D387" s="266"/>
      <c r="E387" s="472">
        <v>23241.14</v>
      </c>
      <c r="F387" s="494">
        <f t="shared" si="5"/>
        <v>464229680.89999974</v>
      </c>
    </row>
    <row r="388" spans="1:6" s="275" customFormat="1" ht="24.75" customHeight="1" x14ac:dyDescent="0.2">
      <c r="A388" s="217">
        <v>44363</v>
      </c>
      <c r="B388" s="710" t="s">
        <v>5217</v>
      </c>
      <c r="C388" s="293" t="s">
        <v>5228</v>
      </c>
      <c r="D388" s="266"/>
      <c r="E388" s="472">
        <v>290637.61</v>
      </c>
      <c r="F388" s="494">
        <f t="shared" si="5"/>
        <v>463939043.28999972</v>
      </c>
    </row>
    <row r="389" spans="1:6" s="275" customFormat="1" ht="49.5" customHeight="1" x14ac:dyDescent="0.2">
      <c r="A389" s="217">
        <v>44363</v>
      </c>
      <c r="B389" s="710" t="s">
        <v>5218</v>
      </c>
      <c r="C389" s="293" t="s">
        <v>5229</v>
      </c>
      <c r="D389" s="266"/>
      <c r="E389" s="472">
        <v>112123.81</v>
      </c>
      <c r="F389" s="494">
        <f t="shared" si="5"/>
        <v>463826919.47999972</v>
      </c>
    </row>
    <row r="390" spans="1:6" s="275" customFormat="1" ht="44.25" customHeight="1" x14ac:dyDescent="0.2">
      <c r="A390" s="217">
        <v>44363</v>
      </c>
      <c r="B390" s="710" t="s">
        <v>5219</v>
      </c>
      <c r="C390" s="293" t="s">
        <v>5230</v>
      </c>
      <c r="D390" s="266"/>
      <c r="E390" s="472">
        <v>2253882.6</v>
      </c>
      <c r="F390" s="494">
        <f t="shared" si="5"/>
        <v>461573036.8799997</v>
      </c>
    </row>
    <row r="391" spans="1:6" s="275" customFormat="1" ht="47.25" customHeight="1" x14ac:dyDescent="0.2">
      <c r="A391" s="217">
        <v>44363</v>
      </c>
      <c r="B391" s="710" t="s">
        <v>5220</v>
      </c>
      <c r="C391" s="293" t="s">
        <v>5231</v>
      </c>
      <c r="D391" s="266"/>
      <c r="E391" s="472">
        <v>113000</v>
      </c>
      <c r="F391" s="494">
        <f t="shared" si="5"/>
        <v>461460036.8799997</v>
      </c>
    </row>
    <row r="392" spans="1:6" s="275" customFormat="1" ht="67.5" customHeight="1" x14ac:dyDescent="0.2">
      <c r="A392" s="217">
        <v>44363</v>
      </c>
      <c r="B392" s="710" t="s">
        <v>5221</v>
      </c>
      <c r="C392" s="293" t="s">
        <v>5232</v>
      </c>
      <c r="D392" s="266"/>
      <c r="E392" s="472">
        <v>28250</v>
      </c>
      <c r="F392" s="494">
        <f t="shared" si="5"/>
        <v>461431786.8799997</v>
      </c>
    </row>
    <row r="393" spans="1:6" s="275" customFormat="1" ht="56.25" customHeight="1" x14ac:dyDescent="0.2">
      <c r="A393" s="217">
        <v>44363</v>
      </c>
      <c r="B393" s="710" t="s">
        <v>5222</v>
      </c>
      <c r="C393" s="293" t="s">
        <v>5233</v>
      </c>
      <c r="D393" s="266"/>
      <c r="E393" s="472">
        <v>9000</v>
      </c>
      <c r="F393" s="494">
        <f t="shared" si="5"/>
        <v>461422786.8799997</v>
      </c>
    </row>
    <row r="394" spans="1:6" s="275" customFormat="1" ht="65.25" customHeight="1" x14ac:dyDescent="0.2">
      <c r="A394" s="217">
        <v>44363</v>
      </c>
      <c r="B394" s="710" t="s">
        <v>5223</v>
      </c>
      <c r="C394" s="293" t="s">
        <v>5234</v>
      </c>
      <c r="D394" s="266"/>
      <c r="E394" s="472">
        <v>9000</v>
      </c>
      <c r="F394" s="494">
        <f t="shared" si="5"/>
        <v>461413786.8799997</v>
      </c>
    </row>
    <row r="395" spans="1:6" s="275" customFormat="1" ht="47.25" customHeight="1" x14ac:dyDescent="0.2">
      <c r="A395" s="217">
        <v>44363</v>
      </c>
      <c r="B395" s="710" t="s">
        <v>5224</v>
      </c>
      <c r="C395" s="293" t="s">
        <v>5310</v>
      </c>
      <c r="D395" s="266"/>
      <c r="E395" s="472">
        <v>148041.46</v>
      </c>
      <c r="F395" s="494">
        <f t="shared" si="5"/>
        <v>461265745.41999972</v>
      </c>
    </row>
    <row r="396" spans="1:6" s="275" customFormat="1" ht="41.25" customHeight="1" x14ac:dyDescent="0.2">
      <c r="A396" s="217">
        <v>44363</v>
      </c>
      <c r="B396" s="710" t="s">
        <v>5225</v>
      </c>
      <c r="C396" s="293" t="s">
        <v>5235</v>
      </c>
      <c r="D396" s="266"/>
      <c r="E396" s="472">
        <v>39646.589999999997</v>
      </c>
      <c r="F396" s="494">
        <f t="shared" si="5"/>
        <v>461226098.82999974</v>
      </c>
    </row>
    <row r="397" spans="1:6" s="275" customFormat="1" ht="51.75" customHeight="1" x14ac:dyDescent="0.2">
      <c r="A397" s="217">
        <v>44363</v>
      </c>
      <c r="B397" s="710" t="s">
        <v>5214</v>
      </c>
      <c r="C397" s="293" t="s">
        <v>5236</v>
      </c>
      <c r="D397" s="266"/>
      <c r="E397" s="472">
        <v>47300.72</v>
      </c>
      <c r="F397" s="494">
        <f t="shared" si="5"/>
        <v>461178798.10999972</v>
      </c>
    </row>
    <row r="398" spans="1:6" s="275" customFormat="1" ht="41.25" customHeight="1" x14ac:dyDescent="0.2">
      <c r="A398" s="217">
        <v>44364</v>
      </c>
      <c r="B398" s="710" t="s">
        <v>5239</v>
      </c>
      <c r="C398" s="293" t="s">
        <v>5311</v>
      </c>
      <c r="D398" s="266"/>
      <c r="E398" s="472">
        <v>142722.71</v>
      </c>
      <c r="F398" s="494">
        <f t="shared" ref="F398:F461" si="6">F397-E398</f>
        <v>461036075.39999974</v>
      </c>
    </row>
    <row r="399" spans="1:6" s="275" customFormat="1" ht="45" customHeight="1" x14ac:dyDescent="0.2">
      <c r="A399" s="217">
        <v>44364</v>
      </c>
      <c r="B399" s="710" t="s">
        <v>5240</v>
      </c>
      <c r="C399" s="293" t="s">
        <v>5312</v>
      </c>
      <c r="D399" s="266"/>
      <c r="E399" s="472">
        <v>88779.83</v>
      </c>
      <c r="F399" s="494">
        <f t="shared" si="6"/>
        <v>460947295.56999975</v>
      </c>
    </row>
    <row r="400" spans="1:6" s="275" customFormat="1" ht="40.5" customHeight="1" x14ac:dyDescent="0.2">
      <c r="A400" s="217">
        <v>44364</v>
      </c>
      <c r="B400" s="710" t="s">
        <v>5241</v>
      </c>
      <c r="C400" s="293" t="s">
        <v>5313</v>
      </c>
      <c r="D400" s="266"/>
      <c r="E400" s="472">
        <v>144885.79999999999</v>
      </c>
      <c r="F400" s="494">
        <f t="shared" si="6"/>
        <v>460802409.76999974</v>
      </c>
    </row>
    <row r="401" spans="1:6" s="275" customFormat="1" ht="40.5" customHeight="1" x14ac:dyDescent="0.2">
      <c r="A401" s="217">
        <v>44364</v>
      </c>
      <c r="B401" s="710" t="s">
        <v>5242</v>
      </c>
      <c r="C401" s="293" t="s">
        <v>5314</v>
      </c>
      <c r="D401" s="266"/>
      <c r="E401" s="472">
        <v>157673.13</v>
      </c>
      <c r="F401" s="494">
        <f t="shared" si="6"/>
        <v>460644736.63999975</v>
      </c>
    </row>
    <row r="402" spans="1:6" s="275" customFormat="1" ht="42.75" customHeight="1" x14ac:dyDescent="0.2">
      <c r="A402" s="217">
        <v>44364</v>
      </c>
      <c r="B402" s="710" t="s">
        <v>5243</v>
      </c>
      <c r="C402" s="293" t="s">
        <v>5315</v>
      </c>
      <c r="D402" s="266"/>
      <c r="E402" s="472">
        <v>144706.35</v>
      </c>
      <c r="F402" s="494">
        <f t="shared" si="6"/>
        <v>460500030.28999972</v>
      </c>
    </row>
    <row r="403" spans="1:6" s="275" customFormat="1" ht="57" customHeight="1" x14ac:dyDescent="0.2">
      <c r="A403" s="217">
        <v>44364</v>
      </c>
      <c r="B403" s="710" t="s">
        <v>5244</v>
      </c>
      <c r="C403" s="293" t="s">
        <v>5316</v>
      </c>
      <c r="D403" s="266"/>
      <c r="E403" s="472">
        <v>38367.019999999997</v>
      </c>
      <c r="F403" s="494">
        <f t="shared" si="6"/>
        <v>460461663.26999974</v>
      </c>
    </row>
    <row r="404" spans="1:6" s="275" customFormat="1" ht="53.25" customHeight="1" x14ac:dyDescent="0.2">
      <c r="A404" s="217">
        <v>44364</v>
      </c>
      <c r="B404" s="710" t="s">
        <v>5245</v>
      </c>
      <c r="C404" s="293" t="s">
        <v>5317</v>
      </c>
      <c r="D404" s="266"/>
      <c r="E404" s="472">
        <v>238848.46</v>
      </c>
      <c r="F404" s="494">
        <f t="shared" si="6"/>
        <v>460222814.80999976</v>
      </c>
    </row>
    <row r="405" spans="1:6" s="275" customFormat="1" ht="41.25" customHeight="1" x14ac:dyDescent="0.2">
      <c r="A405" s="217">
        <v>44364</v>
      </c>
      <c r="B405" s="710" t="s">
        <v>5246</v>
      </c>
      <c r="C405" s="293" t="s">
        <v>5318</v>
      </c>
      <c r="D405" s="266"/>
      <c r="E405" s="472">
        <v>228456.86</v>
      </c>
      <c r="F405" s="494">
        <f t="shared" si="6"/>
        <v>459994357.94999975</v>
      </c>
    </row>
    <row r="406" spans="1:6" s="275" customFormat="1" ht="41.25" customHeight="1" x14ac:dyDescent="0.2">
      <c r="A406" s="217">
        <v>44364</v>
      </c>
      <c r="B406" s="710" t="s">
        <v>5247</v>
      </c>
      <c r="C406" s="293" t="s">
        <v>5319</v>
      </c>
      <c r="D406" s="266"/>
      <c r="E406" s="472">
        <v>250250.73</v>
      </c>
      <c r="F406" s="494">
        <f t="shared" si="6"/>
        <v>459744107.21999973</v>
      </c>
    </row>
    <row r="407" spans="1:6" s="275" customFormat="1" ht="41.25" customHeight="1" x14ac:dyDescent="0.2">
      <c r="A407" s="217">
        <v>44364</v>
      </c>
      <c r="B407" s="710" t="s">
        <v>5248</v>
      </c>
      <c r="C407" s="293" t="s">
        <v>5320</v>
      </c>
      <c r="D407" s="266"/>
      <c r="E407" s="472">
        <v>181804.71</v>
      </c>
      <c r="F407" s="494">
        <f t="shared" si="6"/>
        <v>459562302.50999975</v>
      </c>
    </row>
    <row r="408" spans="1:6" s="275" customFormat="1" ht="41.25" customHeight="1" x14ac:dyDescent="0.2">
      <c r="A408" s="217">
        <v>44364</v>
      </c>
      <c r="B408" s="710" t="s">
        <v>5249</v>
      </c>
      <c r="C408" s="293" t="s">
        <v>5321</v>
      </c>
      <c r="D408" s="266"/>
      <c r="E408" s="472">
        <v>272647.21999999997</v>
      </c>
      <c r="F408" s="494">
        <f t="shared" si="6"/>
        <v>459289655.28999972</v>
      </c>
    </row>
    <row r="409" spans="1:6" s="275" customFormat="1" ht="41.25" customHeight="1" x14ac:dyDescent="0.2">
      <c r="A409" s="217">
        <v>44364</v>
      </c>
      <c r="B409" s="710" t="s">
        <v>5250</v>
      </c>
      <c r="C409" s="293" t="s">
        <v>5322</v>
      </c>
      <c r="D409" s="266"/>
      <c r="E409" s="472">
        <v>549980.81000000006</v>
      </c>
      <c r="F409" s="494">
        <f t="shared" si="6"/>
        <v>458739674.47999972</v>
      </c>
    </row>
    <row r="410" spans="1:6" s="275" customFormat="1" ht="41.25" customHeight="1" x14ac:dyDescent="0.2">
      <c r="A410" s="217">
        <v>44364</v>
      </c>
      <c r="B410" s="710" t="s">
        <v>5251</v>
      </c>
      <c r="C410" s="293" t="s">
        <v>5323</v>
      </c>
      <c r="D410" s="266"/>
      <c r="E410" s="472">
        <v>104236.54</v>
      </c>
      <c r="F410" s="494">
        <f t="shared" si="6"/>
        <v>458635437.9399997</v>
      </c>
    </row>
    <row r="411" spans="1:6" s="275" customFormat="1" ht="41.25" customHeight="1" x14ac:dyDescent="0.2">
      <c r="A411" s="217">
        <v>44364</v>
      </c>
      <c r="B411" s="710" t="s">
        <v>5252</v>
      </c>
      <c r="C411" s="293" t="s">
        <v>5324</v>
      </c>
      <c r="D411" s="266"/>
      <c r="E411" s="472">
        <v>38950.65</v>
      </c>
      <c r="F411" s="494">
        <f t="shared" si="6"/>
        <v>458596487.28999972</v>
      </c>
    </row>
    <row r="412" spans="1:6" s="275" customFormat="1" ht="41.25" customHeight="1" x14ac:dyDescent="0.2">
      <c r="A412" s="217">
        <v>44364</v>
      </c>
      <c r="B412" s="710" t="s">
        <v>5253</v>
      </c>
      <c r="C412" s="293" t="s">
        <v>5325</v>
      </c>
      <c r="D412" s="266"/>
      <c r="E412" s="472">
        <v>18923.46</v>
      </c>
      <c r="F412" s="494">
        <f t="shared" si="6"/>
        <v>458577563.82999974</v>
      </c>
    </row>
    <row r="413" spans="1:6" s="275" customFormat="1" ht="41.25" customHeight="1" x14ac:dyDescent="0.2">
      <c r="A413" s="217">
        <v>44364</v>
      </c>
      <c r="B413" s="710" t="s">
        <v>5254</v>
      </c>
      <c r="C413" s="293" t="s">
        <v>5326</v>
      </c>
      <c r="D413" s="266"/>
      <c r="E413" s="472">
        <v>140166.57999999999</v>
      </c>
      <c r="F413" s="494">
        <f t="shared" si="6"/>
        <v>458437397.24999976</v>
      </c>
    </row>
    <row r="414" spans="1:6" s="275" customFormat="1" ht="41.25" customHeight="1" x14ac:dyDescent="0.2">
      <c r="A414" s="217">
        <v>44364</v>
      </c>
      <c r="B414" s="710" t="s">
        <v>5255</v>
      </c>
      <c r="C414" s="293" t="s">
        <v>5327</v>
      </c>
      <c r="D414" s="266"/>
      <c r="E414" s="472">
        <v>5028.8500000000004</v>
      </c>
      <c r="F414" s="494">
        <f t="shared" si="6"/>
        <v>458432368.39999974</v>
      </c>
    </row>
    <row r="415" spans="1:6" s="275" customFormat="1" ht="33.75" customHeight="1" x14ac:dyDescent="0.2">
      <c r="A415" s="217">
        <v>44364</v>
      </c>
      <c r="B415" s="710" t="s">
        <v>5256</v>
      </c>
      <c r="C415" s="293" t="s">
        <v>5328</v>
      </c>
      <c r="D415" s="266"/>
      <c r="E415" s="472">
        <v>26197.83</v>
      </c>
      <c r="F415" s="494">
        <f t="shared" si="6"/>
        <v>458406170.56999975</v>
      </c>
    </row>
    <row r="416" spans="1:6" s="275" customFormat="1" ht="48" customHeight="1" x14ac:dyDescent="0.2">
      <c r="A416" s="217">
        <v>44364</v>
      </c>
      <c r="B416" s="710" t="s">
        <v>5257</v>
      </c>
      <c r="C416" s="293" t="s">
        <v>5329</v>
      </c>
      <c r="D416" s="266"/>
      <c r="E416" s="472">
        <v>159182.88</v>
      </c>
      <c r="F416" s="494">
        <f t="shared" si="6"/>
        <v>458246987.68999976</v>
      </c>
    </row>
    <row r="417" spans="1:6" s="275" customFormat="1" ht="42.75" customHeight="1" x14ac:dyDescent="0.2">
      <c r="A417" s="217">
        <v>44364</v>
      </c>
      <c r="B417" s="710" t="s">
        <v>5258</v>
      </c>
      <c r="C417" s="293" t="s">
        <v>5330</v>
      </c>
      <c r="D417" s="266"/>
      <c r="E417" s="472">
        <v>95685.5</v>
      </c>
      <c r="F417" s="494">
        <f t="shared" si="6"/>
        <v>458151302.18999976</v>
      </c>
    </row>
    <row r="418" spans="1:6" s="275" customFormat="1" ht="47.25" customHeight="1" x14ac:dyDescent="0.2">
      <c r="A418" s="217">
        <v>44364</v>
      </c>
      <c r="B418" s="710" t="s">
        <v>5259</v>
      </c>
      <c r="C418" s="293" t="s">
        <v>5331</v>
      </c>
      <c r="D418" s="266"/>
      <c r="E418" s="472">
        <v>4834.3</v>
      </c>
      <c r="F418" s="494">
        <f t="shared" si="6"/>
        <v>458146467.88999975</v>
      </c>
    </row>
    <row r="419" spans="1:6" s="275" customFormat="1" ht="41.25" customHeight="1" x14ac:dyDescent="0.2">
      <c r="A419" s="217">
        <v>44364</v>
      </c>
      <c r="B419" s="710" t="s">
        <v>5260</v>
      </c>
      <c r="C419" s="293" t="s">
        <v>5332</v>
      </c>
      <c r="D419" s="266"/>
      <c r="E419" s="472">
        <v>147585.31</v>
      </c>
      <c r="F419" s="494">
        <f t="shared" si="6"/>
        <v>457998882.57999974</v>
      </c>
    </row>
    <row r="420" spans="1:6" s="275" customFormat="1" ht="41.25" customHeight="1" x14ac:dyDescent="0.2">
      <c r="A420" s="217">
        <v>44364</v>
      </c>
      <c r="B420" s="710" t="s">
        <v>5261</v>
      </c>
      <c r="C420" s="293" t="s">
        <v>5333</v>
      </c>
      <c r="D420" s="266"/>
      <c r="E420" s="472">
        <v>56333.47</v>
      </c>
      <c r="F420" s="494">
        <f t="shared" si="6"/>
        <v>457942549.10999972</v>
      </c>
    </row>
    <row r="421" spans="1:6" s="275" customFormat="1" ht="41.25" customHeight="1" x14ac:dyDescent="0.2">
      <c r="A421" s="217">
        <v>44364</v>
      </c>
      <c r="B421" s="710" t="s">
        <v>5262</v>
      </c>
      <c r="C421" s="293" t="s">
        <v>5334</v>
      </c>
      <c r="D421" s="266"/>
      <c r="E421" s="472">
        <v>216134.77</v>
      </c>
      <c r="F421" s="494">
        <f t="shared" si="6"/>
        <v>457726414.33999974</v>
      </c>
    </row>
    <row r="422" spans="1:6" s="275" customFormat="1" ht="41.25" customHeight="1" x14ac:dyDescent="0.2">
      <c r="A422" s="217">
        <v>44364</v>
      </c>
      <c r="B422" s="710" t="s">
        <v>5263</v>
      </c>
      <c r="C422" s="293" t="s">
        <v>5335</v>
      </c>
      <c r="D422" s="266"/>
      <c r="E422" s="472">
        <v>133774.10999999999</v>
      </c>
      <c r="F422" s="494">
        <f t="shared" si="6"/>
        <v>457592640.22999972</v>
      </c>
    </row>
    <row r="423" spans="1:6" s="275" customFormat="1" ht="41.25" customHeight="1" x14ac:dyDescent="0.2">
      <c r="A423" s="217">
        <v>44364</v>
      </c>
      <c r="B423" s="710" t="s">
        <v>5264</v>
      </c>
      <c r="C423" s="293" t="s">
        <v>5336</v>
      </c>
      <c r="D423" s="266"/>
      <c r="E423" s="472">
        <v>171537.41</v>
      </c>
      <c r="F423" s="494">
        <f t="shared" si="6"/>
        <v>457421102.81999969</v>
      </c>
    </row>
    <row r="424" spans="1:6" s="275" customFormat="1" ht="41.25" customHeight="1" x14ac:dyDescent="0.2">
      <c r="A424" s="217">
        <v>44364</v>
      </c>
      <c r="B424" s="710" t="s">
        <v>5265</v>
      </c>
      <c r="C424" s="293" t="s">
        <v>5337</v>
      </c>
      <c r="D424" s="266"/>
      <c r="E424" s="472">
        <v>13843.3</v>
      </c>
      <c r="F424" s="494">
        <f t="shared" si="6"/>
        <v>457407259.51999968</v>
      </c>
    </row>
    <row r="425" spans="1:6" s="275" customFormat="1" ht="41.25" customHeight="1" x14ac:dyDescent="0.2">
      <c r="A425" s="217">
        <v>44364</v>
      </c>
      <c r="B425" s="710" t="s">
        <v>5266</v>
      </c>
      <c r="C425" s="293" t="s">
        <v>5338</v>
      </c>
      <c r="D425" s="266"/>
      <c r="E425" s="472">
        <v>100446.23</v>
      </c>
      <c r="F425" s="494">
        <f t="shared" si="6"/>
        <v>457306813.28999966</v>
      </c>
    </row>
    <row r="426" spans="1:6" s="412" customFormat="1" ht="41.25" customHeight="1" x14ac:dyDescent="0.2">
      <c r="A426" s="469">
        <v>44364</v>
      </c>
      <c r="B426" s="401" t="s">
        <v>5267</v>
      </c>
      <c r="C426" s="419" t="s">
        <v>5339</v>
      </c>
      <c r="D426" s="402"/>
      <c r="E426" s="423">
        <v>52627.14</v>
      </c>
      <c r="F426" s="494">
        <f t="shared" si="6"/>
        <v>457254186.14999968</v>
      </c>
    </row>
    <row r="427" spans="1:6" s="275" customFormat="1" ht="41.25" customHeight="1" x14ac:dyDescent="0.2">
      <c r="A427" s="217">
        <v>44364</v>
      </c>
      <c r="B427" s="710" t="s">
        <v>5268</v>
      </c>
      <c r="C427" s="293" t="s">
        <v>5340</v>
      </c>
      <c r="D427" s="266"/>
      <c r="E427" s="472">
        <v>77222.63</v>
      </c>
      <c r="F427" s="494">
        <f t="shared" si="6"/>
        <v>457176963.51999968</v>
      </c>
    </row>
    <row r="428" spans="1:6" s="275" customFormat="1" ht="41.25" customHeight="1" x14ac:dyDescent="0.2">
      <c r="A428" s="217">
        <v>44364</v>
      </c>
      <c r="B428" s="710" t="s">
        <v>5269</v>
      </c>
      <c r="C428" s="293" t="s">
        <v>5340</v>
      </c>
      <c r="D428" s="266"/>
      <c r="E428" s="472">
        <v>114141.81</v>
      </c>
      <c r="F428" s="494">
        <f t="shared" si="6"/>
        <v>457062821.70999968</v>
      </c>
    </row>
    <row r="429" spans="1:6" s="275" customFormat="1" ht="41.25" customHeight="1" x14ac:dyDescent="0.2">
      <c r="A429" s="217">
        <v>44364</v>
      </c>
      <c r="B429" s="710" t="s">
        <v>5270</v>
      </c>
      <c r="C429" s="293" t="s">
        <v>5341</v>
      </c>
      <c r="D429" s="266"/>
      <c r="E429" s="472">
        <v>4940.13</v>
      </c>
      <c r="F429" s="494">
        <f t="shared" si="6"/>
        <v>457057881.57999969</v>
      </c>
    </row>
    <row r="430" spans="1:6" s="275" customFormat="1" ht="49.5" customHeight="1" x14ac:dyDescent="0.2">
      <c r="A430" s="217">
        <v>44364</v>
      </c>
      <c r="B430" s="710" t="s">
        <v>5271</v>
      </c>
      <c r="C430" s="293" t="s">
        <v>5342</v>
      </c>
      <c r="D430" s="266"/>
      <c r="E430" s="472">
        <v>182319.9</v>
      </c>
      <c r="F430" s="494">
        <f t="shared" si="6"/>
        <v>456875561.67999971</v>
      </c>
    </row>
    <row r="431" spans="1:6" s="275" customFormat="1" ht="41.25" customHeight="1" x14ac:dyDescent="0.2">
      <c r="A431" s="217">
        <v>44364</v>
      </c>
      <c r="B431" s="710" t="s">
        <v>5272</v>
      </c>
      <c r="C431" s="293" t="s">
        <v>5343</v>
      </c>
      <c r="D431" s="266"/>
      <c r="E431" s="472">
        <v>261694.91</v>
      </c>
      <c r="F431" s="494">
        <f t="shared" si="6"/>
        <v>456613866.76999968</v>
      </c>
    </row>
    <row r="432" spans="1:6" s="275" customFormat="1" ht="45" customHeight="1" x14ac:dyDescent="0.2">
      <c r="A432" s="217">
        <v>44364</v>
      </c>
      <c r="B432" s="710" t="s">
        <v>5273</v>
      </c>
      <c r="C432" s="293" t="s">
        <v>5344</v>
      </c>
      <c r="D432" s="266"/>
      <c r="E432" s="472">
        <v>150154.87</v>
      </c>
      <c r="F432" s="494">
        <f t="shared" si="6"/>
        <v>456463711.89999968</v>
      </c>
    </row>
    <row r="433" spans="1:6" s="275" customFormat="1" ht="43.5" customHeight="1" x14ac:dyDescent="0.2">
      <c r="A433" s="217">
        <v>44364</v>
      </c>
      <c r="B433" s="710" t="s">
        <v>5274</v>
      </c>
      <c r="C433" s="293" t="s">
        <v>5345</v>
      </c>
      <c r="D433" s="266"/>
      <c r="E433" s="472">
        <v>35225.839999999997</v>
      </c>
      <c r="F433" s="494">
        <f t="shared" si="6"/>
        <v>456428486.0599997</v>
      </c>
    </row>
    <row r="434" spans="1:6" s="275" customFormat="1" ht="41.25" customHeight="1" x14ac:dyDescent="0.2">
      <c r="A434" s="217">
        <v>44364</v>
      </c>
      <c r="B434" s="710" t="s">
        <v>5275</v>
      </c>
      <c r="C434" s="293" t="s">
        <v>5346</v>
      </c>
      <c r="D434" s="266"/>
      <c r="E434" s="472">
        <v>147841.10999999999</v>
      </c>
      <c r="F434" s="494">
        <f t="shared" si="6"/>
        <v>456280644.94999969</v>
      </c>
    </row>
    <row r="435" spans="1:6" s="275" customFormat="1" ht="41.25" customHeight="1" x14ac:dyDescent="0.2">
      <c r="A435" s="217">
        <v>44364</v>
      </c>
      <c r="B435" s="710" t="s">
        <v>5276</v>
      </c>
      <c r="C435" s="293" t="s">
        <v>5347</v>
      </c>
      <c r="D435" s="266"/>
      <c r="E435" s="472">
        <v>148328.93</v>
      </c>
      <c r="F435" s="494">
        <f t="shared" si="6"/>
        <v>456132316.01999968</v>
      </c>
    </row>
    <row r="436" spans="1:6" s="275" customFormat="1" ht="41.25" customHeight="1" x14ac:dyDescent="0.2">
      <c r="A436" s="217">
        <v>44364</v>
      </c>
      <c r="B436" s="710" t="s">
        <v>5277</v>
      </c>
      <c r="C436" s="293" t="s">
        <v>5348</v>
      </c>
      <c r="D436" s="266"/>
      <c r="E436" s="472">
        <v>37051.78</v>
      </c>
      <c r="F436" s="494">
        <f t="shared" si="6"/>
        <v>456095264.23999971</v>
      </c>
    </row>
    <row r="437" spans="1:6" s="275" customFormat="1" ht="54.75" customHeight="1" x14ac:dyDescent="0.2">
      <c r="A437" s="217">
        <v>44364</v>
      </c>
      <c r="B437" s="710" t="s">
        <v>5278</v>
      </c>
      <c r="C437" s="293" t="s">
        <v>5349</v>
      </c>
      <c r="D437" s="266"/>
      <c r="E437" s="472">
        <v>139507.34</v>
      </c>
      <c r="F437" s="494">
        <f t="shared" si="6"/>
        <v>455955756.89999974</v>
      </c>
    </row>
    <row r="438" spans="1:6" s="275" customFormat="1" ht="41.25" customHeight="1" x14ac:dyDescent="0.2">
      <c r="A438" s="217">
        <v>44364</v>
      </c>
      <c r="B438" s="710" t="s">
        <v>5279</v>
      </c>
      <c r="C438" s="293" t="s">
        <v>5350</v>
      </c>
      <c r="D438" s="266"/>
      <c r="E438" s="472">
        <v>35873.370000000003</v>
      </c>
      <c r="F438" s="494">
        <f t="shared" si="6"/>
        <v>455919883.52999973</v>
      </c>
    </row>
    <row r="439" spans="1:6" s="275" customFormat="1" ht="31.5" customHeight="1" x14ac:dyDescent="0.2">
      <c r="A439" s="217">
        <v>44364</v>
      </c>
      <c r="B439" s="710" t="s">
        <v>5280</v>
      </c>
      <c r="C439" s="293" t="s">
        <v>5351</v>
      </c>
      <c r="D439" s="266"/>
      <c r="E439" s="472">
        <v>54822.28</v>
      </c>
      <c r="F439" s="494">
        <f t="shared" si="6"/>
        <v>455865061.24999976</v>
      </c>
    </row>
    <row r="440" spans="1:6" s="275" customFormat="1" ht="41.25" customHeight="1" x14ac:dyDescent="0.2">
      <c r="A440" s="217">
        <v>44364</v>
      </c>
      <c r="B440" s="710" t="s">
        <v>5281</v>
      </c>
      <c r="C440" s="293" t="s">
        <v>5352</v>
      </c>
      <c r="D440" s="266"/>
      <c r="E440" s="472">
        <v>351</v>
      </c>
      <c r="F440" s="494">
        <f t="shared" si="6"/>
        <v>455864710.24999976</v>
      </c>
    </row>
    <row r="441" spans="1:6" s="275" customFormat="1" ht="41.25" customHeight="1" x14ac:dyDescent="0.2">
      <c r="A441" s="217">
        <v>44364</v>
      </c>
      <c r="B441" s="710" t="s">
        <v>5282</v>
      </c>
      <c r="C441" s="293" t="s">
        <v>5351</v>
      </c>
      <c r="D441" s="266"/>
      <c r="E441" s="472">
        <v>401010.86</v>
      </c>
      <c r="F441" s="494">
        <f t="shared" si="6"/>
        <v>455463699.38999975</v>
      </c>
    </row>
    <row r="442" spans="1:6" s="275" customFormat="1" ht="39" customHeight="1" x14ac:dyDescent="0.2">
      <c r="A442" s="217">
        <v>44364</v>
      </c>
      <c r="B442" s="710" t="s">
        <v>5283</v>
      </c>
      <c r="C442" s="293" t="s">
        <v>5353</v>
      </c>
      <c r="D442" s="266"/>
      <c r="E442" s="472">
        <v>129227.04</v>
      </c>
      <c r="F442" s="494">
        <f t="shared" si="6"/>
        <v>455334472.34999973</v>
      </c>
    </row>
    <row r="443" spans="1:6" s="275" customFormat="1" ht="41.25" customHeight="1" x14ac:dyDescent="0.2">
      <c r="A443" s="217">
        <v>44364</v>
      </c>
      <c r="B443" s="710" t="s">
        <v>5284</v>
      </c>
      <c r="C443" s="293" t="s">
        <v>5354</v>
      </c>
      <c r="D443" s="266"/>
      <c r="E443" s="472">
        <v>168567.24</v>
      </c>
      <c r="F443" s="494">
        <f t="shared" si="6"/>
        <v>455165905.10999972</v>
      </c>
    </row>
    <row r="444" spans="1:6" s="275" customFormat="1" ht="41.25" customHeight="1" x14ac:dyDescent="0.2">
      <c r="A444" s="217">
        <v>44364</v>
      </c>
      <c r="B444" s="710" t="s">
        <v>5285</v>
      </c>
      <c r="C444" s="293" t="s">
        <v>5355</v>
      </c>
      <c r="D444" s="266"/>
      <c r="E444" s="472">
        <v>106453.71</v>
      </c>
      <c r="F444" s="494">
        <f t="shared" si="6"/>
        <v>455059451.39999974</v>
      </c>
    </row>
    <row r="445" spans="1:6" s="275" customFormat="1" ht="32.25" customHeight="1" x14ac:dyDescent="0.2">
      <c r="A445" s="217">
        <v>44364</v>
      </c>
      <c r="B445" s="710" t="s">
        <v>5286</v>
      </c>
      <c r="C445" s="293" t="s">
        <v>5356</v>
      </c>
      <c r="D445" s="266"/>
      <c r="E445" s="472">
        <v>7774.72</v>
      </c>
      <c r="F445" s="494">
        <f t="shared" si="6"/>
        <v>455051676.67999971</v>
      </c>
    </row>
    <row r="446" spans="1:6" s="275" customFormat="1" ht="41.25" customHeight="1" x14ac:dyDescent="0.2">
      <c r="A446" s="217">
        <v>44364</v>
      </c>
      <c r="B446" s="710" t="s">
        <v>5287</v>
      </c>
      <c r="C446" s="293" t="s">
        <v>5357</v>
      </c>
      <c r="D446" s="266"/>
      <c r="E446" s="472">
        <v>45828.76</v>
      </c>
      <c r="F446" s="494">
        <f t="shared" si="6"/>
        <v>455005847.91999972</v>
      </c>
    </row>
    <row r="447" spans="1:6" s="275" customFormat="1" ht="41.25" customHeight="1" x14ac:dyDescent="0.2">
      <c r="A447" s="217">
        <v>44364</v>
      </c>
      <c r="B447" s="710" t="s">
        <v>5288</v>
      </c>
      <c r="C447" s="293" t="s">
        <v>5358</v>
      </c>
      <c r="D447" s="266"/>
      <c r="E447" s="472">
        <v>1476.27</v>
      </c>
      <c r="F447" s="494">
        <f t="shared" si="6"/>
        <v>455004371.64999974</v>
      </c>
    </row>
    <row r="448" spans="1:6" s="275" customFormat="1" ht="42.75" customHeight="1" x14ac:dyDescent="0.2">
      <c r="A448" s="217">
        <v>44364</v>
      </c>
      <c r="B448" s="710" t="s">
        <v>5289</v>
      </c>
      <c r="C448" s="293" t="s">
        <v>5359</v>
      </c>
      <c r="D448" s="266"/>
      <c r="E448" s="472">
        <v>234610.06</v>
      </c>
      <c r="F448" s="494">
        <f t="shared" si="6"/>
        <v>454769761.58999974</v>
      </c>
    </row>
    <row r="449" spans="1:6" s="275" customFormat="1" ht="51" customHeight="1" x14ac:dyDescent="0.2">
      <c r="A449" s="217">
        <v>44364</v>
      </c>
      <c r="B449" s="710" t="s">
        <v>5290</v>
      </c>
      <c r="C449" s="293" t="s">
        <v>5360</v>
      </c>
      <c r="D449" s="266"/>
      <c r="E449" s="472">
        <v>59038.62</v>
      </c>
      <c r="F449" s="494">
        <f t="shared" si="6"/>
        <v>454710722.96999973</v>
      </c>
    </row>
    <row r="450" spans="1:6" s="275" customFormat="1" ht="41.25" customHeight="1" x14ac:dyDescent="0.2">
      <c r="A450" s="217">
        <v>44364</v>
      </c>
      <c r="B450" s="710" t="s">
        <v>5291</v>
      </c>
      <c r="C450" s="293" t="s">
        <v>5361</v>
      </c>
      <c r="D450" s="266"/>
      <c r="E450" s="472">
        <v>147647.51</v>
      </c>
      <c r="F450" s="494">
        <f t="shared" si="6"/>
        <v>454563075.45999974</v>
      </c>
    </row>
    <row r="451" spans="1:6" s="275" customFormat="1" ht="60" customHeight="1" x14ac:dyDescent="0.2">
      <c r="A451" s="217">
        <v>44364</v>
      </c>
      <c r="B451" s="710" t="s">
        <v>5292</v>
      </c>
      <c r="C451" s="293" t="s">
        <v>5362</v>
      </c>
      <c r="D451" s="266"/>
      <c r="E451" s="472">
        <v>359337.5</v>
      </c>
      <c r="F451" s="494">
        <f t="shared" si="6"/>
        <v>454203737.95999974</v>
      </c>
    </row>
    <row r="452" spans="1:6" s="275" customFormat="1" ht="41.25" customHeight="1" x14ac:dyDescent="0.2">
      <c r="A452" s="217">
        <v>44364</v>
      </c>
      <c r="B452" s="710" t="s">
        <v>5293</v>
      </c>
      <c r="C452" s="293" t="s">
        <v>5363</v>
      </c>
      <c r="D452" s="266"/>
      <c r="E452" s="472">
        <v>301816.36</v>
      </c>
      <c r="F452" s="494">
        <f t="shared" si="6"/>
        <v>453901921.59999973</v>
      </c>
    </row>
    <row r="453" spans="1:6" s="275" customFormat="1" ht="41.25" customHeight="1" x14ac:dyDescent="0.2">
      <c r="A453" s="217">
        <v>44364</v>
      </c>
      <c r="B453" s="710" t="s">
        <v>5294</v>
      </c>
      <c r="C453" s="293" t="s">
        <v>5364</v>
      </c>
      <c r="D453" s="266"/>
      <c r="E453" s="472">
        <v>111097.35</v>
      </c>
      <c r="F453" s="494">
        <f t="shared" si="6"/>
        <v>453790824.2499997</v>
      </c>
    </row>
    <row r="454" spans="1:6" s="275" customFormat="1" ht="41.25" customHeight="1" x14ac:dyDescent="0.2">
      <c r="A454" s="217">
        <v>44364</v>
      </c>
      <c r="B454" s="710" t="s">
        <v>5295</v>
      </c>
      <c r="C454" s="293" t="s">
        <v>5365</v>
      </c>
      <c r="D454" s="266"/>
      <c r="E454" s="472">
        <v>409558.14</v>
      </c>
      <c r="F454" s="494">
        <f t="shared" si="6"/>
        <v>453381266.10999972</v>
      </c>
    </row>
    <row r="455" spans="1:6" s="275" customFormat="1" ht="41.25" customHeight="1" x14ac:dyDescent="0.2">
      <c r="A455" s="217">
        <v>44364</v>
      </c>
      <c r="B455" s="710" t="s">
        <v>5296</v>
      </c>
      <c r="C455" s="293" t="s">
        <v>5366</v>
      </c>
      <c r="D455" s="266"/>
      <c r="E455" s="472">
        <v>227694.3</v>
      </c>
      <c r="F455" s="494">
        <f t="shared" si="6"/>
        <v>453153571.8099997</v>
      </c>
    </row>
    <row r="456" spans="1:6" s="275" customFormat="1" ht="41.25" customHeight="1" x14ac:dyDescent="0.2">
      <c r="A456" s="217">
        <v>44364</v>
      </c>
      <c r="B456" s="710" t="s">
        <v>5297</v>
      </c>
      <c r="C456" s="293" t="s">
        <v>5367</v>
      </c>
      <c r="D456" s="266"/>
      <c r="E456" s="472">
        <v>52403.47</v>
      </c>
      <c r="F456" s="494">
        <f t="shared" si="6"/>
        <v>453101168.33999968</v>
      </c>
    </row>
    <row r="457" spans="1:6" s="275" customFormat="1" ht="51" customHeight="1" x14ac:dyDescent="0.2">
      <c r="A457" s="217">
        <v>44364</v>
      </c>
      <c r="B457" s="710" t="s">
        <v>5298</v>
      </c>
      <c r="C457" s="293" t="s">
        <v>5368</v>
      </c>
      <c r="D457" s="266"/>
      <c r="E457" s="472">
        <v>132515.76999999999</v>
      </c>
      <c r="F457" s="494">
        <f t="shared" si="6"/>
        <v>452968652.56999969</v>
      </c>
    </row>
    <row r="458" spans="1:6" s="275" customFormat="1" ht="41.25" customHeight="1" x14ac:dyDescent="0.2">
      <c r="A458" s="217">
        <v>44364</v>
      </c>
      <c r="B458" s="710" t="s">
        <v>5299</v>
      </c>
      <c r="C458" s="293" t="s">
        <v>5369</v>
      </c>
      <c r="D458" s="266"/>
      <c r="E458" s="472">
        <v>149056.35999999999</v>
      </c>
      <c r="F458" s="494">
        <f t="shared" si="6"/>
        <v>452819596.20999968</v>
      </c>
    </row>
    <row r="459" spans="1:6" s="275" customFormat="1" ht="47.25" customHeight="1" x14ac:dyDescent="0.2">
      <c r="A459" s="217">
        <v>44364</v>
      </c>
      <c r="B459" s="710" t="s">
        <v>5300</v>
      </c>
      <c r="C459" s="293" t="s">
        <v>5370</v>
      </c>
      <c r="D459" s="266"/>
      <c r="E459" s="472">
        <v>36324.35</v>
      </c>
      <c r="F459" s="494">
        <f t="shared" si="6"/>
        <v>452783271.85999966</v>
      </c>
    </row>
    <row r="460" spans="1:6" s="275" customFormat="1" ht="46.5" customHeight="1" x14ac:dyDescent="0.2">
      <c r="A460" s="217">
        <v>44364</v>
      </c>
      <c r="B460" s="710" t="s">
        <v>5301</v>
      </c>
      <c r="C460" s="293" t="s">
        <v>5371</v>
      </c>
      <c r="D460" s="266"/>
      <c r="E460" s="472">
        <v>215649.76</v>
      </c>
      <c r="F460" s="494">
        <f t="shared" si="6"/>
        <v>452567622.09999967</v>
      </c>
    </row>
    <row r="461" spans="1:6" s="275" customFormat="1" ht="41.25" customHeight="1" x14ac:dyDescent="0.2">
      <c r="A461" s="217">
        <v>44364</v>
      </c>
      <c r="B461" s="710" t="s">
        <v>5302</v>
      </c>
      <c r="C461" s="293" t="s">
        <v>5372</v>
      </c>
      <c r="D461" s="266"/>
      <c r="E461" s="472">
        <v>225957.54</v>
      </c>
      <c r="F461" s="494">
        <f t="shared" si="6"/>
        <v>452341664.55999964</v>
      </c>
    </row>
    <row r="462" spans="1:6" s="275" customFormat="1" ht="41.25" customHeight="1" x14ac:dyDescent="0.2">
      <c r="A462" s="217">
        <v>44364</v>
      </c>
      <c r="B462" s="710" t="s">
        <v>5303</v>
      </c>
      <c r="C462" s="293" t="s">
        <v>5373</v>
      </c>
      <c r="D462" s="266"/>
      <c r="E462" s="472">
        <v>115202.14</v>
      </c>
      <c r="F462" s="494">
        <f t="shared" ref="F462:F525" si="7">F461-E462</f>
        <v>452226462.41999966</v>
      </c>
    </row>
    <row r="463" spans="1:6" s="275" customFormat="1" ht="41.25" customHeight="1" x14ac:dyDescent="0.2">
      <c r="A463" s="217">
        <v>44364</v>
      </c>
      <c r="B463" s="710" t="s">
        <v>5304</v>
      </c>
      <c r="C463" s="293" t="s">
        <v>5374</v>
      </c>
      <c r="D463" s="266"/>
      <c r="E463" s="472">
        <v>2813.03</v>
      </c>
      <c r="F463" s="494">
        <f t="shared" si="7"/>
        <v>452223649.38999969</v>
      </c>
    </row>
    <row r="464" spans="1:6" s="275" customFormat="1" ht="48.75" customHeight="1" x14ac:dyDescent="0.2">
      <c r="A464" s="217">
        <v>44364</v>
      </c>
      <c r="B464" s="710" t="s">
        <v>5305</v>
      </c>
      <c r="C464" s="293" t="s">
        <v>5375</v>
      </c>
      <c r="D464" s="266"/>
      <c r="E464" s="472">
        <v>3046.68</v>
      </c>
      <c r="F464" s="494">
        <f t="shared" si="7"/>
        <v>452220602.70999968</v>
      </c>
    </row>
    <row r="465" spans="1:6" s="275" customFormat="1" ht="33.75" customHeight="1" x14ac:dyDescent="0.2">
      <c r="A465" s="217">
        <v>44364</v>
      </c>
      <c r="B465" s="710" t="s">
        <v>5306</v>
      </c>
      <c r="C465" s="293" t="s">
        <v>5376</v>
      </c>
      <c r="D465" s="266"/>
      <c r="E465" s="472">
        <v>67461.460000000006</v>
      </c>
      <c r="F465" s="494">
        <f t="shared" si="7"/>
        <v>452153141.2499997</v>
      </c>
    </row>
    <row r="466" spans="1:6" s="275" customFormat="1" ht="41.25" customHeight="1" x14ac:dyDescent="0.2">
      <c r="A466" s="217">
        <v>44364</v>
      </c>
      <c r="B466" s="710" t="s">
        <v>5307</v>
      </c>
      <c r="C466" s="293" t="s">
        <v>5377</v>
      </c>
      <c r="D466" s="266"/>
      <c r="E466" s="472">
        <v>27728.9</v>
      </c>
      <c r="F466" s="494">
        <f t="shared" si="7"/>
        <v>452125412.34999973</v>
      </c>
    </row>
    <row r="467" spans="1:6" s="275" customFormat="1" ht="41.25" customHeight="1" x14ac:dyDescent="0.2">
      <c r="A467" s="217">
        <v>44364</v>
      </c>
      <c r="B467" s="710" t="s">
        <v>5308</v>
      </c>
      <c r="C467" s="293" t="s">
        <v>5378</v>
      </c>
      <c r="D467" s="266"/>
      <c r="E467" s="472">
        <v>132065.46</v>
      </c>
      <c r="F467" s="494">
        <f t="shared" si="7"/>
        <v>451993346.88999975</v>
      </c>
    </row>
    <row r="468" spans="1:6" s="275" customFormat="1" ht="41.25" customHeight="1" x14ac:dyDescent="0.2">
      <c r="A468" s="217">
        <v>44364</v>
      </c>
      <c r="B468" s="710" t="s">
        <v>5309</v>
      </c>
      <c r="C468" s="293" t="s">
        <v>5379</v>
      </c>
      <c r="D468" s="266"/>
      <c r="E468" s="472">
        <v>53315.25</v>
      </c>
      <c r="F468" s="494">
        <f t="shared" si="7"/>
        <v>451940031.63999975</v>
      </c>
    </row>
    <row r="469" spans="1:6" s="275" customFormat="1" ht="18.75" customHeight="1" x14ac:dyDescent="0.2">
      <c r="A469" s="217">
        <v>44364</v>
      </c>
      <c r="B469" s="710" t="s">
        <v>5382</v>
      </c>
      <c r="C469" s="293" t="s">
        <v>41</v>
      </c>
      <c r="D469" s="266"/>
      <c r="E469" s="472">
        <v>0</v>
      </c>
      <c r="F469" s="494">
        <f t="shared" si="7"/>
        <v>451940031.63999975</v>
      </c>
    </row>
    <row r="470" spans="1:6" s="275" customFormat="1" ht="41.25" customHeight="1" x14ac:dyDescent="0.2">
      <c r="A470" s="217">
        <v>44364</v>
      </c>
      <c r="B470" s="710" t="s">
        <v>5237</v>
      </c>
      <c r="C470" s="293" t="s">
        <v>5380</v>
      </c>
      <c r="D470" s="266"/>
      <c r="E470" s="472">
        <v>156.41999999999999</v>
      </c>
      <c r="F470" s="494">
        <f t="shared" si="7"/>
        <v>451939875.21999973</v>
      </c>
    </row>
    <row r="471" spans="1:6" s="275" customFormat="1" ht="41.25" customHeight="1" x14ac:dyDescent="0.2">
      <c r="A471" s="217">
        <v>44364</v>
      </c>
      <c r="B471" s="710" t="s">
        <v>5238</v>
      </c>
      <c r="C471" s="293" t="s">
        <v>5381</v>
      </c>
      <c r="D471" s="266"/>
      <c r="E471" s="472">
        <v>993.99</v>
      </c>
      <c r="F471" s="494">
        <f t="shared" si="7"/>
        <v>451938881.22999972</v>
      </c>
    </row>
    <row r="472" spans="1:6" s="275" customFormat="1" ht="41.25" customHeight="1" x14ac:dyDescent="0.2">
      <c r="A472" s="217">
        <v>44365</v>
      </c>
      <c r="B472" s="27">
        <v>60275</v>
      </c>
      <c r="C472" s="293" t="s">
        <v>5434</v>
      </c>
      <c r="D472" s="266"/>
      <c r="E472" s="472">
        <v>0</v>
      </c>
      <c r="F472" s="494">
        <f t="shared" si="7"/>
        <v>451938881.22999972</v>
      </c>
    </row>
    <row r="473" spans="1:6" s="275" customFormat="1" ht="41.25" customHeight="1" x14ac:dyDescent="0.2">
      <c r="A473" s="217">
        <v>44365</v>
      </c>
      <c r="B473" s="710" t="s">
        <v>5397</v>
      </c>
      <c r="C473" s="293" t="s">
        <v>5435</v>
      </c>
      <c r="D473" s="266"/>
      <c r="E473" s="472">
        <v>71732.22</v>
      </c>
      <c r="F473" s="494">
        <f t="shared" si="7"/>
        <v>451867149.00999969</v>
      </c>
    </row>
    <row r="474" spans="1:6" s="275" customFormat="1" ht="41.25" customHeight="1" x14ac:dyDescent="0.2">
      <c r="A474" s="217">
        <v>44365</v>
      </c>
      <c r="B474" s="710" t="s">
        <v>5398</v>
      </c>
      <c r="C474" s="293" t="s">
        <v>5436</v>
      </c>
      <c r="D474" s="266"/>
      <c r="E474" s="472">
        <v>21928.93</v>
      </c>
      <c r="F474" s="494">
        <f t="shared" si="7"/>
        <v>451845220.07999969</v>
      </c>
    </row>
    <row r="475" spans="1:6" s="275" customFormat="1" ht="41.25" customHeight="1" x14ac:dyDescent="0.2">
      <c r="A475" s="217">
        <v>44365</v>
      </c>
      <c r="B475" s="710" t="s">
        <v>5399</v>
      </c>
      <c r="C475" s="293" t="s">
        <v>5437</v>
      </c>
      <c r="D475" s="266"/>
      <c r="E475" s="472">
        <v>32459.62</v>
      </c>
      <c r="F475" s="494">
        <f t="shared" si="7"/>
        <v>451812760.45999968</v>
      </c>
    </row>
    <row r="476" spans="1:6" s="275" customFormat="1" ht="41.25" customHeight="1" x14ac:dyDescent="0.2">
      <c r="A476" s="217">
        <v>44365</v>
      </c>
      <c r="B476" s="710" t="s">
        <v>5400</v>
      </c>
      <c r="C476" s="293" t="s">
        <v>5438</v>
      </c>
      <c r="D476" s="266"/>
      <c r="E476" s="472">
        <v>185380.71</v>
      </c>
      <c r="F476" s="494">
        <f t="shared" si="7"/>
        <v>451627379.7499997</v>
      </c>
    </row>
    <row r="477" spans="1:6" s="275" customFormat="1" ht="41.25" customHeight="1" x14ac:dyDescent="0.2">
      <c r="A477" s="217">
        <v>44365</v>
      </c>
      <c r="B477" s="710" t="s">
        <v>5401</v>
      </c>
      <c r="C477" s="293" t="s">
        <v>5439</v>
      </c>
      <c r="D477" s="266"/>
      <c r="E477" s="472">
        <v>185380.71</v>
      </c>
      <c r="F477" s="494">
        <f t="shared" si="7"/>
        <v>451441999.03999972</v>
      </c>
    </row>
    <row r="478" spans="1:6" s="275" customFormat="1" ht="41.25" customHeight="1" x14ac:dyDescent="0.2">
      <c r="A478" s="217">
        <v>44365</v>
      </c>
      <c r="B478" s="710" t="s">
        <v>5402</v>
      </c>
      <c r="C478" s="293" t="s">
        <v>5440</v>
      </c>
      <c r="D478" s="266"/>
      <c r="E478" s="472">
        <v>201840.55</v>
      </c>
      <c r="F478" s="494">
        <f t="shared" si="7"/>
        <v>451240158.48999971</v>
      </c>
    </row>
    <row r="479" spans="1:6" s="275" customFormat="1" ht="41.25" customHeight="1" x14ac:dyDescent="0.2">
      <c r="A479" s="217">
        <v>44365</v>
      </c>
      <c r="B479" s="710" t="s">
        <v>5403</v>
      </c>
      <c r="C479" s="293" t="s">
        <v>5441</v>
      </c>
      <c r="D479" s="266"/>
      <c r="E479" s="472">
        <v>4616.3</v>
      </c>
      <c r="F479" s="494">
        <f t="shared" si="7"/>
        <v>451235542.1899997</v>
      </c>
    </row>
    <row r="480" spans="1:6" s="275" customFormat="1" ht="41.25" customHeight="1" x14ac:dyDescent="0.2">
      <c r="A480" s="217">
        <v>44365</v>
      </c>
      <c r="B480" s="710" t="s">
        <v>5404</v>
      </c>
      <c r="C480" s="293" t="s">
        <v>5442</v>
      </c>
      <c r="D480" s="266"/>
      <c r="E480" s="472">
        <v>358751.93</v>
      </c>
      <c r="F480" s="494">
        <f t="shared" si="7"/>
        <v>450876790.25999969</v>
      </c>
    </row>
    <row r="481" spans="1:6" s="275" customFormat="1" ht="41.25" customHeight="1" x14ac:dyDescent="0.2">
      <c r="A481" s="217">
        <v>44365</v>
      </c>
      <c r="B481" s="710" t="s">
        <v>5405</v>
      </c>
      <c r="C481" s="293" t="s">
        <v>5443</v>
      </c>
      <c r="D481" s="266"/>
      <c r="E481" s="472">
        <v>95185.279999999999</v>
      </c>
      <c r="F481" s="494">
        <f t="shared" si="7"/>
        <v>450781604.97999972</v>
      </c>
    </row>
    <row r="482" spans="1:6" s="275" customFormat="1" ht="41.25" customHeight="1" x14ac:dyDescent="0.2">
      <c r="A482" s="217">
        <v>44365</v>
      </c>
      <c r="B482" s="710" t="s">
        <v>5406</v>
      </c>
      <c r="C482" s="293" t="s">
        <v>5444</v>
      </c>
      <c r="D482" s="266"/>
      <c r="E482" s="472">
        <v>187688.05</v>
      </c>
      <c r="F482" s="494">
        <f t="shared" si="7"/>
        <v>450593916.92999971</v>
      </c>
    </row>
    <row r="483" spans="1:6" s="275" customFormat="1" ht="41.25" customHeight="1" x14ac:dyDescent="0.2">
      <c r="A483" s="217">
        <v>44365</v>
      </c>
      <c r="B483" s="710" t="s">
        <v>5407</v>
      </c>
      <c r="C483" s="293" t="s">
        <v>5445</v>
      </c>
      <c r="D483" s="266"/>
      <c r="E483" s="472">
        <v>278071.07</v>
      </c>
      <c r="F483" s="494">
        <f t="shared" si="7"/>
        <v>450315845.85999972</v>
      </c>
    </row>
    <row r="484" spans="1:6" s="275" customFormat="1" ht="41.25" customHeight="1" x14ac:dyDescent="0.2">
      <c r="A484" s="217">
        <v>44365</v>
      </c>
      <c r="B484" s="710" t="s">
        <v>5408</v>
      </c>
      <c r="C484" s="293" t="s">
        <v>5446</v>
      </c>
      <c r="D484" s="266"/>
      <c r="E484" s="472">
        <v>157271.64000000001</v>
      </c>
      <c r="F484" s="494">
        <f t="shared" si="7"/>
        <v>450158574.21999973</v>
      </c>
    </row>
    <row r="485" spans="1:6" s="275" customFormat="1" ht="41.25" customHeight="1" x14ac:dyDescent="0.2">
      <c r="A485" s="217">
        <v>44365</v>
      </c>
      <c r="B485" s="710" t="s">
        <v>5409</v>
      </c>
      <c r="C485" s="293" t="s">
        <v>5447</v>
      </c>
      <c r="D485" s="266"/>
      <c r="E485" s="472">
        <v>28570.54</v>
      </c>
      <c r="F485" s="494">
        <f t="shared" si="7"/>
        <v>450130003.67999971</v>
      </c>
    </row>
    <row r="486" spans="1:6" s="275" customFormat="1" ht="51" customHeight="1" x14ac:dyDescent="0.2">
      <c r="A486" s="217">
        <v>44365</v>
      </c>
      <c r="B486" s="710" t="s">
        <v>5410</v>
      </c>
      <c r="C486" s="293" t="s">
        <v>5448</v>
      </c>
      <c r="D486" s="266"/>
      <c r="E486" s="472">
        <v>185208.32000000001</v>
      </c>
      <c r="F486" s="494">
        <f t="shared" si="7"/>
        <v>449944795.35999972</v>
      </c>
    </row>
    <row r="487" spans="1:6" s="275" customFormat="1" ht="16.5" customHeight="1" x14ac:dyDescent="0.2">
      <c r="A487" s="217">
        <v>44365</v>
      </c>
      <c r="B487" s="710" t="s">
        <v>5411</v>
      </c>
      <c r="C487" s="293" t="s">
        <v>41</v>
      </c>
      <c r="D487" s="266"/>
      <c r="E487" s="472">
        <v>0</v>
      </c>
      <c r="F487" s="494">
        <f t="shared" si="7"/>
        <v>449944795.35999972</v>
      </c>
    </row>
    <row r="488" spans="1:6" s="275" customFormat="1" ht="41.25" customHeight="1" x14ac:dyDescent="0.2">
      <c r="A488" s="217">
        <v>44365</v>
      </c>
      <c r="B488" s="710" t="s">
        <v>5412</v>
      </c>
      <c r="C488" s="293" t="s">
        <v>5449</v>
      </c>
      <c r="D488" s="266"/>
      <c r="E488" s="472">
        <v>11250</v>
      </c>
      <c r="F488" s="494">
        <f t="shared" si="7"/>
        <v>449933545.35999972</v>
      </c>
    </row>
    <row r="489" spans="1:6" s="275" customFormat="1" ht="41.25" customHeight="1" x14ac:dyDescent="0.2">
      <c r="A489" s="217">
        <v>44365</v>
      </c>
      <c r="B489" s="710" t="s">
        <v>5413</v>
      </c>
      <c r="C489" s="293" t="s">
        <v>5449</v>
      </c>
      <c r="D489" s="266"/>
      <c r="E489" s="472">
        <v>50400</v>
      </c>
      <c r="F489" s="494">
        <f t="shared" si="7"/>
        <v>449883145.35999972</v>
      </c>
    </row>
    <row r="490" spans="1:6" s="275" customFormat="1" ht="41.25" customHeight="1" x14ac:dyDescent="0.2">
      <c r="A490" s="217">
        <v>44365</v>
      </c>
      <c r="B490" s="710" t="s">
        <v>5414</v>
      </c>
      <c r="C490" s="293" t="s">
        <v>5450</v>
      </c>
      <c r="D490" s="266"/>
      <c r="E490" s="472">
        <v>151748.79</v>
      </c>
      <c r="F490" s="494">
        <f t="shared" si="7"/>
        <v>449731396.56999969</v>
      </c>
    </row>
    <row r="491" spans="1:6" s="275" customFormat="1" ht="41.25" customHeight="1" x14ac:dyDescent="0.2">
      <c r="A491" s="217">
        <v>44365</v>
      </c>
      <c r="B491" s="710" t="s">
        <v>5415</v>
      </c>
      <c r="C491" s="293" t="s">
        <v>5451</v>
      </c>
      <c r="D491" s="266"/>
      <c r="E491" s="472">
        <v>35939.26</v>
      </c>
      <c r="F491" s="494">
        <f t="shared" si="7"/>
        <v>449695457.3099997</v>
      </c>
    </row>
    <row r="492" spans="1:6" s="275" customFormat="1" ht="41.25" customHeight="1" x14ac:dyDescent="0.2">
      <c r="A492" s="217">
        <v>44365</v>
      </c>
      <c r="B492" s="710" t="s">
        <v>5416</v>
      </c>
      <c r="C492" s="293" t="s">
        <v>5452</v>
      </c>
      <c r="D492" s="266"/>
      <c r="E492" s="472">
        <v>52588.1</v>
      </c>
      <c r="F492" s="494">
        <f t="shared" si="7"/>
        <v>449642869.20999968</v>
      </c>
    </row>
    <row r="493" spans="1:6" s="275" customFormat="1" ht="41.25" customHeight="1" x14ac:dyDescent="0.2">
      <c r="A493" s="217">
        <v>44365</v>
      </c>
      <c r="B493" s="710" t="s">
        <v>5417</v>
      </c>
      <c r="C493" s="293" t="s">
        <v>5453</v>
      </c>
      <c r="D493" s="266"/>
      <c r="E493" s="472">
        <v>18250.73</v>
      </c>
      <c r="F493" s="494">
        <f t="shared" si="7"/>
        <v>449624618.47999966</v>
      </c>
    </row>
    <row r="494" spans="1:6" s="275" customFormat="1" ht="41.25" customHeight="1" x14ac:dyDescent="0.2">
      <c r="A494" s="217">
        <v>44365</v>
      </c>
      <c r="B494" s="710" t="s">
        <v>5418</v>
      </c>
      <c r="C494" s="293" t="s">
        <v>5454</v>
      </c>
      <c r="D494" s="266"/>
      <c r="E494" s="472">
        <v>94340.72</v>
      </c>
      <c r="F494" s="494">
        <f t="shared" si="7"/>
        <v>449530277.75999963</v>
      </c>
    </row>
    <row r="495" spans="1:6" s="275" customFormat="1" ht="41.25" customHeight="1" x14ac:dyDescent="0.2">
      <c r="A495" s="217">
        <v>44365</v>
      </c>
      <c r="B495" s="710" t="s">
        <v>5419</v>
      </c>
      <c r="C495" s="293" t="s">
        <v>5455</v>
      </c>
      <c r="D495" s="266"/>
      <c r="E495" s="472">
        <v>3656.51</v>
      </c>
      <c r="F495" s="494">
        <f t="shared" si="7"/>
        <v>449526621.24999964</v>
      </c>
    </row>
    <row r="496" spans="1:6" s="275" customFormat="1" ht="41.25" customHeight="1" x14ac:dyDescent="0.2">
      <c r="A496" s="217">
        <v>44365</v>
      </c>
      <c r="B496" s="710" t="s">
        <v>5420</v>
      </c>
      <c r="C496" s="293" t="s">
        <v>5456</v>
      </c>
      <c r="D496" s="266"/>
      <c r="E496" s="472">
        <v>46926.44</v>
      </c>
      <c r="F496" s="494">
        <f t="shared" si="7"/>
        <v>449479694.80999964</v>
      </c>
    </row>
    <row r="497" spans="1:6" s="275" customFormat="1" ht="41.25" customHeight="1" x14ac:dyDescent="0.2">
      <c r="A497" s="217">
        <v>44365</v>
      </c>
      <c r="B497" s="710" t="s">
        <v>5421</v>
      </c>
      <c r="C497" s="293" t="s">
        <v>5457</v>
      </c>
      <c r="D497" s="266"/>
      <c r="E497" s="472">
        <v>10338.530000000001</v>
      </c>
      <c r="F497" s="494">
        <f t="shared" si="7"/>
        <v>449469356.27999967</v>
      </c>
    </row>
    <row r="498" spans="1:6" s="275" customFormat="1" ht="41.25" customHeight="1" x14ac:dyDescent="0.2">
      <c r="A498" s="217">
        <v>44365</v>
      </c>
      <c r="B498" s="710" t="s">
        <v>5422</v>
      </c>
      <c r="C498" s="293" t="s">
        <v>5458</v>
      </c>
      <c r="D498" s="266"/>
      <c r="E498" s="472">
        <v>297070.2</v>
      </c>
      <c r="F498" s="494">
        <f t="shared" si="7"/>
        <v>449172286.07999969</v>
      </c>
    </row>
    <row r="499" spans="1:6" s="275" customFormat="1" ht="41.25" customHeight="1" x14ac:dyDescent="0.2">
      <c r="A499" s="217">
        <v>44365</v>
      </c>
      <c r="B499" s="710" t="s">
        <v>5423</v>
      </c>
      <c r="C499" s="293" t="s">
        <v>5459</v>
      </c>
      <c r="D499" s="266"/>
      <c r="E499" s="472">
        <v>8807.9699999999993</v>
      </c>
      <c r="F499" s="494">
        <f t="shared" si="7"/>
        <v>449163478.10999966</v>
      </c>
    </row>
    <row r="500" spans="1:6" s="275" customFormat="1" ht="41.25" customHeight="1" x14ac:dyDescent="0.2">
      <c r="A500" s="217">
        <v>44365</v>
      </c>
      <c r="B500" s="710" t="s">
        <v>5424</v>
      </c>
      <c r="C500" s="293" t="s">
        <v>3972</v>
      </c>
      <c r="D500" s="266"/>
      <c r="E500" s="472">
        <v>184217.93</v>
      </c>
      <c r="F500" s="494">
        <f t="shared" si="7"/>
        <v>448979260.17999965</v>
      </c>
    </row>
    <row r="501" spans="1:6" s="275" customFormat="1" ht="18.75" customHeight="1" x14ac:dyDescent="0.2">
      <c r="A501" s="217">
        <v>44365</v>
      </c>
      <c r="B501" s="710" t="s">
        <v>5425</v>
      </c>
      <c r="C501" s="293" t="s">
        <v>41</v>
      </c>
      <c r="D501" s="266"/>
      <c r="E501" s="472">
        <v>0</v>
      </c>
      <c r="F501" s="494">
        <f t="shared" si="7"/>
        <v>448979260.17999965</v>
      </c>
    </row>
    <row r="502" spans="1:6" s="275" customFormat="1" ht="41.25" customHeight="1" x14ac:dyDescent="0.2">
      <c r="A502" s="217">
        <v>44365</v>
      </c>
      <c r="B502" s="710" t="s">
        <v>5426</v>
      </c>
      <c r="C502" s="293" t="s">
        <v>5460</v>
      </c>
      <c r="D502" s="266"/>
      <c r="E502" s="472">
        <v>157616.76</v>
      </c>
      <c r="F502" s="494">
        <f t="shared" si="7"/>
        <v>448821643.41999966</v>
      </c>
    </row>
    <row r="503" spans="1:6" s="275" customFormat="1" ht="41.25" customHeight="1" x14ac:dyDescent="0.2">
      <c r="A503" s="217">
        <v>44365</v>
      </c>
      <c r="B503" s="710" t="s">
        <v>5427</v>
      </c>
      <c r="C503" s="293" t="s">
        <v>5461</v>
      </c>
      <c r="D503" s="266"/>
      <c r="E503" s="472">
        <v>36992.379999999997</v>
      </c>
      <c r="F503" s="494">
        <f t="shared" si="7"/>
        <v>448784651.03999966</v>
      </c>
    </row>
    <row r="504" spans="1:6" s="275" customFormat="1" ht="41.25" customHeight="1" x14ac:dyDescent="0.2">
      <c r="A504" s="217">
        <v>44365</v>
      </c>
      <c r="B504" s="710" t="s">
        <v>5428</v>
      </c>
      <c r="C504" s="293" t="s">
        <v>5462</v>
      </c>
      <c r="D504" s="266"/>
      <c r="E504" s="472">
        <v>119681.11</v>
      </c>
      <c r="F504" s="494">
        <f t="shared" si="7"/>
        <v>448664969.92999965</v>
      </c>
    </row>
    <row r="505" spans="1:6" s="275" customFormat="1" ht="41.25" customHeight="1" x14ac:dyDescent="0.2">
      <c r="A505" s="217">
        <v>44365</v>
      </c>
      <c r="B505" s="710" t="s">
        <v>5429</v>
      </c>
      <c r="C505" s="293" t="s">
        <v>5463</v>
      </c>
      <c r="D505" s="266"/>
      <c r="E505" s="472">
        <v>35699.599999999999</v>
      </c>
      <c r="F505" s="494">
        <f t="shared" si="7"/>
        <v>448629270.32999963</v>
      </c>
    </row>
    <row r="506" spans="1:6" s="275" customFormat="1" ht="41.25" customHeight="1" x14ac:dyDescent="0.2">
      <c r="A506" s="217">
        <v>44365</v>
      </c>
      <c r="B506" s="710" t="s">
        <v>5430</v>
      </c>
      <c r="C506" s="293" t="s">
        <v>5464</v>
      </c>
      <c r="D506" s="266"/>
      <c r="E506" s="472">
        <v>183768.72</v>
      </c>
      <c r="F506" s="494">
        <f t="shared" si="7"/>
        <v>448445501.6099996</v>
      </c>
    </row>
    <row r="507" spans="1:6" s="275" customFormat="1" ht="41.25" customHeight="1" x14ac:dyDescent="0.2">
      <c r="A507" s="217">
        <v>44365</v>
      </c>
      <c r="B507" s="710" t="s">
        <v>5431</v>
      </c>
      <c r="C507" s="293" t="s">
        <v>5465</v>
      </c>
      <c r="D507" s="266"/>
      <c r="E507" s="472">
        <v>114412.5</v>
      </c>
      <c r="F507" s="494">
        <f t="shared" si="7"/>
        <v>448331089.1099996</v>
      </c>
    </row>
    <row r="508" spans="1:6" s="275" customFormat="1" ht="63" customHeight="1" x14ac:dyDescent="0.2">
      <c r="A508" s="217">
        <v>44365</v>
      </c>
      <c r="B508" s="710" t="s">
        <v>5432</v>
      </c>
      <c r="C508" s="293" t="s">
        <v>5466</v>
      </c>
      <c r="D508" s="266"/>
      <c r="E508" s="472">
        <v>21187.5</v>
      </c>
      <c r="F508" s="494">
        <f t="shared" si="7"/>
        <v>448309901.6099996</v>
      </c>
    </row>
    <row r="509" spans="1:6" s="275" customFormat="1" ht="41.25" customHeight="1" x14ac:dyDescent="0.2">
      <c r="A509" s="217">
        <v>44365</v>
      </c>
      <c r="B509" s="710" t="s">
        <v>5433</v>
      </c>
      <c r="C509" s="293" t="s">
        <v>5467</v>
      </c>
      <c r="D509" s="266"/>
      <c r="E509" s="472">
        <v>121771.7</v>
      </c>
      <c r="F509" s="494">
        <f t="shared" si="7"/>
        <v>448188129.90999961</v>
      </c>
    </row>
    <row r="510" spans="1:6" s="275" customFormat="1" ht="29.25" customHeight="1" x14ac:dyDescent="0.2">
      <c r="A510" s="217">
        <v>44365</v>
      </c>
      <c r="B510" s="710" t="s">
        <v>5383</v>
      </c>
      <c r="C510" s="293" t="s">
        <v>5468</v>
      </c>
      <c r="D510" s="266"/>
      <c r="E510" s="472">
        <v>259836.69</v>
      </c>
      <c r="F510" s="494">
        <f t="shared" si="7"/>
        <v>447928293.21999961</v>
      </c>
    </row>
    <row r="511" spans="1:6" s="275" customFormat="1" ht="41.25" customHeight="1" x14ac:dyDescent="0.2">
      <c r="A511" s="217">
        <v>44365</v>
      </c>
      <c r="B511" s="710" t="s">
        <v>5384</v>
      </c>
      <c r="C511" s="293" t="s">
        <v>5469</v>
      </c>
      <c r="D511" s="266"/>
      <c r="E511" s="472">
        <v>90000</v>
      </c>
      <c r="F511" s="494">
        <f t="shared" si="7"/>
        <v>447838293.21999961</v>
      </c>
    </row>
    <row r="512" spans="1:6" s="275" customFormat="1" ht="41.25" customHeight="1" x14ac:dyDescent="0.2">
      <c r="A512" s="217">
        <v>44365</v>
      </c>
      <c r="B512" s="710" t="s">
        <v>5385</v>
      </c>
      <c r="C512" s="293" t="s">
        <v>5470</v>
      </c>
      <c r="D512" s="266"/>
      <c r="E512" s="472">
        <v>146304.54</v>
      </c>
      <c r="F512" s="494">
        <f t="shared" si="7"/>
        <v>447691988.67999959</v>
      </c>
    </row>
    <row r="513" spans="1:6" s="275" customFormat="1" ht="41.25" customHeight="1" x14ac:dyDescent="0.2">
      <c r="A513" s="217">
        <v>44365</v>
      </c>
      <c r="B513" s="710" t="s">
        <v>5386</v>
      </c>
      <c r="C513" s="293" t="s">
        <v>5471</v>
      </c>
      <c r="D513" s="266"/>
      <c r="E513" s="472">
        <v>12000</v>
      </c>
      <c r="F513" s="494">
        <f t="shared" si="7"/>
        <v>447679988.67999959</v>
      </c>
    </row>
    <row r="514" spans="1:6" s="275" customFormat="1" ht="41.25" customHeight="1" x14ac:dyDescent="0.2">
      <c r="A514" s="217">
        <v>44365</v>
      </c>
      <c r="B514" s="710" t="s">
        <v>5387</v>
      </c>
      <c r="C514" s="293" t="s">
        <v>5472</v>
      </c>
      <c r="D514" s="266"/>
      <c r="E514" s="472">
        <v>794519</v>
      </c>
      <c r="F514" s="494">
        <f t="shared" si="7"/>
        <v>446885469.67999959</v>
      </c>
    </row>
    <row r="515" spans="1:6" s="275" customFormat="1" ht="41.25" customHeight="1" x14ac:dyDescent="0.2">
      <c r="A515" s="217">
        <v>44365</v>
      </c>
      <c r="B515" s="710" t="s">
        <v>5388</v>
      </c>
      <c r="C515" s="293" t="s">
        <v>5473</v>
      </c>
      <c r="D515" s="266"/>
      <c r="E515" s="472">
        <v>485037.26</v>
      </c>
      <c r="F515" s="494">
        <f t="shared" si="7"/>
        <v>446400432.4199996</v>
      </c>
    </row>
    <row r="516" spans="1:6" s="275" customFormat="1" ht="41.25" customHeight="1" x14ac:dyDescent="0.2">
      <c r="A516" s="217">
        <v>44365</v>
      </c>
      <c r="B516" s="710" t="s">
        <v>5389</v>
      </c>
      <c r="C516" s="293" t="s">
        <v>5474</v>
      </c>
      <c r="D516" s="266"/>
      <c r="E516" s="472">
        <v>308015.13</v>
      </c>
      <c r="F516" s="494">
        <f t="shared" si="7"/>
        <v>446092417.2899996</v>
      </c>
    </row>
    <row r="517" spans="1:6" s="275" customFormat="1" ht="41.25" customHeight="1" x14ac:dyDescent="0.2">
      <c r="A517" s="217">
        <v>44365</v>
      </c>
      <c r="B517" s="710" t="s">
        <v>5390</v>
      </c>
      <c r="C517" s="293" t="s">
        <v>5449</v>
      </c>
      <c r="D517" s="266"/>
      <c r="E517" s="472">
        <v>888801.81</v>
      </c>
      <c r="F517" s="494">
        <f t="shared" si="7"/>
        <v>445203615.4799996</v>
      </c>
    </row>
    <row r="518" spans="1:6" s="275" customFormat="1" ht="21.75" customHeight="1" x14ac:dyDescent="0.2">
      <c r="A518" s="217">
        <v>44365</v>
      </c>
      <c r="B518" s="710" t="s">
        <v>5391</v>
      </c>
      <c r="C518" s="293" t="s">
        <v>41</v>
      </c>
      <c r="D518" s="266"/>
      <c r="E518" s="472">
        <v>0</v>
      </c>
      <c r="F518" s="494">
        <f t="shared" si="7"/>
        <v>445203615.4799996</v>
      </c>
    </row>
    <row r="519" spans="1:6" s="275" customFormat="1" ht="41.25" customHeight="1" x14ac:dyDescent="0.2">
      <c r="A519" s="217">
        <v>44365</v>
      </c>
      <c r="B519" s="710" t="s">
        <v>5392</v>
      </c>
      <c r="C519" s="293" t="s">
        <v>5475</v>
      </c>
      <c r="D519" s="266"/>
      <c r="E519" s="472">
        <v>96615</v>
      </c>
      <c r="F519" s="494">
        <f t="shared" si="7"/>
        <v>445107000.4799996</v>
      </c>
    </row>
    <row r="520" spans="1:6" s="275" customFormat="1" ht="85.5" customHeight="1" x14ac:dyDescent="0.2">
      <c r="A520" s="217">
        <v>44365</v>
      </c>
      <c r="B520" s="710" t="s">
        <v>5393</v>
      </c>
      <c r="C520" s="293" t="s">
        <v>5476</v>
      </c>
      <c r="D520" s="266"/>
      <c r="E520" s="472">
        <v>934277.5</v>
      </c>
      <c r="F520" s="494">
        <f t="shared" si="7"/>
        <v>444172722.9799996</v>
      </c>
    </row>
    <row r="521" spans="1:6" s="275" customFormat="1" ht="41.25" customHeight="1" x14ac:dyDescent="0.2">
      <c r="A521" s="217">
        <v>44365</v>
      </c>
      <c r="B521" s="710" t="s">
        <v>5394</v>
      </c>
      <c r="C521" s="293" t="s">
        <v>5396</v>
      </c>
      <c r="D521" s="266"/>
      <c r="E521" s="472">
        <v>332484.81</v>
      </c>
      <c r="F521" s="494">
        <f t="shared" si="7"/>
        <v>443840238.1699996</v>
      </c>
    </row>
    <row r="522" spans="1:6" s="275" customFormat="1" ht="29.25" customHeight="1" x14ac:dyDescent="0.2">
      <c r="A522" s="217">
        <v>44365</v>
      </c>
      <c r="B522" s="710" t="s">
        <v>5395</v>
      </c>
      <c r="C522" s="293" t="s">
        <v>5477</v>
      </c>
      <c r="D522" s="266"/>
      <c r="E522" s="472">
        <v>27362933.210000001</v>
      </c>
      <c r="F522" s="494">
        <f t="shared" si="7"/>
        <v>416477304.95999962</v>
      </c>
    </row>
    <row r="523" spans="1:6" s="275" customFormat="1" ht="41.25" customHeight="1" x14ac:dyDescent="0.2">
      <c r="A523" s="217">
        <v>44368</v>
      </c>
      <c r="B523" s="710" t="s">
        <v>5531</v>
      </c>
      <c r="C523" s="293" t="s">
        <v>5543</v>
      </c>
      <c r="D523" s="266"/>
      <c r="E523" s="472">
        <v>246340.56</v>
      </c>
      <c r="F523" s="494">
        <f t="shared" si="7"/>
        <v>416230964.39999962</v>
      </c>
    </row>
    <row r="524" spans="1:6" s="275" customFormat="1" ht="41.25" customHeight="1" x14ac:dyDescent="0.2">
      <c r="A524" s="217">
        <v>44368</v>
      </c>
      <c r="B524" s="710" t="s">
        <v>5532</v>
      </c>
      <c r="C524" s="293" t="s">
        <v>5544</v>
      </c>
      <c r="D524" s="266"/>
      <c r="E524" s="472">
        <v>246340.56</v>
      </c>
      <c r="F524" s="494">
        <f t="shared" si="7"/>
        <v>415984623.83999962</v>
      </c>
    </row>
    <row r="525" spans="1:6" s="275" customFormat="1" ht="41.25" customHeight="1" x14ac:dyDescent="0.2">
      <c r="A525" s="217">
        <v>44368</v>
      </c>
      <c r="B525" s="710" t="s">
        <v>5533</v>
      </c>
      <c r="C525" s="293" t="s">
        <v>5545</v>
      </c>
      <c r="D525" s="266"/>
      <c r="E525" s="472">
        <v>367069.68</v>
      </c>
      <c r="F525" s="494">
        <f t="shared" si="7"/>
        <v>415617554.15999961</v>
      </c>
    </row>
    <row r="526" spans="1:6" s="275" customFormat="1" ht="41.25" customHeight="1" x14ac:dyDescent="0.2">
      <c r="A526" s="217">
        <v>44368</v>
      </c>
      <c r="B526" s="710" t="s">
        <v>5534</v>
      </c>
      <c r="C526" s="293" t="s">
        <v>5546</v>
      </c>
      <c r="D526" s="266"/>
      <c r="E526" s="472">
        <v>271778.96000000002</v>
      </c>
      <c r="F526" s="494">
        <f t="shared" ref="F526:F589" si="8">F525-E526</f>
        <v>415345775.19999963</v>
      </c>
    </row>
    <row r="527" spans="1:6" s="275" customFormat="1" ht="41.25" customHeight="1" x14ac:dyDescent="0.2">
      <c r="A527" s="217">
        <v>44368</v>
      </c>
      <c r="B527" s="710" t="s">
        <v>5535</v>
      </c>
      <c r="C527" s="293" t="s">
        <v>5547</v>
      </c>
      <c r="D527" s="266"/>
      <c r="E527" s="472">
        <v>28656.11</v>
      </c>
      <c r="F527" s="494">
        <f t="shared" si="8"/>
        <v>415317119.08999962</v>
      </c>
    </row>
    <row r="528" spans="1:6" s="275" customFormat="1" ht="41.25" customHeight="1" x14ac:dyDescent="0.2">
      <c r="A528" s="217">
        <v>44368</v>
      </c>
      <c r="B528" s="710" t="s">
        <v>5536</v>
      </c>
      <c r="C528" s="293" t="s">
        <v>5548</v>
      </c>
      <c r="D528" s="266"/>
      <c r="E528" s="472">
        <v>79802.59</v>
      </c>
      <c r="F528" s="494">
        <f t="shared" si="8"/>
        <v>415237316.49999964</v>
      </c>
    </row>
    <row r="529" spans="1:6" s="275" customFormat="1" ht="41.25" customHeight="1" x14ac:dyDescent="0.2">
      <c r="A529" s="217">
        <v>44368</v>
      </c>
      <c r="B529" s="710" t="s">
        <v>5537</v>
      </c>
      <c r="C529" s="293" t="s">
        <v>5549</v>
      </c>
      <c r="D529" s="266"/>
      <c r="E529" s="472">
        <v>2318.56</v>
      </c>
      <c r="F529" s="494">
        <f t="shared" si="8"/>
        <v>415234997.93999964</v>
      </c>
    </row>
    <row r="530" spans="1:6" s="275" customFormat="1" ht="63.75" customHeight="1" x14ac:dyDescent="0.2">
      <c r="A530" s="217">
        <v>44368</v>
      </c>
      <c r="B530" s="710" t="s">
        <v>5538</v>
      </c>
      <c r="C530" s="293" t="s">
        <v>5550</v>
      </c>
      <c r="D530" s="266"/>
      <c r="E530" s="472">
        <v>152190</v>
      </c>
      <c r="F530" s="494">
        <f t="shared" si="8"/>
        <v>415082807.93999964</v>
      </c>
    </row>
    <row r="531" spans="1:6" s="275" customFormat="1" ht="41.25" customHeight="1" x14ac:dyDescent="0.2">
      <c r="A531" s="217">
        <v>44368</v>
      </c>
      <c r="B531" s="710" t="s">
        <v>5539</v>
      </c>
      <c r="C531" s="293" t="s">
        <v>5551</v>
      </c>
      <c r="D531" s="266"/>
      <c r="E531" s="472">
        <v>290146.94</v>
      </c>
      <c r="F531" s="494">
        <f t="shared" si="8"/>
        <v>414792660.99999964</v>
      </c>
    </row>
    <row r="532" spans="1:6" s="275" customFormat="1" ht="41.25" customHeight="1" x14ac:dyDescent="0.2">
      <c r="A532" s="217">
        <v>44368</v>
      </c>
      <c r="B532" s="710" t="s">
        <v>5540</v>
      </c>
      <c r="C532" s="293" t="s">
        <v>5552</v>
      </c>
      <c r="D532" s="266"/>
      <c r="E532" s="472">
        <v>2369.44</v>
      </c>
      <c r="F532" s="494">
        <f t="shared" si="8"/>
        <v>414790291.55999964</v>
      </c>
    </row>
    <row r="533" spans="1:6" s="275" customFormat="1" ht="84" customHeight="1" x14ac:dyDescent="0.2">
      <c r="A533" s="217">
        <v>44368</v>
      </c>
      <c r="B533" s="710" t="s">
        <v>5541</v>
      </c>
      <c r="C533" s="293" t="s">
        <v>5553</v>
      </c>
      <c r="D533" s="266"/>
      <c r="E533" s="472">
        <v>169500</v>
      </c>
      <c r="F533" s="494">
        <f t="shared" si="8"/>
        <v>414620791.55999964</v>
      </c>
    </row>
    <row r="534" spans="1:6" s="275" customFormat="1" ht="68.25" customHeight="1" x14ac:dyDescent="0.2">
      <c r="A534" s="217">
        <v>44368</v>
      </c>
      <c r="B534" s="710" t="s">
        <v>5542</v>
      </c>
      <c r="C534" s="293" t="s">
        <v>5554</v>
      </c>
      <c r="D534" s="266"/>
      <c r="E534" s="472">
        <v>90000</v>
      </c>
      <c r="F534" s="494">
        <f t="shared" si="8"/>
        <v>414530791.55999964</v>
      </c>
    </row>
    <row r="535" spans="1:6" s="275" customFormat="1" ht="63.75" customHeight="1" x14ac:dyDescent="0.2">
      <c r="A535" s="217">
        <v>44368</v>
      </c>
      <c r="B535" s="710" t="s">
        <v>5524</v>
      </c>
      <c r="C535" s="293" t="s">
        <v>5555</v>
      </c>
      <c r="D535" s="266"/>
      <c r="E535" s="472">
        <v>541120</v>
      </c>
      <c r="F535" s="494">
        <f t="shared" si="8"/>
        <v>413989671.55999964</v>
      </c>
    </row>
    <row r="536" spans="1:6" s="275" customFormat="1" ht="71.25" customHeight="1" x14ac:dyDescent="0.2">
      <c r="A536" s="217">
        <v>44368</v>
      </c>
      <c r="B536" s="710" t="s">
        <v>5525</v>
      </c>
      <c r="C536" s="293" t="s">
        <v>5556</v>
      </c>
      <c r="D536" s="266"/>
      <c r="E536" s="472">
        <v>84750</v>
      </c>
      <c r="F536" s="494">
        <f t="shared" si="8"/>
        <v>413904921.55999964</v>
      </c>
    </row>
    <row r="537" spans="1:6" s="275" customFormat="1" ht="62.25" customHeight="1" x14ac:dyDescent="0.2">
      <c r="A537" s="217">
        <v>44368</v>
      </c>
      <c r="B537" s="710" t="s">
        <v>5526</v>
      </c>
      <c r="C537" s="293" t="s">
        <v>5557</v>
      </c>
      <c r="D537" s="266"/>
      <c r="E537" s="472">
        <v>54000</v>
      </c>
      <c r="F537" s="494">
        <f t="shared" si="8"/>
        <v>413850921.55999964</v>
      </c>
    </row>
    <row r="538" spans="1:6" s="275" customFormat="1" ht="30" customHeight="1" x14ac:dyDescent="0.2">
      <c r="A538" s="217">
        <v>44368</v>
      </c>
      <c r="B538" s="710" t="s">
        <v>5527</v>
      </c>
      <c r="C538" s="293" t="s">
        <v>5558</v>
      </c>
      <c r="D538" s="266"/>
      <c r="E538" s="472">
        <v>948010.18</v>
      </c>
      <c r="F538" s="494">
        <f t="shared" si="8"/>
        <v>412902911.37999964</v>
      </c>
    </row>
    <row r="539" spans="1:6" s="275" customFormat="1" ht="29.25" customHeight="1" x14ac:dyDescent="0.2">
      <c r="A539" s="217">
        <v>44368</v>
      </c>
      <c r="B539" s="710" t="s">
        <v>5528</v>
      </c>
      <c r="C539" s="293" t="s">
        <v>5559</v>
      </c>
      <c r="D539" s="266"/>
      <c r="E539" s="472">
        <v>1377021.86</v>
      </c>
      <c r="F539" s="494">
        <f t="shared" si="8"/>
        <v>411525889.51999962</v>
      </c>
    </row>
    <row r="540" spans="1:6" s="275" customFormat="1" ht="17.25" customHeight="1" x14ac:dyDescent="0.2">
      <c r="A540" s="217">
        <v>44368</v>
      </c>
      <c r="B540" s="710" t="s">
        <v>5529</v>
      </c>
      <c r="C540" s="293" t="s">
        <v>5560</v>
      </c>
      <c r="D540" s="266"/>
      <c r="E540" s="472">
        <v>51422.01</v>
      </c>
      <c r="F540" s="494">
        <f t="shared" si="8"/>
        <v>411474467.50999963</v>
      </c>
    </row>
    <row r="541" spans="1:6" s="275" customFormat="1" ht="27" customHeight="1" x14ac:dyDescent="0.2">
      <c r="A541" s="217">
        <v>44368</v>
      </c>
      <c r="B541" s="710" t="s">
        <v>5530</v>
      </c>
      <c r="C541" s="293" t="s">
        <v>5561</v>
      </c>
      <c r="D541" s="266"/>
      <c r="E541" s="472">
        <v>348392.01</v>
      </c>
      <c r="F541" s="494">
        <f t="shared" si="8"/>
        <v>411126075.49999964</v>
      </c>
    </row>
    <row r="542" spans="1:6" s="275" customFormat="1" ht="41.25" customHeight="1" x14ac:dyDescent="0.2">
      <c r="A542" s="217">
        <v>44369</v>
      </c>
      <c r="B542" s="710" t="s">
        <v>5572</v>
      </c>
      <c r="C542" s="293" t="s">
        <v>5622</v>
      </c>
      <c r="D542" s="266"/>
      <c r="E542" s="472">
        <v>228302.73</v>
      </c>
      <c r="F542" s="494">
        <f t="shared" si="8"/>
        <v>410897772.76999962</v>
      </c>
    </row>
    <row r="543" spans="1:6" s="275" customFormat="1" ht="41.25" customHeight="1" x14ac:dyDescent="0.2">
      <c r="A543" s="217">
        <v>44369</v>
      </c>
      <c r="B543" s="710" t="s">
        <v>5573</v>
      </c>
      <c r="C543" s="293" t="s">
        <v>5623</v>
      </c>
      <c r="D543" s="266"/>
      <c r="E543" s="472">
        <v>361723.58</v>
      </c>
      <c r="F543" s="494">
        <f t="shared" si="8"/>
        <v>410536049.18999964</v>
      </c>
    </row>
    <row r="544" spans="1:6" s="275" customFormat="1" ht="60.75" customHeight="1" x14ac:dyDescent="0.2">
      <c r="A544" s="217">
        <v>44369</v>
      </c>
      <c r="B544" s="710" t="s">
        <v>5574</v>
      </c>
      <c r="C544" s="293" t="s">
        <v>5624</v>
      </c>
      <c r="D544" s="266"/>
      <c r="E544" s="472">
        <v>388930</v>
      </c>
      <c r="F544" s="494">
        <f t="shared" si="8"/>
        <v>410147119.18999964</v>
      </c>
    </row>
    <row r="545" spans="1:6" s="275" customFormat="1" ht="41.25" customHeight="1" x14ac:dyDescent="0.2">
      <c r="A545" s="217">
        <v>44369</v>
      </c>
      <c r="B545" s="710" t="s">
        <v>5575</v>
      </c>
      <c r="C545" s="293" t="s">
        <v>5625</v>
      </c>
      <c r="D545" s="266"/>
      <c r="E545" s="472">
        <v>175578.72</v>
      </c>
      <c r="F545" s="494">
        <f t="shared" si="8"/>
        <v>409971540.46999961</v>
      </c>
    </row>
    <row r="546" spans="1:6" s="275" customFormat="1" ht="41.25" customHeight="1" x14ac:dyDescent="0.2">
      <c r="A546" s="217">
        <v>44369</v>
      </c>
      <c r="B546" s="710" t="s">
        <v>5576</v>
      </c>
      <c r="C546" s="293" t="s">
        <v>5626</v>
      </c>
      <c r="D546" s="266"/>
      <c r="E546" s="472">
        <v>133928.57</v>
      </c>
      <c r="F546" s="494">
        <f t="shared" si="8"/>
        <v>409837611.89999962</v>
      </c>
    </row>
    <row r="547" spans="1:6" s="275" customFormat="1" ht="42" customHeight="1" x14ac:dyDescent="0.2">
      <c r="A547" s="217">
        <v>44369</v>
      </c>
      <c r="B547" s="710" t="s">
        <v>5577</v>
      </c>
      <c r="C547" s="293" t="s">
        <v>5627</v>
      </c>
      <c r="D547" s="266"/>
      <c r="E547" s="472">
        <v>637.61</v>
      </c>
      <c r="F547" s="494">
        <f t="shared" si="8"/>
        <v>409836974.2899996</v>
      </c>
    </row>
    <row r="548" spans="1:6" s="275" customFormat="1" ht="42" customHeight="1" x14ac:dyDescent="0.2">
      <c r="A548" s="217">
        <v>44369</v>
      </c>
      <c r="B548" s="710" t="s">
        <v>5578</v>
      </c>
      <c r="C548" s="293" t="s">
        <v>5628</v>
      </c>
      <c r="D548" s="266"/>
      <c r="E548" s="472">
        <v>144482.53</v>
      </c>
      <c r="F548" s="494">
        <f t="shared" si="8"/>
        <v>409692491.75999963</v>
      </c>
    </row>
    <row r="549" spans="1:6" s="275" customFormat="1" ht="48" customHeight="1" x14ac:dyDescent="0.2">
      <c r="A549" s="217">
        <v>44369</v>
      </c>
      <c r="B549" s="710" t="s">
        <v>5579</v>
      </c>
      <c r="C549" s="293" t="s">
        <v>5629</v>
      </c>
      <c r="D549" s="266"/>
      <c r="E549" s="472">
        <v>66360.92</v>
      </c>
      <c r="F549" s="494">
        <f t="shared" si="8"/>
        <v>409626130.83999962</v>
      </c>
    </row>
    <row r="550" spans="1:6" s="275" customFormat="1" ht="41.25" customHeight="1" x14ac:dyDescent="0.2">
      <c r="A550" s="217">
        <v>44369</v>
      </c>
      <c r="B550" s="710" t="s">
        <v>5580</v>
      </c>
      <c r="C550" s="293" t="s">
        <v>5630</v>
      </c>
      <c r="D550" s="266"/>
      <c r="E550" s="472">
        <v>2384.98</v>
      </c>
      <c r="F550" s="494">
        <f t="shared" si="8"/>
        <v>409623745.8599996</v>
      </c>
    </row>
    <row r="551" spans="1:6" s="275" customFormat="1" ht="49.5" customHeight="1" x14ac:dyDescent="0.2">
      <c r="A551" s="217">
        <v>44369</v>
      </c>
      <c r="B551" s="710" t="s">
        <v>5581</v>
      </c>
      <c r="C551" s="293" t="s">
        <v>5631</v>
      </c>
      <c r="D551" s="266"/>
      <c r="E551" s="472">
        <v>257877.5</v>
      </c>
      <c r="F551" s="494">
        <f t="shared" si="8"/>
        <v>409365868.3599996</v>
      </c>
    </row>
    <row r="552" spans="1:6" s="275" customFormat="1" ht="41.25" customHeight="1" x14ac:dyDescent="0.2">
      <c r="A552" s="217">
        <v>44369</v>
      </c>
      <c r="B552" s="710" t="s">
        <v>5582</v>
      </c>
      <c r="C552" s="293" t="s">
        <v>5632</v>
      </c>
      <c r="D552" s="266"/>
      <c r="E552" s="472">
        <v>76573.039999999994</v>
      </c>
      <c r="F552" s="494">
        <f t="shared" si="8"/>
        <v>409289295.31999958</v>
      </c>
    </row>
    <row r="553" spans="1:6" s="275" customFormat="1" ht="41.25" customHeight="1" x14ac:dyDescent="0.2">
      <c r="A553" s="217">
        <v>44369</v>
      </c>
      <c r="B553" s="710" t="s">
        <v>5583</v>
      </c>
      <c r="C553" s="293" t="s">
        <v>5633</v>
      </c>
      <c r="D553" s="266"/>
      <c r="E553" s="472">
        <v>178325.44</v>
      </c>
      <c r="F553" s="494">
        <f t="shared" si="8"/>
        <v>409110969.87999958</v>
      </c>
    </row>
    <row r="554" spans="1:6" s="275" customFormat="1" ht="39" customHeight="1" x14ac:dyDescent="0.2">
      <c r="A554" s="217">
        <v>44369</v>
      </c>
      <c r="B554" s="710" t="s">
        <v>5584</v>
      </c>
      <c r="C554" s="293" t="s">
        <v>5634</v>
      </c>
      <c r="D554" s="266"/>
      <c r="E554" s="472">
        <v>138409.24</v>
      </c>
      <c r="F554" s="494">
        <f t="shared" si="8"/>
        <v>408972560.63999957</v>
      </c>
    </row>
    <row r="555" spans="1:6" s="275" customFormat="1" ht="41.25" customHeight="1" x14ac:dyDescent="0.2">
      <c r="A555" s="217">
        <v>44369</v>
      </c>
      <c r="B555" s="710" t="s">
        <v>5585</v>
      </c>
      <c r="C555" s="293" t="s">
        <v>5634</v>
      </c>
      <c r="D555" s="266"/>
      <c r="E555" s="472">
        <v>1743.04</v>
      </c>
      <c r="F555" s="494">
        <f t="shared" si="8"/>
        <v>408970817.59999955</v>
      </c>
    </row>
    <row r="556" spans="1:6" s="275" customFormat="1" ht="41.25" customHeight="1" x14ac:dyDescent="0.2">
      <c r="A556" s="217">
        <v>44369</v>
      </c>
      <c r="B556" s="710" t="s">
        <v>5586</v>
      </c>
      <c r="C556" s="293" t="s">
        <v>5635</v>
      </c>
      <c r="D556" s="266"/>
      <c r="E556" s="472">
        <v>148560.32000000001</v>
      </c>
      <c r="F556" s="494">
        <f t="shared" si="8"/>
        <v>408822257.27999955</v>
      </c>
    </row>
    <row r="557" spans="1:6" s="275" customFormat="1" ht="41.25" customHeight="1" x14ac:dyDescent="0.2">
      <c r="A557" s="217">
        <v>44369</v>
      </c>
      <c r="B557" s="710" t="s">
        <v>5587</v>
      </c>
      <c r="C557" s="293" t="s">
        <v>5635</v>
      </c>
      <c r="D557" s="266"/>
      <c r="E557" s="472">
        <v>115690.25</v>
      </c>
      <c r="F557" s="494">
        <f t="shared" si="8"/>
        <v>408706567.02999955</v>
      </c>
    </row>
    <row r="558" spans="1:6" s="275" customFormat="1" ht="41.25" customHeight="1" x14ac:dyDescent="0.2">
      <c r="A558" s="217">
        <v>44369</v>
      </c>
      <c r="B558" s="710" t="s">
        <v>5588</v>
      </c>
      <c r="C558" s="293" t="s">
        <v>5636</v>
      </c>
      <c r="D558" s="266"/>
      <c r="E558" s="472">
        <v>75641.89</v>
      </c>
      <c r="F558" s="494">
        <f t="shared" si="8"/>
        <v>408630925.13999957</v>
      </c>
    </row>
    <row r="559" spans="1:6" s="275" customFormat="1" ht="41.25" customHeight="1" x14ac:dyDescent="0.2">
      <c r="A559" s="217">
        <v>44369</v>
      </c>
      <c r="B559" s="710" t="s">
        <v>5589</v>
      </c>
      <c r="C559" s="293" t="s">
        <v>5637</v>
      </c>
      <c r="D559" s="266"/>
      <c r="E559" s="472">
        <v>70314.960000000006</v>
      </c>
      <c r="F559" s="494">
        <f t="shared" si="8"/>
        <v>408560610.17999959</v>
      </c>
    </row>
    <row r="560" spans="1:6" s="275" customFormat="1" ht="48.75" customHeight="1" x14ac:dyDescent="0.2">
      <c r="A560" s="217">
        <v>44369</v>
      </c>
      <c r="B560" s="710" t="s">
        <v>5590</v>
      </c>
      <c r="C560" s="293" t="s">
        <v>5638</v>
      </c>
      <c r="D560" s="266"/>
      <c r="E560" s="472">
        <v>296218.42</v>
      </c>
      <c r="F560" s="494">
        <f t="shared" si="8"/>
        <v>408264391.75999957</v>
      </c>
    </row>
    <row r="561" spans="1:6" s="275" customFormat="1" ht="41.25" customHeight="1" x14ac:dyDescent="0.2">
      <c r="A561" s="217">
        <v>44369</v>
      </c>
      <c r="B561" s="710" t="s">
        <v>5591</v>
      </c>
      <c r="C561" s="293" t="s">
        <v>5639</v>
      </c>
      <c r="D561" s="266"/>
      <c r="E561" s="472">
        <v>116695.29</v>
      </c>
      <c r="F561" s="494">
        <f t="shared" si="8"/>
        <v>408147696.46999955</v>
      </c>
    </row>
    <row r="562" spans="1:6" s="275" customFormat="1" ht="41.25" customHeight="1" x14ac:dyDescent="0.2">
      <c r="A562" s="217">
        <v>44369</v>
      </c>
      <c r="B562" s="710" t="s">
        <v>5592</v>
      </c>
      <c r="C562" s="293" t="s">
        <v>5640</v>
      </c>
      <c r="D562" s="266"/>
      <c r="E562" s="472">
        <v>350814.36</v>
      </c>
      <c r="F562" s="494">
        <f t="shared" si="8"/>
        <v>407796882.10999954</v>
      </c>
    </row>
    <row r="563" spans="1:6" s="275" customFormat="1" ht="36.75" customHeight="1" x14ac:dyDescent="0.2">
      <c r="A563" s="217">
        <v>44369</v>
      </c>
      <c r="B563" s="710" t="s">
        <v>5593</v>
      </c>
      <c r="C563" s="293" t="s">
        <v>5641</v>
      </c>
      <c r="D563" s="266"/>
      <c r="E563" s="472">
        <v>724.27</v>
      </c>
      <c r="F563" s="494">
        <f t="shared" si="8"/>
        <v>407796157.83999956</v>
      </c>
    </row>
    <row r="564" spans="1:6" s="412" customFormat="1" ht="41.25" customHeight="1" x14ac:dyDescent="0.2">
      <c r="A564" s="217">
        <v>44369</v>
      </c>
      <c r="B564" s="710" t="s">
        <v>5594</v>
      </c>
      <c r="C564" s="293" t="s">
        <v>5642</v>
      </c>
      <c r="D564" s="402"/>
      <c r="E564" s="472">
        <v>437675.95</v>
      </c>
      <c r="F564" s="494">
        <f t="shared" si="8"/>
        <v>407358481.88999957</v>
      </c>
    </row>
    <row r="565" spans="1:6" s="412" customFormat="1" ht="40.5" customHeight="1" x14ac:dyDescent="0.2">
      <c r="A565" s="217">
        <v>44369</v>
      </c>
      <c r="B565" s="710" t="s">
        <v>5595</v>
      </c>
      <c r="C565" s="293" t="s">
        <v>5643</v>
      </c>
      <c r="D565" s="402"/>
      <c r="E565" s="472">
        <v>144090.99</v>
      </c>
      <c r="F565" s="494">
        <f t="shared" si="8"/>
        <v>407214390.89999956</v>
      </c>
    </row>
    <row r="566" spans="1:6" s="412" customFormat="1" ht="41.25" customHeight="1" x14ac:dyDescent="0.2">
      <c r="A566" s="217">
        <v>44369</v>
      </c>
      <c r="B566" s="710" t="s">
        <v>5596</v>
      </c>
      <c r="C566" s="293" t="s">
        <v>5644</v>
      </c>
      <c r="D566" s="402"/>
      <c r="E566" s="472">
        <v>41289.72</v>
      </c>
      <c r="F566" s="494">
        <f t="shared" si="8"/>
        <v>407173101.17999953</v>
      </c>
    </row>
    <row r="567" spans="1:6" s="412" customFormat="1" ht="41.25" customHeight="1" x14ac:dyDescent="0.2">
      <c r="A567" s="217">
        <v>44369</v>
      </c>
      <c r="B567" s="710" t="s">
        <v>5597</v>
      </c>
      <c r="C567" s="293" t="s">
        <v>5645</v>
      </c>
      <c r="D567" s="402"/>
      <c r="E567" s="472">
        <v>129227.04</v>
      </c>
      <c r="F567" s="494">
        <f t="shared" si="8"/>
        <v>407043874.13999951</v>
      </c>
    </row>
    <row r="568" spans="1:6" s="275" customFormat="1" ht="41.25" customHeight="1" x14ac:dyDescent="0.2">
      <c r="A568" s="217">
        <v>44369</v>
      </c>
      <c r="B568" s="710" t="s">
        <v>5598</v>
      </c>
      <c r="C568" s="293" t="s">
        <v>5646</v>
      </c>
      <c r="D568" s="266"/>
      <c r="E568" s="472">
        <v>137343.21</v>
      </c>
      <c r="F568" s="494">
        <f t="shared" si="8"/>
        <v>406906530.92999953</v>
      </c>
    </row>
    <row r="569" spans="1:6" s="275" customFormat="1" ht="41.25" customHeight="1" x14ac:dyDescent="0.2">
      <c r="A569" s="217">
        <v>44369</v>
      </c>
      <c r="B569" s="710" t="s">
        <v>5599</v>
      </c>
      <c r="C569" s="293" t="s">
        <v>5647</v>
      </c>
      <c r="D569" s="266"/>
      <c r="E569" s="472">
        <v>50344.84</v>
      </c>
      <c r="F569" s="494">
        <f t="shared" si="8"/>
        <v>406856186.08999956</v>
      </c>
    </row>
    <row r="570" spans="1:6" s="275" customFormat="1" ht="37.5" customHeight="1" x14ac:dyDescent="0.2">
      <c r="A570" s="217">
        <v>44369</v>
      </c>
      <c r="B570" s="710" t="s">
        <v>5600</v>
      </c>
      <c r="C570" s="293" t="s">
        <v>5648</v>
      </c>
      <c r="D570" s="266"/>
      <c r="E570" s="472">
        <v>56386.44</v>
      </c>
      <c r="F570" s="494">
        <f t="shared" si="8"/>
        <v>406799799.64999956</v>
      </c>
    </row>
    <row r="571" spans="1:6" s="275" customFormat="1" ht="30" customHeight="1" x14ac:dyDescent="0.2">
      <c r="A571" s="217">
        <v>44369</v>
      </c>
      <c r="B571" s="710" t="s">
        <v>5601</v>
      </c>
      <c r="C571" s="293" t="s">
        <v>5649</v>
      </c>
      <c r="D571" s="266"/>
      <c r="E571" s="472">
        <v>1758.46</v>
      </c>
      <c r="F571" s="494">
        <f t="shared" si="8"/>
        <v>406798041.18999958</v>
      </c>
    </row>
    <row r="572" spans="1:6" s="275" customFormat="1" ht="29.25" customHeight="1" x14ac:dyDescent="0.2">
      <c r="A572" s="217">
        <v>44369</v>
      </c>
      <c r="B572" s="710" t="s">
        <v>5602</v>
      </c>
      <c r="C572" s="293" t="s">
        <v>5650</v>
      </c>
      <c r="D572" s="266"/>
      <c r="E572" s="472">
        <v>361667.77</v>
      </c>
      <c r="F572" s="494">
        <f t="shared" si="8"/>
        <v>406436373.4199996</v>
      </c>
    </row>
    <row r="573" spans="1:6" s="275" customFormat="1" ht="30" customHeight="1" x14ac:dyDescent="0.2">
      <c r="A573" s="217">
        <v>44369</v>
      </c>
      <c r="B573" s="710" t="s">
        <v>5603</v>
      </c>
      <c r="C573" s="293" t="s">
        <v>5650</v>
      </c>
      <c r="D573" s="266"/>
      <c r="E573" s="472">
        <v>45480.06</v>
      </c>
      <c r="F573" s="494">
        <f t="shared" si="8"/>
        <v>406390893.3599996</v>
      </c>
    </row>
    <row r="574" spans="1:6" s="275" customFormat="1" ht="37.5" customHeight="1" x14ac:dyDescent="0.2">
      <c r="A574" s="217">
        <v>44369</v>
      </c>
      <c r="B574" s="710" t="s">
        <v>5604</v>
      </c>
      <c r="C574" s="293" t="s">
        <v>5651</v>
      </c>
      <c r="D574" s="266"/>
      <c r="E574" s="472">
        <v>194455.93</v>
      </c>
      <c r="F574" s="494">
        <f t="shared" si="8"/>
        <v>406196437.42999959</v>
      </c>
    </row>
    <row r="575" spans="1:6" s="275" customFormat="1" ht="49.5" customHeight="1" x14ac:dyDescent="0.2">
      <c r="A575" s="217">
        <v>44369</v>
      </c>
      <c r="B575" s="710" t="s">
        <v>5605</v>
      </c>
      <c r="C575" s="293" t="s">
        <v>5652</v>
      </c>
      <c r="D575" s="266"/>
      <c r="E575" s="472">
        <v>134586.54999999999</v>
      </c>
      <c r="F575" s="494">
        <f t="shared" si="8"/>
        <v>406061850.87999958</v>
      </c>
    </row>
    <row r="576" spans="1:6" s="275" customFormat="1" ht="50.25" customHeight="1" x14ac:dyDescent="0.2">
      <c r="A576" s="217">
        <v>44369</v>
      </c>
      <c r="B576" s="710" t="s">
        <v>5606</v>
      </c>
      <c r="C576" s="293" t="s">
        <v>5653</v>
      </c>
      <c r="D576" s="266"/>
      <c r="E576" s="472">
        <v>48948.29</v>
      </c>
      <c r="F576" s="494">
        <f t="shared" si="8"/>
        <v>406012902.58999956</v>
      </c>
    </row>
    <row r="577" spans="1:6" s="275" customFormat="1" ht="39.75" customHeight="1" x14ac:dyDescent="0.2">
      <c r="A577" s="217">
        <v>44369</v>
      </c>
      <c r="B577" s="710" t="s">
        <v>5607</v>
      </c>
      <c r="C577" s="293" t="s">
        <v>5654</v>
      </c>
      <c r="D577" s="266"/>
      <c r="E577" s="472">
        <v>149960.09</v>
      </c>
      <c r="F577" s="494">
        <f t="shared" si="8"/>
        <v>405862942.49999958</v>
      </c>
    </row>
    <row r="578" spans="1:6" s="275" customFormat="1" ht="40.5" customHeight="1" x14ac:dyDescent="0.2">
      <c r="A578" s="217">
        <v>44369</v>
      </c>
      <c r="B578" s="710" t="s">
        <v>5608</v>
      </c>
      <c r="C578" s="293" t="s">
        <v>5655</v>
      </c>
      <c r="D578" s="266"/>
      <c r="E578" s="472">
        <v>3293.42</v>
      </c>
      <c r="F578" s="494">
        <f t="shared" si="8"/>
        <v>405859649.07999957</v>
      </c>
    </row>
    <row r="579" spans="1:6" s="275" customFormat="1" ht="41.25" customHeight="1" x14ac:dyDescent="0.2">
      <c r="A579" s="217">
        <v>44369</v>
      </c>
      <c r="B579" s="710" t="s">
        <v>5609</v>
      </c>
      <c r="C579" s="293" t="s">
        <v>5654</v>
      </c>
      <c r="D579" s="266"/>
      <c r="E579" s="472">
        <v>170971.87</v>
      </c>
      <c r="F579" s="494">
        <f t="shared" si="8"/>
        <v>405688677.20999956</v>
      </c>
    </row>
    <row r="580" spans="1:6" s="275" customFormat="1" ht="35.25" customHeight="1" x14ac:dyDescent="0.2">
      <c r="A580" s="217">
        <v>44369</v>
      </c>
      <c r="B580" s="710" t="s">
        <v>5610</v>
      </c>
      <c r="C580" s="293" t="s">
        <v>5656</v>
      </c>
      <c r="D580" s="266"/>
      <c r="E580" s="472">
        <v>216341.71</v>
      </c>
      <c r="F580" s="494">
        <f t="shared" si="8"/>
        <v>405472335.49999958</v>
      </c>
    </row>
    <row r="581" spans="1:6" s="275" customFormat="1" ht="41.25" customHeight="1" x14ac:dyDescent="0.2">
      <c r="A581" s="217">
        <v>44369</v>
      </c>
      <c r="B581" s="710" t="s">
        <v>5611</v>
      </c>
      <c r="C581" s="293" t="s">
        <v>5657</v>
      </c>
      <c r="D581" s="266"/>
      <c r="E581" s="472">
        <v>220179.97</v>
      </c>
      <c r="F581" s="494">
        <f t="shared" si="8"/>
        <v>405252155.52999955</v>
      </c>
    </row>
    <row r="582" spans="1:6" s="275" customFormat="1" ht="41.25" customHeight="1" x14ac:dyDescent="0.2">
      <c r="A582" s="217">
        <v>44369</v>
      </c>
      <c r="B582" s="710" t="s">
        <v>5612</v>
      </c>
      <c r="C582" s="293" t="s">
        <v>5658</v>
      </c>
      <c r="D582" s="266"/>
      <c r="E582" s="472">
        <v>186451.59</v>
      </c>
      <c r="F582" s="494">
        <f t="shared" si="8"/>
        <v>405065703.93999958</v>
      </c>
    </row>
    <row r="583" spans="1:6" s="275" customFormat="1" ht="41.25" customHeight="1" x14ac:dyDescent="0.2">
      <c r="A583" s="217">
        <v>44369</v>
      </c>
      <c r="B583" s="710" t="s">
        <v>5613</v>
      </c>
      <c r="C583" s="293" t="s">
        <v>5659</v>
      </c>
      <c r="D583" s="266"/>
      <c r="E583" s="472">
        <v>1206</v>
      </c>
      <c r="F583" s="494">
        <f t="shared" si="8"/>
        <v>405064497.93999958</v>
      </c>
    </row>
    <row r="584" spans="1:6" s="275" customFormat="1" ht="41.25" customHeight="1" x14ac:dyDescent="0.2">
      <c r="A584" s="217">
        <v>44369</v>
      </c>
      <c r="B584" s="710" t="s">
        <v>5614</v>
      </c>
      <c r="C584" s="293" t="s">
        <v>5660</v>
      </c>
      <c r="D584" s="266"/>
      <c r="E584" s="472">
        <v>177937.94</v>
      </c>
      <c r="F584" s="494">
        <f t="shared" si="8"/>
        <v>404886559.99999958</v>
      </c>
    </row>
    <row r="585" spans="1:6" s="275" customFormat="1" ht="41.25" customHeight="1" x14ac:dyDescent="0.2">
      <c r="A585" s="217">
        <v>44369</v>
      </c>
      <c r="B585" s="710" t="s">
        <v>5615</v>
      </c>
      <c r="C585" s="293" t="s">
        <v>5661</v>
      </c>
      <c r="D585" s="266"/>
      <c r="E585" s="472">
        <v>7442.77</v>
      </c>
      <c r="F585" s="494">
        <f t="shared" si="8"/>
        <v>404879117.2299996</v>
      </c>
    </row>
    <row r="586" spans="1:6" s="275" customFormat="1" ht="41.25" customHeight="1" x14ac:dyDescent="0.2">
      <c r="A586" s="217">
        <v>44369</v>
      </c>
      <c r="B586" s="710" t="s">
        <v>5616</v>
      </c>
      <c r="C586" s="293" t="s">
        <v>5336</v>
      </c>
      <c r="D586" s="266"/>
      <c r="E586" s="472">
        <v>154182.67000000001</v>
      </c>
      <c r="F586" s="494">
        <f t="shared" si="8"/>
        <v>404724934.55999959</v>
      </c>
    </row>
    <row r="587" spans="1:6" s="275" customFormat="1" ht="41.25" customHeight="1" x14ac:dyDescent="0.2">
      <c r="A587" s="217">
        <v>44369</v>
      </c>
      <c r="B587" s="710" t="s">
        <v>5617</v>
      </c>
      <c r="C587" s="293" t="s">
        <v>5337</v>
      </c>
      <c r="D587" s="266"/>
      <c r="E587" s="472">
        <v>31198.04</v>
      </c>
      <c r="F587" s="494">
        <f t="shared" si="8"/>
        <v>404693736.51999956</v>
      </c>
    </row>
    <row r="588" spans="1:6" s="275" customFormat="1" ht="41.25" customHeight="1" x14ac:dyDescent="0.2">
      <c r="A588" s="217">
        <v>44369</v>
      </c>
      <c r="B588" s="710" t="s">
        <v>5618</v>
      </c>
      <c r="C588" s="293" t="s">
        <v>5662</v>
      </c>
      <c r="D588" s="266"/>
      <c r="E588" s="472">
        <v>132272.35999999999</v>
      </c>
      <c r="F588" s="494">
        <f t="shared" si="8"/>
        <v>404561464.15999955</v>
      </c>
    </row>
    <row r="589" spans="1:6" s="275" customFormat="1" ht="41.25" customHeight="1" x14ac:dyDescent="0.2">
      <c r="A589" s="217">
        <v>44369</v>
      </c>
      <c r="B589" s="710" t="s">
        <v>5619</v>
      </c>
      <c r="C589" s="293" t="s">
        <v>5663</v>
      </c>
      <c r="D589" s="266"/>
      <c r="E589" s="472">
        <v>53108.35</v>
      </c>
      <c r="F589" s="494">
        <f t="shared" si="8"/>
        <v>404508355.80999953</v>
      </c>
    </row>
    <row r="590" spans="1:6" s="275" customFormat="1" ht="41.25" customHeight="1" x14ac:dyDescent="0.2">
      <c r="A590" s="217">
        <v>44369</v>
      </c>
      <c r="B590" s="710" t="s">
        <v>5620</v>
      </c>
      <c r="C590" s="293" t="s">
        <v>5664</v>
      </c>
      <c r="D590" s="266"/>
      <c r="E590" s="472">
        <v>241090.56</v>
      </c>
      <c r="F590" s="494">
        <f t="shared" ref="F590:F653" si="9">F589-E590</f>
        <v>404267265.24999952</v>
      </c>
    </row>
    <row r="591" spans="1:6" s="275" customFormat="1" ht="41.25" customHeight="1" x14ac:dyDescent="0.2">
      <c r="A591" s="217">
        <v>44369</v>
      </c>
      <c r="B591" s="710" t="s">
        <v>5621</v>
      </c>
      <c r="C591" s="293" t="s">
        <v>5665</v>
      </c>
      <c r="D591" s="266"/>
      <c r="E591" s="472">
        <v>55376.1</v>
      </c>
      <c r="F591" s="494">
        <f t="shared" si="9"/>
        <v>404211889.1499995</v>
      </c>
    </row>
    <row r="592" spans="1:6" s="275" customFormat="1" ht="54.75" customHeight="1" x14ac:dyDescent="0.2">
      <c r="A592" s="217">
        <v>44369</v>
      </c>
      <c r="B592" s="710" t="s">
        <v>5562</v>
      </c>
      <c r="C592" s="293" t="s">
        <v>5666</v>
      </c>
      <c r="D592" s="266"/>
      <c r="E592" s="472">
        <v>45000</v>
      </c>
      <c r="F592" s="494">
        <f t="shared" si="9"/>
        <v>404166889.1499995</v>
      </c>
    </row>
    <row r="593" spans="1:6" s="275" customFormat="1" ht="41.25" customHeight="1" x14ac:dyDescent="0.2">
      <c r="A593" s="217">
        <v>44369</v>
      </c>
      <c r="B593" s="710" t="s">
        <v>5563</v>
      </c>
      <c r="C593" s="293" t="s">
        <v>5667</v>
      </c>
      <c r="D593" s="266"/>
      <c r="E593" s="472">
        <v>12600</v>
      </c>
      <c r="F593" s="494">
        <f t="shared" si="9"/>
        <v>404154289.1499995</v>
      </c>
    </row>
    <row r="594" spans="1:6" s="275" customFormat="1" ht="50.25" customHeight="1" x14ac:dyDescent="0.2">
      <c r="A594" s="217">
        <v>44369</v>
      </c>
      <c r="B594" s="710" t="s">
        <v>5564</v>
      </c>
      <c r="C594" s="293" t="s">
        <v>5668</v>
      </c>
      <c r="D594" s="266"/>
      <c r="E594" s="472">
        <v>122597.5</v>
      </c>
      <c r="F594" s="494">
        <f t="shared" si="9"/>
        <v>404031691.6499995</v>
      </c>
    </row>
    <row r="595" spans="1:6" s="275" customFormat="1" ht="96" customHeight="1" x14ac:dyDescent="0.2">
      <c r="A595" s="217">
        <v>44369</v>
      </c>
      <c r="B595" s="710" t="s">
        <v>5565</v>
      </c>
      <c r="C595" s="293" t="s">
        <v>5669</v>
      </c>
      <c r="D595" s="266"/>
      <c r="E595" s="472">
        <v>169500</v>
      </c>
      <c r="F595" s="494">
        <f t="shared" si="9"/>
        <v>403862191.6499995</v>
      </c>
    </row>
    <row r="596" spans="1:6" s="275" customFormat="1" ht="50.25" customHeight="1" x14ac:dyDescent="0.2">
      <c r="A596" s="217">
        <v>44369</v>
      </c>
      <c r="B596" s="710" t="s">
        <v>5566</v>
      </c>
      <c r="C596" s="293" t="s">
        <v>5670</v>
      </c>
      <c r="D596" s="266"/>
      <c r="E596" s="472">
        <v>207147.5</v>
      </c>
      <c r="F596" s="494">
        <f t="shared" si="9"/>
        <v>403655044.1499995</v>
      </c>
    </row>
    <row r="597" spans="1:6" s="275" customFormat="1" ht="68.25" customHeight="1" x14ac:dyDescent="0.2">
      <c r="A597" s="217">
        <v>44369</v>
      </c>
      <c r="B597" s="710" t="s">
        <v>5567</v>
      </c>
      <c r="C597" s="293" t="s">
        <v>5671</v>
      </c>
      <c r="D597" s="266"/>
      <c r="E597" s="472">
        <v>748267.5</v>
      </c>
      <c r="F597" s="494">
        <f t="shared" si="9"/>
        <v>402906776.6499995</v>
      </c>
    </row>
    <row r="598" spans="1:6" s="275" customFormat="1" ht="62.25" customHeight="1" x14ac:dyDescent="0.2">
      <c r="A598" s="217">
        <v>44369</v>
      </c>
      <c r="B598" s="710" t="s">
        <v>5568</v>
      </c>
      <c r="C598" s="293" t="s">
        <v>5672</v>
      </c>
      <c r="D598" s="266"/>
      <c r="E598" s="472">
        <v>9000</v>
      </c>
      <c r="F598" s="494">
        <f t="shared" si="9"/>
        <v>402897776.6499995</v>
      </c>
    </row>
    <row r="599" spans="1:6" s="275" customFormat="1" ht="78" customHeight="1" x14ac:dyDescent="0.2">
      <c r="A599" s="217">
        <v>44369</v>
      </c>
      <c r="B599" s="710" t="s">
        <v>5569</v>
      </c>
      <c r="C599" s="293" t="s">
        <v>5673</v>
      </c>
      <c r="D599" s="266"/>
      <c r="E599" s="472">
        <v>36000</v>
      </c>
      <c r="F599" s="494">
        <f t="shared" si="9"/>
        <v>402861776.6499995</v>
      </c>
    </row>
    <row r="600" spans="1:6" s="275" customFormat="1" ht="48" customHeight="1" x14ac:dyDescent="0.2">
      <c r="A600" s="217">
        <v>44369</v>
      </c>
      <c r="B600" s="710" t="s">
        <v>5570</v>
      </c>
      <c r="C600" s="293" t="s">
        <v>5674</v>
      </c>
      <c r="D600" s="266"/>
      <c r="E600" s="472">
        <v>257877.5</v>
      </c>
      <c r="F600" s="494">
        <f t="shared" si="9"/>
        <v>402603899.1499995</v>
      </c>
    </row>
    <row r="601" spans="1:6" s="275" customFormat="1" ht="50.25" customHeight="1" x14ac:dyDescent="0.2">
      <c r="A601" s="217">
        <v>44369</v>
      </c>
      <c r="B601" s="710" t="s">
        <v>5571</v>
      </c>
      <c r="C601" s="293" t="s">
        <v>5675</v>
      </c>
      <c r="D601" s="266"/>
      <c r="E601" s="472">
        <v>42275</v>
      </c>
      <c r="F601" s="494">
        <f t="shared" si="9"/>
        <v>402561624.1499995</v>
      </c>
    </row>
    <row r="602" spans="1:6" s="275" customFormat="1" ht="41.25" customHeight="1" x14ac:dyDescent="0.2">
      <c r="A602" s="217">
        <v>44370</v>
      </c>
      <c r="B602" s="710" t="s">
        <v>5684</v>
      </c>
      <c r="C602" s="293" t="s">
        <v>5701</v>
      </c>
      <c r="D602" s="266"/>
      <c r="E602" s="472">
        <v>11338.63</v>
      </c>
      <c r="F602" s="494">
        <f t="shared" si="9"/>
        <v>402550285.5199995</v>
      </c>
    </row>
    <row r="603" spans="1:6" s="275" customFormat="1" ht="42.75" customHeight="1" x14ac:dyDescent="0.2">
      <c r="A603" s="217">
        <v>44370</v>
      </c>
      <c r="B603" s="710" t="s">
        <v>5685</v>
      </c>
      <c r="C603" s="293" t="s">
        <v>5702</v>
      </c>
      <c r="D603" s="266"/>
      <c r="E603" s="472">
        <v>484102.88</v>
      </c>
      <c r="F603" s="494">
        <f t="shared" si="9"/>
        <v>402066182.63999951</v>
      </c>
    </row>
    <row r="604" spans="1:6" s="275" customFormat="1" ht="41.25" customHeight="1" x14ac:dyDescent="0.2">
      <c r="A604" s="217">
        <v>44370</v>
      </c>
      <c r="B604" s="710" t="s">
        <v>5686</v>
      </c>
      <c r="C604" s="293" t="s">
        <v>5703</v>
      </c>
      <c r="D604" s="266"/>
      <c r="E604" s="472">
        <v>202987.08</v>
      </c>
      <c r="F604" s="494">
        <f t="shared" si="9"/>
        <v>401863195.55999953</v>
      </c>
    </row>
    <row r="605" spans="1:6" s="275" customFormat="1" ht="41.25" customHeight="1" x14ac:dyDescent="0.2">
      <c r="A605" s="217">
        <v>44370</v>
      </c>
      <c r="B605" s="710" t="s">
        <v>5687</v>
      </c>
      <c r="C605" s="293" t="s">
        <v>5704</v>
      </c>
      <c r="D605" s="266"/>
      <c r="E605" s="472">
        <v>3357.66</v>
      </c>
      <c r="F605" s="494">
        <f t="shared" si="9"/>
        <v>401859837.8999995</v>
      </c>
    </row>
    <row r="606" spans="1:6" s="275" customFormat="1" ht="41.25" customHeight="1" x14ac:dyDescent="0.2">
      <c r="A606" s="217">
        <v>44370</v>
      </c>
      <c r="B606" s="710" t="s">
        <v>5688</v>
      </c>
      <c r="C606" s="293" t="s">
        <v>5705</v>
      </c>
      <c r="D606" s="266"/>
      <c r="E606" s="472">
        <v>46800</v>
      </c>
      <c r="F606" s="494">
        <f t="shared" si="9"/>
        <v>401813037.8999995</v>
      </c>
    </row>
    <row r="607" spans="1:6" s="275" customFormat="1" ht="33" customHeight="1" x14ac:dyDescent="0.2">
      <c r="A607" s="217">
        <v>44370</v>
      </c>
      <c r="B607" s="710" t="s">
        <v>5689</v>
      </c>
      <c r="C607" s="293" t="s">
        <v>5706</v>
      </c>
      <c r="D607" s="266"/>
      <c r="E607" s="472">
        <v>21319.8</v>
      </c>
      <c r="F607" s="494">
        <f t="shared" si="9"/>
        <v>401791718.09999949</v>
      </c>
    </row>
    <row r="608" spans="1:6" s="275" customFormat="1" ht="41.25" customHeight="1" x14ac:dyDescent="0.2">
      <c r="A608" s="217">
        <v>44370</v>
      </c>
      <c r="B608" s="710" t="s">
        <v>5690</v>
      </c>
      <c r="C608" s="293" t="s">
        <v>5707</v>
      </c>
      <c r="D608" s="266"/>
      <c r="E608" s="472">
        <v>433108.3</v>
      </c>
      <c r="F608" s="494">
        <f t="shared" si="9"/>
        <v>401358609.79999948</v>
      </c>
    </row>
    <row r="609" spans="1:6" s="275" customFormat="1" ht="41.25" customHeight="1" x14ac:dyDescent="0.2">
      <c r="A609" s="217">
        <v>44370</v>
      </c>
      <c r="B609" s="710" t="s">
        <v>5691</v>
      </c>
      <c r="C609" s="293" t="s">
        <v>5708</v>
      </c>
      <c r="D609" s="266"/>
      <c r="E609" s="472">
        <v>129579.79</v>
      </c>
      <c r="F609" s="494">
        <f t="shared" si="9"/>
        <v>401229030.00999945</v>
      </c>
    </row>
    <row r="610" spans="1:6" s="275" customFormat="1" ht="41.25" customHeight="1" x14ac:dyDescent="0.2">
      <c r="A610" s="217">
        <v>44370</v>
      </c>
      <c r="B610" s="710" t="s">
        <v>5692</v>
      </c>
      <c r="C610" s="293" t="s">
        <v>5709</v>
      </c>
      <c r="D610" s="266"/>
      <c r="E610" s="472">
        <v>376.05</v>
      </c>
      <c r="F610" s="494">
        <f t="shared" si="9"/>
        <v>401228653.95999944</v>
      </c>
    </row>
    <row r="611" spans="1:6" s="275" customFormat="1" ht="41.25" customHeight="1" x14ac:dyDescent="0.2">
      <c r="A611" s="217">
        <v>44370</v>
      </c>
      <c r="B611" s="710" t="s">
        <v>5693</v>
      </c>
      <c r="C611" s="293" t="s">
        <v>5710</v>
      </c>
      <c r="D611" s="266"/>
      <c r="E611" s="472">
        <v>19600.2</v>
      </c>
      <c r="F611" s="494">
        <f t="shared" si="9"/>
        <v>401209053.75999945</v>
      </c>
    </row>
    <row r="612" spans="1:6" s="275" customFormat="1" ht="41.25" customHeight="1" x14ac:dyDescent="0.2">
      <c r="A612" s="217">
        <v>44370</v>
      </c>
      <c r="B612" s="710" t="s">
        <v>5694</v>
      </c>
      <c r="C612" s="293" t="s">
        <v>5711</v>
      </c>
      <c r="D612" s="266"/>
      <c r="E612" s="472">
        <v>71096.67</v>
      </c>
      <c r="F612" s="494">
        <f t="shared" si="9"/>
        <v>401137957.08999944</v>
      </c>
    </row>
    <row r="613" spans="1:6" s="275" customFormat="1" ht="41.25" customHeight="1" x14ac:dyDescent="0.2">
      <c r="A613" s="217">
        <v>44370</v>
      </c>
      <c r="B613" s="710" t="s">
        <v>5695</v>
      </c>
      <c r="C613" s="293" t="s">
        <v>5712</v>
      </c>
      <c r="D613" s="266"/>
      <c r="E613" s="472">
        <v>1136087.75</v>
      </c>
      <c r="F613" s="494">
        <f t="shared" si="9"/>
        <v>400001869.33999944</v>
      </c>
    </row>
    <row r="614" spans="1:6" s="275" customFormat="1" ht="60.75" customHeight="1" x14ac:dyDescent="0.2">
      <c r="A614" s="217">
        <v>44370</v>
      </c>
      <c r="B614" s="710" t="s">
        <v>5696</v>
      </c>
      <c r="C614" s="293" t="s">
        <v>5713</v>
      </c>
      <c r="D614" s="266"/>
      <c r="E614" s="472">
        <v>507300</v>
      </c>
      <c r="F614" s="494">
        <f t="shared" si="9"/>
        <v>399494569.33999944</v>
      </c>
    </row>
    <row r="615" spans="1:6" s="275" customFormat="1" ht="20.25" customHeight="1" x14ac:dyDescent="0.2">
      <c r="A615" s="217">
        <v>44370</v>
      </c>
      <c r="B615" s="710" t="s">
        <v>5697</v>
      </c>
      <c r="C615" s="293" t="s">
        <v>41</v>
      </c>
      <c r="D615" s="266"/>
      <c r="E615" s="472">
        <v>0</v>
      </c>
      <c r="F615" s="494">
        <f t="shared" si="9"/>
        <v>399494569.33999944</v>
      </c>
    </row>
    <row r="616" spans="1:6" s="275" customFormat="1" ht="41.25" customHeight="1" x14ac:dyDescent="0.2">
      <c r="A616" s="217">
        <v>44370</v>
      </c>
      <c r="B616" s="710" t="s">
        <v>5698</v>
      </c>
      <c r="C616" s="293" t="s">
        <v>5714</v>
      </c>
      <c r="D616" s="266"/>
      <c r="E616" s="472">
        <v>181203.84</v>
      </c>
      <c r="F616" s="494">
        <f t="shared" si="9"/>
        <v>399313365.49999946</v>
      </c>
    </row>
    <row r="617" spans="1:6" s="275" customFormat="1" ht="41.25" customHeight="1" x14ac:dyDescent="0.2">
      <c r="A617" s="217">
        <v>44370</v>
      </c>
      <c r="B617" s="710" t="s">
        <v>5699</v>
      </c>
      <c r="C617" s="293" t="s">
        <v>5715</v>
      </c>
      <c r="D617" s="266"/>
      <c r="E617" s="472">
        <v>223588.04</v>
      </c>
      <c r="F617" s="494">
        <f t="shared" si="9"/>
        <v>399089777.45999944</v>
      </c>
    </row>
    <row r="618" spans="1:6" s="275" customFormat="1" ht="47.25" customHeight="1" x14ac:dyDescent="0.2">
      <c r="A618" s="217">
        <v>44370</v>
      </c>
      <c r="B618" s="710" t="s">
        <v>5700</v>
      </c>
      <c r="C618" s="293" t="s">
        <v>5716</v>
      </c>
      <c r="D618" s="266"/>
      <c r="E618" s="472">
        <v>8659.48</v>
      </c>
      <c r="F618" s="494">
        <f t="shared" si="9"/>
        <v>399081117.97999942</v>
      </c>
    </row>
    <row r="619" spans="1:6" s="275" customFormat="1" ht="33" customHeight="1" x14ac:dyDescent="0.2">
      <c r="A619" s="217">
        <v>44370</v>
      </c>
      <c r="B619" s="710" t="s">
        <v>5676</v>
      </c>
      <c r="C619" s="293" t="s">
        <v>5717</v>
      </c>
      <c r="D619" s="266"/>
      <c r="E619" s="472">
        <v>4067845.31</v>
      </c>
      <c r="F619" s="494">
        <f t="shared" si="9"/>
        <v>395013272.66999942</v>
      </c>
    </row>
    <row r="620" spans="1:6" s="275" customFormat="1" ht="50.25" customHeight="1" x14ac:dyDescent="0.2">
      <c r="A620" s="217">
        <v>44370</v>
      </c>
      <c r="B620" s="710" t="s">
        <v>5677</v>
      </c>
      <c r="C620" s="293" t="s">
        <v>5718</v>
      </c>
      <c r="D620" s="266"/>
      <c r="E620" s="472">
        <v>257877.5</v>
      </c>
      <c r="F620" s="494">
        <f t="shared" si="9"/>
        <v>394755395.16999942</v>
      </c>
    </row>
    <row r="621" spans="1:6" s="275" customFormat="1" ht="50.25" customHeight="1" x14ac:dyDescent="0.2">
      <c r="A621" s="217">
        <v>44370</v>
      </c>
      <c r="B621" s="710" t="s">
        <v>5678</v>
      </c>
      <c r="C621" s="293" t="s">
        <v>5719</v>
      </c>
      <c r="D621" s="266"/>
      <c r="E621" s="472">
        <v>114142.5</v>
      </c>
      <c r="F621" s="494">
        <f t="shared" si="9"/>
        <v>394641252.66999942</v>
      </c>
    </row>
    <row r="622" spans="1:6" s="275" customFormat="1" ht="41.25" customHeight="1" x14ac:dyDescent="0.2">
      <c r="A622" s="217">
        <v>44370</v>
      </c>
      <c r="B622" s="710" t="s">
        <v>5679</v>
      </c>
      <c r="C622" s="293" t="s">
        <v>5720</v>
      </c>
      <c r="D622" s="266"/>
      <c r="E622" s="472">
        <v>114142.5</v>
      </c>
      <c r="F622" s="494">
        <f t="shared" si="9"/>
        <v>394527110.16999942</v>
      </c>
    </row>
    <row r="623" spans="1:6" s="275" customFormat="1" ht="41.25" customHeight="1" x14ac:dyDescent="0.2">
      <c r="A623" s="217">
        <v>44370</v>
      </c>
      <c r="B623" s="710" t="s">
        <v>5680</v>
      </c>
      <c r="C623" s="293" t="s">
        <v>5721</v>
      </c>
      <c r="D623" s="266"/>
      <c r="E623" s="472">
        <v>305732.8</v>
      </c>
      <c r="F623" s="494">
        <f t="shared" si="9"/>
        <v>394221377.36999941</v>
      </c>
    </row>
    <row r="624" spans="1:6" s="275" customFormat="1" ht="80.25" customHeight="1" x14ac:dyDescent="0.2">
      <c r="A624" s="217">
        <v>44370</v>
      </c>
      <c r="B624" s="710" t="s">
        <v>5681</v>
      </c>
      <c r="C624" s="293" t="s">
        <v>5722</v>
      </c>
      <c r="D624" s="266"/>
      <c r="E624" s="472">
        <v>892002.5</v>
      </c>
      <c r="F624" s="494">
        <f t="shared" si="9"/>
        <v>393329374.86999941</v>
      </c>
    </row>
    <row r="625" spans="1:6" s="275" customFormat="1" ht="48" customHeight="1" x14ac:dyDescent="0.2">
      <c r="A625" s="217">
        <v>44370</v>
      </c>
      <c r="B625" s="710" t="s">
        <v>5682</v>
      </c>
      <c r="C625" s="293" t="s">
        <v>5723</v>
      </c>
      <c r="D625" s="266"/>
      <c r="E625" s="472">
        <v>249422.5</v>
      </c>
      <c r="F625" s="494">
        <f t="shared" si="9"/>
        <v>393079952.36999941</v>
      </c>
    </row>
    <row r="626" spans="1:6" s="275" customFormat="1" ht="69.75" customHeight="1" x14ac:dyDescent="0.2">
      <c r="A626" s="217">
        <v>44370</v>
      </c>
      <c r="B626" s="710" t="s">
        <v>5683</v>
      </c>
      <c r="C626" s="293" t="s">
        <v>5724</v>
      </c>
      <c r="D626" s="266"/>
      <c r="E626" s="472">
        <v>2724857.79</v>
      </c>
      <c r="F626" s="494">
        <f t="shared" si="9"/>
        <v>390355094.57999939</v>
      </c>
    </row>
    <row r="627" spans="1:6" s="275" customFormat="1" ht="48" customHeight="1" x14ac:dyDescent="0.2">
      <c r="A627" s="217">
        <v>44371</v>
      </c>
      <c r="B627" s="710" t="s">
        <v>5775</v>
      </c>
      <c r="C627" s="293" t="s">
        <v>5802</v>
      </c>
      <c r="D627" s="266"/>
      <c r="E627" s="472">
        <v>160297.18</v>
      </c>
      <c r="F627" s="494">
        <f t="shared" si="9"/>
        <v>390194797.39999938</v>
      </c>
    </row>
    <row r="628" spans="1:6" s="275" customFormat="1" ht="41.25" customHeight="1" x14ac:dyDescent="0.2">
      <c r="A628" s="217">
        <v>44371</v>
      </c>
      <c r="B628" s="710" t="s">
        <v>5776</v>
      </c>
      <c r="C628" s="293" t="s">
        <v>5803</v>
      </c>
      <c r="D628" s="266"/>
      <c r="E628" s="472">
        <v>108012.46</v>
      </c>
      <c r="F628" s="494">
        <f t="shared" si="9"/>
        <v>390086784.9399994</v>
      </c>
    </row>
    <row r="629" spans="1:6" s="275" customFormat="1" ht="40.5" customHeight="1" x14ac:dyDescent="0.2">
      <c r="A629" s="217">
        <v>44371</v>
      </c>
      <c r="B629" s="710" t="s">
        <v>5777</v>
      </c>
      <c r="C629" s="293" t="s">
        <v>5804</v>
      </c>
      <c r="D629" s="266"/>
      <c r="E629" s="472">
        <v>227825.95</v>
      </c>
      <c r="F629" s="494">
        <f t="shared" si="9"/>
        <v>389858958.98999941</v>
      </c>
    </row>
    <row r="630" spans="1:6" s="275" customFormat="1" ht="36.75" customHeight="1" x14ac:dyDescent="0.2">
      <c r="A630" s="217">
        <v>44371</v>
      </c>
      <c r="B630" s="710" t="s">
        <v>5778</v>
      </c>
      <c r="C630" s="293" t="s">
        <v>5805</v>
      </c>
      <c r="D630" s="266"/>
      <c r="E630" s="472">
        <v>100670.16</v>
      </c>
      <c r="F630" s="494">
        <f t="shared" si="9"/>
        <v>389758288.82999939</v>
      </c>
    </row>
    <row r="631" spans="1:6" s="275" customFormat="1" ht="41.25" customHeight="1" x14ac:dyDescent="0.2">
      <c r="A631" s="217">
        <v>44371</v>
      </c>
      <c r="B631" s="710" t="s">
        <v>5779</v>
      </c>
      <c r="C631" s="293" t="s">
        <v>5806</v>
      </c>
      <c r="D631" s="266"/>
      <c r="E631" s="472">
        <v>381.42</v>
      </c>
      <c r="F631" s="494">
        <f t="shared" si="9"/>
        <v>389757907.40999937</v>
      </c>
    </row>
    <row r="632" spans="1:6" s="275" customFormat="1" ht="39.75" customHeight="1" x14ac:dyDescent="0.2">
      <c r="A632" s="217">
        <v>44371</v>
      </c>
      <c r="B632" s="710" t="s">
        <v>5780</v>
      </c>
      <c r="C632" s="293" t="s">
        <v>5807</v>
      </c>
      <c r="D632" s="266"/>
      <c r="E632" s="472">
        <v>93818.64</v>
      </c>
      <c r="F632" s="494">
        <f t="shared" si="9"/>
        <v>389664088.76999938</v>
      </c>
    </row>
    <row r="633" spans="1:6" s="275" customFormat="1" ht="42" customHeight="1" x14ac:dyDescent="0.2">
      <c r="A633" s="217">
        <v>44371</v>
      </c>
      <c r="B633" s="710" t="s">
        <v>5781</v>
      </c>
      <c r="C633" s="293" t="s">
        <v>5808</v>
      </c>
      <c r="D633" s="266"/>
      <c r="E633" s="472">
        <v>12794.19</v>
      </c>
      <c r="F633" s="494">
        <f t="shared" si="9"/>
        <v>389651294.57999939</v>
      </c>
    </row>
    <row r="634" spans="1:6" s="275" customFormat="1" ht="72.75" customHeight="1" x14ac:dyDescent="0.2">
      <c r="A634" s="217">
        <v>44371</v>
      </c>
      <c r="B634" s="710" t="s">
        <v>5782</v>
      </c>
      <c r="C634" s="293" t="s">
        <v>5809</v>
      </c>
      <c r="D634" s="266"/>
      <c r="E634" s="472">
        <v>596077.5</v>
      </c>
      <c r="F634" s="494">
        <f t="shared" si="9"/>
        <v>389055217.07999939</v>
      </c>
    </row>
    <row r="635" spans="1:6" s="275" customFormat="1" ht="48" customHeight="1" x14ac:dyDescent="0.2">
      <c r="A635" s="217">
        <v>44371</v>
      </c>
      <c r="B635" s="710" t="s">
        <v>5783</v>
      </c>
      <c r="C635" s="293" t="s">
        <v>5810</v>
      </c>
      <c r="D635" s="266"/>
      <c r="E635" s="472">
        <v>21137.5</v>
      </c>
      <c r="F635" s="494">
        <f t="shared" si="9"/>
        <v>389034079.57999939</v>
      </c>
    </row>
    <row r="636" spans="1:6" s="275" customFormat="1" ht="87" customHeight="1" x14ac:dyDescent="0.2">
      <c r="A636" s="217">
        <v>44371</v>
      </c>
      <c r="B636" s="710" t="s">
        <v>5784</v>
      </c>
      <c r="C636" s="293" t="s">
        <v>5811</v>
      </c>
      <c r="D636" s="266"/>
      <c r="E636" s="472">
        <v>714447.5</v>
      </c>
      <c r="F636" s="494">
        <f t="shared" si="9"/>
        <v>388319632.07999939</v>
      </c>
    </row>
    <row r="637" spans="1:6" s="275" customFormat="1" ht="35.25" customHeight="1" x14ac:dyDescent="0.2">
      <c r="A637" s="217">
        <v>44371</v>
      </c>
      <c r="B637" s="710" t="s">
        <v>5785</v>
      </c>
      <c r="C637" s="293" t="s">
        <v>5812</v>
      </c>
      <c r="D637" s="266"/>
      <c r="E637" s="472">
        <v>385806.68</v>
      </c>
      <c r="F637" s="494">
        <f t="shared" si="9"/>
        <v>387933825.39999938</v>
      </c>
    </row>
    <row r="638" spans="1:6" s="275" customFormat="1" ht="41.25" customHeight="1" x14ac:dyDescent="0.2">
      <c r="A638" s="217">
        <v>44371</v>
      </c>
      <c r="B638" s="710" t="s">
        <v>5786</v>
      </c>
      <c r="C638" s="293" t="s">
        <v>5812</v>
      </c>
      <c r="D638" s="266"/>
      <c r="E638" s="472">
        <v>34026.639999999999</v>
      </c>
      <c r="F638" s="494">
        <f t="shared" si="9"/>
        <v>387899798.75999939</v>
      </c>
    </row>
    <row r="639" spans="1:6" s="275" customFormat="1" ht="41.25" customHeight="1" x14ac:dyDescent="0.2">
      <c r="A639" s="217">
        <v>44371</v>
      </c>
      <c r="B639" s="710" t="s">
        <v>5787</v>
      </c>
      <c r="C639" s="293" t="s">
        <v>5813</v>
      </c>
      <c r="D639" s="266"/>
      <c r="E639" s="472">
        <v>71243.58</v>
      </c>
      <c r="F639" s="494">
        <f t="shared" si="9"/>
        <v>387828555.17999941</v>
      </c>
    </row>
    <row r="640" spans="1:6" s="275" customFormat="1" ht="47.25" customHeight="1" x14ac:dyDescent="0.2">
      <c r="A640" s="217">
        <v>44371</v>
      </c>
      <c r="B640" s="710" t="s">
        <v>5788</v>
      </c>
      <c r="C640" s="293" t="s">
        <v>5814</v>
      </c>
      <c r="D640" s="266"/>
      <c r="E640" s="472">
        <v>110743.09</v>
      </c>
      <c r="F640" s="494">
        <f t="shared" si="9"/>
        <v>387717812.08999944</v>
      </c>
    </row>
    <row r="641" spans="1:6" s="275" customFormat="1" ht="41.25" customHeight="1" x14ac:dyDescent="0.2">
      <c r="A641" s="217">
        <v>44371</v>
      </c>
      <c r="B641" s="710" t="s">
        <v>5789</v>
      </c>
      <c r="C641" s="293" t="s">
        <v>5815</v>
      </c>
      <c r="D641" s="266"/>
      <c r="E641" s="472">
        <v>3170358.39</v>
      </c>
      <c r="F641" s="494">
        <f t="shared" si="9"/>
        <v>384547453.69999945</v>
      </c>
    </row>
    <row r="642" spans="1:6" s="275" customFormat="1" ht="46.5" customHeight="1" x14ac:dyDescent="0.2">
      <c r="A642" s="217">
        <v>44371</v>
      </c>
      <c r="B642" s="710" t="s">
        <v>5790</v>
      </c>
      <c r="C642" s="293" t="s">
        <v>5816</v>
      </c>
      <c r="D642" s="266"/>
      <c r="E642" s="472">
        <v>126825</v>
      </c>
      <c r="F642" s="494">
        <f t="shared" si="9"/>
        <v>384420628.69999945</v>
      </c>
    </row>
    <row r="643" spans="1:6" s="275" customFormat="1" ht="40.5" customHeight="1" x14ac:dyDescent="0.2">
      <c r="A643" s="217">
        <v>44371</v>
      </c>
      <c r="B643" s="710" t="s">
        <v>5791</v>
      </c>
      <c r="C643" s="293" t="s">
        <v>5817</v>
      </c>
      <c r="D643" s="266"/>
      <c r="E643" s="472">
        <v>1811</v>
      </c>
      <c r="F643" s="494">
        <f t="shared" si="9"/>
        <v>384418817.69999945</v>
      </c>
    </row>
    <row r="644" spans="1:6" s="275" customFormat="1" ht="31.5" customHeight="1" x14ac:dyDescent="0.2">
      <c r="A644" s="217">
        <v>44371</v>
      </c>
      <c r="B644" s="710" t="s">
        <v>5792</v>
      </c>
      <c r="C644" s="293" t="s">
        <v>5818</v>
      </c>
      <c r="D644" s="266"/>
      <c r="E644" s="472">
        <v>87371</v>
      </c>
      <c r="F644" s="494">
        <f t="shared" si="9"/>
        <v>384331446.69999945</v>
      </c>
    </row>
    <row r="645" spans="1:6" s="275" customFormat="1" ht="51.75" customHeight="1" x14ac:dyDescent="0.2">
      <c r="A645" s="217">
        <v>44371</v>
      </c>
      <c r="B645" s="710" t="s">
        <v>5793</v>
      </c>
      <c r="C645" s="293" t="s">
        <v>5819</v>
      </c>
      <c r="D645" s="266"/>
      <c r="E645" s="472">
        <v>312835</v>
      </c>
      <c r="F645" s="494">
        <f t="shared" si="9"/>
        <v>384018611.69999945</v>
      </c>
    </row>
    <row r="646" spans="1:6" s="275" customFormat="1" ht="45.75" customHeight="1" x14ac:dyDescent="0.2">
      <c r="A646" s="217">
        <v>44371</v>
      </c>
      <c r="B646" s="710" t="s">
        <v>5794</v>
      </c>
      <c r="C646" s="293" t="s">
        <v>5820</v>
      </c>
      <c r="D646" s="266"/>
      <c r="E646" s="472">
        <v>43475.48</v>
      </c>
      <c r="F646" s="494">
        <f t="shared" si="9"/>
        <v>383975136.21999943</v>
      </c>
    </row>
    <row r="647" spans="1:6" s="275" customFormat="1" ht="40.5" customHeight="1" x14ac:dyDescent="0.2">
      <c r="A647" s="217">
        <v>44371</v>
      </c>
      <c r="B647" s="710" t="s">
        <v>5795</v>
      </c>
      <c r="C647" s="293" t="s">
        <v>5821</v>
      </c>
      <c r="D647" s="266"/>
      <c r="E647" s="472">
        <v>141905.23000000001</v>
      </c>
      <c r="F647" s="494">
        <f t="shared" si="9"/>
        <v>383833230.98999941</v>
      </c>
    </row>
    <row r="648" spans="1:6" s="275" customFormat="1" ht="43.5" customHeight="1" x14ac:dyDescent="0.2">
      <c r="A648" s="217">
        <v>44371</v>
      </c>
      <c r="B648" s="710" t="s">
        <v>5796</v>
      </c>
      <c r="C648" s="293" t="s">
        <v>5822</v>
      </c>
      <c r="D648" s="266"/>
      <c r="E648" s="472">
        <v>64475.46</v>
      </c>
      <c r="F648" s="494">
        <f t="shared" si="9"/>
        <v>383768755.52999943</v>
      </c>
    </row>
    <row r="649" spans="1:6" s="275" customFormat="1" ht="39.75" customHeight="1" x14ac:dyDescent="0.2">
      <c r="A649" s="217">
        <v>44371</v>
      </c>
      <c r="B649" s="710" t="s">
        <v>5797</v>
      </c>
      <c r="C649" s="293" t="s">
        <v>5823</v>
      </c>
      <c r="D649" s="266"/>
      <c r="E649" s="472">
        <v>18359.57</v>
      </c>
      <c r="F649" s="494">
        <f t="shared" si="9"/>
        <v>383750395.95999944</v>
      </c>
    </row>
    <row r="650" spans="1:6" s="275" customFormat="1" ht="30.75" customHeight="1" x14ac:dyDescent="0.2">
      <c r="A650" s="217">
        <v>44371</v>
      </c>
      <c r="B650" s="710" t="s">
        <v>5798</v>
      </c>
      <c r="C650" s="293" t="s">
        <v>5824</v>
      </c>
      <c r="D650" s="266"/>
      <c r="E650" s="472">
        <v>151282.26</v>
      </c>
      <c r="F650" s="494">
        <f t="shared" si="9"/>
        <v>383599113.69999945</v>
      </c>
    </row>
    <row r="651" spans="1:6" s="275" customFormat="1" ht="30" customHeight="1" x14ac:dyDescent="0.2">
      <c r="A651" s="217">
        <v>44371</v>
      </c>
      <c r="B651" s="710" t="s">
        <v>5799</v>
      </c>
      <c r="C651" s="293" t="s">
        <v>5825</v>
      </c>
      <c r="D651" s="266"/>
      <c r="E651" s="472">
        <v>147917.74</v>
      </c>
      <c r="F651" s="494">
        <f t="shared" si="9"/>
        <v>383451195.95999944</v>
      </c>
    </row>
    <row r="652" spans="1:6" s="275" customFormat="1" ht="36.75" customHeight="1" x14ac:dyDescent="0.2">
      <c r="A652" s="217">
        <v>44371</v>
      </c>
      <c r="B652" s="710" t="s">
        <v>5800</v>
      </c>
      <c r="C652" s="293" t="s">
        <v>5826</v>
      </c>
      <c r="D652" s="266"/>
      <c r="E652" s="472">
        <v>416013.04</v>
      </c>
      <c r="F652" s="494">
        <f t="shared" si="9"/>
        <v>383035182.91999942</v>
      </c>
    </row>
    <row r="653" spans="1:6" s="275" customFormat="1" ht="47.25" customHeight="1" x14ac:dyDescent="0.2">
      <c r="A653" s="217">
        <v>44371</v>
      </c>
      <c r="B653" s="710" t="s">
        <v>5801</v>
      </c>
      <c r="C653" s="293" t="s">
        <v>5827</v>
      </c>
      <c r="D653" s="266"/>
      <c r="E653" s="472">
        <v>85794.19</v>
      </c>
      <c r="F653" s="494">
        <f t="shared" si="9"/>
        <v>382949388.72999942</v>
      </c>
    </row>
    <row r="654" spans="1:6" s="275" customFormat="1" ht="48.75" customHeight="1" x14ac:dyDescent="0.2">
      <c r="A654" s="217">
        <v>44371</v>
      </c>
      <c r="B654" s="710" t="s">
        <v>5770</v>
      </c>
      <c r="C654" s="293" t="s">
        <v>5828</v>
      </c>
      <c r="D654" s="266"/>
      <c r="E654" s="472">
        <v>59185</v>
      </c>
      <c r="F654" s="494">
        <f t="shared" ref="F654:F717" si="10">F653-E654</f>
        <v>382890203.72999942</v>
      </c>
    </row>
    <row r="655" spans="1:6" s="275" customFormat="1" ht="62.25" customHeight="1" x14ac:dyDescent="0.2">
      <c r="A655" s="217">
        <v>44371</v>
      </c>
      <c r="B655" s="710" t="s">
        <v>5771</v>
      </c>
      <c r="C655" s="293" t="s">
        <v>5829</v>
      </c>
      <c r="D655" s="266"/>
      <c r="E655" s="472">
        <v>372020</v>
      </c>
      <c r="F655" s="494">
        <f t="shared" si="10"/>
        <v>382518183.72999942</v>
      </c>
    </row>
    <row r="656" spans="1:6" s="275" customFormat="1" ht="41.25" customHeight="1" x14ac:dyDescent="0.2">
      <c r="A656" s="217">
        <v>44371</v>
      </c>
      <c r="B656" s="710" t="s">
        <v>5772</v>
      </c>
      <c r="C656" s="293" t="s">
        <v>5830</v>
      </c>
      <c r="D656" s="266"/>
      <c r="E656" s="472">
        <v>126825</v>
      </c>
      <c r="F656" s="494">
        <f t="shared" si="10"/>
        <v>382391358.72999942</v>
      </c>
    </row>
    <row r="657" spans="1:6" s="275" customFormat="1" ht="50.25" customHeight="1" x14ac:dyDescent="0.2">
      <c r="A657" s="217">
        <v>44371</v>
      </c>
      <c r="B657" s="710" t="s">
        <v>5773</v>
      </c>
      <c r="C657" s="293" t="s">
        <v>5831</v>
      </c>
      <c r="D657" s="266"/>
      <c r="E657" s="472">
        <v>249422.5</v>
      </c>
      <c r="F657" s="494">
        <f t="shared" si="10"/>
        <v>382141936.22999942</v>
      </c>
    </row>
    <row r="658" spans="1:6" s="275" customFormat="1" ht="59.25" customHeight="1" x14ac:dyDescent="0.2">
      <c r="A658" s="217">
        <v>44371</v>
      </c>
      <c r="B658" s="710" t="s">
        <v>5774</v>
      </c>
      <c r="C658" s="293" t="s">
        <v>5832</v>
      </c>
      <c r="D658" s="266"/>
      <c r="E658" s="472">
        <v>325517.5</v>
      </c>
      <c r="F658" s="494">
        <f t="shared" si="10"/>
        <v>381816418.72999942</v>
      </c>
    </row>
    <row r="659" spans="1:6" s="275" customFormat="1" ht="69.75" customHeight="1" x14ac:dyDescent="0.2">
      <c r="A659" s="217">
        <v>44372</v>
      </c>
      <c r="B659" s="710" t="s">
        <v>5874</v>
      </c>
      <c r="C659" s="293" t="s">
        <v>6005</v>
      </c>
      <c r="D659" s="266"/>
      <c r="E659" s="472">
        <v>500000</v>
      </c>
      <c r="F659" s="494">
        <f t="shared" si="10"/>
        <v>381316418.72999942</v>
      </c>
    </row>
    <row r="660" spans="1:6" s="275" customFormat="1" ht="47.25" customHeight="1" x14ac:dyDescent="0.2">
      <c r="A660" s="217">
        <v>44372</v>
      </c>
      <c r="B660" s="710" t="s">
        <v>5875</v>
      </c>
      <c r="C660" s="293" t="s">
        <v>6006</v>
      </c>
      <c r="D660" s="266"/>
      <c r="E660" s="472">
        <v>200000</v>
      </c>
      <c r="F660" s="494">
        <f t="shared" si="10"/>
        <v>381116418.72999942</v>
      </c>
    </row>
    <row r="661" spans="1:6" s="275" customFormat="1" ht="52.5" customHeight="1" x14ac:dyDescent="0.2">
      <c r="A661" s="217">
        <v>44372</v>
      </c>
      <c r="B661" s="710" t="s">
        <v>5876</v>
      </c>
      <c r="C661" s="293" t="s">
        <v>6007</v>
      </c>
      <c r="D661" s="266"/>
      <c r="E661" s="472">
        <v>78605.509999999995</v>
      </c>
      <c r="F661" s="494">
        <f t="shared" si="10"/>
        <v>381037813.21999943</v>
      </c>
    </row>
    <row r="662" spans="1:6" s="275" customFormat="1" ht="41.25" customHeight="1" x14ac:dyDescent="0.2">
      <c r="A662" s="217">
        <v>44372</v>
      </c>
      <c r="B662" s="710" t="s">
        <v>5877</v>
      </c>
      <c r="C662" s="293" t="s">
        <v>6008</v>
      </c>
      <c r="D662" s="266"/>
      <c r="E662" s="472">
        <v>9853.19</v>
      </c>
      <c r="F662" s="494">
        <f t="shared" si="10"/>
        <v>381027960.02999943</v>
      </c>
    </row>
    <row r="663" spans="1:6" s="275" customFormat="1" ht="41.25" customHeight="1" x14ac:dyDescent="0.2">
      <c r="A663" s="217">
        <v>44372</v>
      </c>
      <c r="B663" s="710" t="s">
        <v>5878</v>
      </c>
      <c r="C663" s="293" t="s">
        <v>6009</v>
      </c>
      <c r="D663" s="266"/>
      <c r="E663" s="472">
        <v>84838.2</v>
      </c>
      <c r="F663" s="494">
        <f t="shared" si="10"/>
        <v>380943121.82999945</v>
      </c>
    </row>
    <row r="664" spans="1:6" s="275" customFormat="1" ht="41.25" customHeight="1" x14ac:dyDescent="0.2">
      <c r="A664" s="217">
        <v>44372</v>
      </c>
      <c r="B664" s="710" t="s">
        <v>5879</v>
      </c>
      <c r="C664" s="293" t="s">
        <v>6010</v>
      </c>
      <c r="D664" s="266"/>
      <c r="E664" s="472">
        <v>33159.03</v>
      </c>
      <c r="F664" s="494">
        <f t="shared" si="10"/>
        <v>380909962.79999948</v>
      </c>
    </row>
    <row r="665" spans="1:6" s="275" customFormat="1" ht="41.25" customHeight="1" x14ac:dyDescent="0.2">
      <c r="A665" s="217">
        <v>44372</v>
      </c>
      <c r="B665" s="710" t="s">
        <v>5880</v>
      </c>
      <c r="C665" s="293" t="s">
        <v>6011</v>
      </c>
      <c r="D665" s="266"/>
      <c r="E665" s="472">
        <v>14733.06</v>
      </c>
      <c r="F665" s="494">
        <f t="shared" si="10"/>
        <v>380895229.73999947</v>
      </c>
    </row>
    <row r="666" spans="1:6" s="275" customFormat="1" ht="41.25" customHeight="1" x14ac:dyDescent="0.2">
      <c r="A666" s="217">
        <v>44372</v>
      </c>
      <c r="B666" s="710" t="s">
        <v>5881</v>
      </c>
      <c r="C666" s="293" t="s">
        <v>6012</v>
      </c>
      <c r="D666" s="266"/>
      <c r="E666" s="472">
        <v>33721.019999999997</v>
      </c>
      <c r="F666" s="494">
        <f t="shared" si="10"/>
        <v>380861508.71999949</v>
      </c>
    </row>
    <row r="667" spans="1:6" s="275" customFormat="1" ht="41.25" customHeight="1" x14ac:dyDescent="0.2">
      <c r="A667" s="217">
        <v>44372</v>
      </c>
      <c r="B667" s="710" t="s">
        <v>5882</v>
      </c>
      <c r="C667" s="293" t="s">
        <v>6013</v>
      </c>
      <c r="D667" s="266"/>
      <c r="E667" s="472">
        <v>140135.76999999999</v>
      </c>
      <c r="F667" s="494">
        <f t="shared" si="10"/>
        <v>380721372.94999951</v>
      </c>
    </row>
    <row r="668" spans="1:6" s="275" customFormat="1" ht="41.25" customHeight="1" x14ac:dyDescent="0.2">
      <c r="A668" s="217">
        <v>44372</v>
      </c>
      <c r="B668" s="710" t="s">
        <v>5883</v>
      </c>
      <c r="C668" s="293" t="s">
        <v>6014</v>
      </c>
      <c r="D668" s="266"/>
      <c r="E668" s="472">
        <v>45244.94</v>
      </c>
      <c r="F668" s="494">
        <f t="shared" si="10"/>
        <v>380676128.00999951</v>
      </c>
    </row>
    <row r="669" spans="1:6" s="275" customFormat="1" ht="41.25" customHeight="1" x14ac:dyDescent="0.2">
      <c r="A669" s="217">
        <v>44372</v>
      </c>
      <c r="B669" s="710" t="s">
        <v>5884</v>
      </c>
      <c r="C669" s="293" t="s">
        <v>6015</v>
      </c>
      <c r="D669" s="266"/>
      <c r="E669" s="472">
        <v>242214.28</v>
      </c>
      <c r="F669" s="494">
        <f t="shared" si="10"/>
        <v>380433913.72999954</v>
      </c>
    </row>
    <row r="670" spans="1:6" s="275" customFormat="1" ht="16.5" customHeight="1" x14ac:dyDescent="0.2">
      <c r="A670" s="217">
        <v>44372</v>
      </c>
      <c r="B670" s="710" t="s">
        <v>6173</v>
      </c>
      <c r="C670" s="293" t="s">
        <v>41</v>
      </c>
      <c r="D670" s="266"/>
      <c r="E670" s="472">
        <v>0</v>
      </c>
      <c r="F670" s="494">
        <f t="shared" si="10"/>
        <v>380433913.72999954</v>
      </c>
    </row>
    <row r="671" spans="1:6" s="275" customFormat="1" ht="41.25" customHeight="1" x14ac:dyDescent="0.2">
      <c r="A671" s="217">
        <v>44372</v>
      </c>
      <c r="B671" s="710" t="s">
        <v>5885</v>
      </c>
      <c r="C671" s="293" t="s">
        <v>6015</v>
      </c>
      <c r="D671" s="266"/>
      <c r="E671" s="472">
        <v>43432.36</v>
      </c>
      <c r="F671" s="494">
        <f t="shared" si="10"/>
        <v>380390481.36999953</v>
      </c>
    </row>
    <row r="672" spans="1:6" s="275" customFormat="1" ht="41.25" customHeight="1" x14ac:dyDescent="0.2">
      <c r="A672" s="217">
        <v>44372</v>
      </c>
      <c r="B672" s="710" t="s">
        <v>5886</v>
      </c>
      <c r="C672" s="293" t="s">
        <v>6016</v>
      </c>
      <c r="D672" s="266"/>
      <c r="E672" s="472">
        <v>344260.83</v>
      </c>
      <c r="F672" s="494">
        <f t="shared" si="10"/>
        <v>380046220.53999954</v>
      </c>
    </row>
    <row r="673" spans="1:6" s="275" customFormat="1" ht="41.25" customHeight="1" x14ac:dyDescent="0.2">
      <c r="A673" s="217">
        <v>44372</v>
      </c>
      <c r="B673" s="710" t="s">
        <v>5887</v>
      </c>
      <c r="C673" s="293" t="s">
        <v>6017</v>
      </c>
      <c r="D673" s="266"/>
      <c r="E673" s="472">
        <v>110622.42</v>
      </c>
      <c r="F673" s="494">
        <f t="shared" si="10"/>
        <v>379935598.11999953</v>
      </c>
    </row>
    <row r="674" spans="1:6" s="275" customFormat="1" ht="45.75" customHeight="1" x14ac:dyDescent="0.2">
      <c r="A674" s="217">
        <v>44372</v>
      </c>
      <c r="B674" s="710" t="s">
        <v>5888</v>
      </c>
      <c r="C674" s="293" t="s">
        <v>6018</v>
      </c>
      <c r="D674" s="266"/>
      <c r="E674" s="472">
        <v>63109.25</v>
      </c>
      <c r="F674" s="494">
        <f t="shared" si="10"/>
        <v>379872488.86999953</v>
      </c>
    </row>
    <row r="675" spans="1:6" s="275" customFormat="1" ht="45.75" customHeight="1" x14ac:dyDescent="0.2">
      <c r="A675" s="217">
        <v>44372</v>
      </c>
      <c r="B675" s="710" t="s">
        <v>5889</v>
      </c>
      <c r="C675" s="293" t="s">
        <v>6018</v>
      </c>
      <c r="D675" s="266"/>
      <c r="E675" s="472">
        <v>5197.16</v>
      </c>
      <c r="F675" s="494">
        <f t="shared" si="10"/>
        <v>379867291.7099995</v>
      </c>
    </row>
    <row r="676" spans="1:6" s="275" customFormat="1" ht="37.5" customHeight="1" x14ac:dyDescent="0.2">
      <c r="A676" s="217">
        <v>44372</v>
      </c>
      <c r="B676" s="710" t="s">
        <v>5890</v>
      </c>
      <c r="C676" s="293" t="s">
        <v>6019</v>
      </c>
      <c r="D676" s="266"/>
      <c r="E676" s="472">
        <v>305170.5</v>
      </c>
      <c r="F676" s="494">
        <f t="shared" si="10"/>
        <v>379562121.2099995</v>
      </c>
    </row>
    <row r="677" spans="1:6" s="275" customFormat="1" ht="41.25" customHeight="1" x14ac:dyDescent="0.2">
      <c r="A677" s="217">
        <v>44372</v>
      </c>
      <c r="B677" s="710" t="s">
        <v>5891</v>
      </c>
      <c r="C677" s="293" t="s">
        <v>6020</v>
      </c>
      <c r="D677" s="266"/>
      <c r="E677" s="472">
        <v>77286.350000000006</v>
      </c>
      <c r="F677" s="494">
        <f t="shared" si="10"/>
        <v>379484834.85999948</v>
      </c>
    </row>
    <row r="678" spans="1:6" s="275" customFormat="1" ht="41.25" customHeight="1" x14ac:dyDescent="0.2">
      <c r="A678" s="217">
        <v>44372</v>
      </c>
      <c r="B678" s="710" t="s">
        <v>5892</v>
      </c>
      <c r="C678" s="293" t="s">
        <v>6021</v>
      </c>
      <c r="D678" s="266"/>
      <c r="E678" s="472">
        <v>153093.47</v>
      </c>
      <c r="F678" s="494">
        <f t="shared" si="10"/>
        <v>379331741.38999945</v>
      </c>
    </row>
    <row r="679" spans="1:6" s="275" customFormat="1" ht="41.25" customHeight="1" x14ac:dyDescent="0.2">
      <c r="A679" s="217">
        <v>44372</v>
      </c>
      <c r="B679" s="710" t="s">
        <v>5893</v>
      </c>
      <c r="C679" s="293" t="s">
        <v>6022</v>
      </c>
      <c r="D679" s="266"/>
      <c r="E679" s="472">
        <v>54594.58</v>
      </c>
      <c r="F679" s="494">
        <f t="shared" si="10"/>
        <v>379277146.80999947</v>
      </c>
    </row>
    <row r="680" spans="1:6" s="275" customFormat="1" ht="41.25" customHeight="1" x14ac:dyDescent="0.2">
      <c r="A680" s="217">
        <v>44372</v>
      </c>
      <c r="B680" s="710" t="s">
        <v>5894</v>
      </c>
      <c r="C680" s="293" t="s">
        <v>6023</v>
      </c>
      <c r="D680" s="266"/>
      <c r="E680" s="472">
        <v>221809.84</v>
      </c>
      <c r="F680" s="494">
        <f t="shared" si="10"/>
        <v>379055336.96999949</v>
      </c>
    </row>
    <row r="681" spans="1:6" s="275" customFormat="1" ht="41.25" customHeight="1" x14ac:dyDescent="0.2">
      <c r="A681" s="217">
        <v>44372</v>
      </c>
      <c r="B681" s="710" t="s">
        <v>5895</v>
      </c>
      <c r="C681" s="293" t="s">
        <v>6024</v>
      </c>
      <c r="D681" s="266"/>
      <c r="E681" s="472">
        <v>114785.16</v>
      </c>
      <c r="F681" s="494">
        <f t="shared" si="10"/>
        <v>378940551.80999947</v>
      </c>
    </row>
    <row r="682" spans="1:6" s="275" customFormat="1" ht="41.25" customHeight="1" x14ac:dyDescent="0.2">
      <c r="A682" s="217">
        <v>44372</v>
      </c>
      <c r="B682" s="710" t="s">
        <v>5896</v>
      </c>
      <c r="C682" s="293" t="s">
        <v>6025</v>
      </c>
      <c r="D682" s="266"/>
      <c r="E682" s="472">
        <v>122006.65</v>
      </c>
      <c r="F682" s="494">
        <f t="shared" si="10"/>
        <v>378818545.15999949</v>
      </c>
    </row>
    <row r="683" spans="1:6" s="275" customFormat="1" ht="41.25" customHeight="1" x14ac:dyDescent="0.2">
      <c r="A683" s="217">
        <v>44372</v>
      </c>
      <c r="B683" s="710" t="s">
        <v>5897</v>
      </c>
      <c r="C683" s="293" t="s">
        <v>6026</v>
      </c>
      <c r="D683" s="266"/>
      <c r="E683" s="472">
        <v>41066.720000000001</v>
      </c>
      <c r="F683" s="494">
        <f t="shared" si="10"/>
        <v>378777478.43999946</v>
      </c>
    </row>
    <row r="684" spans="1:6" s="275" customFormat="1" ht="41.25" customHeight="1" x14ac:dyDescent="0.2">
      <c r="A684" s="217">
        <v>44372</v>
      </c>
      <c r="B684" s="710" t="s">
        <v>5898</v>
      </c>
      <c r="C684" s="293" t="s">
        <v>6027</v>
      </c>
      <c r="D684" s="266"/>
      <c r="E684" s="472">
        <v>2321.4</v>
      </c>
      <c r="F684" s="494">
        <f t="shared" si="10"/>
        <v>378775157.03999949</v>
      </c>
    </row>
    <row r="685" spans="1:6" s="275" customFormat="1" ht="41.25" customHeight="1" x14ac:dyDescent="0.2">
      <c r="A685" s="217">
        <v>44372</v>
      </c>
      <c r="B685" s="710" t="s">
        <v>5899</v>
      </c>
      <c r="C685" s="293" t="s">
        <v>1315</v>
      </c>
      <c r="D685" s="266"/>
      <c r="E685" s="472">
        <v>236714.13</v>
      </c>
      <c r="F685" s="494">
        <f t="shared" si="10"/>
        <v>378538442.90999949</v>
      </c>
    </row>
    <row r="686" spans="1:6" s="275" customFormat="1" ht="41.25" customHeight="1" x14ac:dyDescent="0.2">
      <c r="A686" s="217">
        <v>44372</v>
      </c>
      <c r="B686" s="710" t="s">
        <v>5900</v>
      </c>
      <c r="C686" s="293" t="s">
        <v>6028</v>
      </c>
      <c r="D686" s="266"/>
      <c r="E686" s="472">
        <v>340083.87</v>
      </c>
      <c r="F686" s="494">
        <f t="shared" si="10"/>
        <v>378198359.03999949</v>
      </c>
    </row>
    <row r="687" spans="1:6" s="275" customFormat="1" ht="41.25" customHeight="1" x14ac:dyDescent="0.2">
      <c r="A687" s="217">
        <v>44372</v>
      </c>
      <c r="B687" s="710" t="s">
        <v>5901</v>
      </c>
      <c r="C687" s="293" t="s">
        <v>6028</v>
      </c>
      <c r="D687" s="266"/>
      <c r="E687" s="472">
        <v>67753.69</v>
      </c>
      <c r="F687" s="494">
        <f t="shared" si="10"/>
        <v>378130605.34999949</v>
      </c>
    </row>
    <row r="688" spans="1:6" s="275" customFormat="1" ht="24" customHeight="1" x14ac:dyDescent="0.2">
      <c r="A688" s="217">
        <v>44372</v>
      </c>
      <c r="B688" s="710" t="s">
        <v>5867</v>
      </c>
      <c r="C688" s="293" t="s">
        <v>6029</v>
      </c>
      <c r="D688" s="266"/>
      <c r="E688" s="472">
        <v>40599329.710000001</v>
      </c>
      <c r="F688" s="494">
        <f t="shared" si="10"/>
        <v>337531275.63999951</v>
      </c>
    </row>
    <row r="689" spans="1:6" s="275" customFormat="1" ht="41.25" customHeight="1" x14ac:dyDescent="0.2">
      <c r="A689" s="217">
        <v>44375</v>
      </c>
      <c r="B689" s="710" t="s">
        <v>5902</v>
      </c>
      <c r="C689" s="293" t="s">
        <v>6030</v>
      </c>
      <c r="D689" s="266"/>
      <c r="E689" s="472">
        <v>300000</v>
      </c>
      <c r="F689" s="494">
        <f t="shared" si="10"/>
        <v>337231275.63999951</v>
      </c>
    </row>
    <row r="690" spans="1:6" s="275" customFormat="1" ht="41.25" customHeight="1" x14ac:dyDescent="0.2">
      <c r="A690" s="217">
        <v>44375</v>
      </c>
      <c r="B690" s="710" t="s">
        <v>5903</v>
      </c>
      <c r="C690" s="293" t="s">
        <v>6031</v>
      </c>
      <c r="D690" s="266"/>
      <c r="E690" s="472">
        <v>126825</v>
      </c>
      <c r="F690" s="494">
        <f t="shared" si="10"/>
        <v>337104450.63999951</v>
      </c>
    </row>
    <row r="691" spans="1:6" s="275" customFormat="1" ht="45" customHeight="1" x14ac:dyDescent="0.2">
      <c r="A691" s="217">
        <v>44375</v>
      </c>
      <c r="B691" s="710" t="s">
        <v>5904</v>
      </c>
      <c r="C691" s="293" t="s">
        <v>6032</v>
      </c>
      <c r="D691" s="266"/>
      <c r="E691" s="472">
        <v>245195</v>
      </c>
      <c r="F691" s="494">
        <f t="shared" si="10"/>
        <v>336859255.63999951</v>
      </c>
    </row>
    <row r="692" spans="1:6" s="275" customFormat="1" ht="51.75" customHeight="1" x14ac:dyDescent="0.2">
      <c r="A692" s="217">
        <v>44375</v>
      </c>
      <c r="B692" s="710" t="s">
        <v>5905</v>
      </c>
      <c r="C692" s="293" t="s">
        <v>6033</v>
      </c>
      <c r="D692" s="266"/>
      <c r="E692" s="472">
        <v>139035.53</v>
      </c>
      <c r="F692" s="494">
        <f t="shared" si="10"/>
        <v>336720220.10999954</v>
      </c>
    </row>
    <row r="693" spans="1:6" s="275" customFormat="1" ht="41.25" customHeight="1" x14ac:dyDescent="0.2">
      <c r="A693" s="217">
        <v>44375</v>
      </c>
      <c r="B693" s="710" t="s">
        <v>5906</v>
      </c>
      <c r="C693" s="293" t="s">
        <v>6034</v>
      </c>
      <c r="D693" s="266"/>
      <c r="E693" s="472">
        <v>37103.57</v>
      </c>
      <c r="F693" s="494">
        <f t="shared" si="10"/>
        <v>336683116.53999954</v>
      </c>
    </row>
    <row r="694" spans="1:6" s="275" customFormat="1" ht="39.75" customHeight="1" x14ac:dyDescent="0.2">
      <c r="A694" s="217">
        <v>44375</v>
      </c>
      <c r="B694" s="710" t="s">
        <v>5907</v>
      </c>
      <c r="C694" s="293" t="s">
        <v>6035</v>
      </c>
      <c r="D694" s="266"/>
      <c r="E694" s="472">
        <v>5051.4799999999996</v>
      </c>
      <c r="F694" s="494">
        <f t="shared" si="10"/>
        <v>336678065.05999953</v>
      </c>
    </row>
    <row r="695" spans="1:6" s="275" customFormat="1" ht="41.25" customHeight="1" x14ac:dyDescent="0.2">
      <c r="A695" s="217">
        <v>44375</v>
      </c>
      <c r="B695" s="710" t="s">
        <v>5908</v>
      </c>
      <c r="C695" s="293" t="s">
        <v>6036</v>
      </c>
      <c r="D695" s="266"/>
      <c r="E695" s="472">
        <v>18525.259999999998</v>
      </c>
      <c r="F695" s="494">
        <f t="shared" si="10"/>
        <v>336659539.79999954</v>
      </c>
    </row>
    <row r="696" spans="1:6" s="275" customFormat="1" ht="41.25" customHeight="1" x14ac:dyDescent="0.2">
      <c r="A696" s="217">
        <v>44375</v>
      </c>
      <c r="B696" s="710" t="s">
        <v>5909</v>
      </c>
      <c r="C696" s="293" t="s">
        <v>6037</v>
      </c>
      <c r="D696" s="266"/>
      <c r="E696" s="472">
        <v>5701.78</v>
      </c>
      <c r="F696" s="494">
        <f t="shared" si="10"/>
        <v>336653838.01999956</v>
      </c>
    </row>
    <row r="697" spans="1:6" s="275" customFormat="1" ht="43.5" customHeight="1" x14ac:dyDescent="0.2">
      <c r="A697" s="217">
        <v>44375</v>
      </c>
      <c r="B697" s="710" t="s">
        <v>5910</v>
      </c>
      <c r="C697" s="293" t="s">
        <v>6038</v>
      </c>
      <c r="D697" s="266"/>
      <c r="E697" s="472">
        <v>156133.68</v>
      </c>
      <c r="F697" s="494">
        <f t="shared" si="10"/>
        <v>336497704.33999956</v>
      </c>
    </row>
    <row r="698" spans="1:6" s="275" customFormat="1" ht="46.5" customHeight="1" x14ac:dyDescent="0.2">
      <c r="A698" s="217">
        <v>44375</v>
      </c>
      <c r="B698" s="710" t="s">
        <v>5911</v>
      </c>
      <c r="C698" s="293" t="s">
        <v>6039</v>
      </c>
      <c r="D698" s="266"/>
      <c r="E698" s="472">
        <v>29247.03</v>
      </c>
      <c r="F698" s="494">
        <f t="shared" si="10"/>
        <v>336468457.30999959</v>
      </c>
    </row>
    <row r="699" spans="1:6" s="275" customFormat="1" ht="41.25" customHeight="1" x14ac:dyDescent="0.2">
      <c r="A699" s="217">
        <v>44375</v>
      </c>
      <c r="B699" s="710" t="s">
        <v>5912</v>
      </c>
      <c r="C699" s="293" t="s">
        <v>6040</v>
      </c>
      <c r="D699" s="266"/>
      <c r="E699" s="472">
        <v>267072.52</v>
      </c>
      <c r="F699" s="494">
        <f t="shared" si="10"/>
        <v>336201384.7899996</v>
      </c>
    </row>
    <row r="700" spans="1:6" s="275" customFormat="1" ht="33.75" x14ac:dyDescent="0.2">
      <c r="A700" s="217">
        <v>44375</v>
      </c>
      <c r="B700" s="710" t="s">
        <v>5913</v>
      </c>
      <c r="C700" s="293" t="s">
        <v>6041</v>
      </c>
      <c r="D700" s="266"/>
      <c r="E700" s="472">
        <v>48074.69</v>
      </c>
      <c r="F700" s="494">
        <f t="shared" si="10"/>
        <v>336153310.09999961</v>
      </c>
    </row>
    <row r="701" spans="1:6" s="275" customFormat="1" ht="41.25" customHeight="1" x14ac:dyDescent="0.2">
      <c r="A701" s="217">
        <v>44375</v>
      </c>
      <c r="B701" s="710" t="s">
        <v>5914</v>
      </c>
      <c r="C701" s="293" t="s">
        <v>6042</v>
      </c>
      <c r="D701" s="266"/>
      <c r="E701" s="472">
        <v>69468.539999999994</v>
      </c>
      <c r="F701" s="494">
        <f t="shared" si="10"/>
        <v>336083841.55999959</v>
      </c>
    </row>
    <row r="702" spans="1:6" s="275" customFormat="1" ht="41.25" customHeight="1" x14ac:dyDescent="0.2">
      <c r="A702" s="217">
        <v>44375</v>
      </c>
      <c r="B702" s="710" t="s">
        <v>5915</v>
      </c>
      <c r="C702" s="293" t="s">
        <v>6043</v>
      </c>
      <c r="D702" s="266"/>
      <c r="E702" s="472">
        <v>38528.69</v>
      </c>
      <c r="F702" s="494">
        <f t="shared" si="10"/>
        <v>336045312.86999959</v>
      </c>
    </row>
    <row r="703" spans="1:6" s="275" customFormat="1" ht="41.25" customHeight="1" x14ac:dyDescent="0.2">
      <c r="A703" s="217">
        <v>44375</v>
      </c>
      <c r="B703" s="710" t="s">
        <v>5916</v>
      </c>
      <c r="C703" s="293" t="s">
        <v>6044</v>
      </c>
      <c r="D703" s="266"/>
      <c r="E703" s="472">
        <v>126036.85</v>
      </c>
      <c r="F703" s="494">
        <f t="shared" si="10"/>
        <v>335919276.01999956</v>
      </c>
    </row>
    <row r="704" spans="1:6" s="275" customFormat="1" ht="36" customHeight="1" x14ac:dyDescent="0.2">
      <c r="A704" s="217">
        <v>44375</v>
      </c>
      <c r="B704" s="710" t="s">
        <v>5917</v>
      </c>
      <c r="C704" s="293" t="s">
        <v>6044</v>
      </c>
      <c r="D704" s="266"/>
      <c r="E704" s="472">
        <v>84314.42</v>
      </c>
      <c r="F704" s="494">
        <f t="shared" si="10"/>
        <v>335834961.59999955</v>
      </c>
    </row>
    <row r="705" spans="1:6" s="275" customFormat="1" ht="40.5" customHeight="1" x14ac:dyDescent="0.2">
      <c r="A705" s="217">
        <v>44375</v>
      </c>
      <c r="B705" s="710" t="s">
        <v>5918</v>
      </c>
      <c r="C705" s="293" t="s">
        <v>6045</v>
      </c>
      <c r="D705" s="266"/>
      <c r="E705" s="472">
        <v>181363.11</v>
      </c>
      <c r="F705" s="494">
        <f t="shared" si="10"/>
        <v>335653598.48999953</v>
      </c>
    </row>
    <row r="706" spans="1:6" s="275" customFormat="1" ht="40.5" customHeight="1" x14ac:dyDescent="0.2">
      <c r="A706" s="217">
        <v>44375</v>
      </c>
      <c r="B706" s="710" t="s">
        <v>5919</v>
      </c>
      <c r="C706" s="293" t="s">
        <v>6046</v>
      </c>
      <c r="D706" s="266"/>
      <c r="E706" s="472">
        <v>8002.37</v>
      </c>
      <c r="F706" s="494">
        <f t="shared" si="10"/>
        <v>335645596.11999953</v>
      </c>
    </row>
    <row r="707" spans="1:6" s="275" customFormat="1" ht="41.25" customHeight="1" x14ac:dyDescent="0.2">
      <c r="A707" s="217">
        <v>44375</v>
      </c>
      <c r="B707" s="710" t="s">
        <v>5920</v>
      </c>
      <c r="C707" s="293" t="s">
        <v>1728</v>
      </c>
      <c r="D707" s="266"/>
      <c r="E707" s="472">
        <v>148567.29999999999</v>
      </c>
      <c r="F707" s="494">
        <f t="shared" si="10"/>
        <v>335497028.81999952</v>
      </c>
    </row>
    <row r="708" spans="1:6" s="275" customFormat="1" ht="51" customHeight="1" x14ac:dyDescent="0.2">
      <c r="A708" s="217">
        <v>44375</v>
      </c>
      <c r="B708" s="710" t="s">
        <v>5921</v>
      </c>
      <c r="C708" s="293" t="s">
        <v>6047</v>
      </c>
      <c r="D708" s="266"/>
      <c r="E708" s="472">
        <v>36813.410000000003</v>
      </c>
      <c r="F708" s="494">
        <f t="shared" si="10"/>
        <v>335460215.40999949</v>
      </c>
    </row>
    <row r="709" spans="1:6" s="275" customFormat="1" ht="49.5" customHeight="1" x14ac:dyDescent="0.2">
      <c r="A709" s="217">
        <v>44375</v>
      </c>
      <c r="B709" s="710" t="s">
        <v>5922</v>
      </c>
      <c r="C709" s="293" t="s">
        <v>6048</v>
      </c>
      <c r="D709" s="266"/>
      <c r="E709" s="472">
        <v>97102.64</v>
      </c>
      <c r="F709" s="494">
        <f t="shared" si="10"/>
        <v>335363112.7699995</v>
      </c>
    </row>
    <row r="710" spans="1:6" s="275" customFormat="1" ht="48.75" customHeight="1" x14ac:dyDescent="0.2">
      <c r="A710" s="217">
        <v>44375</v>
      </c>
      <c r="B710" s="710" t="s">
        <v>5923</v>
      </c>
      <c r="C710" s="293" t="s">
        <v>6049</v>
      </c>
      <c r="D710" s="266"/>
      <c r="E710" s="472">
        <v>9679.09</v>
      </c>
      <c r="F710" s="494">
        <f t="shared" si="10"/>
        <v>335353433.67999953</v>
      </c>
    </row>
    <row r="711" spans="1:6" s="275" customFormat="1" ht="43.5" customHeight="1" x14ac:dyDescent="0.2">
      <c r="A711" s="217">
        <v>44375</v>
      </c>
      <c r="B711" s="710" t="s">
        <v>5924</v>
      </c>
      <c r="C711" s="293" t="s">
        <v>6050</v>
      </c>
      <c r="D711" s="266"/>
      <c r="E711" s="472">
        <v>113294.17</v>
      </c>
      <c r="F711" s="494">
        <f t="shared" si="10"/>
        <v>335240139.50999951</v>
      </c>
    </row>
    <row r="712" spans="1:6" s="275" customFormat="1" ht="41.25" customHeight="1" x14ac:dyDescent="0.2">
      <c r="A712" s="217">
        <v>44375</v>
      </c>
      <c r="B712" s="710" t="s">
        <v>5925</v>
      </c>
      <c r="C712" s="293" t="s">
        <v>6051</v>
      </c>
      <c r="D712" s="266"/>
      <c r="E712" s="472">
        <v>39779.199999999997</v>
      </c>
      <c r="F712" s="494">
        <f t="shared" si="10"/>
        <v>335200360.30999953</v>
      </c>
    </row>
    <row r="713" spans="1:6" s="275" customFormat="1" ht="59.25" customHeight="1" x14ac:dyDescent="0.2">
      <c r="A713" s="217">
        <v>44375</v>
      </c>
      <c r="B713" s="710" t="s">
        <v>5926</v>
      </c>
      <c r="C713" s="293" t="s">
        <v>6052</v>
      </c>
      <c r="D713" s="266"/>
      <c r="E713" s="472">
        <v>72035.399999999994</v>
      </c>
      <c r="F713" s="494">
        <f t="shared" si="10"/>
        <v>335128324.90999955</v>
      </c>
    </row>
    <row r="714" spans="1:6" s="275" customFormat="1" ht="55.5" customHeight="1" x14ac:dyDescent="0.2">
      <c r="A714" s="217">
        <v>44375</v>
      </c>
      <c r="B714" s="710" t="s">
        <v>5927</v>
      </c>
      <c r="C714" s="293" t="s">
        <v>6053</v>
      </c>
      <c r="D714" s="266"/>
      <c r="E714" s="472">
        <v>36423.300000000003</v>
      </c>
      <c r="F714" s="494">
        <f t="shared" si="10"/>
        <v>335091901.60999954</v>
      </c>
    </row>
    <row r="715" spans="1:6" s="275" customFormat="1" ht="50.25" customHeight="1" x14ac:dyDescent="0.2">
      <c r="A715" s="217">
        <v>44375</v>
      </c>
      <c r="B715" s="710" t="s">
        <v>5928</v>
      </c>
      <c r="C715" s="293" t="s">
        <v>6054</v>
      </c>
      <c r="D715" s="266"/>
      <c r="E715" s="472">
        <v>142861.64000000001</v>
      </c>
      <c r="F715" s="494">
        <f t="shared" si="10"/>
        <v>334949039.96999955</v>
      </c>
    </row>
    <row r="716" spans="1:6" s="275" customFormat="1" ht="51" customHeight="1" x14ac:dyDescent="0.2">
      <c r="A716" s="217">
        <v>44375</v>
      </c>
      <c r="B716" s="710" t="s">
        <v>5929</v>
      </c>
      <c r="C716" s="293" t="s">
        <v>6055</v>
      </c>
      <c r="D716" s="266"/>
      <c r="E716" s="472">
        <v>10211.73</v>
      </c>
      <c r="F716" s="494">
        <f t="shared" si="10"/>
        <v>334938828.23999953</v>
      </c>
    </row>
    <row r="717" spans="1:6" s="275" customFormat="1" ht="51" customHeight="1" x14ac:dyDescent="0.2">
      <c r="A717" s="217">
        <v>44375</v>
      </c>
      <c r="B717" s="710" t="s">
        <v>5930</v>
      </c>
      <c r="C717" s="293" t="s">
        <v>6056</v>
      </c>
      <c r="D717" s="266"/>
      <c r="E717" s="472">
        <v>48454.080000000002</v>
      </c>
      <c r="F717" s="494">
        <f t="shared" si="10"/>
        <v>334890374.15999955</v>
      </c>
    </row>
    <row r="718" spans="1:6" s="275" customFormat="1" ht="57.75" customHeight="1" x14ac:dyDescent="0.2">
      <c r="A718" s="217">
        <v>44375</v>
      </c>
      <c r="B718" s="710" t="s">
        <v>5931</v>
      </c>
      <c r="C718" s="293" t="s">
        <v>6057</v>
      </c>
      <c r="D718" s="266"/>
      <c r="E718" s="472">
        <v>128965.55</v>
      </c>
      <c r="F718" s="494">
        <f t="shared" ref="F718:F781" si="11">F717-E718</f>
        <v>334761408.60999954</v>
      </c>
    </row>
    <row r="719" spans="1:6" s="275" customFormat="1" ht="56.25" customHeight="1" x14ac:dyDescent="0.2">
      <c r="A719" s="217">
        <v>44375</v>
      </c>
      <c r="B719" s="710" t="s">
        <v>5932</v>
      </c>
      <c r="C719" s="293" t="s">
        <v>6058</v>
      </c>
      <c r="D719" s="266"/>
      <c r="E719" s="472">
        <v>24107.82</v>
      </c>
      <c r="F719" s="494">
        <f t="shared" si="11"/>
        <v>334737300.78999954</v>
      </c>
    </row>
    <row r="720" spans="1:6" s="275" customFormat="1" ht="48.75" customHeight="1" x14ac:dyDescent="0.2">
      <c r="A720" s="217">
        <v>44375</v>
      </c>
      <c r="B720" s="710" t="s">
        <v>5933</v>
      </c>
      <c r="C720" s="293" t="s">
        <v>6059</v>
      </c>
      <c r="D720" s="266"/>
      <c r="E720" s="472">
        <v>163654.73000000001</v>
      </c>
      <c r="F720" s="494">
        <f t="shared" si="11"/>
        <v>334573646.05999953</v>
      </c>
    </row>
    <row r="721" spans="1:6" s="275" customFormat="1" ht="59.25" customHeight="1" x14ac:dyDescent="0.2">
      <c r="A721" s="217">
        <v>44375</v>
      </c>
      <c r="B721" s="710" t="s">
        <v>5934</v>
      </c>
      <c r="C721" s="293" t="s">
        <v>6060</v>
      </c>
      <c r="D721" s="266"/>
      <c r="E721" s="472">
        <v>114142.5</v>
      </c>
      <c r="F721" s="494">
        <f t="shared" si="11"/>
        <v>334459503.55999953</v>
      </c>
    </row>
    <row r="722" spans="1:6" s="275" customFormat="1" ht="43.5" customHeight="1" x14ac:dyDescent="0.2">
      <c r="A722" s="217">
        <v>44375</v>
      </c>
      <c r="B722" s="710" t="s">
        <v>5935</v>
      </c>
      <c r="C722" s="293" t="s">
        <v>6061</v>
      </c>
      <c r="D722" s="266"/>
      <c r="E722" s="472">
        <v>19418.64</v>
      </c>
      <c r="F722" s="494">
        <f t="shared" si="11"/>
        <v>334440084.91999954</v>
      </c>
    </row>
    <row r="723" spans="1:6" s="275" customFormat="1" ht="45.75" customHeight="1" x14ac:dyDescent="0.2">
      <c r="A723" s="217">
        <v>44375</v>
      </c>
      <c r="B723" s="710" t="s">
        <v>5936</v>
      </c>
      <c r="C723" s="293" t="s">
        <v>6062</v>
      </c>
      <c r="D723" s="266"/>
      <c r="E723" s="472">
        <v>153612.9</v>
      </c>
      <c r="F723" s="494">
        <f t="shared" si="11"/>
        <v>334286472.01999956</v>
      </c>
    </row>
    <row r="724" spans="1:6" s="275" customFormat="1" ht="41.25" customHeight="1" x14ac:dyDescent="0.2">
      <c r="A724" s="217">
        <v>44375</v>
      </c>
      <c r="B724" s="710" t="s">
        <v>5937</v>
      </c>
      <c r="C724" s="293" t="s">
        <v>6063</v>
      </c>
      <c r="D724" s="266"/>
      <c r="E724" s="472">
        <v>41306.339999999997</v>
      </c>
      <c r="F724" s="494">
        <f t="shared" si="11"/>
        <v>334245165.67999959</v>
      </c>
    </row>
    <row r="725" spans="1:6" s="275" customFormat="1" ht="41.25" customHeight="1" x14ac:dyDescent="0.2">
      <c r="A725" s="217">
        <v>44375</v>
      </c>
      <c r="B725" s="710" t="s">
        <v>5938</v>
      </c>
      <c r="C725" s="293" t="s">
        <v>6064</v>
      </c>
      <c r="D725" s="266"/>
      <c r="E725" s="472">
        <v>408443.08</v>
      </c>
      <c r="F725" s="494">
        <f t="shared" si="11"/>
        <v>333836722.59999961</v>
      </c>
    </row>
    <row r="726" spans="1:6" s="275" customFormat="1" ht="41.25" customHeight="1" x14ac:dyDescent="0.2">
      <c r="A726" s="217">
        <v>44375</v>
      </c>
      <c r="B726" s="710" t="s">
        <v>5939</v>
      </c>
      <c r="C726" s="293" t="s">
        <v>6065</v>
      </c>
      <c r="D726" s="266"/>
      <c r="E726" s="472">
        <v>9868.3700000000008</v>
      </c>
      <c r="F726" s="494">
        <f t="shared" si="11"/>
        <v>333826854.2299996</v>
      </c>
    </row>
    <row r="727" spans="1:6" s="275" customFormat="1" ht="41.25" customHeight="1" x14ac:dyDescent="0.2">
      <c r="A727" s="217">
        <v>44375</v>
      </c>
      <c r="B727" s="710" t="s">
        <v>5940</v>
      </c>
      <c r="C727" s="293" t="s">
        <v>6066</v>
      </c>
      <c r="D727" s="266"/>
      <c r="E727" s="472">
        <v>12064.65</v>
      </c>
      <c r="F727" s="494">
        <f t="shared" si="11"/>
        <v>333814789.57999963</v>
      </c>
    </row>
    <row r="728" spans="1:6" s="275" customFormat="1" ht="41.25" customHeight="1" x14ac:dyDescent="0.2">
      <c r="A728" s="217">
        <v>44375</v>
      </c>
      <c r="B728" s="710" t="s">
        <v>5941</v>
      </c>
      <c r="C728" s="293" t="s">
        <v>6067</v>
      </c>
      <c r="D728" s="266"/>
      <c r="E728" s="472">
        <v>82178.03</v>
      </c>
      <c r="F728" s="494">
        <f t="shared" si="11"/>
        <v>333732611.54999965</v>
      </c>
    </row>
    <row r="729" spans="1:6" s="275" customFormat="1" ht="41.25" customHeight="1" x14ac:dyDescent="0.2">
      <c r="A729" s="217">
        <v>44375</v>
      </c>
      <c r="B729" s="710" t="s">
        <v>5942</v>
      </c>
      <c r="C729" s="293" t="s">
        <v>6068</v>
      </c>
      <c r="D729" s="266"/>
      <c r="E729" s="472">
        <v>5819.2</v>
      </c>
      <c r="F729" s="494">
        <f t="shared" si="11"/>
        <v>333726792.34999967</v>
      </c>
    </row>
    <row r="730" spans="1:6" s="275" customFormat="1" ht="41.25" customHeight="1" x14ac:dyDescent="0.2">
      <c r="A730" s="217">
        <v>44375</v>
      </c>
      <c r="B730" s="710" t="s">
        <v>5943</v>
      </c>
      <c r="C730" s="293" t="s">
        <v>6069</v>
      </c>
      <c r="D730" s="266"/>
      <c r="E730" s="472">
        <v>68298.850000000006</v>
      </c>
      <c r="F730" s="494">
        <f t="shared" si="11"/>
        <v>333658493.49999964</v>
      </c>
    </row>
    <row r="731" spans="1:6" s="275" customFormat="1" ht="45.75" customHeight="1" x14ac:dyDescent="0.2">
      <c r="A731" s="217">
        <v>44375</v>
      </c>
      <c r="B731" s="710" t="s">
        <v>5944</v>
      </c>
      <c r="C731" s="293" t="s">
        <v>6070</v>
      </c>
      <c r="D731" s="266"/>
      <c r="E731" s="472">
        <v>19236.91</v>
      </c>
      <c r="F731" s="494">
        <f t="shared" si="11"/>
        <v>333639256.58999962</v>
      </c>
    </row>
    <row r="732" spans="1:6" s="275" customFormat="1" ht="41.25" customHeight="1" x14ac:dyDescent="0.2">
      <c r="A732" s="217">
        <v>44375</v>
      </c>
      <c r="B732" s="710" t="s">
        <v>5945</v>
      </c>
      <c r="C732" s="293" t="s">
        <v>6071</v>
      </c>
      <c r="D732" s="266"/>
      <c r="E732" s="472">
        <v>145114.26999999999</v>
      </c>
      <c r="F732" s="494">
        <f t="shared" si="11"/>
        <v>333494142.31999964</v>
      </c>
    </row>
    <row r="733" spans="1:6" s="275" customFormat="1" ht="41.25" customHeight="1" x14ac:dyDescent="0.2">
      <c r="A733" s="217">
        <v>44375</v>
      </c>
      <c r="B733" s="710" t="s">
        <v>5946</v>
      </c>
      <c r="C733" s="293" t="s">
        <v>6072</v>
      </c>
      <c r="D733" s="266"/>
      <c r="E733" s="472">
        <v>38882.04</v>
      </c>
      <c r="F733" s="494">
        <f t="shared" si="11"/>
        <v>333455260.27999961</v>
      </c>
    </row>
    <row r="734" spans="1:6" s="275" customFormat="1" ht="41.25" customHeight="1" x14ac:dyDescent="0.2">
      <c r="A734" s="217">
        <v>44375</v>
      </c>
      <c r="B734" s="710" t="s">
        <v>5947</v>
      </c>
      <c r="C734" s="293" t="s">
        <v>6073</v>
      </c>
      <c r="D734" s="266"/>
      <c r="E734" s="472">
        <v>48572.7</v>
      </c>
      <c r="F734" s="494">
        <f t="shared" si="11"/>
        <v>333406687.57999963</v>
      </c>
    </row>
    <row r="735" spans="1:6" s="275" customFormat="1" ht="41.25" customHeight="1" x14ac:dyDescent="0.2">
      <c r="A735" s="217">
        <v>44375</v>
      </c>
      <c r="B735" s="710" t="s">
        <v>5948</v>
      </c>
      <c r="C735" s="293" t="s">
        <v>6074</v>
      </c>
      <c r="D735" s="266"/>
      <c r="E735" s="472">
        <v>38040.129999999997</v>
      </c>
      <c r="F735" s="494">
        <f t="shared" si="11"/>
        <v>333368647.44999963</v>
      </c>
    </row>
    <row r="736" spans="1:6" s="275" customFormat="1" ht="41.25" customHeight="1" x14ac:dyDescent="0.2">
      <c r="A736" s="217">
        <v>44375</v>
      </c>
      <c r="B736" s="710" t="s">
        <v>5949</v>
      </c>
      <c r="C736" s="293" t="s">
        <v>6075</v>
      </c>
      <c r="D736" s="266"/>
      <c r="E736" s="472">
        <v>156211</v>
      </c>
      <c r="F736" s="494">
        <f t="shared" si="11"/>
        <v>333212436.44999963</v>
      </c>
    </row>
    <row r="737" spans="1:6" s="275" customFormat="1" ht="41.25" customHeight="1" x14ac:dyDescent="0.2">
      <c r="A737" s="217">
        <v>44375</v>
      </c>
      <c r="B737" s="710" t="s">
        <v>5950</v>
      </c>
      <c r="C737" s="293" t="s">
        <v>6076</v>
      </c>
      <c r="D737" s="266"/>
      <c r="E737" s="472">
        <v>31477.05</v>
      </c>
      <c r="F737" s="494">
        <f t="shared" si="11"/>
        <v>333180959.39999962</v>
      </c>
    </row>
    <row r="738" spans="1:6" s="275" customFormat="1" ht="41.25" customHeight="1" x14ac:dyDescent="0.2">
      <c r="A738" s="217">
        <v>44375</v>
      </c>
      <c r="B738" s="710" t="s">
        <v>5951</v>
      </c>
      <c r="C738" s="293" t="s">
        <v>6077</v>
      </c>
      <c r="D738" s="266"/>
      <c r="E738" s="472">
        <v>51147.69</v>
      </c>
      <c r="F738" s="494">
        <f t="shared" si="11"/>
        <v>333129811.70999962</v>
      </c>
    </row>
    <row r="739" spans="1:6" s="275" customFormat="1" ht="41.25" customHeight="1" x14ac:dyDescent="0.2">
      <c r="A739" s="217">
        <v>44375</v>
      </c>
      <c r="B739" s="710" t="s">
        <v>5952</v>
      </c>
      <c r="C739" s="293" t="s">
        <v>6078</v>
      </c>
      <c r="D739" s="266"/>
      <c r="E739" s="472">
        <v>44126.42</v>
      </c>
      <c r="F739" s="494">
        <f t="shared" si="11"/>
        <v>333085685.2899996</v>
      </c>
    </row>
    <row r="740" spans="1:6" s="275" customFormat="1" ht="41.25" customHeight="1" x14ac:dyDescent="0.2">
      <c r="A740" s="217">
        <v>44375</v>
      </c>
      <c r="B740" s="710" t="s">
        <v>5953</v>
      </c>
      <c r="C740" s="293" t="s">
        <v>6079</v>
      </c>
      <c r="D740" s="266"/>
      <c r="E740" s="472">
        <v>28397.439999999999</v>
      </c>
      <c r="F740" s="494">
        <f t="shared" si="11"/>
        <v>333057287.84999961</v>
      </c>
    </row>
    <row r="741" spans="1:6" s="275" customFormat="1" ht="33.75" customHeight="1" x14ac:dyDescent="0.2">
      <c r="A741" s="217">
        <v>44375</v>
      </c>
      <c r="B741" s="710" t="s">
        <v>5954</v>
      </c>
      <c r="C741" s="293" t="s">
        <v>6080</v>
      </c>
      <c r="D741" s="266"/>
      <c r="E741" s="472">
        <v>675.01</v>
      </c>
      <c r="F741" s="494">
        <f t="shared" si="11"/>
        <v>333056612.83999962</v>
      </c>
    </row>
    <row r="742" spans="1:6" s="275" customFormat="1" ht="57.75" customHeight="1" x14ac:dyDescent="0.2">
      <c r="A742" s="217">
        <v>44375</v>
      </c>
      <c r="B742" s="293" t="s">
        <v>5868</v>
      </c>
      <c r="C742" s="293" t="s">
        <v>6081</v>
      </c>
      <c r="D742" s="266"/>
      <c r="E742" s="472">
        <v>226000</v>
      </c>
      <c r="F742" s="494">
        <f t="shared" si="11"/>
        <v>332830612.83999962</v>
      </c>
    </row>
    <row r="743" spans="1:6" s="275" customFormat="1" ht="57.75" customHeight="1" x14ac:dyDescent="0.2">
      <c r="A743" s="217">
        <v>44375</v>
      </c>
      <c r="B743" s="293" t="s">
        <v>5869</v>
      </c>
      <c r="C743" s="293" t="s">
        <v>6082</v>
      </c>
      <c r="D743" s="266"/>
      <c r="E743" s="472">
        <v>143735</v>
      </c>
      <c r="F743" s="494">
        <f t="shared" si="11"/>
        <v>332686877.83999962</v>
      </c>
    </row>
    <row r="744" spans="1:6" s="275" customFormat="1" ht="24.75" customHeight="1" x14ac:dyDescent="0.2">
      <c r="A744" s="217">
        <v>44376</v>
      </c>
      <c r="B744" s="30">
        <v>60501</v>
      </c>
      <c r="C744" s="293" t="s">
        <v>41</v>
      </c>
      <c r="D744" s="266"/>
      <c r="E744" s="472">
        <v>0</v>
      </c>
      <c r="F744" s="494">
        <f t="shared" si="11"/>
        <v>332686877.83999962</v>
      </c>
    </row>
    <row r="745" spans="1:6" s="275" customFormat="1" ht="42.75" customHeight="1" x14ac:dyDescent="0.2">
      <c r="A745" s="217">
        <v>44376</v>
      </c>
      <c r="B745" s="293" t="s">
        <v>5955</v>
      </c>
      <c r="C745" s="293" t="s">
        <v>6083</v>
      </c>
      <c r="D745" s="266"/>
      <c r="E745" s="472">
        <v>422298.11</v>
      </c>
      <c r="F745" s="494">
        <f t="shared" si="11"/>
        <v>332264579.7299996</v>
      </c>
    </row>
    <row r="746" spans="1:6" s="275" customFormat="1" ht="57.75" customHeight="1" x14ac:dyDescent="0.2">
      <c r="A746" s="217">
        <v>44376</v>
      </c>
      <c r="B746" s="293" t="s">
        <v>5956</v>
      </c>
      <c r="C746" s="293" t="s">
        <v>6084</v>
      </c>
      <c r="D746" s="266"/>
      <c r="E746" s="472">
        <v>229553.7</v>
      </c>
      <c r="F746" s="494">
        <f t="shared" si="11"/>
        <v>332035026.02999961</v>
      </c>
    </row>
    <row r="747" spans="1:6" s="275" customFormat="1" ht="45" customHeight="1" x14ac:dyDescent="0.2">
      <c r="A747" s="217">
        <v>44376</v>
      </c>
      <c r="B747" s="293" t="s">
        <v>5957</v>
      </c>
      <c r="C747" s="293" t="s">
        <v>6085</v>
      </c>
      <c r="D747" s="266"/>
      <c r="E747" s="472">
        <v>67440.210000000006</v>
      </c>
      <c r="F747" s="494">
        <f t="shared" si="11"/>
        <v>331967585.81999964</v>
      </c>
    </row>
    <row r="748" spans="1:6" s="275" customFormat="1" ht="63" customHeight="1" x14ac:dyDescent="0.2">
      <c r="A748" s="217">
        <v>44376</v>
      </c>
      <c r="B748" s="293" t="s">
        <v>5958</v>
      </c>
      <c r="C748" s="293" t="s">
        <v>6086</v>
      </c>
      <c r="D748" s="266"/>
      <c r="E748" s="472">
        <v>14890.33</v>
      </c>
      <c r="F748" s="494">
        <f t="shared" si="11"/>
        <v>331952695.48999965</v>
      </c>
    </row>
    <row r="749" spans="1:6" s="275" customFormat="1" ht="55.5" customHeight="1" x14ac:dyDescent="0.2">
      <c r="A749" s="217">
        <v>44376</v>
      </c>
      <c r="B749" s="293" t="s">
        <v>5959</v>
      </c>
      <c r="C749" s="293" t="s">
        <v>6087</v>
      </c>
      <c r="D749" s="266"/>
      <c r="E749" s="472">
        <v>857.25</v>
      </c>
      <c r="F749" s="494">
        <f t="shared" si="11"/>
        <v>331951838.23999965</v>
      </c>
    </row>
    <row r="750" spans="1:6" s="275" customFormat="1" ht="48.75" customHeight="1" x14ac:dyDescent="0.2">
      <c r="A750" s="217">
        <v>44376</v>
      </c>
      <c r="B750" s="293" t="s">
        <v>5960</v>
      </c>
      <c r="C750" s="293" t="s">
        <v>6088</v>
      </c>
      <c r="D750" s="266"/>
      <c r="E750" s="472">
        <v>151004.75</v>
      </c>
      <c r="F750" s="494">
        <f t="shared" si="11"/>
        <v>331800833.48999965</v>
      </c>
    </row>
    <row r="751" spans="1:6" s="275" customFormat="1" ht="44.25" customHeight="1" x14ac:dyDescent="0.2">
      <c r="A751" s="217">
        <v>44376</v>
      </c>
      <c r="B751" s="293" t="s">
        <v>5961</v>
      </c>
      <c r="C751" s="293" t="s">
        <v>6089</v>
      </c>
      <c r="D751" s="266"/>
      <c r="E751" s="472">
        <v>13729.5</v>
      </c>
      <c r="F751" s="494">
        <f t="shared" si="11"/>
        <v>331787103.98999965</v>
      </c>
    </row>
    <row r="752" spans="1:6" s="275" customFormat="1" ht="61.5" customHeight="1" x14ac:dyDescent="0.2">
      <c r="A752" s="217">
        <v>44376</v>
      </c>
      <c r="B752" s="293" t="s">
        <v>5962</v>
      </c>
      <c r="C752" s="293" t="s">
        <v>6090</v>
      </c>
      <c r="D752" s="266"/>
      <c r="E752" s="472">
        <v>3955</v>
      </c>
      <c r="F752" s="494">
        <f t="shared" si="11"/>
        <v>331783148.98999965</v>
      </c>
    </row>
    <row r="753" spans="1:6" s="275" customFormat="1" ht="73.5" customHeight="1" x14ac:dyDescent="0.2">
      <c r="A753" s="217">
        <v>44376</v>
      </c>
      <c r="B753" s="293" t="s">
        <v>5963</v>
      </c>
      <c r="C753" s="293" t="s">
        <v>6091</v>
      </c>
      <c r="D753" s="266"/>
      <c r="E753" s="472">
        <v>169500</v>
      </c>
      <c r="F753" s="494">
        <f t="shared" si="11"/>
        <v>331613648.98999965</v>
      </c>
    </row>
    <row r="754" spans="1:6" s="275" customFormat="1" ht="52.5" customHeight="1" x14ac:dyDescent="0.2">
      <c r="A754" s="217">
        <v>44376</v>
      </c>
      <c r="B754" s="293" t="s">
        <v>5964</v>
      </c>
      <c r="C754" s="293" t="s">
        <v>6092</v>
      </c>
      <c r="D754" s="266"/>
      <c r="E754" s="472">
        <v>113000</v>
      </c>
      <c r="F754" s="494">
        <f t="shared" si="11"/>
        <v>331500648.98999965</v>
      </c>
    </row>
    <row r="755" spans="1:6" s="275" customFormat="1" ht="41.25" customHeight="1" x14ac:dyDescent="0.2">
      <c r="A755" s="217">
        <v>44376</v>
      </c>
      <c r="B755" s="293" t="s">
        <v>5965</v>
      </c>
      <c r="C755" s="293" t="s">
        <v>6093</v>
      </c>
      <c r="D755" s="266"/>
      <c r="E755" s="472">
        <v>16922.009999999998</v>
      </c>
      <c r="F755" s="494">
        <f t="shared" si="11"/>
        <v>331483726.97999966</v>
      </c>
    </row>
    <row r="756" spans="1:6" s="275" customFormat="1" ht="41.25" customHeight="1" x14ac:dyDescent="0.2">
      <c r="A756" s="217">
        <v>44376</v>
      </c>
      <c r="B756" s="293" t="s">
        <v>5966</v>
      </c>
      <c r="C756" s="293" t="s">
        <v>6094</v>
      </c>
      <c r="D756" s="266"/>
      <c r="E756" s="472">
        <v>134581.79999999999</v>
      </c>
      <c r="F756" s="494">
        <f t="shared" si="11"/>
        <v>331349145.17999965</v>
      </c>
    </row>
    <row r="757" spans="1:6" s="275" customFormat="1" ht="41.25" customHeight="1" x14ac:dyDescent="0.2">
      <c r="A757" s="217">
        <v>44376</v>
      </c>
      <c r="B757" s="293" t="s">
        <v>5967</v>
      </c>
      <c r="C757" s="293" t="s">
        <v>6095</v>
      </c>
      <c r="D757" s="266"/>
      <c r="E757" s="472">
        <v>50798.91</v>
      </c>
      <c r="F757" s="494">
        <f t="shared" si="11"/>
        <v>331298346.26999962</v>
      </c>
    </row>
    <row r="758" spans="1:6" s="275" customFormat="1" ht="41.25" customHeight="1" x14ac:dyDescent="0.2">
      <c r="A758" s="217">
        <v>44376</v>
      </c>
      <c r="B758" s="293" t="s">
        <v>5968</v>
      </c>
      <c r="C758" s="293" t="s">
        <v>6096</v>
      </c>
      <c r="D758" s="266"/>
      <c r="E758" s="472">
        <v>67117.34</v>
      </c>
      <c r="F758" s="494">
        <f t="shared" si="11"/>
        <v>331231228.92999965</v>
      </c>
    </row>
    <row r="759" spans="1:6" s="275" customFormat="1" ht="47.25" customHeight="1" x14ac:dyDescent="0.2">
      <c r="A759" s="217">
        <v>44376</v>
      </c>
      <c r="B759" s="293" t="s">
        <v>5969</v>
      </c>
      <c r="C759" s="293" t="s">
        <v>6097</v>
      </c>
      <c r="D759" s="266"/>
      <c r="E759" s="472">
        <v>72324.28</v>
      </c>
      <c r="F759" s="494">
        <f t="shared" si="11"/>
        <v>331158904.64999968</v>
      </c>
    </row>
    <row r="760" spans="1:6" s="275" customFormat="1" ht="50.25" customHeight="1" x14ac:dyDescent="0.2">
      <c r="A760" s="217">
        <v>44376</v>
      </c>
      <c r="B760" s="293" t="s">
        <v>5970</v>
      </c>
      <c r="C760" s="293" t="s">
        <v>6098</v>
      </c>
      <c r="D760" s="266"/>
      <c r="E760" s="472">
        <v>408974.79</v>
      </c>
      <c r="F760" s="494">
        <f t="shared" si="11"/>
        <v>330749929.85999966</v>
      </c>
    </row>
    <row r="761" spans="1:6" s="275" customFormat="1" ht="52.5" customHeight="1" x14ac:dyDescent="0.2">
      <c r="A761" s="217">
        <v>44376</v>
      </c>
      <c r="B761" s="293" t="s">
        <v>5971</v>
      </c>
      <c r="C761" s="293" t="s">
        <v>6099</v>
      </c>
      <c r="D761" s="266"/>
      <c r="E761" s="472">
        <v>108953.97</v>
      </c>
      <c r="F761" s="494">
        <f t="shared" si="11"/>
        <v>330640975.88999963</v>
      </c>
    </row>
    <row r="762" spans="1:6" s="275" customFormat="1" ht="26.25" customHeight="1" x14ac:dyDescent="0.2">
      <c r="A762" s="217">
        <v>44376</v>
      </c>
      <c r="B762" s="293" t="s">
        <v>5972</v>
      </c>
      <c r="C762" s="293" t="s">
        <v>6100</v>
      </c>
      <c r="D762" s="266"/>
      <c r="E762" s="472">
        <v>96908.17</v>
      </c>
      <c r="F762" s="494">
        <f t="shared" si="11"/>
        <v>330544067.71999961</v>
      </c>
    </row>
    <row r="763" spans="1:6" s="275" customFormat="1" ht="41.25" customHeight="1" x14ac:dyDescent="0.2">
      <c r="A763" s="217">
        <v>44376</v>
      </c>
      <c r="B763" s="293" t="s">
        <v>5973</v>
      </c>
      <c r="C763" s="293" t="s">
        <v>6101</v>
      </c>
      <c r="D763" s="266"/>
      <c r="E763" s="472">
        <v>56197.97</v>
      </c>
      <c r="F763" s="494">
        <f t="shared" si="11"/>
        <v>330487869.74999958</v>
      </c>
    </row>
    <row r="764" spans="1:6" s="275" customFormat="1" ht="41.25" customHeight="1" x14ac:dyDescent="0.2">
      <c r="A764" s="217">
        <v>44376</v>
      </c>
      <c r="B764" s="293" t="s">
        <v>5974</v>
      </c>
      <c r="C764" s="293" t="s">
        <v>6102</v>
      </c>
      <c r="D764" s="266"/>
      <c r="E764" s="472">
        <v>63981.08</v>
      </c>
      <c r="F764" s="494">
        <f t="shared" si="11"/>
        <v>330423888.6699996</v>
      </c>
    </row>
    <row r="765" spans="1:6" s="275" customFormat="1" ht="41.25" customHeight="1" x14ac:dyDescent="0.2">
      <c r="A765" s="217">
        <v>44376</v>
      </c>
      <c r="B765" s="293" t="s">
        <v>5975</v>
      </c>
      <c r="C765" s="293" t="s">
        <v>6103</v>
      </c>
      <c r="D765" s="266"/>
      <c r="E765" s="472">
        <v>121811.32</v>
      </c>
      <c r="F765" s="494">
        <f t="shared" si="11"/>
        <v>330302077.34999961</v>
      </c>
    </row>
    <row r="766" spans="1:6" s="275" customFormat="1" ht="41.25" customHeight="1" x14ac:dyDescent="0.2">
      <c r="A766" s="217">
        <v>44376</v>
      </c>
      <c r="B766" s="293" t="s">
        <v>5976</v>
      </c>
      <c r="C766" s="293" t="s">
        <v>6103</v>
      </c>
      <c r="D766" s="266"/>
      <c r="E766" s="472">
        <v>52032.7</v>
      </c>
      <c r="F766" s="494">
        <f t="shared" si="11"/>
        <v>330250044.64999962</v>
      </c>
    </row>
    <row r="767" spans="1:6" s="275" customFormat="1" ht="41.25" customHeight="1" x14ac:dyDescent="0.2">
      <c r="A767" s="217">
        <v>44376</v>
      </c>
      <c r="B767" s="293" t="s">
        <v>5977</v>
      </c>
      <c r="C767" s="293" t="s">
        <v>6104</v>
      </c>
      <c r="D767" s="266"/>
      <c r="E767" s="472">
        <v>185608.16</v>
      </c>
      <c r="F767" s="494">
        <f t="shared" si="11"/>
        <v>330064436.48999959</v>
      </c>
    </row>
    <row r="768" spans="1:6" s="275" customFormat="1" ht="41.25" customHeight="1" x14ac:dyDescent="0.2">
      <c r="A768" s="217">
        <v>44376</v>
      </c>
      <c r="B768" s="293" t="s">
        <v>5978</v>
      </c>
      <c r="C768" s="293" t="s">
        <v>6105</v>
      </c>
      <c r="D768" s="266"/>
      <c r="E768" s="472">
        <v>14012.14</v>
      </c>
      <c r="F768" s="494">
        <f t="shared" si="11"/>
        <v>330050424.34999961</v>
      </c>
    </row>
    <row r="769" spans="1:6" s="275" customFormat="1" ht="49.5" customHeight="1" x14ac:dyDescent="0.2">
      <c r="A769" s="217">
        <v>44376</v>
      </c>
      <c r="B769" s="293" t="s">
        <v>5979</v>
      </c>
      <c r="C769" s="293" t="s">
        <v>6106</v>
      </c>
      <c r="D769" s="266"/>
      <c r="E769" s="472">
        <v>8318.48</v>
      </c>
      <c r="F769" s="494">
        <f t="shared" si="11"/>
        <v>330042105.86999959</v>
      </c>
    </row>
    <row r="770" spans="1:6" s="275" customFormat="1" ht="41.25" customHeight="1" x14ac:dyDescent="0.2">
      <c r="A770" s="217">
        <v>44376</v>
      </c>
      <c r="B770" s="293" t="s">
        <v>5980</v>
      </c>
      <c r="C770" s="293" t="s">
        <v>6107</v>
      </c>
      <c r="D770" s="266"/>
      <c r="E770" s="472">
        <v>35290.199999999997</v>
      </c>
      <c r="F770" s="494">
        <f t="shared" si="11"/>
        <v>330006815.6699996</v>
      </c>
    </row>
    <row r="771" spans="1:6" s="275" customFormat="1" ht="41.25" customHeight="1" x14ac:dyDescent="0.2">
      <c r="A771" s="217">
        <v>44376</v>
      </c>
      <c r="B771" s="293" t="s">
        <v>5981</v>
      </c>
      <c r="C771" s="293" t="s">
        <v>6108</v>
      </c>
      <c r="D771" s="266"/>
      <c r="E771" s="472">
        <v>196468.58</v>
      </c>
      <c r="F771" s="494">
        <f t="shared" si="11"/>
        <v>329810347.08999962</v>
      </c>
    </row>
    <row r="772" spans="1:6" s="275" customFormat="1" ht="41.25" customHeight="1" x14ac:dyDescent="0.2">
      <c r="A772" s="217">
        <v>44376</v>
      </c>
      <c r="B772" s="293" t="s">
        <v>5982</v>
      </c>
      <c r="C772" s="293" t="s">
        <v>6109</v>
      </c>
      <c r="D772" s="266"/>
      <c r="E772" s="472">
        <v>290155.78999999998</v>
      </c>
      <c r="F772" s="494">
        <f t="shared" si="11"/>
        <v>329520191.29999959</v>
      </c>
    </row>
    <row r="773" spans="1:6" s="275" customFormat="1" ht="41.25" customHeight="1" x14ac:dyDescent="0.2">
      <c r="A773" s="217">
        <v>44376</v>
      </c>
      <c r="B773" s="293" t="s">
        <v>5983</v>
      </c>
      <c r="C773" s="293" t="s">
        <v>6110</v>
      </c>
      <c r="D773" s="266"/>
      <c r="E773" s="472">
        <v>138622.26</v>
      </c>
      <c r="F773" s="494">
        <f t="shared" si="11"/>
        <v>329381569.0399996</v>
      </c>
    </row>
    <row r="774" spans="1:6" s="275" customFormat="1" ht="41.25" customHeight="1" x14ac:dyDescent="0.2">
      <c r="A774" s="217">
        <v>44376</v>
      </c>
      <c r="B774" s="293" t="s">
        <v>5984</v>
      </c>
      <c r="C774" s="293" t="s">
        <v>6111</v>
      </c>
      <c r="D774" s="266"/>
      <c r="E774" s="472">
        <v>54383.16</v>
      </c>
      <c r="F774" s="494">
        <f t="shared" si="11"/>
        <v>329327185.87999958</v>
      </c>
    </row>
    <row r="775" spans="1:6" s="275" customFormat="1" ht="41.25" customHeight="1" x14ac:dyDescent="0.2">
      <c r="A775" s="217">
        <v>44376</v>
      </c>
      <c r="B775" s="293" t="s">
        <v>5985</v>
      </c>
      <c r="C775" s="293" t="s">
        <v>6111</v>
      </c>
      <c r="D775" s="266"/>
      <c r="E775" s="472">
        <v>44832.35</v>
      </c>
      <c r="F775" s="494">
        <f t="shared" si="11"/>
        <v>329282353.52999955</v>
      </c>
    </row>
    <row r="776" spans="1:6" s="275" customFormat="1" ht="41.25" customHeight="1" x14ac:dyDescent="0.2">
      <c r="A776" s="217">
        <v>44376</v>
      </c>
      <c r="B776" s="293" t="s">
        <v>5986</v>
      </c>
      <c r="C776" s="293" t="s">
        <v>6112</v>
      </c>
      <c r="D776" s="266"/>
      <c r="E776" s="472">
        <v>188560.59</v>
      </c>
      <c r="F776" s="494">
        <f t="shared" si="11"/>
        <v>329093792.93999958</v>
      </c>
    </row>
    <row r="777" spans="1:6" s="275" customFormat="1" ht="41.25" customHeight="1" x14ac:dyDescent="0.2">
      <c r="A777" s="217">
        <v>44376</v>
      </c>
      <c r="B777" s="293" t="s">
        <v>5987</v>
      </c>
      <c r="C777" s="293" t="s">
        <v>6113</v>
      </c>
      <c r="D777" s="266"/>
      <c r="E777" s="472">
        <v>196364.28</v>
      </c>
      <c r="F777" s="494">
        <f t="shared" si="11"/>
        <v>328897428.65999961</v>
      </c>
    </row>
    <row r="778" spans="1:6" s="275" customFormat="1" ht="41.25" customHeight="1" x14ac:dyDescent="0.2">
      <c r="A778" s="217">
        <v>44376</v>
      </c>
      <c r="B778" s="293" t="s">
        <v>5988</v>
      </c>
      <c r="C778" s="293" t="s">
        <v>6114</v>
      </c>
      <c r="D778" s="266"/>
      <c r="E778" s="472">
        <v>289871.53999999998</v>
      </c>
      <c r="F778" s="494">
        <f t="shared" si="11"/>
        <v>328607557.11999959</v>
      </c>
    </row>
    <row r="779" spans="1:6" s="275" customFormat="1" ht="41.25" customHeight="1" x14ac:dyDescent="0.2">
      <c r="A779" s="217">
        <v>44376</v>
      </c>
      <c r="B779" s="293" t="s">
        <v>5989</v>
      </c>
      <c r="C779" s="293" t="s">
        <v>6115</v>
      </c>
      <c r="D779" s="266"/>
      <c r="E779" s="472">
        <v>254470.12</v>
      </c>
      <c r="F779" s="494">
        <f t="shared" si="11"/>
        <v>328353086.99999958</v>
      </c>
    </row>
    <row r="780" spans="1:6" s="275" customFormat="1" ht="41.25" customHeight="1" x14ac:dyDescent="0.2">
      <c r="A780" s="217">
        <v>44376</v>
      </c>
      <c r="B780" s="293" t="s">
        <v>5990</v>
      </c>
      <c r="C780" s="293" t="s">
        <v>6116</v>
      </c>
      <c r="D780" s="266"/>
      <c r="E780" s="472">
        <v>148671.99</v>
      </c>
      <c r="F780" s="494">
        <f t="shared" si="11"/>
        <v>328204415.00999957</v>
      </c>
    </row>
    <row r="781" spans="1:6" s="275" customFormat="1" ht="41.25" customHeight="1" x14ac:dyDescent="0.2">
      <c r="A781" s="217">
        <v>44376</v>
      </c>
      <c r="B781" s="293" t="s">
        <v>5991</v>
      </c>
      <c r="C781" s="293" t="s">
        <v>6116</v>
      </c>
      <c r="D781" s="266"/>
      <c r="E781" s="472">
        <v>46247.25</v>
      </c>
      <c r="F781" s="494">
        <f t="shared" si="11"/>
        <v>328158167.75999957</v>
      </c>
    </row>
    <row r="782" spans="1:6" s="275" customFormat="1" ht="41.25" customHeight="1" x14ac:dyDescent="0.2">
      <c r="A782" s="217">
        <v>44376</v>
      </c>
      <c r="B782" s="293" t="s">
        <v>5992</v>
      </c>
      <c r="C782" s="293" t="s">
        <v>6117</v>
      </c>
      <c r="D782" s="266"/>
      <c r="E782" s="472">
        <v>76434.59</v>
      </c>
      <c r="F782" s="494">
        <f t="shared" ref="F782:F814" si="12">F781-E782</f>
        <v>328081733.1699996</v>
      </c>
    </row>
    <row r="783" spans="1:6" s="275" customFormat="1" ht="41.25" customHeight="1" x14ac:dyDescent="0.2">
      <c r="A783" s="217">
        <v>44376</v>
      </c>
      <c r="B783" s="293" t="s">
        <v>5993</v>
      </c>
      <c r="C783" s="293" t="s">
        <v>6118</v>
      </c>
      <c r="D783" s="266"/>
      <c r="E783" s="472">
        <v>66476.58</v>
      </c>
      <c r="F783" s="494">
        <f t="shared" si="12"/>
        <v>328015256.58999962</v>
      </c>
    </row>
    <row r="784" spans="1:6" s="275" customFormat="1" ht="24" customHeight="1" x14ac:dyDescent="0.2">
      <c r="A784" s="217">
        <v>44376</v>
      </c>
      <c r="B784" s="293" t="s">
        <v>5870</v>
      </c>
      <c r="C784" s="293" t="s">
        <v>41</v>
      </c>
      <c r="D784" s="266"/>
      <c r="E784" s="472">
        <v>0</v>
      </c>
      <c r="F784" s="494">
        <f t="shared" si="12"/>
        <v>328015256.58999962</v>
      </c>
    </row>
    <row r="785" spans="1:6" s="275" customFormat="1" ht="41.25" customHeight="1" x14ac:dyDescent="0.2">
      <c r="A785" s="217">
        <v>44376</v>
      </c>
      <c r="B785" s="293" t="s">
        <v>5994</v>
      </c>
      <c r="C785" s="293" t="s">
        <v>6119</v>
      </c>
      <c r="D785" s="266"/>
      <c r="E785" s="472">
        <v>119341.09</v>
      </c>
      <c r="F785" s="494">
        <f t="shared" si="12"/>
        <v>327895915.49999964</v>
      </c>
    </row>
    <row r="786" spans="1:6" s="275" customFormat="1" ht="82.5" customHeight="1" x14ac:dyDescent="0.2">
      <c r="A786" s="217">
        <v>44376</v>
      </c>
      <c r="B786" s="293" t="s">
        <v>5871</v>
      </c>
      <c r="C786" s="293" t="s">
        <v>6120</v>
      </c>
      <c r="D786" s="266"/>
      <c r="E786" s="472">
        <v>621442.5</v>
      </c>
      <c r="F786" s="494">
        <f t="shared" si="12"/>
        <v>327274472.99999964</v>
      </c>
    </row>
    <row r="787" spans="1:6" s="275" customFormat="1" ht="63.75" customHeight="1" x14ac:dyDescent="0.2">
      <c r="A787" s="217">
        <v>44376</v>
      </c>
      <c r="B787" s="293" t="s">
        <v>5872</v>
      </c>
      <c r="C787" s="293" t="s">
        <v>6121</v>
      </c>
      <c r="D787" s="266"/>
      <c r="E787" s="472">
        <v>380475</v>
      </c>
      <c r="F787" s="494">
        <f t="shared" si="12"/>
        <v>326893997.99999964</v>
      </c>
    </row>
    <row r="788" spans="1:6" s="275" customFormat="1" ht="41.25" customHeight="1" x14ac:dyDescent="0.2">
      <c r="A788" s="217">
        <v>44376</v>
      </c>
      <c r="B788" s="293" t="s">
        <v>5873</v>
      </c>
      <c r="C788" s="293" t="s">
        <v>6122</v>
      </c>
      <c r="D788" s="266"/>
      <c r="E788" s="472">
        <v>109915</v>
      </c>
      <c r="F788" s="494">
        <f t="shared" si="12"/>
        <v>326784082.99999964</v>
      </c>
    </row>
    <row r="789" spans="1:6" s="275" customFormat="1" ht="41.25" customHeight="1" x14ac:dyDescent="0.2">
      <c r="A789" s="217">
        <v>44377</v>
      </c>
      <c r="B789" s="293" t="s">
        <v>6128</v>
      </c>
      <c r="C789" s="293" t="s">
        <v>6149</v>
      </c>
      <c r="D789" s="266"/>
      <c r="E789" s="472">
        <v>247425.66</v>
      </c>
      <c r="F789" s="494">
        <f t="shared" si="12"/>
        <v>326536657.33999962</v>
      </c>
    </row>
    <row r="790" spans="1:6" s="275" customFormat="1" ht="49.5" customHeight="1" x14ac:dyDescent="0.2">
      <c r="A790" s="217">
        <v>44377</v>
      </c>
      <c r="B790" s="293" t="s">
        <v>6129</v>
      </c>
      <c r="C790" s="293" t="s">
        <v>6150</v>
      </c>
      <c r="D790" s="266"/>
      <c r="E790" s="472">
        <v>412551.52</v>
      </c>
      <c r="F790" s="494">
        <f t="shared" si="12"/>
        <v>326124105.81999964</v>
      </c>
    </row>
    <row r="791" spans="1:6" s="275" customFormat="1" ht="41.25" customHeight="1" x14ac:dyDescent="0.2">
      <c r="A791" s="217">
        <v>44377</v>
      </c>
      <c r="B791" s="293" t="s">
        <v>6130</v>
      </c>
      <c r="C791" s="293" t="s">
        <v>6151</v>
      </c>
      <c r="D791" s="266"/>
      <c r="E791" s="472">
        <v>23981.86</v>
      </c>
      <c r="F791" s="494">
        <f t="shared" si="12"/>
        <v>326100123.95999962</v>
      </c>
    </row>
    <row r="792" spans="1:6" s="275" customFormat="1" ht="41.25" customHeight="1" x14ac:dyDescent="0.2">
      <c r="A792" s="217">
        <v>44377</v>
      </c>
      <c r="B792" s="293" t="s">
        <v>6131</v>
      </c>
      <c r="C792" s="293" t="s">
        <v>6152</v>
      </c>
      <c r="D792" s="266"/>
      <c r="E792" s="472">
        <v>19862.16</v>
      </c>
      <c r="F792" s="494">
        <f t="shared" si="12"/>
        <v>326080261.79999959</v>
      </c>
    </row>
    <row r="793" spans="1:6" s="275" customFormat="1" ht="41.25" customHeight="1" x14ac:dyDescent="0.2">
      <c r="A793" s="217">
        <v>44377</v>
      </c>
      <c r="B793" s="293" t="s">
        <v>6132</v>
      </c>
      <c r="C793" s="293" t="s">
        <v>6153</v>
      </c>
      <c r="D793" s="266"/>
      <c r="E793" s="472">
        <v>109133.13</v>
      </c>
      <c r="F793" s="494">
        <f t="shared" si="12"/>
        <v>325971128.6699996</v>
      </c>
    </row>
    <row r="794" spans="1:6" s="275" customFormat="1" ht="41.25" customHeight="1" x14ac:dyDescent="0.2">
      <c r="A794" s="217">
        <v>44377</v>
      </c>
      <c r="B794" s="293" t="s">
        <v>6133</v>
      </c>
      <c r="C794" s="293" t="s">
        <v>6154</v>
      </c>
      <c r="D794" s="266"/>
      <c r="E794" s="472">
        <v>147415.09</v>
      </c>
      <c r="F794" s="494">
        <f t="shared" si="12"/>
        <v>325823713.57999963</v>
      </c>
    </row>
    <row r="795" spans="1:6" s="275" customFormat="1" ht="41.25" customHeight="1" x14ac:dyDescent="0.2">
      <c r="A795" s="217">
        <v>44377</v>
      </c>
      <c r="B795" s="293" t="s">
        <v>6134</v>
      </c>
      <c r="C795" s="293" t="s">
        <v>6155</v>
      </c>
      <c r="D795" s="266"/>
      <c r="E795" s="472">
        <v>100551.84</v>
      </c>
      <c r="F795" s="494">
        <f t="shared" si="12"/>
        <v>325723161.73999965</v>
      </c>
    </row>
    <row r="796" spans="1:6" s="275" customFormat="1" ht="41.25" customHeight="1" x14ac:dyDescent="0.2">
      <c r="A796" s="217">
        <v>44377</v>
      </c>
      <c r="B796" s="293" t="s">
        <v>6135</v>
      </c>
      <c r="C796" s="293" t="s">
        <v>6156</v>
      </c>
      <c r="D796" s="266"/>
      <c r="E796" s="472">
        <v>3278.34</v>
      </c>
      <c r="F796" s="494">
        <f t="shared" si="12"/>
        <v>325719883.39999968</v>
      </c>
    </row>
    <row r="797" spans="1:6" s="275" customFormat="1" ht="41.25" customHeight="1" x14ac:dyDescent="0.2">
      <c r="A797" s="217">
        <v>44377</v>
      </c>
      <c r="B797" s="293" t="s">
        <v>6136</v>
      </c>
      <c r="C797" s="293" t="s">
        <v>6157</v>
      </c>
      <c r="D797" s="266"/>
      <c r="E797" s="472">
        <v>143969.75</v>
      </c>
      <c r="F797" s="494">
        <f t="shared" si="12"/>
        <v>325575913.64999968</v>
      </c>
    </row>
    <row r="798" spans="1:6" s="275" customFormat="1" ht="41.25" customHeight="1" x14ac:dyDescent="0.2">
      <c r="A798" s="217">
        <v>44377</v>
      </c>
      <c r="B798" s="293" t="s">
        <v>6137</v>
      </c>
      <c r="C798" s="293" t="s">
        <v>6158</v>
      </c>
      <c r="D798" s="266"/>
      <c r="E798" s="472">
        <v>2893.17</v>
      </c>
      <c r="F798" s="494">
        <f t="shared" si="12"/>
        <v>325573020.47999966</v>
      </c>
    </row>
    <row r="799" spans="1:6" s="275" customFormat="1" ht="41.25" customHeight="1" x14ac:dyDescent="0.2">
      <c r="A799" s="217">
        <v>44377</v>
      </c>
      <c r="B799" s="293" t="s">
        <v>6138</v>
      </c>
      <c r="C799" s="293" t="s">
        <v>6159</v>
      </c>
      <c r="D799" s="266"/>
      <c r="E799" s="472">
        <v>27441.65</v>
      </c>
      <c r="F799" s="494">
        <f t="shared" si="12"/>
        <v>325545578.82999969</v>
      </c>
    </row>
    <row r="800" spans="1:6" s="275" customFormat="1" ht="51" customHeight="1" x14ac:dyDescent="0.2">
      <c r="A800" s="217">
        <v>44377</v>
      </c>
      <c r="B800" s="293" t="s">
        <v>6139</v>
      </c>
      <c r="C800" s="293" t="s">
        <v>6160</v>
      </c>
      <c r="D800" s="266"/>
      <c r="E800" s="472">
        <v>29139.8</v>
      </c>
      <c r="F800" s="494">
        <f t="shared" si="12"/>
        <v>325516439.02999967</v>
      </c>
    </row>
    <row r="801" spans="1:6" s="275" customFormat="1" ht="41.25" customHeight="1" x14ac:dyDescent="0.2">
      <c r="A801" s="217">
        <v>44377</v>
      </c>
      <c r="B801" s="293" t="s">
        <v>6140</v>
      </c>
      <c r="C801" s="293" t="s">
        <v>6161</v>
      </c>
      <c r="D801" s="266"/>
      <c r="E801" s="472">
        <v>147378.07</v>
      </c>
      <c r="F801" s="494">
        <f t="shared" si="12"/>
        <v>325369060.95999968</v>
      </c>
    </row>
    <row r="802" spans="1:6" s="275" customFormat="1" ht="41.25" customHeight="1" x14ac:dyDescent="0.2">
      <c r="A802" s="217">
        <v>44377</v>
      </c>
      <c r="B802" s="293" t="s">
        <v>6141</v>
      </c>
      <c r="C802" s="293" t="s">
        <v>6162</v>
      </c>
      <c r="D802" s="266"/>
      <c r="E802" s="472">
        <v>40309.980000000003</v>
      </c>
      <c r="F802" s="494">
        <f t="shared" si="12"/>
        <v>325328750.97999966</v>
      </c>
    </row>
    <row r="803" spans="1:6" s="275" customFormat="1" ht="41.25" customHeight="1" x14ac:dyDescent="0.2">
      <c r="A803" s="217">
        <v>44377</v>
      </c>
      <c r="B803" s="293" t="s">
        <v>6142</v>
      </c>
      <c r="C803" s="293" t="s">
        <v>6163</v>
      </c>
      <c r="D803" s="266"/>
      <c r="E803" s="472">
        <v>202871.31</v>
      </c>
      <c r="F803" s="494">
        <f t="shared" si="12"/>
        <v>325125879.66999966</v>
      </c>
    </row>
    <row r="804" spans="1:6" s="275" customFormat="1" ht="41.25" customHeight="1" x14ac:dyDescent="0.2">
      <c r="A804" s="217">
        <v>44377</v>
      </c>
      <c r="B804" s="293" t="s">
        <v>6143</v>
      </c>
      <c r="C804" s="293" t="s">
        <v>6163</v>
      </c>
      <c r="D804" s="266"/>
      <c r="E804" s="472">
        <v>118745.44</v>
      </c>
      <c r="F804" s="494">
        <f t="shared" si="12"/>
        <v>325007134.22999966</v>
      </c>
    </row>
    <row r="805" spans="1:6" s="275" customFormat="1" ht="41.25" customHeight="1" x14ac:dyDescent="0.2">
      <c r="A805" s="217">
        <v>44377</v>
      </c>
      <c r="B805" s="293" t="s">
        <v>6144</v>
      </c>
      <c r="C805" s="293" t="s">
        <v>6164</v>
      </c>
      <c r="D805" s="266"/>
      <c r="E805" s="472">
        <v>306146.74</v>
      </c>
      <c r="F805" s="494">
        <f t="shared" si="12"/>
        <v>324700987.48999965</v>
      </c>
    </row>
    <row r="806" spans="1:6" s="275" customFormat="1" ht="49.5" customHeight="1" x14ac:dyDescent="0.2">
      <c r="A806" s="217">
        <v>44377</v>
      </c>
      <c r="B806" s="293" t="s">
        <v>6145</v>
      </c>
      <c r="C806" s="293" t="s">
        <v>6165</v>
      </c>
      <c r="D806" s="266"/>
      <c r="E806" s="472">
        <v>126825</v>
      </c>
      <c r="F806" s="494">
        <f t="shared" si="12"/>
        <v>324574162.48999965</v>
      </c>
    </row>
    <row r="807" spans="1:6" s="275" customFormat="1" ht="41.25" customHeight="1" x14ac:dyDescent="0.2">
      <c r="A807" s="217">
        <v>44377</v>
      </c>
      <c r="B807" s="293" t="s">
        <v>6146</v>
      </c>
      <c r="C807" s="293" t="s">
        <v>6166</v>
      </c>
      <c r="D807" s="266"/>
      <c r="E807" s="472">
        <v>109007.55</v>
      </c>
      <c r="F807" s="494">
        <f t="shared" si="12"/>
        <v>324465154.93999964</v>
      </c>
    </row>
    <row r="808" spans="1:6" s="275" customFormat="1" ht="41.25" customHeight="1" x14ac:dyDescent="0.2">
      <c r="A808" s="217">
        <v>44377</v>
      </c>
      <c r="B808" s="293" t="s">
        <v>6147</v>
      </c>
      <c r="C808" s="293" t="s">
        <v>6166</v>
      </c>
      <c r="D808" s="266"/>
      <c r="E808" s="472">
        <v>19451.150000000001</v>
      </c>
      <c r="F808" s="494">
        <f t="shared" si="12"/>
        <v>324445703.78999966</v>
      </c>
    </row>
    <row r="809" spans="1:6" s="275" customFormat="1" ht="41.25" customHeight="1" x14ac:dyDescent="0.2">
      <c r="A809" s="217">
        <v>44377</v>
      </c>
      <c r="B809" s="293" t="s">
        <v>6148</v>
      </c>
      <c r="C809" s="293" t="s">
        <v>6167</v>
      </c>
      <c r="D809" s="266"/>
      <c r="E809" s="472">
        <v>98000</v>
      </c>
      <c r="F809" s="494">
        <f t="shared" si="12"/>
        <v>324347703.78999966</v>
      </c>
    </row>
    <row r="810" spans="1:6" s="275" customFormat="1" ht="69.75" customHeight="1" x14ac:dyDescent="0.2">
      <c r="A810" s="217">
        <v>44377</v>
      </c>
      <c r="B810" s="293" t="s">
        <v>6123</v>
      </c>
      <c r="C810" s="293" t="s">
        <v>6168</v>
      </c>
      <c r="D810" s="266"/>
      <c r="E810" s="472">
        <v>113000</v>
      </c>
      <c r="F810" s="494">
        <f t="shared" si="12"/>
        <v>324234703.78999966</v>
      </c>
    </row>
    <row r="811" spans="1:6" s="275" customFormat="1" ht="48.75" customHeight="1" x14ac:dyDescent="0.2">
      <c r="A811" s="217">
        <v>44377</v>
      </c>
      <c r="B811" s="293" t="s">
        <v>6124</v>
      </c>
      <c r="C811" s="293" t="s">
        <v>6169</v>
      </c>
      <c r="D811" s="266"/>
      <c r="E811" s="472">
        <v>117944.88</v>
      </c>
      <c r="F811" s="494">
        <f t="shared" si="12"/>
        <v>324116758.90999967</v>
      </c>
    </row>
    <row r="812" spans="1:6" s="275" customFormat="1" ht="46.5" customHeight="1" x14ac:dyDescent="0.2">
      <c r="A812" s="217">
        <v>44377</v>
      </c>
      <c r="B812" s="293" t="s">
        <v>6125</v>
      </c>
      <c r="C812" s="293" t="s">
        <v>6170</v>
      </c>
      <c r="D812" s="266"/>
      <c r="E812" s="472">
        <v>253650</v>
      </c>
      <c r="F812" s="494">
        <f t="shared" si="12"/>
        <v>323863108.90999967</v>
      </c>
    </row>
    <row r="813" spans="1:6" s="275" customFormat="1" ht="69.75" customHeight="1" x14ac:dyDescent="0.2">
      <c r="A813" s="217">
        <v>44377</v>
      </c>
      <c r="B813" s="293" t="s">
        <v>6126</v>
      </c>
      <c r="C813" s="293" t="s">
        <v>6171</v>
      </c>
      <c r="D813" s="266"/>
      <c r="E813" s="472">
        <v>515755</v>
      </c>
      <c r="F813" s="494">
        <f t="shared" si="12"/>
        <v>323347353.90999967</v>
      </c>
    </row>
    <row r="814" spans="1:6" s="275" customFormat="1" ht="48.75" customHeight="1" x14ac:dyDescent="0.2">
      <c r="A814" s="217">
        <v>44377</v>
      </c>
      <c r="B814" s="293" t="s">
        <v>6127</v>
      </c>
      <c r="C814" s="293" t="s">
        <v>6172</v>
      </c>
      <c r="D814" s="266"/>
      <c r="E814" s="472">
        <v>156417.5</v>
      </c>
      <c r="F814" s="494">
        <f t="shared" si="12"/>
        <v>323190936.40999967</v>
      </c>
    </row>
    <row r="815" spans="1:6" s="275" customFormat="1" ht="29.25" customHeight="1" x14ac:dyDescent="0.2">
      <c r="A815" s="573"/>
      <c r="B815" s="707"/>
      <c r="C815" s="35"/>
      <c r="D815" s="634"/>
      <c r="E815" s="32"/>
      <c r="F815" s="118"/>
    </row>
    <row r="816" spans="1:6" s="275" customFormat="1" ht="29.25" customHeight="1" x14ac:dyDescent="0.2">
      <c r="A816" s="573"/>
      <c r="B816" s="707"/>
      <c r="C816" s="35"/>
      <c r="D816" s="634"/>
      <c r="E816" s="32"/>
      <c r="F816" s="118"/>
    </row>
    <row r="817" spans="1:6" s="275" customFormat="1" ht="29.25" customHeight="1" x14ac:dyDescent="0.2">
      <c r="A817" s="573"/>
      <c r="B817" s="707"/>
      <c r="C817" s="35"/>
      <c r="D817" s="634"/>
      <c r="E817" s="32"/>
      <c r="F817" s="118"/>
    </row>
    <row r="818" spans="1:6" s="275" customFormat="1" ht="29.25" customHeight="1" x14ac:dyDescent="0.2">
      <c r="A818" s="573"/>
      <c r="B818" s="707"/>
      <c r="C818" s="35"/>
      <c r="D818" s="634"/>
      <c r="E818" s="32"/>
      <c r="F818" s="118"/>
    </row>
    <row r="819" spans="1:6" s="275" customFormat="1" ht="29.25" customHeight="1" x14ac:dyDescent="0.2">
      <c r="A819" s="573"/>
      <c r="B819" s="707"/>
      <c r="C819" s="35"/>
      <c r="D819" s="634"/>
      <c r="E819" s="32"/>
      <c r="F819" s="118"/>
    </row>
    <row r="820" spans="1:6" s="275" customFormat="1" ht="29.25" customHeight="1" x14ac:dyDescent="0.2">
      <c r="A820" s="573"/>
      <c r="B820" s="707"/>
      <c r="C820" s="35"/>
      <c r="D820" s="634"/>
      <c r="E820" s="32"/>
      <c r="F820" s="118"/>
    </row>
    <row r="821" spans="1:6" s="275" customFormat="1" ht="29.25" customHeight="1" x14ac:dyDescent="0.2">
      <c r="A821" s="573"/>
      <c r="B821" s="707"/>
      <c r="C821" s="35"/>
      <c r="D821" s="634"/>
      <c r="E821" s="32"/>
      <c r="F821" s="118"/>
    </row>
    <row r="822" spans="1:6" s="275" customFormat="1" ht="29.25" customHeight="1" x14ac:dyDescent="0.2">
      <c r="A822" s="573"/>
      <c r="B822" s="707"/>
      <c r="C822" s="35"/>
      <c r="D822" s="634"/>
      <c r="E822" s="32"/>
      <c r="F822" s="118"/>
    </row>
    <row r="823" spans="1:6" s="275" customFormat="1" ht="29.25" customHeight="1" x14ac:dyDescent="0.2">
      <c r="A823" s="573"/>
      <c r="B823" s="707"/>
      <c r="C823" s="35"/>
      <c r="D823" s="634"/>
      <c r="E823" s="32"/>
      <c r="F823" s="118"/>
    </row>
    <row r="824" spans="1:6" s="275" customFormat="1" ht="29.25" customHeight="1" x14ac:dyDescent="0.2">
      <c r="A824" s="573"/>
      <c r="B824" s="707"/>
      <c r="C824" s="35"/>
      <c r="D824" s="634"/>
      <c r="E824" s="32"/>
      <c r="F824" s="118"/>
    </row>
    <row r="825" spans="1:6" s="275" customFormat="1" ht="29.25" customHeight="1" x14ac:dyDescent="0.2">
      <c r="A825" s="573"/>
      <c r="B825" s="707"/>
      <c r="C825" s="35"/>
      <c r="D825" s="634"/>
      <c r="E825" s="32"/>
      <c r="F825" s="118"/>
    </row>
    <row r="826" spans="1:6" s="275" customFormat="1" ht="29.25" customHeight="1" x14ac:dyDescent="0.2">
      <c r="A826" s="573"/>
      <c r="B826" s="707"/>
      <c r="C826" s="35"/>
      <c r="D826" s="634"/>
      <c r="E826" s="32"/>
      <c r="F826" s="118"/>
    </row>
    <row r="827" spans="1:6" s="275" customFormat="1" ht="29.25" customHeight="1" x14ac:dyDescent="0.2">
      <c r="A827" s="573"/>
      <c r="B827" s="707"/>
      <c r="C827" s="35"/>
      <c r="D827" s="634"/>
      <c r="E827" s="32"/>
      <c r="F827" s="118"/>
    </row>
    <row r="828" spans="1:6" s="275" customFormat="1" ht="15" customHeight="1" x14ac:dyDescent="0.25">
      <c r="A828" s="887" t="s">
        <v>0</v>
      </c>
      <c r="B828" s="887"/>
      <c r="C828" s="887"/>
      <c r="D828" s="887"/>
      <c r="E828" s="887"/>
      <c r="F828" s="887"/>
    </row>
    <row r="829" spans="1:6" s="275" customFormat="1" ht="15" customHeight="1" x14ac:dyDescent="0.25">
      <c r="A829" s="887" t="s">
        <v>1</v>
      </c>
      <c r="B829" s="887"/>
      <c r="C829" s="887"/>
      <c r="D829" s="887"/>
      <c r="E829" s="887"/>
      <c r="F829" s="887"/>
    </row>
    <row r="830" spans="1:6" s="275" customFormat="1" ht="15" customHeight="1" x14ac:dyDescent="0.25">
      <c r="A830" s="889" t="s">
        <v>4443</v>
      </c>
      <c r="B830" s="889"/>
      <c r="C830" s="889"/>
      <c r="D830" s="889"/>
      <c r="E830" s="889"/>
      <c r="F830" s="889"/>
    </row>
    <row r="831" spans="1:6" s="275" customFormat="1" ht="15" customHeight="1" x14ac:dyDescent="0.25">
      <c r="A831" s="889" t="s">
        <v>2</v>
      </c>
      <c r="B831" s="889"/>
      <c r="C831" s="889"/>
      <c r="D831" s="889"/>
      <c r="E831" s="889"/>
      <c r="F831" s="889"/>
    </row>
    <row r="832" spans="1:6" s="275" customFormat="1" ht="14.25" customHeight="1" x14ac:dyDescent="0.25">
      <c r="A832" s="626"/>
      <c r="B832" s="627"/>
      <c r="C832" s="628"/>
      <c r="D832" s="629"/>
      <c r="E832" s="630"/>
      <c r="F832" s="631"/>
    </row>
    <row r="833" spans="1:60" s="275" customFormat="1" ht="30" customHeight="1" x14ac:dyDescent="0.2">
      <c r="A833" s="1026" t="s">
        <v>15</v>
      </c>
      <c r="B833" s="1026"/>
      <c r="C833" s="1026"/>
      <c r="D833" s="1026"/>
      <c r="E833" s="1026"/>
      <c r="F833" s="1026"/>
    </row>
    <row r="834" spans="1:60" s="275" customFormat="1" ht="3.75" hidden="1" customHeight="1" x14ac:dyDescent="0.2">
      <c r="A834" s="720"/>
      <c r="B834" s="714"/>
      <c r="C834" s="720"/>
      <c r="D834" s="720"/>
      <c r="E834" s="720"/>
      <c r="F834" s="720"/>
    </row>
    <row r="835" spans="1:60" s="275" customFormat="1" ht="33" customHeight="1" x14ac:dyDescent="0.2">
      <c r="A835" s="1026" t="s">
        <v>4</v>
      </c>
      <c r="B835" s="1026"/>
      <c r="C835" s="1026"/>
      <c r="D835" s="1026"/>
      <c r="E835" s="1026"/>
      <c r="F835" s="721">
        <v>2208789911.73</v>
      </c>
    </row>
    <row r="836" spans="1:60" s="275" customFormat="1" ht="5.25" hidden="1" customHeight="1" x14ac:dyDescent="0.2">
      <c r="A836" s="720"/>
      <c r="B836" s="714"/>
      <c r="C836" s="720"/>
      <c r="D836" s="720"/>
      <c r="E836" s="720"/>
      <c r="F836" s="721"/>
    </row>
    <row r="837" spans="1:60" s="68" customFormat="1" ht="15" customHeight="1" x14ac:dyDescent="0.2">
      <c r="A837" s="726" t="s">
        <v>5</v>
      </c>
      <c r="B837" s="726" t="s">
        <v>6</v>
      </c>
      <c r="C837" s="726" t="s">
        <v>22</v>
      </c>
      <c r="D837" s="726" t="s">
        <v>8</v>
      </c>
      <c r="E837" s="726" t="s">
        <v>9</v>
      </c>
      <c r="F837" s="726" t="s">
        <v>6181</v>
      </c>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c r="BG837" s="69"/>
      <c r="BH837" s="69"/>
    </row>
    <row r="838" spans="1:60" ht="15" customHeight="1" x14ac:dyDescent="0.2">
      <c r="A838" s="720"/>
      <c r="B838" s="722"/>
      <c r="C838" s="720"/>
      <c r="D838" s="720"/>
      <c r="E838" s="723"/>
      <c r="F838" s="720"/>
    </row>
    <row r="839" spans="1:60" ht="15" customHeight="1" x14ac:dyDescent="0.2">
      <c r="A839" s="640"/>
      <c r="B839" s="4"/>
      <c r="C839" s="641" t="s">
        <v>16</v>
      </c>
      <c r="D839" s="724">
        <v>861839547.77999997</v>
      </c>
      <c r="E839" s="153"/>
      <c r="F839" s="725">
        <f>F835+D839</f>
        <v>3070629459.5100002</v>
      </c>
    </row>
    <row r="840" spans="1:60" ht="15" customHeight="1" x14ac:dyDescent="0.2">
      <c r="A840" s="640"/>
      <c r="B840" s="4"/>
      <c r="C840" s="641" t="s">
        <v>387</v>
      </c>
      <c r="D840" s="724"/>
      <c r="E840" s="153"/>
      <c r="F840" s="725">
        <f>F839+D840</f>
        <v>3070629459.5100002</v>
      </c>
    </row>
    <row r="841" spans="1:60" ht="15" customHeight="1" x14ac:dyDescent="0.2">
      <c r="A841" s="640"/>
      <c r="B841" s="4"/>
      <c r="C841" s="641" t="s">
        <v>1759</v>
      </c>
      <c r="D841" s="724"/>
      <c r="E841" s="153"/>
      <c r="F841" s="725">
        <f>F840+D841</f>
        <v>3070629459.5100002</v>
      </c>
    </row>
    <row r="842" spans="1:60" ht="15" customHeight="1" x14ac:dyDescent="0.2">
      <c r="A842" s="644"/>
      <c r="B842" s="708"/>
      <c r="C842" s="641" t="s">
        <v>34</v>
      </c>
      <c r="D842" s="645"/>
      <c r="E842" s="724"/>
      <c r="F842" s="725">
        <f>F841+D842</f>
        <v>3070629459.5100002</v>
      </c>
    </row>
    <row r="843" spans="1:60" ht="15" customHeight="1" x14ac:dyDescent="0.2">
      <c r="A843" s="644"/>
      <c r="B843" s="708"/>
      <c r="C843" s="641" t="s">
        <v>16</v>
      </c>
      <c r="D843" s="645"/>
      <c r="E843" s="724">
        <v>80000000</v>
      </c>
      <c r="F843" s="725">
        <f>F842+D843-E843</f>
        <v>2990629459.5100002</v>
      </c>
    </row>
    <row r="844" spans="1:60" ht="15" customHeight="1" x14ac:dyDescent="0.2">
      <c r="A844" s="644"/>
      <c r="B844" s="708"/>
      <c r="C844" s="641" t="s">
        <v>387</v>
      </c>
      <c r="D844" s="724"/>
      <c r="E844" s="724"/>
      <c r="F844" s="725">
        <f>F843+D844</f>
        <v>2990629459.5100002</v>
      </c>
    </row>
    <row r="845" spans="1:60" ht="15" customHeight="1" x14ac:dyDescent="0.2">
      <c r="A845" s="654"/>
      <c r="B845" s="708"/>
      <c r="C845" s="657" t="s">
        <v>1084</v>
      </c>
      <c r="D845" s="128"/>
      <c r="E845" s="153">
        <v>59016.58</v>
      </c>
      <c r="F845" s="725">
        <f>F844+D845-E845</f>
        <v>2990570442.9300003</v>
      </c>
    </row>
    <row r="846" spans="1:60" ht="15" customHeight="1" x14ac:dyDescent="0.2">
      <c r="A846" s="654"/>
      <c r="B846" s="708"/>
      <c r="C846" s="657" t="s">
        <v>1090</v>
      </c>
      <c r="D846" s="128"/>
      <c r="E846" s="153">
        <v>170721.91</v>
      </c>
      <c r="F846" s="725">
        <f>F845-E846</f>
        <v>2990399721.0200005</v>
      </c>
    </row>
    <row r="847" spans="1:60" ht="15" customHeight="1" x14ac:dyDescent="0.2">
      <c r="A847" s="654"/>
      <c r="B847" s="708"/>
      <c r="C847" s="656" t="s">
        <v>2479</v>
      </c>
      <c r="D847" s="128"/>
      <c r="E847" s="153">
        <v>67857.81</v>
      </c>
      <c r="F847" s="725">
        <f t="shared" ref="F847" si="13">F846-E847</f>
        <v>2990331863.2100005</v>
      </c>
    </row>
    <row r="848" spans="1:60" ht="15" customHeight="1" x14ac:dyDescent="0.2">
      <c r="A848" s="654"/>
      <c r="B848" s="708"/>
      <c r="C848" s="656" t="s">
        <v>14</v>
      </c>
      <c r="D848" s="128"/>
      <c r="E848" s="153">
        <v>56963.97</v>
      </c>
      <c r="F848" s="725">
        <f>F847+D848-E848</f>
        <v>2990274899.2400007</v>
      </c>
    </row>
    <row r="849" spans="1:60" ht="15" customHeight="1" x14ac:dyDescent="0.2">
      <c r="A849" s="654"/>
      <c r="B849" s="708"/>
      <c r="C849" s="657" t="s">
        <v>1083</v>
      </c>
      <c r="D849" s="128"/>
      <c r="E849" s="153">
        <v>1000</v>
      </c>
      <c r="F849" s="725">
        <f t="shared" ref="F849:F878" si="14">F848+D849-E849</f>
        <v>2990273899.2400007</v>
      </c>
    </row>
    <row r="850" spans="1:60" ht="15" customHeight="1" x14ac:dyDescent="0.2">
      <c r="A850" s="654"/>
      <c r="B850" s="708"/>
      <c r="C850" s="657" t="s">
        <v>1358</v>
      </c>
      <c r="D850" s="128"/>
      <c r="E850" s="153">
        <v>175</v>
      </c>
      <c r="F850" s="725">
        <f t="shared" si="14"/>
        <v>2990273724.2400007</v>
      </c>
    </row>
    <row r="851" spans="1:60" s="141" customFormat="1" ht="45" customHeight="1" x14ac:dyDescent="0.2">
      <c r="A851" s="654">
        <v>44349</v>
      </c>
      <c r="B851" s="710" t="s">
        <v>5479</v>
      </c>
      <c r="C851" s="30" t="s">
        <v>5498</v>
      </c>
      <c r="D851" s="198"/>
      <c r="E851" s="472">
        <v>1378563.26</v>
      </c>
      <c r="F851" s="725">
        <f t="shared" si="14"/>
        <v>2988895160.9800005</v>
      </c>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76"/>
      <c r="AE851" s="276"/>
      <c r="AF851" s="276"/>
      <c r="AG851" s="276"/>
      <c r="AH851" s="276"/>
      <c r="AI851" s="276"/>
      <c r="AJ851" s="276"/>
      <c r="AK851" s="276"/>
      <c r="AL851" s="276"/>
      <c r="AM851" s="276"/>
      <c r="AN851" s="276"/>
      <c r="AO851" s="276"/>
      <c r="AP851" s="276"/>
      <c r="AQ851" s="276"/>
      <c r="AR851" s="276"/>
      <c r="AS851" s="276"/>
      <c r="AT851" s="276"/>
      <c r="AU851" s="276"/>
      <c r="AV851" s="276"/>
      <c r="AW851" s="276"/>
      <c r="AX851" s="276"/>
      <c r="AY851" s="276"/>
      <c r="AZ851" s="276"/>
      <c r="BA851" s="276"/>
      <c r="BB851" s="276"/>
      <c r="BC851" s="276"/>
      <c r="BD851" s="276"/>
      <c r="BE851" s="276"/>
      <c r="BF851" s="276"/>
      <c r="BG851" s="276"/>
      <c r="BH851" s="276"/>
    </row>
    <row r="852" spans="1:60" s="141" customFormat="1" ht="48" customHeight="1" x14ac:dyDescent="0.2">
      <c r="A852" s="654">
        <v>44351</v>
      </c>
      <c r="B852" s="710" t="s">
        <v>5480</v>
      </c>
      <c r="C852" s="30" t="s">
        <v>5499</v>
      </c>
      <c r="D852" s="198"/>
      <c r="E852" s="472">
        <v>581688.62</v>
      </c>
      <c r="F852" s="725">
        <f t="shared" si="14"/>
        <v>2988313472.3600006</v>
      </c>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276"/>
      <c r="AF852" s="276"/>
      <c r="AG852" s="276"/>
      <c r="AH852" s="276"/>
      <c r="AI852" s="276"/>
      <c r="AJ852" s="276"/>
      <c r="AK852" s="276"/>
      <c r="AL852" s="276"/>
      <c r="AM852" s="276"/>
      <c r="AN852" s="276"/>
      <c r="AO852" s="276"/>
      <c r="AP852" s="276"/>
      <c r="AQ852" s="276"/>
      <c r="AR852" s="276"/>
      <c r="AS852" s="276"/>
      <c r="AT852" s="276"/>
      <c r="AU852" s="276"/>
      <c r="AV852" s="276"/>
      <c r="AW852" s="276"/>
      <c r="AX852" s="276"/>
      <c r="AY852" s="276"/>
      <c r="AZ852" s="276"/>
      <c r="BA852" s="276"/>
      <c r="BB852" s="276"/>
      <c r="BC852" s="276"/>
      <c r="BD852" s="276"/>
      <c r="BE852" s="276"/>
      <c r="BF852" s="276"/>
      <c r="BG852" s="276"/>
      <c r="BH852" s="276"/>
    </row>
    <row r="853" spans="1:60" s="141" customFormat="1" ht="40.5" customHeight="1" x14ac:dyDescent="0.2">
      <c r="A853" s="654">
        <v>44351</v>
      </c>
      <c r="B853" s="710" t="s">
        <v>5481</v>
      </c>
      <c r="C853" s="30" t="s">
        <v>5500</v>
      </c>
      <c r="D853" s="198"/>
      <c r="E853" s="472">
        <v>8340768.7699999996</v>
      </c>
      <c r="F853" s="725">
        <f t="shared" si="14"/>
        <v>2979972703.5900006</v>
      </c>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276"/>
      <c r="AF853" s="276"/>
      <c r="AG853" s="276"/>
      <c r="AH853" s="276"/>
      <c r="AI853" s="276"/>
      <c r="AJ853" s="276"/>
      <c r="AK853" s="276"/>
      <c r="AL853" s="276"/>
      <c r="AM853" s="276"/>
      <c r="AN853" s="276"/>
      <c r="AO853" s="276"/>
      <c r="AP853" s="276"/>
      <c r="AQ853" s="276"/>
      <c r="AR853" s="276"/>
      <c r="AS853" s="276"/>
      <c r="AT853" s="276"/>
      <c r="AU853" s="276"/>
      <c r="AV853" s="276"/>
      <c r="AW853" s="276"/>
      <c r="AX853" s="276"/>
      <c r="AY853" s="276"/>
      <c r="AZ853" s="276"/>
      <c r="BA853" s="276"/>
      <c r="BB853" s="276"/>
      <c r="BC853" s="276"/>
      <c r="BD853" s="276"/>
      <c r="BE853" s="276"/>
      <c r="BF853" s="276"/>
      <c r="BG853" s="276"/>
      <c r="BH853" s="276"/>
    </row>
    <row r="854" spans="1:60" s="141" customFormat="1" ht="24.75" customHeight="1" x14ac:dyDescent="0.2">
      <c r="A854" s="654">
        <v>44351</v>
      </c>
      <c r="B854" s="710" t="s">
        <v>5482</v>
      </c>
      <c r="C854" s="30" t="s">
        <v>5501</v>
      </c>
      <c r="D854" s="198"/>
      <c r="E854" s="472">
        <v>5720869.04</v>
      </c>
      <c r="F854" s="725">
        <f t="shared" si="14"/>
        <v>2974251834.5500007</v>
      </c>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276"/>
      <c r="AF854" s="276"/>
      <c r="AG854" s="276"/>
      <c r="AH854" s="276"/>
      <c r="AI854" s="276"/>
      <c r="AJ854" s="276"/>
      <c r="AK854" s="276"/>
      <c r="AL854" s="276"/>
      <c r="AM854" s="276"/>
      <c r="AN854" s="276"/>
      <c r="AO854" s="276"/>
      <c r="AP854" s="276"/>
      <c r="AQ854" s="276"/>
      <c r="AR854" s="276"/>
      <c r="AS854" s="276"/>
      <c r="AT854" s="276"/>
      <c r="AU854" s="276"/>
      <c r="AV854" s="276"/>
      <c r="AW854" s="276"/>
      <c r="AX854" s="276"/>
      <c r="AY854" s="276"/>
      <c r="AZ854" s="276"/>
      <c r="BA854" s="276"/>
      <c r="BB854" s="276"/>
      <c r="BC854" s="276"/>
      <c r="BD854" s="276"/>
      <c r="BE854" s="276"/>
      <c r="BF854" s="276"/>
      <c r="BG854" s="276"/>
      <c r="BH854" s="276"/>
    </row>
    <row r="855" spans="1:60" s="141" customFormat="1" ht="36.75" customHeight="1" x14ac:dyDescent="0.2">
      <c r="A855" s="654">
        <v>44354</v>
      </c>
      <c r="B855" s="710" t="s">
        <v>5483</v>
      </c>
      <c r="C855" s="30" t="s">
        <v>5502</v>
      </c>
      <c r="D855" s="198"/>
      <c r="E855" s="472">
        <v>1972880</v>
      </c>
      <c r="F855" s="725">
        <f t="shared" si="14"/>
        <v>2972278954.5500007</v>
      </c>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276"/>
      <c r="AF855" s="276"/>
      <c r="AG855" s="276"/>
      <c r="AH855" s="276"/>
      <c r="AI855" s="276"/>
      <c r="AJ855" s="276"/>
      <c r="AK855" s="276"/>
      <c r="AL855" s="276"/>
      <c r="AM855" s="276"/>
      <c r="AN855" s="276"/>
      <c r="AO855" s="276"/>
      <c r="AP855" s="276"/>
      <c r="AQ855" s="276"/>
      <c r="AR855" s="276"/>
      <c r="AS855" s="276"/>
      <c r="AT855" s="276"/>
      <c r="AU855" s="276"/>
      <c r="AV855" s="276"/>
      <c r="AW855" s="276"/>
      <c r="AX855" s="276"/>
      <c r="AY855" s="276"/>
      <c r="AZ855" s="276"/>
      <c r="BA855" s="276"/>
      <c r="BB855" s="276"/>
      <c r="BC855" s="276"/>
      <c r="BD855" s="276"/>
      <c r="BE855" s="276"/>
      <c r="BF855" s="276"/>
      <c r="BG855" s="276"/>
      <c r="BH855" s="276"/>
    </row>
    <row r="856" spans="1:60" s="141" customFormat="1" ht="37.5" customHeight="1" x14ac:dyDescent="0.2">
      <c r="A856" s="654">
        <v>44354</v>
      </c>
      <c r="B856" s="710" t="s">
        <v>5484</v>
      </c>
      <c r="C856" s="30" t="s">
        <v>5503</v>
      </c>
      <c r="D856" s="198"/>
      <c r="E856" s="472">
        <v>1290147.3799999999</v>
      </c>
      <c r="F856" s="725">
        <f t="shared" si="14"/>
        <v>2970988807.1700006</v>
      </c>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276"/>
      <c r="AE856" s="276"/>
      <c r="AF856" s="276"/>
      <c r="AG856" s="276"/>
      <c r="AH856" s="276"/>
      <c r="AI856" s="276"/>
      <c r="AJ856" s="276"/>
      <c r="AK856" s="276"/>
      <c r="AL856" s="276"/>
      <c r="AM856" s="276"/>
      <c r="AN856" s="276"/>
      <c r="AO856" s="276"/>
      <c r="AP856" s="276"/>
      <c r="AQ856" s="276"/>
      <c r="AR856" s="276"/>
      <c r="AS856" s="276"/>
      <c r="AT856" s="276"/>
      <c r="AU856" s="276"/>
      <c r="AV856" s="276"/>
      <c r="AW856" s="276"/>
      <c r="AX856" s="276"/>
      <c r="AY856" s="276"/>
      <c r="AZ856" s="276"/>
      <c r="BA856" s="276"/>
      <c r="BB856" s="276"/>
      <c r="BC856" s="276"/>
      <c r="BD856" s="276"/>
      <c r="BE856" s="276"/>
      <c r="BF856" s="276"/>
      <c r="BG856" s="276"/>
      <c r="BH856" s="276"/>
    </row>
    <row r="857" spans="1:60" s="141" customFormat="1" ht="37.5" customHeight="1" x14ac:dyDescent="0.2">
      <c r="A857" s="654">
        <v>44354</v>
      </c>
      <c r="B857" s="710" t="s">
        <v>5485</v>
      </c>
      <c r="C857" s="30" t="s">
        <v>5504</v>
      </c>
      <c r="D857" s="198"/>
      <c r="E857" s="472">
        <v>8191818.0499999998</v>
      </c>
      <c r="F857" s="725">
        <f t="shared" si="14"/>
        <v>2962796989.1200004</v>
      </c>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276"/>
      <c r="AE857" s="276"/>
      <c r="AF857" s="276"/>
      <c r="AG857" s="276"/>
      <c r="AH857" s="276"/>
      <c r="AI857" s="276"/>
      <c r="AJ857" s="276"/>
      <c r="AK857" s="276"/>
      <c r="AL857" s="276"/>
      <c r="AM857" s="276"/>
      <c r="AN857" s="276"/>
      <c r="AO857" s="276"/>
      <c r="AP857" s="276"/>
      <c r="AQ857" s="276"/>
      <c r="AR857" s="276"/>
      <c r="AS857" s="276"/>
      <c r="AT857" s="276"/>
      <c r="AU857" s="276"/>
      <c r="AV857" s="276"/>
      <c r="AW857" s="276"/>
      <c r="AX857" s="276"/>
      <c r="AY857" s="276"/>
      <c r="AZ857" s="276"/>
      <c r="BA857" s="276"/>
      <c r="BB857" s="276"/>
      <c r="BC857" s="276"/>
      <c r="BD857" s="276"/>
      <c r="BE857" s="276"/>
      <c r="BF857" s="276"/>
      <c r="BG857" s="276"/>
      <c r="BH857" s="276"/>
    </row>
    <row r="858" spans="1:60" s="141" customFormat="1" ht="57" customHeight="1" x14ac:dyDescent="0.2">
      <c r="A858" s="654">
        <v>44355</v>
      </c>
      <c r="B858" s="710" t="s">
        <v>5486</v>
      </c>
      <c r="C858" s="30" t="s">
        <v>5505</v>
      </c>
      <c r="D858" s="198"/>
      <c r="E858" s="472">
        <v>16272749.74</v>
      </c>
      <c r="F858" s="725">
        <f t="shared" si="14"/>
        <v>2946524239.3800006</v>
      </c>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276"/>
      <c r="AF858" s="276"/>
      <c r="AG858" s="276"/>
      <c r="AH858" s="276"/>
      <c r="AI858" s="276"/>
      <c r="AJ858" s="276"/>
      <c r="AK858" s="276"/>
      <c r="AL858" s="276"/>
      <c r="AM858" s="276"/>
      <c r="AN858" s="276"/>
      <c r="AO858" s="276"/>
      <c r="AP858" s="276"/>
      <c r="AQ858" s="276"/>
      <c r="AR858" s="276"/>
      <c r="AS858" s="276"/>
      <c r="AT858" s="276"/>
      <c r="AU858" s="276"/>
      <c r="AV858" s="276"/>
      <c r="AW858" s="276"/>
      <c r="AX858" s="276"/>
      <c r="AY858" s="276"/>
      <c r="AZ858" s="276"/>
      <c r="BA858" s="276"/>
      <c r="BB858" s="276"/>
      <c r="BC858" s="276"/>
      <c r="BD858" s="276"/>
      <c r="BE858" s="276"/>
      <c r="BF858" s="276"/>
      <c r="BG858" s="276"/>
      <c r="BH858" s="276"/>
    </row>
    <row r="859" spans="1:60" s="141" customFormat="1" ht="37.5" customHeight="1" x14ac:dyDescent="0.2">
      <c r="A859" s="654">
        <v>44355</v>
      </c>
      <c r="B859" s="710" t="s">
        <v>5487</v>
      </c>
      <c r="C859" s="30" t="s">
        <v>5506</v>
      </c>
      <c r="D859" s="95"/>
      <c r="E859" s="472">
        <v>363442.49</v>
      </c>
      <c r="F859" s="725">
        <f t="shared" si="14"/>
        <v>2946160796.8900008</v>
      </c>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76"/>
      <c r="AE859" s="276"/>
      <c r="AF859" s="276"/>
      <c r="AG859" s="276"/>
      <c r="AH859" s="276"/>
      <c r="AI859" s="276"/>
      <c r="AJ859" s="276"/>
      <c r="AK859" s="276"/>
      <c r="AL859" s="276"/>
      <c r="AM859" s="276"/>
      <c r="AN859" s="276"/>
      <c r="AO859" s="276"/>
      <c r="AP859" s="276"/>
      <c r="AQ859" s="276"/>
      <c r="AR859" s="276"/>
      <c r="AS859" s="276"/>
      <c r="AT859" s="276"/>
      <c r="AU859" s="276"/>
      <c r="AV859" s="276"/>
      <c r="AW859" s="276"/>
      <c r="AX859" s="276"/>
      <c r="AY859" s="276"/>
      <c r="AZ859" s="276"/>
      <c r="BA859" s="276"/>
      <c r="BB859" s="276"/>
      <c r="BC859" s="276"/>
      <c r="BD859" s="276"/>
      <c r="BE859" s="276"/>
      <c r="BF859" s="276"/>
      <c r="BG859" s="276"/>
      <c r="BH859" s="276"/>
    </row>
    <row r="860" spans="1:60" s="141" customFormat="1" ht="39" customHeight="1" x14ac:dyDescent="0.2">
      <c r="A860" s="134">
        <v>44356</v>
      </c>
      <c r="B860" s="710" t="s">
        <v>5488</v>
      </c>
      <c r="C860" s="30" t="s">
        <v>5507</v>
      </c>
      <c r="D860" s="95"/>
      <c r="E860" s="472">
        <v>17740473.649999999</v>
      </c>
      <c r="F860" s="725">
        <f t="shared" si="14"/>
        <v>2928420323.2400007</v>
      </c>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76"/>
      <c r="AE860" s="276"/>
      <c r="AF860" s="276"/>
      <c r="AG860" s="276"/>
      <c r="AH860" s="276"/>
      <c r="AI860" s="276"/>
      <c r="AJ860" s="276"/>
      <c r="AK860" s="276"/>
      <c r="AL860" s="276"/>
      <c r="AM860" s="276"/>
      <c r="AN860" s="276"/>
      <c r="AO860" s="276"/>
      <c r="AP860" s="276"/>
      <c r="AQ860" s="276"/>
      <c r="AR860" s="276"/>
      <c r="AS860" s="276"/>
      <c r="AT860" s="276"/>
      <c r="AU860" s="276"/>
      <c r="AV860" s="276"/>
      <c r="AW860" s="276"/>
      <c r="AX860" s="276"/>
      <c r="AY860" s="276"/>
      <c r="AZ860" s="276"/>
      <c r="BA860" s="276"/>
      <c r="BB860" s="276"/>
      <c r="BC860" s="276"/>
      <c r="BD860" s="276"/>
      <c r="BE860" s="276"/>
      <c r="BF860" s="276"/>
      <c r="BG860" s="276"/>
      <c r="BH860" s="276"/>
    </row>
    <row r="861" spans="1:60" s="141" customFormat="1" ht="22.5" customHeight="1" x14ac:dyDescent="0.2">
      <c r="A861" s="134">
        <v>44358</v>
      </c>
      <c r="B861" s="710" t="s">
        <v>5489</v>
      </c>
      <c r="C861" s="30" t="s">
        <v>41</v>
      </c>
      <c r="D861" s="95"/>
      <c r="E861" s="472">
        <v>0</v>
      </c>
      <c r="F861" s="725">
        <f t="shared" si="14"/>
        <v>2928420323.2400007</v>
      </c>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76"/>
      <c r="AE861" s="276"/>
      <c r="AF861" s="276"/>
      <c r="AG861" s="276"/>
      <c r="AH861" s="276"/>
      <c r="AI861" s="276"/>
      <c r="AJ861" s="276"/>
      <c r="AK861" s="276"/>
      <c r="AL861" s="276"/>
      <c r="AM861" s="276"/>
      <c r="AN861" s="276"/>
      <c r="AO861" s="276"/>
      <c r="AP861" s="276"/>
      <c r="AQ861" s="276"/>
      <c r="AR861" s="276"/>
      <c r="AS861" s="276"/>
      <c r="AT861" s="276"/>
      <c r="AU861" s="276"/>
      <c r="AV861" s="276"/>
      <c r="AW861" s="276"/>
      <c r="AX861" s="276"/>
      <c r="AY861" s="276"/>
      <c r="AZ861" s="276"/>
      <c r="BA861" s="276"/>
      <c r="BB861" s="276"/>
      <c r="BC861" s="276"/>
      <c r="BD861" s="276"/>
      <c r="BE861" s="276"/>
      <c r="BF861" s="276"/>
      <c r="BG861" s="276"/>
      <c r="BH861" s="276"/>
    </row>
    <row r="862" spans="1:60" s="141" customFormat="1" ht="28.5" customHeight="1" x14ac:dyDescent="0.2">
      <c r="A862" s="134">
        <v>44361</v>
      </c>
      <c r="B862" s="27">
        <v>33973</v>
      </c>
      <c r="C862" s="30" t="s">
        <v>5508</v>
      </c>
      <c r="D862" s="95"/>
      <c r="E862" s="472">
        <v>2557089.75</v>
      </c>
      <c r="F862" s="725">
        <f t="shared" si="14"/>
        <v>2925863233.4900007</v>
      </c>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76"/>
      <c r="AE862" s="276"/>
      <c r="AF862" s="276"/>
      <c r="AG862" s="276"/>
      <c r="AH862" s="276"/>
      <c r="AI862" s="276"/>
      <c r="AJ862" s="276"/>
      <c r="AK862" s="276"/>
      <c r="AL862" s="276"/>
      <c r="AM862" s="276"/>
      <c r="AN862" s="276"/>
      <c r="AO862" s="276"/>
      <c r="AP862" s="276"/>
      <c r="AQ862" s="276"/>
      <c r="AR862" s="276"/>
      <c r="AS862" s="276"/>
      <c r="AT862" s="276"/>
      <c r="AU862" s="276"/>
      <c r="AV862" s="276"/>
      <c r="AW862" s="276"/>
      <c r="AX862" s="276"/>
      <c r="AY862" s="276"/>
      <c r="AZ862" s="276"/>
      <c r="BA862" s="276"/>
      <c r="BB862" s="276"/>
      <c r="BC862" s="276"/>
      <c r="BD862" s="276"/>
      <c r="BE862" s="276"/>
      <c r="BF862" s="276"/>
      <c r="BG862" s="276"/>
      <c r="BH862" s="276"/>
    </row>
    <row r="863" spans="1:60" s="141" customFormat="1" ht="33.75" customHeight="1" x14ac:dyDescent="0.2">
      <c r="A863" s="134">
        <v>44361</v>
      </c>
      <c r="B863" s="27">
        <v>33974</v>
      </c>
      <c r="C863" s="30" t="s">
        <v>5509</v>
      </c>
      <c r="D863" s="95"/>
      <c r="E863" s="472">
        <v>1334736.75</v>
      </c>
      <c r="F863" s="725">
        <f t="shared" si="14"/>
        <v>2924528496.7400007</v>
      </c>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76"/>
      <c r="AE863" s="276"/>
      <c r="AF863" s="276"/>
      <c r="AG863" s="276"/>
      <c r="AH863" s="276"/>
      <c r="AI863" s="276"/>
      <c r="AJ863" s="276"/>
      <c r="AK863" s="276"/>
      <c r="AL863" s="276"/>
      <c r="AM863" s="276"/>
      <c r="AN863" s="276"/>
      <c r="AO863" s="276"/>
      <c r="AP863" s="276"/>
      <c r="AQ863" s="276"/>
      <c r="AR863" s="276"/>
      <c r="AS863" s="276"/>
      <c r="AT863" s="276"/>
      <c r="AU863" s="276"/>
      <c r="AV863" s="276"/>
      <c r="AW863" s="276"/>
      <c r="AX863" s="276"/>
      <c r="AY863" s="276"/>
      <c r="AZ863" s="276"/>
      <c r="BA863" s="276"/>
      <c r="BB863" s="276"/>
      <c r="BC863" s="276"/>
      <c r="BD863" s="276"/>
      <c r="BE863" s="276"/>
      <c r="BF863" s="276"/>
      <c r="BG863" s="276"/>
      <c r="BH863" s="276"/>
    </row>
    <row r="864" spans="1:60" s="141" customFormat="1" ht="39.75" customHeight="1" x14ac:dyDescent="0.2">
      <c r="A864" s="134">
        <v>44361</v>
      </c>
      <c r="B864" s="710" t="s">
        <v>5490</v>
      </c>
      <c r="C864" s="30" t="s">
        <v>5510</v>
      </c>
      <c r="D864" s="95"/>
      <c r="E864" s="472">
        <v>9432301.1999999993</v>
      </c>
      <c r="F864" s="725">
        <f t="shared" si="14"/>
        <v>2915096195.5400009</v>
      </c>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76"/>
      <c r="AE864" s="276"/>
      <c r="AF864" s="276"/>
      <c r="AG864" s="276"/>
      <c r="AH864" s="276"/>
      <c r="AI864" s="276"/>
      <c r="AJ864" s="276"/>
      <c r="AK864" s="276"/>
      <c r="AL864" s="276"/>
      <c r="AM864" s="276"/>
      <c r="AN864" s="276"/>
      <c r="AO864" s="276"/>
      <c r="AP864" s="276"/>
      <c r="AQ864" s="276"/>
      <c r="AR864" s="276"/>
      <c r="AS864" s="276"/>
      <c r="AT864" s="276"/>
      <c r="AU864" s="276"/>
      <c r="AV864" s="276"/>
      <c r="AW864" s="276"/>
      <c r="AX864" s="276"/>
      <c r="AY864" s="276"/>
      <c r="AZ864" s="276"/>
      <c r="BA864" s="276"/>
      <c r="BB864" s="276"/>
      <c r="BC864" s="276"/>
      <c r="BD864" s="276"/>
      <c r="BE864" s="276"/>
      <c r="BF864" s="276"/>
      <c r="BG864" s="276"/>
      <c r="BH864" s="276"/>
    </row>
    <row r="865" spans="1:60" s="141" customFormat="1" ht="39" customHeight="1" x14ac:dyDescent="0.2">
      <c r="A865" s="134">
        <v>44362</v>
      </c>
      <c r="B865" s="710" t="s">
        <v>5491</v>
      </c>
      <c r="C865" s="30" t="s">
        <v>6004</v>
      </c>
      <c r="D865" s="95"/>
      <c r="E865" s="472">
        <v>39609214.659999996</v>
      </c>
      <c r="F865" s="725">
        <f t="shared" si="14"/>
        <v>2875486980.8800011</v>
      </c>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276"/>
      <c r="AF865" s="276"/>
      <c r="AG865" s="276"/>
      <c r="AH865" s="276"/>
      <c r="AI865" s="276"/>
      <c r="AJ865" s="276"/>
      <c r="AK865" s="276"/>
      <c r="AL865" s="276"/>
      <c r="AM865" s="276"/>
      <c r="AN865" s="276"/>
      <c r="AO865" s="276"/>
      <c r="AP865" s="276"/>
      <c r="AQ865" s="276"/>
      <c r="AR865" s="276"/>
      <c r="AS865" s="276"/>
      <c r="AT865" s="276"/>
      <c r="AU865" s="276"/>
      <c r="AV865" s="276"/>
      <c r="AW865" s="276"/>
      <c r="AX865" s="276"/>
      <c r="AY865" s="276"/>
      <c r="AZ865" s="276"/>
      <c r="BA865" s="276"/>
      <c r="BB865" s="276"/>
      <c r="BC865" s="276"/>
      <c r="BD865" s="276"/>
      <c r="BE865" s="276"/>
      <c r="BF865" s="276"/>
      <c r="BG865" s="276"/>
      <c r="BH865" s="276"/>
    </row>
    <row r="866" spans="1:60" s="141" customFormat="1" ht="43.5" customHeight="1" x14ac:dyDescent="0.2">
      <c r="A866" s="134">
        <v>44364</v>
      </c>
      <c r="B866" s="27">
        <v>33975</v>
      </c>
      <c r="C866" s="30" t="s">
        <v>5727</v>
      </c>
      <c r="D866" s="95"/>
      <c r="E866" s="472">
        <v>41996273.390000001</v>
      </c>
      <c r="F866" s="725">
        <f t="shared" si="14"/>
        <v>2833490707.4900012</v>
      </c>
      <c r="G866" s="276"/>
      <c r="H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276"/>
      <c r="AF866" s="276"/>
      <c r="AG866" s="276"/>
      <c r="AH866" s="276"/>
      <c r="AI866" s="276"/>
      <c r="AJ866" s="276"/>
      <c r="AK866" s="276"/>
      <c r="AL866" s="276"/>
      <c r="AM866" s="276"/>
      <c r="AN866" s="276"/>
      <c r="AO866" s="276"/>
      <c r="AP866" s="276"/>
      <c r="AQ866" s="276"/>
      <c r="AR866" s="276"/>
      <c r="AS866" s="276"/>
      <c r="AT866" s="276"/>
      <c r="AU866" s="276"/>
      <c r="AV866" s="276"/>
      <c r="AW866" s="276"/>
      <c r="AX866" s="276"/>
      <c r="AY866" s="276"/>
      <c r="AZ866" s="276"/>
      <c r="BA866" s="276"/>
      <c r="BB866" s="276"/>
      <c r="BC866" s="276"/>
      <c r="BD866" s="276"/>
      <c r="BE866" s="276"/>
      <c r="BF866" s="276"/>
      <c r="BG866" s="276"/>
      <c r="BH866" s="276"/>
    </row>
    <row r="867" spans="1:60" s="141" customFormat="1" ht="33" customHeight="1" x14ac:dyDescent="0.2">
      <c r="A867" s="134">
        <v>44365</v>
      </c>
      <c r="B867" s="27">
        <v>33976</v>
      </c>
      <c r="C867" s="30" t="s">
        <v>5730</v>
      </c>
      <c r="D867" s="95"/>
      <c r="E867" s="472">
        <v>1464974.37</v>
      </c>
      <c r="F867" s="725">
        <f t="shared" si="14"/>
        <v>2832025733.1200013</v>
      </c>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c r="AF867" s="276"/>
      <c r="AG867" s="276"/>
      <c r="AH867" s="276"/>
      <c r="AI867" s="276"/>
      <c r="AJ867" s="276"/>
      <c r="AK867" s="276"/>
      <c r="AL867" s="276"/>
      <c r="AM867" s="276"/>
      <c r="AN867" s="276"/>
      <c r="AO867" s="276"/>
      <c r="AP867" s="276"/>
      <c r="AQ867" s="276"/>
      <c r="AR867" s="276"/>
      <c r="AS867" s="276"/>
      <c r="AT867" s="276"/>
      <c r="AU867" s="276"/>
      <c r="AV867" s="276"/>
      <c r="AW867" s="276"/>
      <c r="AX867" s="276"/>
      <c r="AY867" s="276"/>
      <c r="AZ867" s="276"/>
      <c r="BA867" s="276"/>
      <c r="BB867" s="276"/>
      <c r="BC867" s="276"/>
      <c r="BD867" s="276"/>
      <c r="BE867" s="276"/>
      <c r="BF867" s="276"/>
      <c r="BG867" s="276"/>
      <c r="BH867" s="276"/>
    </row>
    <row r="868" spans="1:60" s="141" customFormat="1" ht="40.5" customHeight="1" x14ac:dyDescent="0.2">
      <c r="A868" s="134">
        <v>44370</v>
      </c>
      <c r="B868" s="27">
        <v>33977</v>
      </c>
      <c r="C868" s="30" t="s">
        <v>5728</v>
      </c>
      <c r="D868" s="95"/>
      <c r="E868" s="472">
        <v>2695277.61</v>
      </c>
      <c r="F868" s="725">
        <f t="shared" si="14"/>
        <v>2829330455.5100012</v>
      </c>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76"/>
      <c r="AE868" s="276"/>
      <c r="AF868" s="276"/>
      <c r="AG868" s="276"/>
      <c r="AH868" s="276"/>
      <c r="AI868" s="276"/>
      <c r="AJ868" s="276"/>
      <c r="AK868" s="276"/>
      <c r="AL868" s="276"/>
      <c r="AM868" s="276"/>
      <c r="AN868" s="276"/>
      <c r="AO868" s="276"/>
      <c r="AP868" s="276"/>
      <c r="AQ868" s="276"/>
      <c r="AR868" s="276"/>
      <c r="AS868" s="276"/>
      <c r="AT868" s="276"/>
      <c r="AU868" s="276"/>
      <c r="AV868" s="276"/>
      <c r="AW868" s="276"/>
      <c r="AX868" s="276"/>
      <c r="AY868" s="276"/>
      <c r="AZ868" s="276"/>
      <c r="BA868" s="276"/>
      <c r="BB868" s="276"/>
      <c r="BC868" s="276"/>
      <c r="BD868" s="276"/>
      <c r="BE868" s="276"/>
      <c r="BF868" s="276"/>
      <c r="BG868" s="276"/>
      <c r="BH868" s="276"/>
    </row>
    <row r="869" spans="1:60" s="141" customFormat="1" ht="31.5" customHeight="1" x14ac:dyDescent="0.2">
      <c r="A869" s="134">
        <v>44370</v>
      </c>
      <c r="B869" s="27">
        <v>33978</v>
      </c>
      <c r="C869" s="30" t="s">
        <v>5729</v>
      </c>
      <c r="D869" s="95"/>
      <c r="E869" s="472">
        <v>1063454.06</v>
      </c>
      <c r="F869" s="725">
        <f t="shared" si="14"/>
        <v>2828267001.4500012</v>
      </c>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76"/>
      <c r="AE869" s="276"/>
      <c r="AF869" s="276"/>
      <c r="AG869" s="276"/>
      <c r="AH869" s="276"/>
      <c r="AI869" s="276"/>
      <c r="AJ869" s="276"/>
      <c r="AK869" s="276"/>
      <c r="AL869" s="276"/>
      <c r="AM869" s="276"/>
      <c r="AN869" s="276"/>
      <c r="AO869" s="276"/>
      <c r="AP869" s="276"/>
      <c r="AQ869" s="276"/>
      <c r="AR869" s="276"/>
      <c r="AS869" s="276"/>
      <c r="AT869" s="276"/>
      <c r="AU869" s="276"/>
      <c r="AV869" s="276"/>
      <c r="AW869" s="276"/>
      <c r="AX869" s="276"/>
      <c r="AY869" s="276"/>
      <c r="AZ869" s="276"/>
      <c r="BA869" s="276"/>
      <c r="BB869" s="276"/>
      <c r="BC869" s="276"/>
      <c r="BD869" s="276"/>
      <c r="BE869" s="276"/>
      <c r="BF869" s="276"/>
      <c r="BG869" s="276"/>
      <c r="BH869" s="276"/>
    </row>
    <row r="870" spans="1:60" s="141" customFormat="1" ht="31.5" customHeight="1" x14ac:dyDescent="0.2">
      <c r="A870" s="134">
        <v>44375</v>
      </c>
      <c r="B870" s="27">
        <v>33979</v>
      </c>
      <c r="C870" s="30" t="s">
        <v>5855</v>
      </c>
      <c r="D870" s="95"/>
      <c r="E870" s="472">
        <v>250638.26</v>
      </c>
      <c r="F870" s="725">
        <f t="shared" si="14"/>
        <v>2828016363.190001</v>
      </c>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76"/>
      <c r="AE870" s="276"/>
      <c r="AF870" s="276"/>
      <c r="AG870" s="276"/>
      <c r="AH870" s="276"/>
      <c r="AI870" s="276"/>
      <c r="AJ870" s="276"/>
      <c r="AK870" s="276"/>
      <c r="AL870" s="276"/>
      <c r="AM870" s="276"/>
      <c r="AN870" s="276"/>
      <c r="AO870" s="276"/>
      <c r="AP870" s="276"/>
      <c r="AQ870" s="276"/>
      <c r="AR870" s="276"/>
      <c r="AS870" s="276"/>
      <c r="AT870" s="276"/>
      <c r="AU870" s="276"/>
      <c r="AV870" s="276"/>
      <c r="AW870" s="276"/>
      <c r="AX870" s="276"/>
      <c r="AY870" s="276"/>
      <c r="AZ870" s="276"/>
      <c r="BA870" s="276"/>
      <c r="BB870" s="276"/>
      <c r="BC870" s="276"/>
      <c r="BD870" s="276"/>
      <c r="BE870" s="276"/>
      <c r="BF870" s="276"/>
      <c r="BG870" s="276"/>
      <c r="BH870" s="276"/>
    </row>
    <row r="871" spans="1:60" s="141" customFormat="1" ht="31.5" customHeight="1" x14ac:dyDescent="0.2">
      <c r="A871" s="134">
        <v>44375</v>
      </c>
      <c r="B871" s="27">
        <v>33980</v>
      </c>
      <c r="C871" s="30" t="s">
        <v>5856</v>
      </c>
      <c r="D871" s="95"/>
      <c r="E871" s="472">
        <v>499073.73</v>
      </c>
      <c r="F871" s="725">
        <f t="shared" si="14"/>
        <v>2827517289.460001</v>
      </c>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76"/>
      <c r="AE871" s="276"/>
      <c r="AF871" s="276"/>
      <c r="AG871" s="276"/>
      <c r="AH871" s="276"/>
      <c r="AI871" s="276"/>
      <c r="AJ871" s="276"/>
      <c r="AK871" s="276"/>
      <c r="AL871" s="276"/>
      <c r="AM871" s="276"/>
      <c r="AN871" s="276"/>
      <c r="AO871" s="276"/>
      <c r="AP871" s="276"/>
      <c r="AQ871" s="276"/>
      <c r="AR871" s="276"/>
      <c r="AS871" s="276"/>
      <c r="AT871" s="276"/>
      <c r="AU871" s="276"/>
      <c r="AV871" s="276"/>
      <c r="AW871" s="276"/>
      <c r="AX871" s="276"/>
      <c r="AY871" s="276"/>
      <c r="AZ871" s="276"/>
      <c r="BA871" s="276"/>
      <c r="BB871" s="276"/>
      <c r="BC871" s="276"/>
      <c r="BD871" s="276"/>
      <c r="BE871" s="276"/>
      <c r="BF871" s="276"/>
      <c r="BG871" s="276"/>
      <c r="BH871" s="276"/>
    </row>
    <row r="872" spans="1:60" s="141" customFormat="1" ht="31.5" customHeight="1" x14ac:dyDescent="0.2">
      <c r="A872" s="134">
        <v>44375</v>
      </c>
      <c r="B872" s="27">
        <v>33981</v>
      </c>
      <c r="C872" s="30" t="s">
        <v>5857</v>
      </c>
      <c r="D872" s="95"/>
      <c r="E872" s="472">
        <v>104951.64</v>
      </c>
      <c r="F872" s="725">
        <f t="shared" si="14"/>
        <v>2827412337.8200011</v>
      </c>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F872" s="276"/>
      <c r="AG872" s="276"/>
      <c r="AH872" s="276"/>
      <c r="AI872" s="276"/>
      <c r="AJ872" s="276"/>
      <c r="AK872" s="276"/>
      <c r="AL872" s="276"/>
      <c r="AM872" s="276"/>
      <c r="AN872" s="276"/>
      <c r="AO872" s="276"/>
      <c r="AP872" s="276"/>
      <c r="AQ872" s="276"/>
      <c r="AR872" s="276"/>
      <c r="AS872" s="276"/>
      <c r="AT872" s="276"/>
      <c r="AU872" s="276"/>
      <c r="AV872" s="276"/>
      <c r="AW872" s="276"/>
      <c r="AX872" s="276"/>
      <c r="AY872" s="276"/>
      <c r="AZ872" s="276"/>
      <c r="BA872" s="276"/>
      <c r="BB872" s="276"/>
      <c r="BC872" s="276"/>
      <c r="BD872" s="276"/>
      <c r="BE872" s="276"/>
      <c r="BF872" s="276"/>
      <c r="BG872" s="276"/>
      <c r="BH872" s="276"/>
    </row>
    <row r="873" spans="1:60" s="141" customFormat="1" ht="34.5" customHeight="1" x14ac:dyDescent="0.2">
      <c r="A873" s="134">
        <v>44376</v>
      </c>
      <c r="B873" s="27" t="s">
        <v>5858</v>
      </c>
      <c r="C873" s="30" t="s">
        <v>5861</v>
      </c>
      <c r="D873" s="95"/>
      <c r="E873" s="472">
        <v>7519098.1200000001</v>
      </c>
      <c r="F873" s="725">
        <f t="shared" si="14"/>
        <v>2819893239.7000012</v>
      </c>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276"/>
      <c r="AF873" s="276"/>
      <c r="AG873" s="276"/>
      <c r="AH873" s="276"/>
      <c r="AI873" s="276"/>
      <c r="AJ873" s="276"/>
      <c r="AK873" s="276"/>
      <c r="AL873" s="276"/>
      <c r="AM873" s="276"/>
      <c r="AN873" s="276"/>
      <c r="AO873" s="276"/>
      <c r="AP873" s="276"/>
      <c r="AQ873" s="276"/>
      <c r="AR873" s="276"/>
      <c r="AS873" s="276"/>
      <c r="AT873" s="276"/>
      <c r="AU873" s="276"/>
      <c r="AV873" s="276"/>
      <c r="AW873" s="276"/>
      <c r="AX873" s="276"/>
      <c r="AY873" s="276"/>
      <c r="AZ873" s="276"/>
      <c r="BA873" s="276"/>
      <c r="BB873" s="276"/>
      <c r="BC873" s="276"/>
      <c r="BD873" s="276"/>
      <c r="BE873" s="276"/>
      <c r="BF873" s="276"/>
      <c r="BG873" s="276"/>
      <c r="BH873" s="276"/>
    </row>
    <row r="874" spans="1:60" s="141" customFormat="1" ht="39.75" customHeight="1" x14ac:dyDescent="0.2">
      <c r="A874" s="134">
        <v>44376</v>
      </c>
      <c r="B874" s="27" t="s">
        <v>5859</v>
      </c>
      <c r="C874" s="30" t="s">
        <v>5862</v>
      </c>
      <c r="D874" s="95"/>
      <c r="E874" s="472">
        <v>6005274.96</v>
      </c>
      <c r="F874" s="725">
        <f t="shared" si="14"/>
        <v>2813887964.7400012</v>
      </c>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76"/>
      <c r="AE874" s="276"/>
      <c r="AF874" s="276"/>
      <c r="AG874" s="276"/>
      <c r="AH874" s="276"/>
      <c r="AI874" s="276"/>
      <c r="AJ874" s="276"/>
      <c r="AK874" s="276"/>
      <c r="AL874" s="276"/>
      <c r="AM874" s="276"/>
      <c r="AN874" s="276"/>
      <c r="AO874" s="276"/>
      <c r="AP874" s="276"/>
      <c r="AQ874" s="276"/>
      <c r="AR874" s="276"/>
      <c r="AS874" s="276"/>
      <c r="AT874" s="276"/>
      <c r="AU874" s="276"/>
      <c r="AV874" s="276"/>
      <c r="AW874" s="276"/>
      <c r="AX874" s="276"/>
      <c r="AY874" s="276"/>
      <c r="AZ874" s="276"/>
      <c r="BA874" s="276"/>
      <c r="BB874" s="276"/>
      <c r="BC874" s="276"/>
      <c r="BD874" s="276"/>
      <c r="BE874" s="276"/>
      <c r="BF874" s="276"/>
      <c r="BG874" s="276"/>
      <c r="BH874" s="276"/>
    </row>
    <row r="875" spans="1:60" s="141" customFormat="1" ht="47.25" customHeight="1" x14ac:dyDescent="0.2">
      <c r="A875" s="134">
        <v>44376</v>
      </c>
      <c r="B875" s="27" t="s">
        <v>5860</v>
      </c>
      <c r="C875" s="30" t="s">
        <v>5863</v>
      </c>
      <c r="D875" s="95"/>
      <c r="E875" s="472">
        <v>3133616.56</v>
      </c>
      <c r="F875" s="725">
        <f t="shared" si="14"/>
        <v>2810754348.1800013</v>
      </c>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6"/>
      <c r="AF875" s="276"/>
      <c r="AG875" s="276"/>
      <c r="AH875" s="276"/>
      <c r="AI875" s="276"/>
      <c r="AJ875" s="276"/>
      <c r="AK875" s="276"/>
      <c r="AL875" s="276"/>
      <c r="AM875" s="276"/>
      <c r="AN875" s="276"/>
      <c r="AO875" s="276"/>
      <c r="AP875" s="276"/>
      <c r="AQ875" s="276"/>
      <c r="AR875" s="276"/>
      <c r="AS875" s="276"/>
      <c r="AT875" s="276"/>
      <c r="AU875" s="276"/>
      <c r="AV875" s="276"/>
      <c r="AW875" s="276"/>
      <c r="AX875" s="276"/>
      <c r="AY875" s="276"/>
      <c r="AZ875" s="276"/>
      <c r="BA875" s="276"/>
      <c r="BB875" s="276"/>
      <c r="BC875" s="276"/>
      <c r="BD875" s="276"/>
      <c r="BE875" s="276"/>
      <c r="BF875" s="276"/>
      <c r="BG875" s="276"/>
      <c r="BH875" s="276"/>
    </row>
    <row r="876" spans="1:60" s="141" customFormat="1" ht="36" customHeight="1" x14ac:dyDescent="0.2">
      <c r="A876" s="134">
        <v>44377</v>
      </c>
      <c r="B876" s="30" t="s">
        <v>5999</v>
      </c>
      <c r="C876" s="30" t="s">
        <v>5996</v>
      </c>
      <c r="D876" s="95"/>
      <c r="E876" s="472">
        <v>17072149.670000002</v>
      </c>
      <c r="F876" s="725">
        <f t="shared" si="14"/>
        <v>2793682198.5100012</v>
      </c>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76"/>
      <c r="AE876" s="276"/>
      <c r="AF876" s="276"/>
      <c r="AG876" s="276"/>
      <c r="AH876" s="276"/>
      <c r="AI876" s="276"/>
      <c r="AJ876" s="276"/>
      <c r="AK876" s="276"/>
      <c r="AL876" s="276"/>
      <c r="AM876" s="276"/>
      <c r="AN876" s="276"/>
      <c r="AO876" s="276"/>
      <c r="AP876" s="276"/>
      <c r="AQ876" s="276"/>
      <c r="AR876" s="276"/>
      <c r="AS876" s="276"/>
      <c r="AT876" s="276"/>
      <c r="AU876" s="276"/>
      <c r="AV876" s="276"/>
      <c r="AW876" s="276"/>
      <c r="AX876" s="276"/>
      <c r="AY876" s="276"/>
      <c r="AZ876" s="276"/>
      <c r="BA876" s="276"/>
      <c r="BB876" s="276"/>
      <c r="BC876" s="276"/>
      <c r="BD876" s="276"/>
      <c r="BE876" s="276"/>
      <c r="BF876" s="276"/>
      <c r="BG876" s="276"/>
      <c r="BH876" s="276"/>
    </row>
    <row r="877" spans="1:60" s="141" customFormat="1" ht="34.5" customHeight="1" x14ac:dyDescent="0.2">
      <c r="A877" s="134">
        <v>44377</v>
      </c>
      <c r="B877" s="30" t="s">
        <v>6000</v>
      </c>
      <c r="C877" s="30" t="s">
        <v>5997</v>
      </c>
      <c r="D877" s="95"/>
      <c r="E877" s="472">
        <v>403025.11</v>
      </c>
      <c r="F877" s="725">
        <f t="shared" si="14"/>
        <v>2793279173.400001</v>
      </c>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76"/>
      <c r="AE877" s="276"/>
      <c r="AF877" s="276"/>
      <c r="AG877" s="276"/>
      <c r="AH877" s="276"/>
      <c r="AI877" s="276"/>
      <c r="AJ877" s="276"/>
      <c r="AK877" s="276"/>
      <c r="AL877" s="276"/>
      <c r="AM877" s="276"/>
      <c r="AN877" s="276"/>
      <c r="AO877" s="276"/>
      <c r="AP877" s="276"/>
      <c r="AQ877" s="276"/>
      <c r="AR877" s="276"/>
      <c r="AS877" s="276"/>
      <c r="AT877" s="276"/>
      <c r="AU877" s="276"/>
      <c r="AV877" s="276"/>
      <c r="AW877" s="276"/>
      <c r="AX877" s="276"/>
      <c r="AY877" s="276"/>
      <c r="AZ877" s="276"/>
      <c r="BA877" s="276"/>
      <c r="BB877" s="276"/>
      <c r="BC877" s="276"/>
      <c r="BD877" s="276"/>
      <c r="BE877" s="276"/>
      <c r="BF877" s="276"/>
      <c r="BG877" s="276"/>
      <c r="BH877" s="276"/>
    </row>
    <row r="878" spans="1:60" s="141" customFormat="1" ht="34.5" customHeight="1" x14ac:dyDescent="0.2">
      <c r="A878" s="134">
        <v>44377</v>
      </c>
      <c r="B878" s="30" t="s">
        <v>6001</v>
      </c>
      <c r="C878" s="30" t="s">
        <v>5998</v>
      </c>
      <c r="D878" s="95"/>
      <c r="E878" s="472">
        <v>3125396.83</v>
      </c>
      <c r="F878" s="725">
        <f t="shared" si="14"/>
        <v>2790153776.5700011</v>
      </c>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76"/>
      <c r="AE878" s="276"/>
      <c r="AF878" s="276"/>
      <c r="AG878" s="276"/>
      <c r="AH878" s="276"/>
      <c r="AI878" s="276"/>
      <c r="AJ878" s="276"/>
      <c r="AK878" s="276"/>
      <c r="AL878" s="276"/>
      <c r="AM878" s="276"/>
      <c r="AN878" s="276"/>
      <c r="AO878" s="276"/>
      <c r="AP878" s="276"/>
      <c r="AQ878" s="276"/>
      <c r="AR878" s="276"/>
      <c r="AS878" s="276"/>
      <c r="AT878" s="276"/>
      <c r="AU878" s="276"/>
      <c r="AV878" s="276"/>
      <c r="AW878" s="276"/>
      <c r="AX878" s="276"/>
      <c r="AY878" s="276"/>
      <c r="AZ878" s="276"/>
      <c r="BA878" s="276"/>
      <c r="BB878" s="276"/>
      <c r="BC878" s="276"/>
      <c r="BD878" s="276"/>
      <c r="BE878" s="276"/>
      <c r="BF878" s="276"/>
      <c r="BG878" s="276"/>
      <c r="BH878" s="276"/>
    </row>
    <row r="879" spans="1:60" s="141" customFormat="1" ht="34.5" customHeight="1" x14ac:dyDescent="0.2">
      <c r="A879" s="10"/>
      <c r="B879" s="28"/>
      <c r="C879" s="28"/>
      <c r="D879" s="121"/>
      <c r="E879" s="32"/>
      <c r="F879" s="113"/>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76"/>
      <c r="AE879" s="276"/>
      <c r="AF879" s="276"/>
      <c r="AG879" s="276"/>
      <c r="AH879" s="276"/>
      <c r="AI879" s="276"/>
      <c r="AJ879" s="276"/>
      <c r="AK879" s="276"/>
      <c r="AL879" s="276"/>
      <c r="AM879" s="276"/>
      <c r="AN879" s="276"/>
      <c r="AO879" s="276"/>
      <c r="AP879" s="276"/>
      <c r="AQ879" s="276"/>
      <c r="AR879" s="276"/>
      <c r="AS879" s="276"/>
      <c r="AT879" s="276"/>
      <c r="AU879" s="276"/>
      <c r="AV879" s="276"/>
      <c r="AW879" s="276"/>
      <c r="AX879" s="276"/>
      <c r="AY879" s="276"/>
      <c r="AZ879" s="276"/>
      <c r="BA879" s="276"/>
      <c r="BB879" s="276"/>
      <c r="BC879" s="276"/>
      <c r="BD879" s="276"/>
      <c r="BE879" s="276"/>
      <c r="BF879" s="276"/>
      <c r="BG879" s="276"/>
      <c r="BH879" s="276"/>
    </row>
    <row r="880" spans="1:60" s="141" customFormat="1" ht="34.5" customHeight="1" x14ac:dyDescent="0.2">
      <c r="A880" s="10"/>
      <c r="B880" s="28"/>
      <c r="C880" s="28"/>
      <c r="D880" s="121"/>
      <c r="E880" s="32"/>
      <c r="F880" s="113"/>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76"/>
      <c r="AE880" s="276"/>
      <c r="AF880" s="276"/>
      <c r="AG880" s="276"/>
      <c r="AH880" s="276"/>
      <c r="AI880" s="276"/>
      <c r="AJ880" s="276"/>
      <c r="AK880" s="276"/>
      <c r="AL880" s="276"/>
      <c r="AM880" s="276"/>
      <c r="AN880" s="276"/>
      <c r="AO880" s="276"/>
      <c r="AP880" s="276"/>
      <c r="AQ880" s="276"/>
      <c r="AR880" s="276"/>
      <c r="AS880" s="276"/>
      <c r="AT880" s="276"/>
      <c r="AU880" s="276"/>
      <c r="AV880" s="276"/>
      <c r="AW880" s="276"/>
      <c r="AX880" s="276"/>
      <c r="AY880" s="276"/>
      <c r="AZ880" s="276"/>
      <c r="BA880" s="276"/>
      <c r="BB880" s="276"/>
      <c r="BC880" s="276"/>
      <c r="BD880" s="276"/>
      <c r="BE880" s="276"/>
      <c r="BF880" s="276"/>
      <c r="BG880" s="276"/>
      <c r="BH880" s="276"/>
    </row>
    <row r="881" spans="1:60" s="141" customFormat="1" ht="34.5" customHeight="1" x14ac:dyDescent="0.2">
      <c r="A881" s="10"/>
      <c r="B881" s="28"/>
      <c r="C881" s="28"/>
      <c r="D881" s="121"/>
      <c r="E881" s="32"/>
      <c r="F881" s="113"/>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76"/>
      <c r="AE881" s="276"/>
      <c r="AF881" s="276"/>
      <c r="AG881" s="276"/>
      <c r="AH881" s="276"/>
      <c r="AI881" s="276"/>
      <c r="AJ881" s="276"/>
      <c r="AK881" s="276"/>
      <c r="AL881" s="276"/>
      <c r="AM881" s="276"/>
      <c r="AN881" s="276"/>
      <c r="AO881" s="276"/>
      <c r="AP881" s="276"/>
      <c r="AQ881" s="276"/>
      <c r="AR881" s="276"/>
      <c r="AS881" s="276"/>
      <c r="AT881" s="276"/>
      <c r="AU881" s="276"/>
      <c r="AV881" s="276"/>
      <c r="AW881" s="276"/>
      <c r="AX881" s="276"/>
      <c r="AY881" s="276"/>
      <c r="AZ881" s="276"/>
      <c r="BA881" s="276"/>
      <c r="BB881" s="276"/>
      <c r="BC881" s="276"/>
      <c r="BD881" s="276"/>
      <c r="BE881" s="276"/>
      <c r="BF881" s="276"/>
      <c r="BG881" s="276"/>
      <c r="BH881" s="276"/>
    </row>
    <row r="882" spans="1:60" s="141" customFormat="1" ht="34.5" customHeight="1" x14ac:dyDescent="0.2">
      <c r="A882" s="10"/>
      <c r="B882" s="28"/>
      <c r="C882" s="28"/>
      <c r="D882" s="121"/>
      <c r="E882" s="32"/>
      <c r="F882" s="113"/>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76"/>
      <c r="AE882" s="276"/>
      <c r="AF882" s="276"/>
      <c r="AG882" s="276"/>
      <c r="AH882" s="276"/>
      <c r="AI882" s="276"/>
      <c r="AJ882" s="276"/>
      <c r="AK882" s="276"/>
      <c r="AL882" s="276"/>
      <c r="AM882" s="276"/>
      <c r="AN882" s="276"/>
      <c r="AO882" s="276"/>
      <c r="AP882" s="276"/>
      <c r="AQ882" s="276"/>
      <c r="AR882" s="276"/>
      <c r="AS882" s="276"/>
      <c r="AT882" s="276"/>
      <c r="AU882" s="276"/>
      <c r="AV882" s="276"/>
      <c r="AW882" s="276"/>
      <c r="AX882" s="276"/>
      <c r="AY882" s="276"/>
      <c r="AZ882" s="276"/>
      <c r="BA882" s="276"/>
      <c r="BB882" s="276"/>
      <c r="BC882" s="276"/>
      <c r="BD882" s="276"/>
      <c r="BE882" s="276"/>
      <c r="BF882" s="276"/>
      <c r="BG882" s="276"/>
      <c r="BH882" s="276"/>
    </row>
    <row r="883" spans="1:60" s="141" customFormat="1" ht="34.5" customHeight="1" x14ac:dyDescent="0.2">
      <c r="A883" s="10"/>
      <c r="B883" s="28"/>
      <c r="C883" s="28"/>
      <c r="D883" s="121"/>
      <c r="E883" s="32"/>
      <c r="F883" s="113"/>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76"/>
      <c r="AE883" s="276"/>
      <c r="AF883" s="276"/>
      <c r="AG883" s="276"/>
      <c r="AH883" s="276"/>
      <c r="AI883" s="276"/>
      <c r="AJ883" s="276"/>
      <c r="AK883" s="276"/>
      <c r="AL883" s="276"/>
      <c r="AM883" s="276"/>
      <c r="AN883" s="276"/>
      <c r="AO883" s="276"/>
      <c r="AP883" s="276"/>
      <c r="AQ883" s="276"/>
      <c r="AR883" s="276"/>
      <c r="AS883" s="276"/>
      <c r="AT883" s="276"/>
      <c r="AU883" s="276"/>
      <c r="AV883" s="276"/>
      <c r="AW883" s="276"/>
      <c r="AX883" s="276"/>
      <c r="AY883" s="276"/>
      <c r="AZ883" s="276"/>
      <c r="BA883" s="276"/>
      <c r="BB883" s="276"/>
      <c r="BC883" s="276"/>
      <c r="BD883" s="276"/>
      <c r="BE883" s="276"/>
      <c r="BF883" s="276"/>
      <c r="BG883" s="276"/>
      <c r="BH883" s="276"/>
    </row>
    <row r="884" spans="1:60" s="141" customFormat="1" ht="34.5" customHeight="1" x14ac:dyDescent="0.2">
      <c r="A884" s="10"/>
      <c r="B884" s="28"/>
      <c r="C884" s="28"/>
      <c r="D884" s="121"/>
      <c r="E884" s="32"/>
      <c r="F884" s="113"/>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76"/>
      <c r="AE884" s="276"/>
      <c r="AF884" s="276"/>
      <c r="AG884" s="276"/>
      <c r="AH884" s="276"/>
      <c r="AI884" s="276"/>
      <c r="AJ884" s="276"/>
      <c r="AK884" s="276"/>
      <c r="AL884" s="276"/>
      <c r="AM884" s="276"/>
      <c r="AN884" s="276"/>
      <c r="AO884" s="276"/>
      <c r="AP884" s="276"/>
      <c r="AQ884" s="276"/>
      <c r="AR884" s="276"/>
      <c r="AS884" s="276"/>
      <c r="AT884" s="276"/>
      <c r="AU884" s="276"/>
      <c r="AV884" s="276"/>
      <c r="AW884" s="276"/>
      <c r="AX884" s="276"/>
      <c r="AY884" s="276"/>
      <c r="AZ884" s="276"/>
      <c r="BA884" s="276"/>
      <c r="BB884" s="276"/>
      <c r="BC884" s="276"/>
      <c r="BD884" s="276"/>
      <c r="BE884" s="276"/>
      <c r="BF884" s="276"/>
      <c r="BG884" s="276"/>
      <c r="BH884" s="276"/>
    </row>
    <row r="885" spans="1:60" s="141" customFormat="1" ht="34.5" customHeight="1" x14ac:dyDescent="0.2">
      <c r="A885" s="10"/>
      <c r="B885" s="28"/>
      <c r="C885" s="28"/>
      <c r="D885" s="121"/>
      <c r="E885" s="32"/>
      <c r="F885" s="113"/>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76"/>
      <c r="AE885" s="276"/>
      <c r="AF885" s="276"/>
      <c r="AG885" s="276"/>
      <c r="AH885" s="276"/>
      <c r="AI885" s="276"/>
      <c r="AJ885" s="276"/>
      <c r="AK885" s="276"/>
      <c r="AL885" s="276"/>
      <c r="AM885" s="276"/>
      <c r="AN885" s="276"/>
      <c r="AO885" s="276"/>
      <c r="AP885" s="276"/>
      <c r="AQ885" s="276"/>
      <c r="AR885" s="276"/>
      <c r="AS885" s="276"/>
      <c r="AT885" s="276"/>
      <c r="AU885" s="276"/>
      <c r="AV885" s="276"/>
      <c r="AW885" s="276"/>
      <c r="AX885" s="276"/>
      <c r="AY885" s="276"/>
      <c r="AZ885" s="276"/>
      <c r="BA885" s="276"/>
      <c r="BB885" s="276"/>
      <c r="BC885" s="276"/>
      <c r="BD885" s="276"/>
      <c r="BE885" s="276"/>
      <c r="BF885" s="276"/>
      <c r="BG885" s="276"/>
      <c r="BH885" s="276"/>
    </row>
    <row r="886" spans="1:60" s="141" customFormat="1" ht="34.5" customHeight="1" x14ac:dyDescent="0.2">
      <c r="A886" s="10"/>
      <c r="B886" s="28"/>
      <c r="C886" s="28"/>
      <c r="D886" s="121"/>
      <c r="E886" s="32"/>
      <c r="F886" s="113"/>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276"/>
      <c r="AF886" s="276"/>
      <c r="AG886" s="276"/>
      <c r="AH886" s="276"/>
      <c r="AI886" s="276"/>
      <c r="AJ886" s="276"/>
      <c r="AK886" s="276"/>
      <c r="AL886" s="276"/>
      <c r="AM886" s="276"/>
      <c r="AN886" s="276"/>
      <c r="AO886" s="276"/>
      <c r="AP886" s="276"/>
      <c r="AQ886" s="276"/>
      <c r="AR886" s="276"/>
      <c r="AS886" s="276"/>
      <c r="AT886" s="276"/>
      <c r="AU886" s="276"/>
      <c r="AV886" s="276"/>
      <c r="AW886" s="276"/>
      <c r="AX886" s="276"/>
      <c r="AY886" s="276"/>
      <c r="AZ886" s="276"/>
      <c r="BA886" s="276"/>
      <c r="BB886" s="276"/>
      <c r="BC886" s="276"/>
      <c r="BD886" s="276"/>
      <c r="BE886" s="276"/>
      <c r="BF886" s="276"/>
      <c r="BG886" s="276"/>
      <c r="BH886" s="276"/>
    </row>
    <row r="887" spans="1:60" s="141" customFormat="1" ht="34.5" customHeight="1" x14ac:dyDescent="0.2">
      <c r="A887" s="10"/>
      <c r="B887" s="28"/>
      <c r="C887" s="28"/>
      <c r="D887" s="121"/>
      <c r="E887" s="32"/>
      <c r="F887" s="113"/>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76"/>
      <c r="AE887" s="276"/>
      <c r="AF887" s="276"/>
      <c r="AG887" s="276"/>
      <c r="AH887" s="276"/>
      <c r="AI887" s="276"/>
      <c r="AJ887" s="276"/>
      <c r="AK887" s="276"/>
      <c r="AL887" s="276"/>
      <c r="AM887" s="276"/>
      <c r="AN887" s="276"/>
      <c r="AO887" s="276"/>
      <c r="AP887" s="276"/>
      <c r="AQ887" s="276"/>
      <c r="AR887" s="276"/>
      <c r="AS887" s="276"/>
      <c r="AT887" s="276"/>
      <c r="AU887" s="276"/>
      <c r="AV887" s="276"/>
      <c r="AW887" s="276"/>
      <c r="AX887" s="276"/>
      <c r="AY887" s="276"/>
      <c r="AZ887" s="276"/>
      <c r="BA887" s="276"/>
      <c r="BB887" s="276"/>
      <c r="BC887" s="276"/>
      <c r="BD887" s="276"/>
      <c r="BE887" s="276"/>
      <c r="BF887" s="276"/>
      <c r="BG887" s="276"/>
      <c r="BH887" s="276"/>
    </row>
    <row r="888" spans="1:60" s="141" customFormat="1" ht="34.5" customHeight="1" x14ac:dyDescent="0.2">
      <c r="A888" s="10"/>
      <c r="B888" s="28"/>
      <c r="C888" s="28"/>
      <c r="D888" s="121"/>
      <c r="E888" s="32"/>
      <c r="F888" s="113"/>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76"/>
      <c r="AE888" s="276"/>
      <c r="AF888" s="276"/>
      <c r="AG888" s="276"/>
      <c r="AH888" s="276"/>
      <c r="AI888" s="276"/>
      <c r="AJ888" s="276"/>
      <c r="AK888" s="276"/>
      <c r="AL888" s="276"/>
      <c r="AM888" s="276"/>
      <c r="AN888" s="276"/>
      <c r="AO888" s="276"/>
      <c r="AP888" s="276"/>
      <c r="AQ888" s="276"/>
      <c r="AR888" s="276"/>
      <c r="AS888" s="276"/>
      <c r="AT888" s="276"/>
      <c r="AU888" s="276"/>
      <c r="AV888" s="276"/>
      <c r="AW888" s="276"/>
      <c r="AX888" s="276"/>
      <c r="AY888" s="276"/>
      <c r="AZ888" s="276"/>
      <c r="BA888" s="276"/>
      <c r="BB888" s="276"/>
      <c r="BC888" s="276"/>
      <c r="BD888" s="276"/>
      <c r="BE888" s="276"/>
      <c r="BF888" s="276"/>
      <c r="BG888" s="276"/>
      <c r="BH888" s="276"/>
    </row>
    <row r="889" spans="1:60" s="141" customFormat="1" ht="34.5" customHeight="1" x14ac:dyDescent="0.2">
      <c r="A889" s="10"/>
      <c r="B889" s="28"/>
      <c r="C889" s="28"/>
      <c r="D889" s="121"/>
      <c r="E889" s="32"/>
      <c r="F889" s="113"/>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76"/>
      <c r="AE889" s="276"/>
      <c r="AF889" s="276"/>
      <c r="AG889" s="276"/>
      <c r="AH889" s="276"/>
      <c r="AI889" s="276"/>
      <c r="AJ889" s="276"/>
      <c r="AK889" s="276"/>
      <c r="AL889" s="276"/>
      <c r="AM889" s="276"/>
      <c r="AN889" s="276"/>
      <c r="AO889" s="276"/>
      <c r="AP889" s="276"/>
      <c r="AQ889" s="276"/>
      <c r="AR889" s="276"/>
      <c r="AS889" s="276"/>
      <c r="AT889" s="276"/>
      <c r="AU889" s="276"/>
      <c r="AV889" s="276"/>
      <c r="AW889" s="276"/>
      <c r="AX889" s="276"/>
      <c r="AY889" s="276"/>
      <c r="AZ889" s="276"/>
      <c r="BA889" s="276"/>
      <c r="BB889" s="276"/>
      <c r="BC889" s="276"/>
      <c r="BD889" s="276"/>
      <c r="BE889" s="276"/>
      <c r="BF889" s="276"/>
      <c r="BG889" s="276"/>
      <c r="BH889" s="276"/>
    </row>
    <row r="890" spans="1:60" s="141" customFormat="1" ht="34.5" customHeight="1" x14ac:dyDescent="0.2">
      <c r="A890" s="10"/>
      <c r="B890" s="28"/>
      <c r="C890" s="28"/>
      <c r="D890" s="121"/>
      <c r="E890" s="32"/>
      <c r="F890" s="113"/>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76"/>
      <c r="AE890" s="276"/>
      <c r="AF890" s="276"/>
      <c r="AG890" s="276"/>
      <c r="AH890" s="276"/>
      <c r="AI890" s="276"/>
      <c r="AJ890" s="276"/>
      <c r="AK890" s="276"/>
      <c r="AL890" s="276"/>
      <c r="AM890" s="276"/>
      <c r="AN890" s="276"/>
      <c r="AO890" s="276"/>
      <c r="AP890" s="276"/>
      <c r="AQ890" s="276"/>
      <c r="AR890" s="276"/>
      <c r="AS890" s="276"/>
      <c r="AT890" s="276"/>
      <c r="AU890" s="276"/>
      <c r="AV890" s="276"/>
      <c r="AW890" s="276"/>
      <c r="AX890" s="276"/>
      <c r="AY890" s="276"/>
      <c r="AZ890" s="276"/>
      <c r="BA890" s="276"/>
      <c r="BB890" s="276"/>
      <c r="BC890" s="276"/>
      <c r="BD890" s="276"/>
      <c r="BE890" s="276"/>
      <c r="BF890" s="276"/>
      <c r="BG890" s="276"/>
      <c r="BH890" s="276"/>
    </row>
    <row r="891" spans="1:60" s="141" customFormat="1" ht="34.5" customHeight="1" x14ac:dyDescent="0.2">
      <c r="A891" s="10"/>
      <c r="B891" s="28"/>
      <c r="C891" s="28"/>
      <c r="D891" s="121"/>
      <c r="E891" s="32"/>
      <c r="F891" s="113"/>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76"/>
      <c r="AE891" s="276"/>
      <c r="AF891" s="276"/>
      <c r="AG891" s="276"/>
      <c r="AH891" s="276"/>
      <c r="AI891" s="276"/>
      <c r="AJ891" s="276"/>
      <c r="AK891" s="276"/>
      <c r="AL891" s="276"/>
      <c r="AM891" s="276"/>
      <c r="AN891" s="276"/>
      <c r="AO891" s="276"/>
      <c r="AP891" s="276"/>
      <c r="AQ891" s="276"/>
      <c r="AR891" s="276"/>
      <c r="AS891" s="276"/>
      <c r="AT891" s="276"/>
      <c r="AU891" s="276"/>
      <c r="AV891" s="276"/>
      <c r="AW891" s="276"/>
      <c r="AX891" s="276"/>
      <c r="AY891" s="276"/>
      <c r="AZ891" s="276"/>
      <c r="BA891" s="276"/>
      <c r="BB891" s="276"/>
      <c r="BC891" s="276"/>
      <c r="BD891" s="276"/>
      <c r="BE891" s="276"/>
      <c r="BF891" s="276"/>
      <c r="BG891" s="276"/>
      <c r="BH891" s="276"/>
    </row>
    <row r="892" spans="1:60" s="141" customFormat="1" ht="34.5" customHeight="1" x14ac:dyDescent="0.2">
      <c r="A892" s="10"/>
      <c r="B892" s="28"/>
      <c r="C892" s="28"/>
      <c r="D892" s="121"/>
      <c r="E892" s="32"/>
      <c r="F892" s="113"/>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276"/>
      <c r="AF892" s="276"/>
      <c r="AG892" s="276"/>
      <c r="AH892" s="276"/>
      <c r="AI892" s="276"/>
      <c r="AJ892" s="276"/>
      <c r="AK892" s="276"/>
      <c r="AL892" s="276"/>
      <c r="AM892" s="276"/>
      <c r="AN892" s="276"/>
      <c r="AO892" s="276"/>
      <c r="AP892" s="276"/>
      <c r="AQ892" s="276"/>
      <c r="AR892" s="276"/>
      <c r="AS892" s="276"/>
      <c r="AT892" s="276"/>
      <c r="AU892" s="276"/>
      <c r="AV892" s="276"/>
      <c r="AW892" s="276"/>
      <c r="AX892" s="276"/>
      <c r="AY892" s="276"/>
      <c r="AZ892" s="276"/>
      <c r="BA892" s="276"/>
      <c r="BB892" s="276"/>
      <c r="BC892" s="276"/>
      <c r="BD892" s="276"/>
      <c r="BE892" s="276"/>
      <c r="BF892" s="276"/>
      <c r="BG892" s="276"/>
      <c r="BH892" s="276"/>
    </row>
    <row r="893" spans="1:60" s="141" customFormat="1" ht="34.5" customHeight="1" x14ac:dyDescent="0.2">
      <c r="A893" s="10"/>
      <c r="B893" s="28"/>
      <c r="C893" s="28"/>
      <c r="D893" s="121"/>
      <c r="E893" s="32"/>
      <c r="F893" s="113"/>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76"/>
      <c r="AE893" s="276"/>
      <c r="AF893" s="276"/>
      <c r="AG893" s="276"/>
      <c r="AH893" s="276"/>
      <c r="AI893" s="276"/>
      <c r="AJ893" s="276"/>
      <c r="AK893" s="276"/>
      <c r="AL893" s="276"/>
      <c r="AM893" s="276"/>
      <c r="AN893" s="276"/>
      <c r="AO893" s="276"/>
      <c r="AP893" s="276"/>
      <c r="AQ893" s="276"/>
      <c r="AR893" s="276"/>
      <c r="AS893" s="276"/>
      <c r="AT893" s="276"/>
      <c r="AU893" s="276"/>
      <c r="AV893" s="276"/>
      <c r="AW893" s="276"/>
      <c r="AX893" s="276"/>
      <c r="AY893" s="276"/>
      <c r="AZ893" s="276"/>
      <c r="BA893" s="276"/>
      <c r="BB893" s="276"/>
      <c r="BC893" s="276"/>
      <c r="BD893" s="276"/>
      <c r="BE893" s="276"/>
      <c r="BF893" s="276"/>
      <c r="BG893" s="276"/>
      <c r="BH893" s="276"/>
    </row>
    <row r="894" spans="1:60" s="141" customFormat="1" ht="34.5" customHeight="1" x14ac:dyDescent="0.2">
      <c r="A894" s="10"/>
      <c r="B894" s="28"/>
      <c r="C894" s="28"/>
      <c r="D894" s="121"/>
      <c r="E894" s="32"/>
      <c r="F894" s="113"/>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c r="AN894" s="276"/>
      <c r="AO894" s="276"/>
      <c r="AP894" s="276"/>
      <c r="AQ894" s="276"/>
      <c r="AR894" s="276"/>
      <c r="AS894" s="276"/>
      <c r="AT894" s="276"/>
      <c r="AU894" s="276"/>
      <c r="AV894" s="276"/>
      <c r="AW894" s="276"/>
      <c r="AX894" s="276"/>
      <c r="AY894" s="276"/>
      <c r="AZ894" s="276"/>
      <c r="BA894" s="276"/>
      <c r="BB894" s="276"/>
      <c r="BC894" s="276"/>
      <c r="BD894" s="276"/>
      <c r="BE894" s="276"/>
      <c r="BF894" s="276"/>
      <c r="BG894" s="276"/>
      <c r="BH894" s="276"/>
    </row>
    <row r="895" spans="1:60" s="141" customFormat="1" ht="34.5" customHeight="1" x14ac:dyDescent="0.2">
      <c r="A895" s="10"/>
      <c r="B895" s="28"/>
      <c r="C895" s="28"/>
      <c r="D895" s="121"/>
      <c r="E895" s="32"/>
      <c r="F895" s="113"/>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c r="AN895" s="276"/>
      <c r="AO895" s="276"/>
      <c r="AP895" s="276"/>
      <c r="AQ895" s="276"/>
      <c r="AR895" s="276"/>
      <c r="AS895" s="276"/>
      <c r="AT895" s="276"/>
      <c r="AU895" s="276"/>
      <c r="AV895" s="276"/>
      <c r="AW895" s="276"/>
      <c r="AX895" s="276"/>
      <c r="AY895" s="276"/>
      <c r="AZ895" s="276"/>
      <c r="BA895" s="276"/>
      <c r="BB895" s="276"/>
      <c r="BC895" s="276"/>
      <c r="BD895" s="276"/>
      <c r="BE895" s="276"/>
      <c r="BF895" s="276"/>
      <c r="BG895" s="276"/>
      <c r="BH895" s="276"/>
    </row>
    <row r="896" spans="1:60" s="141" customFormat="1" ht="34.5" customHeight="1" x14ac:dyDescent="0.2">
      <c r="A896" s="10"/>
      <c r="B896" s="28"/>
      <c r="C896" s="28"/>
      <c r="D896" s="121"/>
      <c r="E896" s="32"/>
      <c r="F896" s="113"/>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c r="AN896" s="276"/>
      <c r="AO896" s="276"/>
      <c r="AP896" s="276"/>
      <c r="AQ896" s="276"/>
      <c r="AR896" s="276"/>
      <c r="AS896" s="276"/>
      <c r="AT896" s="276"/>
      <c r="AU896" s="276"/>
      <c r="AV896" s="276"/>
      <c r="AW896" s="276"/>
      <c r="AX896" s="276"/>
      <c r="AY896" s="276"/>
      <c r="AZ896" s="276"/>
      <c r="BA896" s="276"/>
      <c r="BB896" s="276"/>
      <c r="BC896" s="276"/>
      <c r="BD896" s="276"/>
      <c r="BE896" s="276"/>
      <c r="BF896" s="276"/>
      <c r="BG896" s="276"/>
      <c r="BH896" s="276"/>
    </row>
    <row r="897" spans="1:60" s="141" customFormat="1" ht="34.5" customHeight="1" x14ac:dyDescent="0.2">
      <c r="A897" s="10"/>
      <c r="B897" s="28"/>
      <c r="C897" s="28"/>
      <c r="D897" s="121"/>
      <c r="E897" s="32"/>
      <c r="F897" s="113"/>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c r="AN897" s="276"/>
      <c r="AO897" s="276"/>
      <c r="AP897" s="276"/>
      <c r="AQ897" s="276"/>
      <c r="AR897" s="276"/>
      <c r="AS897" s="276"/>
      <c r="AT897" s="276"/>
      <c r="AU897" s="276"/>
      <c r="AV897" s="276"/>
      <c r="AW897" s="276"/>
      <c r="AX897" s="276"/>
      <c r="AY897" s="276"/>
      <c r="AZ897" s="276"/>
      <c r="BA897" s="276"/>
      <c r="BB897" s="276"/>
      <c r="BC897" s="276"/>
      <c r="BD897" s="276"/>
      <c r="BE897" s="276"/>
      <c r="BF897" s="276"/>
      <c r="BG897" s="276"/>
      <c r="BH897" s="276"/>
    </row>
    <row r="898" spans="1:60" s="141" customFormat="1" ht="34.5" customHeight="1" x14ac:dyDescent="0.2">
      <c r="A898" s="10"/>
      <c r="B898" s="28"/>
      <c r="C898" s="28"/>
      <c r="D898" s="121"/>
      <c r="E898" s="32"/>
      <c r="F898" s="113"/>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row>
    <row r="899" spans="1:60" s="141" customFormat="1" ht="37.5" customHeight="1" x14ac:dyDescent="0.2">
      <c r="A899" s="10"/>
      <c r="B899" s="7"/>
      <c r="C899" s="35"/>
      <c r="D899" s="71"/>
      <c r="E899" s="283"/>
      <c r="F899" s="113"/>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row>
    <row r="900" spans="1:60" s="141" customFormat="1" ht="15" customHeight="1" x14ac:dyDescent="0.25">
      <c r="A900" s="887" t="s">
        <v>0</v>
      </c>
      <c r="B900" s="887"/>
      <c r="C900" s="887"/>
      <c r="D900" s="887"/>
      <c r="E900" s="887"/>
      <c r="F900" s="887"/>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row>
    <row r="901" spans="1:60" s="141" customFormat="1" ht="15" customHeight="1" x14ac:dyDescent="0.25">
      <c r="A901" s="887" t="s">
        <v>1</v>
      </c>
      <c r="B901" s="887"/>
      <c r="C901" s="887"/>
      <c r="D901" s="887"/>
      <c r="E901" s="887"/>
      <c r="F901" s="887"/>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c r="AN901" s="276"/>
      <c r="AO901" s="276"/>
      <c r="AP901" s="276"/>
      <c r="AQ901" s="276"/>
      <c r="AR901" s="276"/>
      <c r="AS901" s="276"/>
      <c r="AT901" s="276"/>
      <c r="AU901" s="276"/>
      <c r="AV901" s="276"/>
      <c r="AW901" s="276"/>
      <c r="AX901" s="276"/>
      <c r="AY901" s="276"/>
      <c r="AZ901" s="276"/>
      <c r="BA901" s="276"/>
      <c r="BB901" s="276"/>
      <c r="BC901" s="276"/>
      <c r="BD901" s="276"/>
      <c r="BE901" s="276"/>
      <c r="BF901" s="276"/>
      <c r="BG901" s="276"/>
      <c r="BH901" s="276"/>
    </row>
    <row r="902" spans="1:60" s="141" customFormat="1" ht="15" customHeight="1" x14ac:dyDescent="0.25">
      <c r="A902" s="889" t="s">
        <v>4444</v>
      </c>
      <c r="B902" s="889"/>
      <c r="C902" s="889"/>
      <c r="D902" s="889"/>
      <c r="E902" s="889"/>
      <c r="F902" s="889"/>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6"/>
      <c r="AX902" s="276"/>
      <c r="AY902" s="276"/>
      <c r="AZ902" s="276"/>
      <c r="BA902" s="276"/>
      <c r="BB902" s="276"/>
      <c r="BC902" s="276"/>
      <c r="BD902" s="276"/>
      <c r="BE902" s="276"/>
      <c r="BF902" s="276"/>
      <c r="BG902" s="276"/>
      <c r="BH902" s="276"/>
    </row>
    <row r="903" spans="1:60" s="141" customFormat="1" ht="15" customHeight="1" thickBot="1" x14ac:dyDescent="0.3">
      <c r="A903" s="889" t="s">
        <v>2</v>
      </c>
      <c r="B903" s="889"/>
      <c r="C903" s="889"/>
      <c r="D903" s="889"/>
      <c r="E903" s="889"/>
      <c r="F903" s="889"/>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c r="AN903" s="276"/>
      <c r="AO903" s="276"/>
      <c r="AP903" s="276"/>
      <c r="AQ903" s="276"/>
      <c r="AR903" s="276"/>
      <c r="AS903" s="276"/>
      <c r="AT903" s="276"/>
      <c r="AU903" s="276"/>
      <c r="AV903" s="276"/>
      <c r="AW903" s="276"/>
      <c r="AX903" s="276"/>
      <c r="AY903" s="276"/>
      <c r="AZ903" s="276"/>
      <c r="BA903" s="276"/>
      <c r="BB903" s="276"/>
      <c r="BC903" s="276"/>
      <c r="BD903" s="276"/>
      <c r="BE903" s="276"/>
      <c r="BF903" s="276"/>
      <c r="BG903" s="276"/>
      <c r="BH903" s="276"/>
    </row>
    <row r="904" spans="1:60" s="141" customFormat="1" ht="15" customHeight="1" x14ac:dyDescent="0.25">
      <c r="A904" s="626"/>
      <c r="B904" s="627"/>
      <c r="C904" s="628"/>
      <c r="D904" s="629"/>
      <c r="E904" s="630"/>
      <c r="F904" s="631"/>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c r="AN904" s="276"/>
      <c r="AO904" s="276"/>
      <c r="AP904" s="276"/>
      <c r="AQ904" s="276"/>
      <c r="AR904" s="276"/>
      <c r="AS904" s="276"/>
      <c r="AT904" s="276"/>
      <c r="AU904" s="276"/>
      <c r="AV904" s="276"/>
      <c r="AW904" s="276"/>
      <c r="AX904" s="276"/>
      <c r="AY904" s="276"/>
      <c r="AZ904" s="276"/>
      <c r="BA904" s="276"/>
      <c r="BB904" s="276"/>
      <c r="BC904" s="276"/>
      <c r="BD904" s="276"/>
      <c r="BE904" s="276"/>
      <c r="BF904" s="276"/>
      <c r="BG904" s="276"/>
      <c r="BH904" s="276"/>
    </row>
    <row r="905" spans="1:60" s="141" customFormat="1" ht="30" customHeight="1" x14ac:dyDescent="0.2">
      <c r="A905" s="1022" t="s">
        <v>17</v>
      </c>
      <c r="B905" s="1022"/>
      <c r="C905" s="1022"/>
      <c r="D905" s="1022"/>
      <c r="E905" s="1022"/>
      <c r="F905" s="1022"/>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c r="AN905" s="276"/>
      <c r="AO905" s="276"/>
      <c r="AP905" s="276"/>
      <c r="AQ905" s="276"/>
      <c r="AR905" s="276"/>
      <c r="AS905" s="276"/>
      <c r="AT905" s="276"/>
      <c r="AU905" s="276"/>
      <c r="AV905" s="276"/>
      <c r="AW905" s="276"/>
      <c r="AX905" s="276"/>
      <c r="AY905" s="276"/>
      <c r="AZ905" s="276"/>
      <c r="BA905" s="276"/>
      <c r="BB905" s="276"/>
      <c r="BC905" s="276"/>
      <c r="BD905" s="276"/>
      <c r="BE905" s="276"/>
      <c r="BF905" s="276"/>
      <c r="BG905" s="276"/>
      <c r="BH905" s="276"/>
    </row>
    <row r="906" spans="1:60" s="141" customFormat="1" ht="33" customHeight="1" x14ac:dyDescent="0.2">
      <c r="A906" s="1022" t="s">
        <v>4</v>
      </c>
      <c r="B906" s="1022"/>
      <c r="C906" s="1022"/>
      <c r="D906" s="1022"/>
      <c r="E906" s="1022"/>
      <c r="F906" s="727">
        <v>472834.28</v>
      </c>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c r="AN906" s="276"/>
      <c r="AO906" s="276"/>
      <c r="AP906" s="276"/>
      <c r="AQ906" s="276"/>
      <c r="AR906" s="276"/>
      <c r="AS906" s="276"/>
      <c r="AT906" s="276"/>
      <c r="AU906" s="276"/>
      <c r="AV906" s="276"/>
      <c r="AW906" s="276"/>
      <c r="AX906" s="276"/>
      <c r="AY906" s="276"/>
      <c r="AZ906" s="276"/>
      <c r="BA906" s="276"/>
      <c r="BB906" s="276"/>
      <c r="BC906" s="276"/>
      <c r="BD906" s="276"/>
      <c r="BE906" s="276"/>
      <c r="BF906" s="276"/>
      <c r="BG906" s="276"/>
      <c r="BH906" s="276"/>
    </row>
    <row r="907" spans="1:60" ht="12" x14ac:dyDescent="0.2">
      <c r="A907" s="733" t="s">
        <v>5</v>
      </c>
      <c r="B907" s="733" t="s">
        <v>6</v>
      </c>
      <c r="C907" s="733" t="s">
        <v>18</v>
      </c>
      <c r="D907" s="733" t="s">
        <v>8</v>
      </c>
      <c r="E907" s="733" t="s">
        <v>9</v>
      </c>
      <c r="F907" s="733" t="s">
        <v>6181</v>
      </c>
    </row>
    <row r="908" spans="1:60" x14ac:dyDescent="0.2">
      <c r="A908" s="615"/>
      <c r="B908" s="359"/>
      <c r="C908" s="616" t="s">
        <v>387</v>
      </c>
      <c r="D908" s="715">
        <v>266306.42</v>
      </c>
      <c r="E908" s="447"/>
      <c r="F908" s="619">
        <f>F906+D908</f>
        <v>739140.7</v>
      </c>
    </row>
    <row r="909" spans="1:60" x14ac:dyDescent="0.2">
      <c r="A909" s="87"/>
      <c r="B909" s="1"/>
      <c r="C909" s="2" t="s">
        <v>19</v>
      </c>
      <c r="D909" s="763">
        <v>142849596</v>
      </c>
      <c r="E909" s="40"/>
      <c r="F909" s="619">
        <f>F908+D909</f>
        <v>143588736.69999999</v>
      </c>
    </row>
    <row r="910" spans="1:60" x14ac:dyDescent="0.2">
      <c r="A910" s="87"/>
      <c r="B910" s="1"/>
      <c r="C910" s="2" t="s">
        <v>20</v>
      </c>
      <c r="D910" s="716">
        <v>150222.75</v>
      </c>
      <c r="E910" s="717"/>
      <c r="F910" s="619">
        <f>F909+D910</f>
        <v>143738959.44999999</v>
      </c>
    </row>
    <row r="911" spans="1:60" ht="15" customHeight="1" x14ac:dyDescent="0.2">
      <c r="A911" s="87"/>
      <c r="B911" s="1"/>
      <c r="C911" s="2" t="s">
        <v>19</v>
      </c>
      <c r="D911" s="40"/>
      <c r="E911" s="717"/>
      <c r="F911" s="619">
        <f>F910-E911</f>
        <v>143738959.44999999</v>
      </c>
    </row>
    <row r="912" spans="1:60" ht="15" customHeight="1" x14ac:dyDescent="0.2">
      <c r="A912" s="87"/>
      <c r="B912" s="1"/>
      <c r="C912" s="2" t="s">
        <v>1599</v>
      </c>
      <c r="D912" s="717"/>
      <c r="E912" s="40"/>
      <c r="F912" s="619">
        <f t="shared" ref="F912:F915" si="15">F911-E912</f>
        <v>143738959.44999999</v>
      </c>
    </row>
    <row r="913" spans="1:6" x14ac:dyDescent="0.2">
      <c r="A913" s="87"/>
      <c r="B913" s="1"/>
      <c r="C913" s="2" t="s">
        <v>2371</v>
      </c>
      <c r="D913" s="717"/>
      <c r="E913" s="40"/>
      <c r="F913" s="619">
        <f>F912+D913-E913</f>
        <v>143738959.44999999</v>
      </c>
    </row>
    <row r="914" spans="1:6" x14ac:dyDescent="0.2">
      <c r="A914" s="87"/>
      <c r="B914" s="1"/>
      <c r="C914" s="2" t="s">
        <v>1084</v>
      </c>
      <c r="D914" s="717"/>
      <c r="E914" s="764"/>
      <c r="F914" s="619">
        <f>F913+D914-E914</f>
        <v>143738959.44999999</v>
      </c>
    </row>
    <row r="915" spans="1:6" x14ac:dyDescent="0.2">
      <c r="A915" s="87"/>
      <c r="B915" s="1"/>
      <c r="C915" s="2" t="s">
        <v>3408</v>
      </c>
      <c r="D915" s="717"/>
      <c r="E915" s="764"/>
      <c r="F915" s="619">
        <f t="shared" si="15"/>
        <v>143738959.44999999</v>
      </c>
    </row>
    <row r="916" spans="1:6" x14ac:dyDescent="0.2">
      <c r="A916" s="87"/>
      <c r="B916" s="1"/>
      <c r="C916" s="530" t="s">
        <v>2479</v>
      </c>
      <c r="D916" s="717"/>
      <c r="E916" s="764">
        <v>190353.9</v>
      </c>
      <c r="F916" s="619">
        <f>F915+D916-E916</f>
        <v>143548605.54999998</v>
      </c>
    </row>
    <row r="917" spans="1:6" x14ac:dyDescent="0.2">
      <c r="A917" s="87"/>
      <c r="B917" s="1"/>
      <c r="C917" s="2" t="s">
        <v>1090</v>
      </c>
      <c r="D917" s="717"/>
      <c r="E917" s="764">
        <v>656.65</v>
      </c>
      <c r="F917" s="619">
        <f t="shared" ref="F917:F951" si="16">F916+D917-E917</f>
        <v>143547948.89999998</v>
      </c>
    </row>
    <row r="918" spans="1:6" x14ac:dyDescent="0.2">
      <c r="A918" s="87"/>
      <c r="B918" s="242"/>
      <c r="C918" s="2" t="s">
        <v>1083</v>
      </c>
      <c r="D918" s="62"/>
      <c r="E918" s="711">
        <v>500</v>
      </c>
      <c r="F918" s="619">
        <f t="shared" si="16"/>
        <v>143547448.89999998</v>
      </c>
    </row>
    <row r="919" spans="1:6" x14ac:dyDescent="0.2">
      <c r="A919" s="87"/>
      <c r="B919" s="242"/>
      <c r="C919" s="2" t="s">
        <v>1358</v>
      </c>
      <c r="D919" s="62"/>
      <c r="E919" s="711">
        <v>175</v>
      </c>
      <c r="F919" s="619">
        <f t="shared" si="16"/>
        <v>143547273.89999998</v>
      </c>
    </row>
    <row r="920" spans="1:6" x14ac:dyDescent="0.2">
      <c r="A920" s="87"/>
      <c r="B920" s="242"/>
      <c r="C920" s="2" t="s">
        <v>4385</v>
      </c>
      <c r="D920" s="711">
        <v>0.01</v>
      </c>
      <c r="E920" s="435"/>
      <c r="F920" s="619">
        <f t="shared" si="16"/>
        <v>143547273.90999997</v>
      </c>
    </row>
    <row r="921" spans="1:6" x14ac:dyDescent="0.2">
      <c r="A921" s="134"/>
      <c r="B921" s="27"/>
      <c r="C921" s="538" t="s">
        <v>2484</v>
      </c>
      <c r="D921" s="95"/>
      <c r="E921" s="472">
        <v>286910.99</v>
      </c>
      <c r="F921" s="619">
        <f t="shared" si="16"/>
        <v>143260362.91999996</v>
      </c>
    </row>
    <row r="922" spans="1:6" ht="29.25" customHeight="1" x14ac:dyDescent="0.2">
      <c r="A922" s="134">
        <v>44356</v>
      </c>
      <c r="B922" s="27" t="s">
        <v>4447</v>
      </c>
      <c r="C922" s="293" t="s">
        <v>4449</v>
      </c>
      <c r="D922" s="95"/>
      <c r="E922" s="472">
        <v>81912.78</v>
      </c>
      <c r="F922" s="619">
        <f t="shared" si="16"/>
        <v>143178450.13999996</v>
      </c>
    </row>
    <row r="923" spans="1:6" ht="32.25" customHeight="1" x14ac:dyDescent="0.2">
      <c r="A923" s="134">
        <v>44356</v>
      </c>
      <c r="B923" s="27" t="s">
        <v>4448</v>
      </c>
      <c r="C923" s="293" t="s">
        <v>5851</v>
      </c>
      <c r="D923" s="95"/>
      <c r="E923" s="472">
        <v>78873.42</v>
      </c>
      <c r="F923" s="619">
        <f t="shared" si="16"/>
        <v>143099576.71999997</v>
      </c>
    </row>
    <row r="924" spans="1:6" ht="25.5" customHeight="1" x14ac:dyDescent="0.2">
      <c r="A924" s="134">
        <v>44361</v>
      </c>
      <c r="B924" s="27" t="s">
        <v>5731</v>
      </c>
      <c r="C924" s="293" t="s">
        <v>5852</v>
      </c>
      <c r="D924" s="95"/>
      <c r="E924" s="472">
        <v>18711.349999999999</v>
      </c>
      <c r="F924" s="619">
        <f t="shared" si="16"/>
        <v>143080865.36999997</v>
      </c>
    </row>
    <row r="925" spans="1:6" ht="25.5" customHeight="1" x14ac:dyDescent="0.2">
      <c r="A925" s="134">
        <v>44361</v>
      </c>
      <c r="B925" s="27" t="s">
        <v>5732</v>
      </c>
      <c r="C925" s="293" t="s">
        <v>5837</v>
      </c>
      <c r="D925" s="95"/>
      <c r="E925" s="472">
        <v>3014.36</v>
      </c>
      <c r="F925" s="619">
        <f t="shared" si="16"/>
        <v>143077851.00999996</v>
      </c>
    </row>
    <row r="926" spans="1:6" s="14" customFormat="1" ht="30" customHeight="1" x14ac:dyDescent="0.2">
      <c r="A926" s="134">
        <v>44363</v>
      </c>
      <c r="B926" s="27" t="s">
        <v>5733</v>
      </c>
      <c r="C926" s="293" t="s">
        <v>5495</v>
      </c>
      <c r="D926" s="95"/>
      <c r="E926" s="472">
        <v>14961.22</v>
      </c>
      <c r="F926" s="619">
        <f t="shared" si="16"/>
        <v>143062889.78999996</v>
      </c>
    </row>
    <row r="927" spans="1:6" s="14" customFormat="1" ht="28.5" customHeight="1" x14ac:dyDescent="0.2">
      <c r="A927" s="134">
        <v>44363</v>
      </c>
      <c r="B927" s="27" t="s">
        <v>5496</v>
      </c>
      <c r="C927" s="293" t="s">
        <v>5497</v>
      </c>
      <c r="D927" s="95"/>
      <c r="E927" s="472">
        <v>119870.35</v>
      </c>
      <c r="F927" s="619">
        <f t="shared" si="16"/>
        <v>142943019.43999997</v>
      </c>
    </row>
    <row r="928" spans="1:6" s="14" customFormat="1" ht="31.5" customHeight="1" x14ac:dyDescent="0.2">
      <c r="A928" s="134">
        <v>44363</v>
      </c>
      <c r="B928" s="27" t="s">
        <v>5492</v>
      </c>
      <c r="C928" s="293" t="s">
        <v>5850</v>
      </c>
      <c r="D928" s="95"/>
      <c r="E928" s="472">
        <v>190307.25</v>
      </c>
      <c r="F928" s="619">
        <f t="shared" si="16"/>
        <v>142752712.18999997</v>
      </c>
    </row>
    <row r="929" spans="1:6" s="14" customFormat="1" ht="31.5" customHeight="1" x14ac:dyDescent="0.2">
      <c r="A929" s="134">
        <v>44363</v>
      </c>
      <c r="B929" s="27" t="s">
        <v>5493</v>
      </c>
      <c r="C929" s="293" t="s">
        <v>5848</v>
      </c>
      <c r="D929" s="95"/>
      <c r="E929" s="472">
        <v>140715.89000000001</v>
      </c>
      <c r="F929" s="619">
        <f t="shared" si="16"/>
        <v>142611996.29999998</v>
      </c>
    </row>
    <row r="930" spans="1:6" s="14" customFormat="1" ht="26.25" customHeight="1" x14ac:dyDescent="0.2">
      <c r="A930" s="134">
        <v>44363</v>
      </c>
      <c r="B930" s="27" t="s">
        <v>5494</v>
      </c>
      <c r="C930" s="293" t="s">
        <v>5849</v>
      </c>
      <c r="D930" s="95"/>
      <c r="E930" s="472">
        <v>256092.05</v>
      </c>
      <c r="F930" s="619">
        <f t="shared" si="16"/>
        <v>142355904.24999997</v>
      </c>
    </row>
    <row r="931" spans="1:6" s="14" customFormat="1" ht="24" customHeight="1" x14ac:dyDescent="0.2">
      <c r="A931" s="134">
        <v>44371</v>
      </c>
      <c r="B931" s="765">
        <v>103148</v>
      </c>
      <c r="C931" s="293" t="s">
        <v>5734</v>
      </c>
      <c r="D931" s="95"/>
      <c r="E931" s="472">
        <v>9384</v>
      </c>
      <c r="F931" s="619">
        <f t="shared" si="16"/>
        <v>142346520.24999997</v>
      </c>
    </row>
    <row r="932" spans="1:6" s="14" customFormat="1" ht="23.25" customHeight="1" x14ac:dyDescent="0.2">
      <c r="A932" s="134">
        <v>44371</v>
      </c>
      <c r="B932" s="765" t="s">
        <v>5735</v>
      </c>
      <c r="C932" s="293" t="s">
        <v>526</v>
      </c>
      <c r="D932" s="95"/>
      <c r="E932" s="472">
        <v>340024.05</v>
      </c>
      <c r="F932" s="619">
        <f t="shared" si="16"/>
        <v>142006496.19999996</v>
      </c>
    </row>
    <row r="933" spans="1:6" s="14" customFormat="1" ht="24" customHeight="1" x14ac:dyDescent="0.2">
      <c r="A933" s="134">
        <v>44371</v>
      </c>
      <c r="B933" s="765">
        <v>103153</v>
      </c>
      <c r="C933" s="761" t="s">
        <v>5756</v>
      </c>
      <c r="D933" s="95"/>
      <c r="E933" s="472">
        <v>96073.13</v>
      </c>
      <c r="F933" s="619">
        <f t="shared" si="16"/>
        <v>141910423.06999996</v>
      </c>
    </row>
    <row r="934" spans="1:6" s="14" customFormat="1" ht="21.75" customHeight="1" x14ac:dyDescent="0.2">
      <c r="A934" s="134">
        <v>44371</v>
      </c>
      <c r="B934" s="765" t="s">
        <v>5736</v>
      </c>
      <c r="C934" s="293" t="s">
        <v>5737</v>
      </c>
      <c r="D934" s="95"/>
      <c r="E934" s="472">
        <v>638170.47</v>
      </c>
      <c r="F934" s="619">
        <f t="shared" si="16"/>
        <v>141272252.59999996</v>
      </c>
    </row>
    <row r="935" spans="1:6" s="14" customFormat="1" ht="21" customHeight="1" x14ac:dyDescent="0.2">
      <c r="A935" s="134">
        <v>44371</v>
      </c>
      <c r="B935" s="710" t="s">
        <v>5738</v>
      </c>
      <c r="C935" s="30" t="s">
        <v>5847</v>
      </c>
      <c r="D935" s="95"/>
      <c r="E935" s="472">
        <v>47726201.829999998</v>
      </c>
      <c r="F935" s="619">
        <f t="shared" si="16"/>
        <v>93546050.769999966</v>
      </c>
    </row>
    <row r="936" spans="1:6" s="14" customFormat="1" ht="27" customHeight="1" x14ac:dyDescent="0.2">
      <c r="A936" s="134">
        <v>44371</v>
      </c>
      <c r="B936" s="710" t="s">
        <v>5739</v>
      </c>
      <c r="C936" s="30" t="s">
        <v>5853</v>
      </c>
      <c r="D936" s="95"/>
      <c r="E936" s="472">
        <v>9835501.6500000004</v>
      </c>
      <c r="F936" s="619">
        <f t="shared" si="16"/>
        <v>83710549.11999996</v>
      </c>
    </row>
    <row r="937" spans="1:6" s="14" customFormat="1" ht="20.25" customHeight="1" x14ac:dyDescent="0.2">
      <c r="A937" s="134">
        <v>44371</v>
      </c>
      <c r="B937" s="710" t="s">
        <v>5740</v>
      </c>
      <c r="C937" s="30" t="s">
        <v>5753</v>
      </c>
      <c r="D937" s="95"/>
      <c r="E937" s="472">
        <v>4484335.4400000004</v>
      </c>
      <c r="F937" s="619">
        <f t="shared" si="16"/>
        <v>79226213.679999962</v>
      </c>
    </row>
    <row r="938" spans="1:6" s="14" customFormat="1" ht="22.5" customHeight="1" x14ac:dyDescent="0.2">
      <c r="A938" s="134">
        <v>44371</v>
      </c>
      <c r="B938" s="710" t="s">
        <v>5741</v>
      </c>
      <c r="C938" s="30" t="s">
        <v>5846</v>
      </c>
      <c r="D938" s="95"/>
      <c r="E938" s="472">
        <v>2723529.89</v>
      </c>
      <c r="F938" s="619">
        <f t="shared" si="16"/>
        <v>76502683.789999962</v>
      </c>
    </row>
    <row r="939" spans="1:6" s="14" customFormat="1" ht="22.5" customHeight="1" x14ac:dyDescent="0.2">
      <c r="A939" s="134">
        <v>44371</v>
      </c>
      <c r="B939" s="710" t="s">
        <v>5742</v>
      </c>
      <c r="C939" s="30" t="s">
        <v>5845</v>
      </c>
      <c r="D939" s="95"/>
      <c r="E939" s="472">
        <v>256718.04</v>
      </c>
      <c r="F939" s="619">
        <f t="shared" si="16"/>
        <v>76245965.749999955</v>
      </c>
    </row>
    <row r="940" spans="1:6" s="14" customFormat="1" ht="25.5" customHeight="1" x14ac:dyDescent="0.2">
      <c r="A940" s="134">
        <v>44371</v>
      </c>
      <c r="B940" s="710" t="s">
        <v>5743</v>
      </c>
      <c r="C940" s="30" t="s">
        <v>5854</v>
      </c>
      <c r="D940" s="95"/>
      <c r="E940" s="472">
        <v>104936.1</v>
      </c>
      <c r="F940" s="619">
        <f t="shared" si="16"/>
        <v>76141029.649999961</v>
      </c>
    </row>
    <row r="941" spans="1:6" s="14" customFormat="1" ht="27" customHeight="1" x14ac:dyDescent="0.2">
      <c r="A941" s="134">
        <v>44371</v>
      </c>
      <c r="B941" s="710" t="s">
        <v>5744</v>
      </c>
      <c r="C941" s="30" t="s">
        <v>5843</v>
      </c>
      <c r="D941" s="95"/>
      <c r="E941" s="472">
        <v>158077.6</v>
      </c>
      <c r="F941" s="619">
        <f t="shared" si="16"/>
        <v>75982952.049999967</v>
      </c>
    </row>
    <row r="942" spans="1:6" s="14" customFormat="1" ht="27.75" customHeight="1" x14ac:dyDescent="0.2">
      <c r="A942" s="134">
        <v>44371</v>
      </c>
      <c r="B942" s="710" t="s">
        <v>5745</v>
      </c>
      <c r="C942" s="30" t="s">
        <v>5844</v>
      </c>
      <c r="D942" s="95"/>
      <c r="E942" s="472">
        <v>64233.120000000003</v>
      </c>
      <c r="F942" s="619">
        <f t="shared" si="16"/>
        <v>75918718.929999962</v>
      </c>
    </row>
    <row r="943" spans="1:6" s="14" customFormat="1" ht="24.75" customHeight="1" x14ac:dyDescent="0.2">
      <c r="A943" s="134">
        <v>44371</v>
      </c>
      <c r="B943" s="710" t="s">
        <v>5746</v>
      </c>
      <c r="C943" s="30" t="s">
        <v>5754</v>
      </c>
      <c r="D943" s="95"/>
      <c r="E943" s="472">
        <v>64233.120000000003</v>
      </c>
      <c r="F943" s="619">
        <f t="shared" si="16"/>
        <v>75854485.809999958</v>
      </c>
    </row>
    <row r="944" spans="1:6" s="14" customFormat="1" ht="25.5" customHeight="1" x14ac:dyDescent="0.2">
      <c r="A944" s="134">
        <v>44371</v>
      </c>
      <c r="B944" s="710" t="s">
        <v>5747</v>
      </c>
      <c r="C944" s="30" t="s">
        <v>5755</v>
      </c>
      <c r="D944" s="95"/>
      <c r="E944" s="472">
        <v>9384</v>
      </c>
      <c r="F944" s="619">
        <f t="shared" si="16"/>
        <v>75845101.809999958</v>
      </c>
    </row>
    <row r="945" spans="1:10" s="14" customFormat="1" ht="25.5" customHeight="1" x14ac:dyDescent="0.2">
      <c r="A945" s="134">
        <v>44371</v>
      </c>
      <c r="B945" s="710" t="s">
        <v>5748</v>
      </c>
      <c r="C945" s="30" t="s">
        <v>5842</v>
      </c>
      <c r="D945" s="95"/>
      <c r="E945" s="472">
        <v>12095.71</v>
      </c>
      <c r="F945" s="619">
        <f t="shared" si="16"/>
        <v>75833006.099999964</v>
      </c>
    </row>
    <row r="946" spans="1:10" s="14" customFormat="1" ht="22.5" customHeight="1" x14ac:dyDescent="0.2">
      <c r="A946" s="134">
        <v>44371</v>
      </c>
      <c r="B946" s="710" t="s">
        <v>5749</v>
      </c>
      <c r="C946" s="30" t="s">
        <v>5840</v>
      </c>
      <c r="D946" s="95"/>
      <c r="E946" s="472">
        <v>9384</v>
      </c>
      <c r="F946" s="619">
        <f t="shared" si="16"/>
        <v>75823622.099999964</v>
      </c>
    </row>
    <row r="947" spans="1:10" s="14" customFormat="1" ht="17.25" customHeight="1" x14ac:dyDescent="0.2">
      <c r="A947" s="134">
        <v>44371</v>
      </c>
      <c r="B947" s="710" t="s">
        <v>5750</v>
      </c>
      <c r="C947" s="30" t="s">
        <v>5839</v>
      </c>
      <c r="D947" s="95"/>
      <c r="E947" s="472">
        <v>48353534.039999999</v>
      </c>
      <c r="F947" s="619">
        <f t="shared" si="16"/>
        <v>27470088.059999965</v>
      </c>
    </row>
    <row r="948" spans="1:10" s="14" customFormat="1" ht="26.25" customHeight="1" x14ac:dyDescent="0.2">
      <c r="A948" s="134">
        <v>44371</v>
      </c>
      <c r="B948" s="710" t="s">
        <v>5751</v>
      </c>
      <c r="C948" s="30" t="s">
        <v>5838</v>
      </c>
      <c r="D948" s="95"/>
      <c r="E948" s="472">
        <v>4427725.6100000003</v>
      </c>
      <c r="F948" s="619">
        <f t="shared" si="16"/>
        <v>23042362.449999966</v>
      </c>
    </row>
    <row r="949" spans="1:10" s="14" customFormat="1" ht="18" customHeight="1" x14ac:dyDescent="0.2">
      <c r="A949" s="134">
        <v>44371</v>
      </c>
      <c r="B949" s="710" t="s">
        <v>5752</v>
      </c>
      <c r="C949" s="30" t="s">
        <v>5841</v>
      </c>
      <c r="D949" s="95"/>
      <c r="E949" s="472">
        <v>3352517.87</v>
      </c>
      <c r="F949" s="619">
        <f t="shared" si="16"/>
        <v>19689844.579999965</v>
      </c>
    </row>
    <row r="950" spans="1:10" s="14" customFormat="1" ht="27" customHeight="1" x14ac:dyDescent="0.2">
      <c r="A950" s="134">
        <v>44376</v>
      </c>
      <c r="B950" s="27" t="s">
        <v>5865</v>
      </c>
      <c r="C950" s="30" t="s">
        <v>5864</v>
      </c>
      <c r="D950" s="95"/>
      <c r="E950" s="472">
        <v>765377.06</v>
      </c>
      <c r="F950" s="619">
        <f t="shared" si="16"/>
        <v>18924467.519999966</v>
      </c>
      <c r="J950" s="14" t="s">
        <v>5757</v>
      </c>
    </row>
    <row r="951" spans="1:10" s="14" customFormat="1" ht="18.75" customHeight="1" x14ac:dyDescent="0.2">
      <c r="A951" s="134">
        <v>44377</v>
      </c>
      <c r="B951" s="710" t="s">
        <v>6178</v>
      </c>
      <c r="C951" s="30" t="s">
        <v>6179</v>
      </c>
      <c r="D951" s="95"/>
      <c r="E951" s="455">
        <v>0</v>
      </c>
      <c r="F951" s="619">
        <f t="shared" si="16"/>
        <v>18924467.519999966</v>
      </c>
    </row>
    <row r="952" spans="1:10" s="14" customFormat="1" ht="18.75" customHeight="1" x14ac:dyDescent="0.2">
      <c r="A952" s="10"/>
      <c r="B952" s="707"/>
      <c r="C952" s="28"/>
      <c r="D952" s="121"/>
      <c r="E952" s="283"/>
      <c r="F952" s="620"/>
    </row>
    <row r="953" spans="1:10" s="14" customFormat="1" ht="18.75" customHeight="1" x14ac:dyDescent="0.2">
      <c r="A953" s="10"/>
      <c r="B953" s="707"/>
      <c r="C953" s="28"/>
      <c r="D953" s="121"/>
      <c r="E953" s="283"/>
      <c r="F953" s="620"/>
    </row>
    <row r="954" spans="1:10" ht="15" customHeight="1" x14ac:dyDescent="0.25">
      <c r="A954" s="887" t="s">
        <v>0</v>
      </c>
      <c r="B954" s="887"/>
      <c r="C954" s="887"/>
      <c r="D954" s="887"/>
      <c r="E954" s="887"/>
      <c r="F954" s="887"/>
    </row>
    <row r="955" spans="1:10" ht="15" customHeight="1" x14ac:dyDescent="0.25">
      <c r="A955" s="887" t="s">
        <v>1</v>
      </c>
      <c r="B955" s="887"/>
      <c r="C955" s="887"/>
      <c r="D955" s="887"/>
      <c r="E955" s="887"/>
      <c r="F955" s="887"/>
      <c r="G955" s="279"/>
    </row>
    <row r="956" spans="1:10" ht="15" customHeight="1" x14ac:dyDescent="0.25">
      <c r="A956" s="889" t="s">
        <v>4444</v>
      </c>
      <c r="B956" s="889"/>
      <c r="C956" s="889"/>
      <c r="D956" s="889"/>
      <c r="E956" s="889"/>
      <c r="F956" s="889"/>
      <c r="G956" s="279"/>
    </row>
    <row r="957" spans="1:10" ht="15" customHeight="1" x14ac:dyDescent="0.25">
      <c r="A957" s="889" t="s">
        <v>2</v>
      </c>
      <c r="B957" s="889"/>
      <c r="C957" s="889"/>
      <c r="D957" s="889"/>
      <c r="E957" s="889"/>
      <c r="F957" s="889"/>
      <c r="G957" s="279"/>
    </row>
    <row r="958" spans="1:10" ht="15" customHeight="1" x14ac:dyDescent="0.2">
      <c r="A958" s="123"/>
      <c r="G958" s="279"/>
    </row>
    <row r="959" spans="1:10" ht="30" customHeight="1" x14ac:dyDescent="0.2">
      <c r="A959" s="1023" t="s">
        <v>21</v>
      </c>
      <c r="B959" s="1024"/>
      <c r="C959" s="1024"/>
      <c r="D959" s="1024"/>
      <c r="E959" s="1024"/>
      <c r="F959" s="1025"/>
    </row>
    <row r="960" spans="1:10" ht="33" customHeight="1" x14ac:dyDescent="0.2">
      <c r="A960" s="1023" t="s">
        <v>4</v>
      </c>
      <c r="B960" s="1024"/>
      <c r="C960" s="1024"/>
      <c r="D960" s="1024"/>
      <c r="E960" s="1025"/>
      <c r="F960" s="727">
        <v>711378052.90999997</v>
      </c>
    </row>
    <row r="961" spans="1:60" s="68" customFormat="1" ht="21.75" customHeight="1" x14ac:dyDescent="0.2">
      <c r="A961" s="733" t="s">
        <v>5</v>
      </c>
      <c r="B961" s="733" t="s">
        <v>6</v>
      </c>
      <c r="C961" s="733" t="s">
        <v>22</v>
      </c>
      <c r="D961" s="733" t="s">
        <v>8</v>
      </c>
      <c r="E961" s="733" t="s">
        <v>9</v>
      </c>
      <c r="F961" s="733" t="s">
        <v>6181</v>
      </c>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row>
    <row r="962" spans="1:60" ht="15" customHeight="1" x14ac:dyDescent="0.2">
      <c r="A962" s="134"/>
      <c r="B962" s="16"/>
      <c r="C962" s="2" t="s">
        <v>32</v>
      </c>
      <c r="D962" s="128"/>
      <c r="E962" s="608"/>
      <c r="F962" s="332">
        <f>F960+D962-E962</f>
        <v>711378052.90999997</v>
      </c>
    </row>
    <row r="963" spans="1:60" ht="15" customHeight="1" x14ac:dyDescent="0.2">
      <c r="A963" s="134"/>
      <c r="B963" s="16"/>
      <c r="C963" s="2" t="s">
        <v>32</v>
      </c>
      <c r="D963" s="128"/>
      <c r="E963" s="717">
        <v>147943643</v>
      </c>
      <c r="F963" s="332">
        <f>F962+D963-E963</f>
        <v>563434409.90999997</v>
      </c>
    </row>
    <row r="964" spans="1:60" ht="15" customHeight="1" x14ac:dyDescent="0.2">
      <c r="A964" s="134"/>
      <c r="B964" s="16"/>
      <c r="C964" s="2" t="s">
        <v>751</v>
      </c>
      <c r="D964" s="128"/>
      <c r="E964" s="608"/>
      <c r="F964" s="332">
        <f>F963+D964-E964</f>
        <v>563434409.90999997</v>
      </c>
    </row>
    <row r="965" spans="1:60" ht="15" customHeight="1" x14ac:dyDescent="0.2">
      <c r="A965" s="61"/>
      <c r="B965" s="16"/>
      <c r="C965" s="2" t="s">
        <v>1358</v>
      </c>
      <c r="D965" s="62"/>
      <c r="E965" s="717">
        <v>175</v>
      </c>
      <c r="F965" s="332">
        <f>F964+D965-E965</f>
        <v>563434234.90999997</v>
      </c>
    </row>
    <row r="966" spans="1:60" ht="21.75" customHeight="1" x14ac:dyDescent="0.2">
      <c r="A966" s="59"/>
      <c r="B966" s="20"/>
      <c r="C966" s="64"/>
      <c r="D966" s="72"/>
      <c r="E966" s="65"/>
      <c r="F966" s="114"/>
    </row>
    <row r="967" spans="1:60" ht="21.75" customHeight="1" x14ac:dyDescent="0.2">
      <c r="A967" s="59"/>
      <c r="B967" s="20"/>
      <c r="C967" s="64"/>
      <c r="D967" s="72"/>
      <c r="E967" s="65"/>
      <c r="F967" s="114"/>
    </row>
    <row r="968" spans="1:60" s="628" customFormat="1" ht="15" customHeight="1" x14ac:dyDescent="0.25">
      <c r="A968" s="738"/>
      <c r="B968" s="739"/>
      <c r="C968" s="740"/>
      <c r="D968" s="741"/>
      <c r="E968" s="742"/>
      <c r="F968" s="743"/>
      <c r="G968" s="744"/>
      <c r="H968" s="744"/>
      <c r="I968" s="744"/>
      <c r="J968" s="744"/>
      <c r="K968" s="744"/>
      <c r="L968" s="744"/>
      <c r="M968" s="744"/>
      <c r="N968" s="744"/>
      <c r="O968" s="744"/>
      <c r="P968" s="744"/>
      <c r="Q968" s="744"/>
      <c r="R968" s="744"/>
      <c r="S968" s="744"/>
      <c r="T968" s="744"/>
      <c r="U968" s="744"/>
      <c r="V968" s="744"/>
      <c r="W968" s="744"/>
      <c r="X968" s="744"/>
      <c r="Y968" s="744"/>
      <c r="Z968" s="744"/>
      <c r="AA968" s="744"/>
      <c r="AB968" s="744"/>
      <c r="AC968" s="744"/>
      <c r="AD968" s="744"/>
      <c r="AE968" s="744"/>
      <c r="AF968" s="744"/>
      <c r="AG968" s="744"/>
      <c r="AH968" s="744"/>
      <c r="AI968" s="744"/>
      <c r="AJ968" s="744"/>
      <c r="AK968" s="744"/>
      <c r="AL968" s="744"/>
      <c r="AM968" s="744"/>
      <c r="AN968" s="744"/>
      <c r="AO968" s="744"/>
      <c r="AP968" s="744"/>
      <c r="AQ968" s="744"/>
      <c r="AR968" s="744"/>
      <c r="AS968" s="744"/>
      <c r="AT968" s="744"/>
      <c r="AU968" s="744"/>
      <c r="AV968" s="744"/>
      <c r="AW968" s="744"/>
      <c r="AX968" s="744"/>
      <c r="AY968" s="744"/>
      <c r="AZ968" s="744"/>
      <c r="BA968" s="744"/>
      <c r="BB968" s="744"/>
      <c r="BC968" s="744"/>
      <c r="BD968" s="744"/>
      <c r="BE968" s="744"/>
      <c r="BF968" s="744"/>
      <c r="BG968" s="744"/>
      <c r="BH968" s="744"/>
    </row>
    <row r="969" spans="1:60" s="628" customFormat="1" ht="15" customHeight="1" x14ac:dyDescent="0.25">
      <c r="A969" s="887" t="s">
        <v>0</v>
      </c>
      <c r="B969" s="887"/>
      <c r="C969" s="887"/>
      <c r="D969" s="887"/>
      <c r="E969" s="887"/>
      <c r="F969" s="887"/>
      <c r="G969" s="744"/>
      <c r="H969" s="744"/>
      <c r="I969" s="744"/>
      <c r="J969" s="744"/>
      <c r="K969" s="744"/>
      <c r="L969" s="744"/>
      <c r="M969" s="744"/>
      <c r="N969" s="744"/>
      <c r="O969" s="744"/>
      <c r="P969" s="744"/>
      <c r="Q969" s="744"/>
      <c r="R969" s="744"/>
      <c r="S969" s="744"/>
      <c r="T969" s="744"/>
      <c r="U969" s="744"/>
      <c r="V969" s="744"/>
      <c r="W969" s="744"/>
      <c r="X969" s="744"/>
      <c r="Y969" s="744"/>
      <c r="Z969" s="744"/>
      <c r="AA969" s="744"/>
      <c r="AB969" s="744"/>
      <c r="AC969" s="744"/>
      <c r="AD969" s="744"/>
      <c r="AE969" s="744"/>
      <c r="AF969" s="744"/>
      <c r="AG969" s="744"/>
      <c r="AH969" s="744"/>
      <c r="AI969" s="744"/>
      <c r="AJ969" s="744"/>
      <c r="AK969" s="744"/>
      <c r="AL969" s="744"/>
      <c r="AM969" s="744"/>
      <c r="AN969" s="744"/>
      <c r="AO969" s="744"/>
      <c r="AP969" s="744"/>
      <c r="AQ969" s="744"/>
      <c r="AR969" s="744"/>
      <c r="AS969" s="744"/>
      <c r="AT969" s="744"/>
      <c r="AU969" s="744"/>
      <c r="AV969" s="744"/>
      <c r="AW969" s="744"/>
      <c r="AX969" s="744"/>
      <c r="AY969" s="744"/>
      <c r="AZ969" s="744"/>
      <c r="BA969" s="744"/>
      <c r="BB969" s="744"/>
      <c r="BC969" s="744"/>
      <c r="BD969" s="744"/>
      <c r="BE969" s="744"/>
      <c r="BF969" s="744"/>
      <c r="BG969" s="744"/>
      <c r="BH969" s="744"/>
    </row>
    <row r="970" spans="1:60" s="628" customFormat="1" ht="15" customHeight="1" x14ac:dyDescent="0.25">
      <c r="A970" s="887" t="s">
        <v>1</v>
      </c>
      <c r="B970" s="887"/>
      <c r="C970" s="887"/>
      <c r="D970" s="887"/>
      <c r="E970" s="887"/>
      <c r="F970" s="887"/>
      <c r="G970" s="744"/>
      <c r="H970" s="744"/>
      <c r="I970" s="744"/>
      <c r="J970" s="744"/>
      <c r="K970" s="744"/>
      <c r="L970" s="744"/>
      <c r="M970" s="744"/>
      <c r="N970" s="744"/>
      <c r="O970" s="744"/>
      <c r="P970" s="744"/>
      <c r="Q970" s="744"/>
      <c r="R970" s="744"/>
      <c r="S970" s="744"/>
      <c r="T970" s="744"/>
      <c r="U970" s="744"/>
      <c r="V970" s="744"/>
      <c r="W970" s="744"/>
      <c r="X970" s="744"/>
      <c r="Y970" s="744"/>
      <c r="Z970" s="744"/>
      <c r="AA970" s="744"/>
      <c r="AB970" s="744"/>
      <c r="AC970" s="744"/>
      <c r="AD970" s="744"/>
      <c r="AE970" s="744"/>
      <c r="AF970" s="744"/>
      <c r="AG970" s="744"/>
      <c r="AH970" s="744"/>
      <c r="AI970" s="744"/>
      <c r="AJ970" s="744"/>
      <c r="AK970" s="744"/>
      <c r="AL970" s="744"/>
      <c r="AM970" s="744"/>
      <c r="AN970" s="744"/>
      <c r="AO970" s="744"/>
      <c r="AP970" s="744"/>
      <c r="AQ970" s="744"/>
      <c r="AR970" s="744"/>
      <c r="AS970" s="744"/>
      <c r="AT970" s="744"/>
      <c r="AU970" s="744"/>
      <c r="AV970" s="744"/>
      <c r="AW970" s="744"/>
      <c r="AX970" s="744"/>
      <c r="AY970" s="744"/>
      <c r="AZ970" s="744"/>
      <c r="BA970" s="744"/>
      <c r="BB970" s="744"/>
      <c r="BC970" s="744"/>
      <c r="BD970" s="744"/>
      <c r="BE970" s="744"/>
      <c r="BF970" s="744"/>
      <c r="BG970" s="744"/>
      <c r="BH970" s="744"/>
    </row>
    <row r="971" spans="1:60" s="746" customFormat="1" ht="15" customHeight="1" x14ac:dyDescent="0.25">
      <c r="A971" s="889" t="s">
        <v>4444</v>
      </c>
      <c r="B971" s="889"/>
      <c r="C971" s="889"/>
      <c r="D971" s="889"/>
      <c r="E971" s="889"/>
      <c r="F971" s="889"/>
      <c r="G971" s="744"/>
      <c r="H971" s="745"/>
      <c r="I971" s="745"/>
      <c r="J971" s="745"/>
      <c r="K971" s="745"/>
      <c r="L971" s="745"/>
      <c r="M971" s="745"/>
      <c r="N971" s="745"/>
      <c r="O971" s="745"/>
      <c r="P971" s="745"/>
      <c r="Q971" s="745"/>
      <c r="R971" s="745"/>
      <c r="S971" s="745"/>
      <c r="T971" s="745"/>
      <c r="U971" s="745"/>
      <c r="V971" s="745"/>
      <c r="W971" s="745"/>
      <c r="X971" s="745"/>
      <c r="Y971" s="745"/>
      <c r="Z971" s="745"/>
      <c r="AA971" s="745"/>
      <c r="AB971" s="745"/>
      <c r="AC971" s="745"/>
      <c r="AD971" s="745"/>
      <c r="AE971" s="745"/>
      <c r="AF971" s="745"/>
      <c r="AG971" s="745"/>
      <c r="AH971" s="745"/>
      <c r="AI971" s="745"/>
      <c r="AJ971" s="745"/>
      <c r="AK971" s="745"/>
      <c r="AL971" s="745"/>
      <c r="AM971" s="745"/>
      <c r="AN971" s="745"/>
      <c r="AO971" s="745"/>
      <c r="AP971" s="745"/>
      <c r="AQ971" s="745"/>
      <c r="AR971" s="745"/>
      <c r="AS971" s="745"/>
      <c r="AT971" s="745"/>
      <c r="AU971" s="745"/>
      <c r="AV971" s="745"/>
      <c r="AW971" s="745"/>
      <c r="AX971" s="745"/>
      <c r="AY971" s="745"/>
      <c r="AZ971" s="745"/>
      <c r="BA971" s="745"/>
      <c r="BB971" s="745"/>
      <c r="BC971" s="745"/>
      <c r="BD971" s="745"/>
      <c r="BE971" s="745"/>
      <c r="BF971" s="745"/>
      <c r="BG971" s="745"/>
      <c r="BH971" s="745"/>
    </row>
    <row r="972" spans="1:60" s="746" customFormat="1" ht="15" customHeight="1" x14ac:dyDescent="0.25">
      <c r="A972" s="889" t="s">
        <v>2</v>
      </c>
      <c r="B972" s="889"/>
      <c r="C972" s="889"/>
      <c r="D972" s="889"/>
      <c r="E972" s="889"/>
      <c r="F972" s="889"/>
      <c r="G972" s="744"/>
      <c r="H972" s="745"/>
      <c r="I972" s="745"/>
      <c r="J972" s="745"/>
      <c r="K972" s="745"/>
      <c r="L972" s="745"/>
      <c r="M972" s="745"/>
      <c r="N972" s="745"/>
      <c r="O972" s="745"/>
      <c r="P972" s="745"/>
      <c r="Q972" s="745"/>
      <c r="R972" s="745"/>
      <c r="S972" s="745"/>
      <c r="T972" s="745"/>
      <c r="U972" s="745"/>
      <c r="V972" s="745"/>
      <c r="W972" s="745"/>
      <c r="X972" s="745"/>
      <c r="Y972" s="745"/>
      <c r="Z972" s="745"/>
      <c r="AA972" s="745"/>
      <c r="AB972" s="745"/>
      <c r="AC972" s="745"/>
      <c r="AD972" s="745"/>
      <c r="AE972" s="745"/>
      <c r="AF972" s="745"/>
      <c r="AG972" s="745"/>
      <c r="AH972" s="745"/>
      <c r="AI972" s="745"/>
      <c r="AJ972" s="745"/>
      <c r="AK972" s="745"/>
      <c r="AL972" s="745"/>
      <c r="AM972" s="745"/>
      <c r="AN972" s="745"/>
      <c r="AO972" s="745"/>
      <c r="AP972" s="745"/>
      <c r="AQ972" s="745"/>
      <c r="AR972" s="745"/>
      <c r="AS972" s="745"/>
      <c r="AT972" s="745"/>
      <c r="AU972" s="745"/>
      <c r="AV972" s="745"/>
      <c r="AW972" s="745"/>
      <c r="AX972" s="745"/>
      <c r="AY972" s="745"/>
      <c r="AZ972" s="745"/>
      <c r="BA972" s="745"/>
      <c r="BB972" s="745"/>
      <c r="BC972" s="745"/>
      <c r="BD972" s="745"/>
      <c r="BE972" s="745"/>
      <c r="BF972" s="745"/>
      <c r="BG972" s="745"/>
      <c r="BH972" s="745"/>
    </row>
    <row r="973" spans="1:60" s="746" customFormat="1" ht="16.5" customHeight="1" x14ac:dyDescent="0.25">
      <c r="A973" s="747"/>
      <c r="B973" s="627"/>
      <c r="C973" s="628"/>
      <c r="D973" s="629"/>
      <c r="E973" s="630"/>
      <c r="F973" s="631"/>
      <c r="G973" s="744"/>
      <c r="H973" s="745"/>
      <c r="I973" s="745"/>
      <c r="J973" s="745"/>
      <c r="K973" s="745"/>
      <c r="L973" s="745"/>
      <c r="M973" s="745"/>
      <c r="N973" s="745"/>
      <c r="O973" s="745"/>
      <c r="P973" s="745"/>
      <c r="Q973" s="745"/>
      <c r="R973" s="745"/>
      <c r="S973" s="745"/>
      <c r="T973" s="745"/>
      <c r="U973" s="745"/>
      <c r="V973" s="745"/>
      <c r="W973" s="745"/>
      <c r="X973" s="745"/>
      <c r="Y973" s="745"/>
      <c r="Z973" s="745"/>
      <c r="AA973" s="745"/>
      <c r="AB973" s="745"/>
      <c r="AC973" s="745"/>
      <c r="AD973" s="745"/>
      <c r="AE973" s="745"/>
      <c r="AF973" s="745"/>
      <c r="AG973" s="745"/>
      <c r="AH973" s="745"/>
      <c r="AI973" s="745"/>
      <c r="AJ973" s="745"/>
      <c r="AK973" s="745"/>
      <c r="AL973" s="745"/>
      <c r="AM973" s="745"/>
      <c r="AN973" s="745"/>
      <c r="AO973" s="745"/>
      <c r="AP973" s="745"/>
      <c r="AQ973" s="745"/>
      <c r="AR973" s="745"/>
      <c r="AS973" s="745"/>
      <c r="AT973" s="745"/>
      <c r="AU973" s="745"/>
      <c r="AV973" s="745"/>
      <c r="AW973" s="745"/>
      <c r="AX973" s="745"/>
      <c r="AY973" s="745"/>
      <c r="AZ973" s="745"/>
      <c r="BA973" s="745"/>
      <c r="BB973" s="745"/>
      <c r="BC973" s="745"/>
      <c r="BD973" s="745"/>
      <c r="BE973" s="745"/>
      <c r="BF973" s="745"/>
      <c r="BG973" s="745"/>
      <c r="BH973" s="745"/>
    </row>
    <row r="974" spans="1:60" s="729" customFormat="1" ht="18" customHeight="1" x14ac:dyDescent="0.2">
      <c r="A974" s="1023" t="s">
        <v>38</v>
      </c>
      <c r="B974" s="1024"/>
      <c r="C974" s="1024"/>
      <c r="D974" s="1024"/>
      <c r="E974" s="1024"/>
      <c r="F974" s="1025"/>
      <c r="G974" s="728"/>
      <c r="H974" s="728"/>
      <c r="I974" s="728"/>
      <c r="J974" s="728"/>
      <c r="K974" s="728"/>
      <c r="L974" s="728"/>
      <c r="M974" s="728"/>
      <c r="N974" s="728"/>
      <c r="O974" s="728"/>
      <c r="P974" s="728"/>
      <c r="Q974" s="728"/>
      <c r="R974" s="728"/>
      <c r="S974" s="728"/>
      <c r="T974" s="728"/>
      <c r="U974" s="728"/>
      <c r="V974" s="728"/>
      <c r="W974" s="728"/>
      <c r="X974" s="728"/>
      <c r="Y974" s="728"/>
      <c r="Z974" s="728"/>
      <c r="AA974" s="728"/>
      <c r="AB974" s="728"/>
      <c r="AC974" s="728"/>
      <c r="AD974" s="728"/>
      <c r="AE974" s="728"/>
      <c r="AF974" s="728"/>
      <c r="AG974" s="728"/>
      <c r="AH974" s="728"/>
      <c r="AI974" s="728"/>
      <c r="AJ974" s="728"/>
      <c r="AK974" s="728"/>
      <c r="AL974" s="728"/>
      <c r="AM974" s="728"/>
      <c r="AN974" s="728"/>
      <c r="AO974" s="728"/>
      <c r="AP974" s="728"/>
      <c r="AQ974" s="728"/>
      <c r="AR974" s="728"/>
      <c r="AS974" s="728"/>
      <c r="AT974" s="728"/>
      <c r="AU974" s="728"/>
      <c r="AV974" s="728"/>
      <c r="AW974" s="728"/>
      <c r="AX974" s="728"/>
      <c r="AY974" s="728"/>
      <c r="AZ974" s="728"/>
      <c r="BA974" s="728"/>
      <c r="BB974" s="728"/>
      <c r="BC974" s="728"/>
      <c r="BD974" s="728"/>
      <c r="BE974" s="728"/>
      <c r="BF974" s="728"/>
      <c r="BG974" s="728"/>
      <c r="BH974" s="728"/>
    </row>
    <row r="975" spans="1:60" s="729" customFormat="1" ht="12.75" customHeight="1" x14ac:dyDescent="0.2">
      <c r="A975" s="1023" t="s">
        <v>4</v>
      </c>
      <c r="B975" s="1024"/>
      <c r="C975" s="1024"/>
      <c r="D975" s="1024"/>
      <c r="E975" s="1025"/>
      <c r="F975" s="727">
        <v>30062111.859999999</v>
      </c>
      <c r="G975" s="728"/>
      <c r="H975" s="728"/>
      <c r="I975" s="728"/>
      <c r="J975" s="728"/>
      <c r="K975" s="728"/>
      <c r="L975" s="728"/>
      <c r="M975" s="728"/>
      <c r="N975" s="728"/>
      <c r="O975" s="728"/>
      <c r="P975" s="728"/>
      <c r="Q975" s="728"/>
      <c r="R975" s="728"/>
      <c r="S975" s="728"/>
      <c r="T975" s="728"/>
      <c r="U975" s="728"/>
      <c r="V975" s="728"/>
      <c r="W975" s="728"/>
      <c r="X975" s="728"/>
      <c r="Y975" s="728"/>
      <c r="Z975" s="728"/>
      <c r="AA975" s="728"/>
      <c r="AB975" s="728"/>
      <c r="AC975" s="728"/>
      <c r="AD975" s="728"/>
      <c r="AE975" s="728"/>
      <c r="AF975" s="728"/>
      <c r="AG975" s="728"/>
      <c r="AH975" s="728"/>
      <c r="AI975" s="728"/>
      <c r="AJ975" s="728"/>
      <c r="AK975" s="728"/>
      <c r="AL975" s="728"/>
      <c r="AM975" s="728"/>
      <c r="AN975" s="728"/>
      <c r="AO975" s="728"/>
      <c r="AP975" s="728"/>
      <c r="AQ975" s="728"/>
      <c r="AR975" s="728"/>
      <c r="AS975" s="728"/>
      <c r="AT975" s="728"/>
      <c r="AU975" s="728"/>
      <c r="AV975" s="728"/>
      <c r="AW975" s="728"/>
      <c r="AX975" s="728"/>
      <c r="AY975" s="728"/>
      <c r="AZ975" s="728"/>
      <c r="BA975" s="728"/>
      <c r="BB975" s="728"/>
      <c r="BC975" s="728"/>
      <c r="BD975" s="728"/>
      <c r="BE975" s="728"/>
      <c r="BF975" s="728"/>
      <c r="BG975" s="728"/>
      <c r="BH975" s="728"/>
    </row>
    <row r="976" spans="1:60" s="729" customFormat="1" ht="12.75" customHeight="1" x14ac:dyDescent="0.2">
      <c r="A976" s="733" t="s">
        <v>5</v>
      </c>
      <c r="B976" s="733" t="s">
        <v>6</v>
      </c>
      <c r="C976" s="733" t="s">
        <v>22</v>
      </c>
      <c r="D976" s="733" t="s">
        <v>8</v>
      </c>
      <c r="E976" s="733" t="s">
        <v>9</v>
      </c>
      <c r="F976" s="733" t="s">
        <v>6181</v>
      </c>
      <c r="G976" s="728"/>
      <c r="H976" s="728"/>
      <c r="I976" s="728"/>
      <c r="J976" s="728"/>
      <c r="K976" s="728"/>
      <c r="L976" s="728"/>
      <c r="M976" s="728"/>
      <c r="N976" s="728"/>
      <c r="O976" s="728"/>
      <c r="P976" s="728"/>
      <c r="Q976" s="728"/>
      <c r="R976" s="728"/>
      <c r="S976" s="728"/>
      <c r="T976" s="728"/>
      <c r="U976" s="728"/>
      <c r="V976" s="728"/>
      <c r="W976" s="728"/>
      <c r="X976" s="728"/>
      <c r="Y976" s="728"/>
      <c r="Z976" s="728"/>
      <c r="AA976" s="728"/>
      <c r="AB976" s="728"/>
      <c r="AC976" s="728"/>
      <c r="AD976" s="728"/>
      <c r="AE976" s="728"/>
      <c r="AF976" s="728"/>
      <c r="AG976" s="728"/>
      <c r="AH976" s="728"/>
      <c r="AI976" s="728"/>
      <c r="AJ976" s="728"/>
      <c r="AK976" s="728"/>
      <c r="AL976" s="728"/>
      <c r="AM976" s="728"/>
      <c r="AN976" s="728"/>
      <c r="AO976" s="728"/>
      <c r="AP976" s="728"/>
      <c r="AQ976" s="728"/>
      <c r="AR976" s="728"/>
      <c r="AS976" s="728"/>
      <c r="AT976" s="728"/>
      <c r="AU976" s="728"/>
      <c r="AV976" s="728"/>
      <c r="AW976" s="728"/>
      <c r="AX976" s="728"/>
      <c r="AY976" s="728"/>
      <c r="AZ976" s="728"/>
      <c r="BA976" s="728"/>
      <c r="BB976" s="728"/>
      <c r="BC976" s="728"/>
      <c r="BD976" s="728"/>
      <c r="BE976" s="728"/>
      <c r="BF976" s="728"/>
      <c r="BG976" s="728"/>
      <c r="BH976" s="728"/>
    </row>
    <row r="977" spans="1:60" ht="11.25" customHeight="1" x14ac:dyDescent="0.2">
      <c r="A977" s="134"/>
      <c r="B977" s="16"/>
      <c r="C977" s="2" t="s">
        <v>387</v>
      </c>
      <c r="D977" s="128">
        <v>17800071.84</v>
      </c>
      <c r="E977" s="608"/>
      <c r="F977" s="332">
        <f>F975+D977-E977</f>
        <v>47862183.700000003</v>
      </c>
    </row>
    <row r="978" spans="1:60" x14ac:dyDescent="0.2">
      <c r="A978" s="134"/>
      <c r="B978" s="16"/>
      <c r="C978" s="2" t="s">
        <v>32</v>
      </c>
      <c r="D978" s="128"/>
      <c r="E978" s="40"/>
      <c r="F978" s="332">
        <f t="shared" ref="F978" si="17">F977-E978</f>
        <v>47862183.700000003</v>
      </c>
    </row>
    <row r="979" spans="1:60" x14ac:dyDescent="0.2">
      <c r="A979" s="134"/>
      <c r="B979" s="16"/>
      <c r="C979" s="2" t="s">
        <v>1330</v>
      </c>
      <c r="D979" s="128"/>
      <c r="E979" s="40">
        <v>1322069.79</v>
      </c>
      <c r="F979" s="332">
        <f>F978+D979-E979</f>
        <v>46540113.910000004</v>
      </c>
    </row>
    <row r="980" spans="1:60" x14ac:dyDescent="0.2">
      <c r="A980" s="134"/>
      <c r="B980" s="16"/>
      <c r="C980" s="2" t="s">
        <v>1334</v>
      </c>
      <c r="D980" s="128"/>
      <c r="E980" s="40">
        <v>12159.5</v>
      </c>
      <c r="F980" s="332">
        <f t="shared" ref="F980:F987" si="18">F979+D980-E980</f>
        <v>46527954.410000004</v>
      </c>
    </row>
    <row r="981" spans="1:60" x14ac:dyDescent="0.2">
      <c r="A981" s="134"/>
      <c r="B981" s="16"/>
      <c r="C981" s="2" t="s">
        <v>5866</v>
      </c>
      <c r="D981" s="128"/>
      <c r="E981" s="40">
        <v>15000</v>
      </c>
      <c r="F981" s="332">
        <f t="shared" si="18"/>
        <v>46512954.410000004</v>
      </c>
    </row>
    <row r="982" spans="1:60" ht="15" customHeight="1" x14ac:dyDescent="0.2">
      <c r="A982" s="134"/>
      <c r="B982" s="16"/>
      <c r="C982" s="2" t="s">
        <v>1331</v>
      </c>
      <c r="D982" s="128"/>
      <c r="E982" s="40"/>
      <c r="F982" s="332">
        <f t="shared" si="18"/>
        <v>46512954.410000004</v>
      </c>
    </row>
    <row r="983" spans="1:60" ht="15" customHeight="1" x14ac:dyDescent="0.2">
      <c r="A983" s="134"/>
      <c r="B983" s="16"/>
      <c r="C983" s="2" t="s">
        <v>6174</v>
      </c>
      <c r="D983" s="128"/>
      <c r="E983" s="40">
        <v>1784.48</v>
      </c>
      <c r="F983" s="332">
        <f t="shared" si="18"/>
        <v>46511169.930000007</v>
      </c>
    </row>
    <row r="984" spans="1:60" ht="15" customHeight="1" x14ac:dyDescent="0.2">
      <c r="A984" s="134"/>
      <c r="B984" s="16"/>
      <c r="C984" s="2" t="s">
        <v>1332</v>
      </c>
      <c r="D984" s="128"/>
      <c r="E984" s="40">
        <v>263.5</v>
      </c>
      <c r="F984" s="332">
        <f t="shared" si="18"/>
        <v>46510906.430000007</v>
      </c>
    </row>
    <row r="985" spans="1:60" x14ac:dyDescent="0.2">
      <c r="A985" s="134"/>
      <c r="B985" s="16"/>
      <c r="C985" s="2" t="s">
        <v>1333</v>
      </c>
      <c r="D985" s="128"/>
      <c r="E985" s="40">
        <v>150</v>
      </c>
      <c r="F985" s="332">
        <f t="shared" si="18"/>
        <v>46510756.430000007</v>
      </c>
    </row>
    <row r="986" spans="1:60" x14ac:dyDescent="0.2">
      <c r="A986" s="134"/>
      <c r="B986" s="16"/>
      <c r="C986" s="2" t="s">
        <v>2372</v>
      </c>
      <c r="D986" s="339"/>
      <c r="E986" s="40"/>
      <c r="F986" s="332">
        <f t="shared" si="18"/>
        <v>46510756.430000007</v>
      </c>
    </row>
    <row r="987" spans="1:60" x14ac:dyDescent="0.2">
      <c r="A987" s="134"/>
      <c r="B987" s="16"/>
      <c r="C987" s="2" t="s">
        <v>4384</v>
      </c>
      <c r="D987" s="339"/>
      <c r="E987" s="40"/>
      <c r="F987" s="332">
        <f t="shared" si="18"/>
        <v>46510756.430000007</v>
      </c>
    </row>
    <row r="988" spans="1:60" x14ac:dyDescent="0.2">
      <c r="A988" s="59"/>
      <c r="B988" s="20"/>
      <c r="C988" s="86"/>
      <c r="D988" s="72"/>
      <c r="E988" s="65"/>
      <c r="F988" s="164"/>
    </row>
    <row r="989" spans="1:60" s="628" customFormat="1" ht="15" customHeight="1" x14ac:dyDescent="0.25">
      <c r="A989" s="738"/>
      <c r="B989" s="739"/>
      <c r="C989" s="749"/>
      <c r="D989" s="741"/>
      <c r="E989" s="742"/>
      <c r="F989" s="750"/>
      <c r="G989" s="744"/>
      <c r="H989" s="744"/>
      <c r="I989" s="744"/>
      <c r="J989" s="744"/>
      <c r="K989" s="744"/>
      <c r="L989" s="744"/>
      <c r="M989" s="744"/>
      <c r="N989" s="744"/>
      <c r="O989" s="744"/>
      <c r="P989" s="744"/>
      <c r="Q989" s="744"/>
      <c r="R989" s="744"/>
      <c r="S989" s="744"/>
      <c r="T989" s="744"/>
      <c r="U989" s="744"/>
      <c r="V989" s="744"/>
      <c r="W989" s="744"/>
      <c r="X989" s="744"/>
      <c r="Y989" s="744"/>
      <c r="Z989" s="744"/>
      <c r="AA989" s="744"/>
      <c r="AB989" s="744"/>
      <c r="AC989" s="744"/>
      <c r="AD989" s="744"/>
      <c r="AE989" s="744"/>
      <c r="AF989" s="744"/>
      <c r="AG989" s="744"/>
      <c r="AH989" s="744"/>
      <c r="AI989" s="744"/>
      <c r="AJ989" s="744"/>
      <c r="AK989" s="744"/>
      <c r="AL989" s="744"/>
      <c r="AM989" s="744"/>
      <c r="AN989" s="744"/>
      <c r="AO989" s="744"/>
      <c r="AP989" s="744"/>
      <c r="AQ989" s="744"/>
      <c r="AR989" s="744"/>
      <c r="AS989" s="744"/>
      <c r="AT989" s="744"/>
      <c r="AU989" s="744"/>
      <c r="AV989" s="744"/>
      <c r="AW989" s="744"/>
      <c r="AX989" s="744"/>
      <c r="AY989" s="744"/>
      <c r="AZ989" s="744"/>
      <c r="BA989" s="744"/>
      <c r="BB989" s="744"/>
      <c r="BC989" s="744"/>
      <c r="BD989" s="744"/>
      <c r="BE989" s="744"/>
      <c r="BF989" s="744"/>
      <c r="BG989" s="744"/>
      <c r="BH989" s="744"/>
    </row>
    <row r="990" spans="1:60" s="628" customFormat="1" ht="15" customHeight="1" x14ac:dyDescent="0.25">
      <c r="A990" s="887" t="s">
        <v>0</v>
      </c>
      <c r="B990" s="887"/>
      <c r="C990" s="887"/>
      <c r="D990" s="887"/>
      <c r="E990" s="887"/>
      <c r="F990" s="887"/>
      <c r="G990" s="744"/>
      <c r="H990" s="744"/>
      <c r="I990" s="744"/>
      <c r="J990" s="744"/>
      <c r="K990" s="744"/>
      <c r="L990" s="744"/>
      <c r="M990" s="744"/>
      <c r="N990" s="744"/>
      <c r="O990" s="744"/>
      <c r="P990" s="744"/>
      <c r="Q990" s="744"/>
      <c r="R990" s="744"/>
      <c r="S990" s="744"/>
      <c r="T990" s="744"/>
      <c r="U990" s="744"/>
      <c r="V990" s="744"/>
      <c r="W990" s="744"/>
      <c r="X990" s="744"/>
      <c r="Y990" s="744"/>
      <c r="Z990" s="744"/>
      <c r="AA990" s="744"/>
      <c r="AB990" s="744"/>
      <c r="AC990" s="744"/>
      <c r="AD990" s="744"/>
      <c r="AE990" s="744"/>
      <c r="AF990" s="744"/>
      <c r="AG990" s="744"/>
      <c r="AH990" s="744"/>
      <c r="AI990" s="744"/>
      <c r="AJ990" s="744"/>
      <c r="AK990" s="744"/>
      <c r="AL990" s="744"/>
      <c r="AM990" s="744"/>
      <c r="AN990" s="744"/>
      <c r="AO990" s="744"/>
      <c r="AP990" s="744"/>
      <c r="AQ990" s="744"/>
      <c r="AR990" s="744"/>
      <c r="AS990" s="744"/>
      <c r="AT990" s="744"/>
      <c r="AU990" s="744"/>
      <c r="AV990" s="744"/>
      <c r="AW990" s="744"/>
      <c r="AX990" s="744"/>
      <c r="AY990" s="744"/>
      <c r="AZ990" s="744"/>
      <c r="BA990" s="744"/>
      <c r="BB990" s="744"/>
      <c r="BC990" s="744"/>
      <c r="BD990" s="744"/>
      <c r="BE990" s="744"/>
      <c r="BF990" s="744"/>
      <c r="BG990" s="744"/>
      <c r="BH990" s="744"/>
    </row>
    <row r="991" spans="1:60" s="628" customFormat="1" ht="15" customHeight="1" x14ac:dyDescent="0.25">
      <c r="A991" s="887" t="s">
        <v>1</v>
      </c>
      <c r="B991" s="887"/>
      <c r="C991" s="887"/>
      <c r="D991" s="887"/>
      <c r="E991" s="887"/>
      <c r="F991" s="887"/>
      <c r="G991" s="744"/>
      <c r="H991" s="744"/>
      <c r="I991" s="744"/>
      <c r="J991" s="744"/>
      <c r="K991" s="744"/>
      <c r="L991" s="744"/>
      <c r="M991" s="744"/>
      <c r="N991" s="744"/>
      <c r="O991" s="744"/>
      <c r="P991" s="744"/>
      <c r="Q991" s="744"/>
      <c r="R991" s="744"/>
      <c r="S991" s="744"/>
      <c r="T991" s="744"/>
      <c r="U991" s="744"/>
      <c r="V991" s="744"/>
      <c r="W991" s="744"/>
      <c r="X991" s="744"/>
      <c r="Y991" s="744"/>
      <c r="Z991" s="744"/>
      <c r="AA991" s="744"/>
      <c r="AB991" s="744"/>
      <c r="AC991" s="744"/>
      <c r="AD991" s="744"/>
      <c r="AE991" s="744"/>
      <c r="AF991" s="744"/>
      <c r="AG991" s="744"/>
      <c r="AH991" s="744"/>
      <c r="AI991" s="744"/>
      <c r="AJ991" s="744"/>
      <c r="AK991" s="744"/>
      <c r="AL991" s="744"/>
      <c r="AM991" s="744"/>
      <c r="AN991" s="744"/>
      <c r="AO991" s="744"/>
      <c r="AP991" s="744"/>
      <c r="AQ991" s="744"/>
      <c r="AR991" s="744"/>
      <c r="AS991" s="744"/>
      <c r="AT991" s="744"/>
      <c r="AU991" s="744"/>
      <c r="AV991" s="744"/>
      <c r="AW991" s="744"/>
      <c r="AX991" s="744"/>
      <c r="AY991" s="744"/>
      <c r="AZ991" s="744"/>
      <c r="BA991" s="744"/>
      <c r="BB991" s="744"/>
      <c r="BC991" s="744"/>
      <c r="BD991" s="744"/>
      <c r="BE991" s="744"/>
      <c r="BF991" s="744"/>
      <c r="BG991" s="744"/>
      <c r="BH991" s="744"/>
    </row>
    <row r="992" spans="1:60" s="628" customFormat="1" ht="15" customHeight="1" x14ac:dyDescent="0.25">
      <c r="A992" s="889" t="s">
        <v>4443</v>
      </c>
      <c r="B992" s="889"/>
      <c r="C992" s="889"/>
      <c r="D992" s="889"/>
      <c r="E992" s="889"/>
      <c r="F992" s="889"/>
      <c r="G992" s="744"/>
      <c r="H992" s="744"/>
      <c r="I992" s="744"/>
      <c r="J992" s="744"/>
      <c r="K992" s="744"/>
      <c r="L992" s="744"/>
      <c r="M992" s="744"/>
      <c r="N992" s="744"/>
      <c r="O992" s="744"/>
      <c r="P992" s="744"/>
      <c r="Q992" s="744"/>
      <c r="R992" s="744"/>
      <c r="S992" s="744"/>
      <c r="T992" s="744"/>
      <c r="U992" s="744"/>
      <c r="V992" s="744"/>
      <c r="W992" s="744"/>
      <c r="X992" s="744"/>
      <c r="Y992" s="744"/>
      <c r="Z992" s="744"/>
      <c r="AA992" s="744"/>
      <c r="AB992" s="744"/>
      <c r="AC992" s="744"/>
      <c r="AD992" s="744"/>
      <c r="AE992" s="744"/>
      <c r="AF992" s="744"/>
      <c r="AG992" s="744"/>
      <c r="AH992" s="744"/>
      <c r="AI992" s="744"/>
      <c r="AJ992" s="744"/>
      <c r="AK992" s="744"/>
      <c r="AL992" s="744"/>
      <c r="AM992" s="744"/>
      <c r="AN992" s="744"/>
      <c r="AO992" s="744"/>
      <c r="AP992" s="744"/>
      <c r="AQ992" s="744"/>
      <c r="AR992" s="744"/>
      <c r="AS992" s="744"/>
      <c r="AT992" s="744"/>
      <c r="AU992" s="744"/>
      <c r="AV992" s="744"/>
      <c r="AW992" s="744"/>
      <c r="AX992" s="744"/>
      <c r="AY992" s="744"/>
      <c r="AZ992" s="744"/>
      <c r="BA992" s="744"/>
      <c r="BB992" s="744"/>
      <c r="BC992" s="744"/>
      <c r="BD992" s="744"/>
      <c r="BE992" s="744"/>
      <c r="BF992" s="744"/>
      <c r="BG992" s="744"/>
      <c r="BH992" s="744"/>
    </row>
    <row r="993" spans="1:60" s="628" customFormat="1" ht="15" customHeight="1" x14ac:dyDescent="0.25">
      <c r="A993" s="889" t="s">
        <v>2</v>
      </c>
      <c r="B993" s="889"/>
      <c r="C993" s="889"/>
      <c r="D993" s="889"/>
      <c r="E993" s="889"/>
      <c r="F993" s="889"/>
      <c r="G993" s="744"/>
      <c r="H993" s="744"/>
      <c r="I993" s="744"/>
      <c r="J993" s="744"/>
      <c r="K993" s="744"/>
      <c r="L993" s="744"/>
      <c r="M993" s="744"/>
      <c r="N993" s="744"/>
      <c r="O993" s="744"/>
      <c r="P993" s="744"/>
      <c r="Q993" s="744"/>
      <c r="R993" s="744"/>
      <c r="S993" s="744"/>
      <c r="T993" s="744"/>
      <c r="U993" s="744"/>
      <c r="V993" s="744"/>
      <c r="W993" s="744"/>
      <c r="X993" s="744"/>
      <c r="Y993" s="744"/>
      <c r="Z993" s="744"/>
      <c r="AA993" s="744"/>
      <c r="AB993" s="744"/>
      <c r="AC993" s="744"/>
      <c r="AD993" s="744"/>
      <c r="AE993" s="744"/>
      <c r="AF993" s="744"/>
      <c r="AG993" s="744"/>
      <c r="AH993" s="744"/>
      <c r="AI993" s="744"/>
      <c r="AJ993" s="744"/>
      <c r="AK993" s="744"/>
      <c r="AL993" s="744"/>
      <c r="AM993" s="744"/>
      <c r="AN993" s="744"/>
      <c r="AO993" s="744"/>
      <c r="AP993" s="744"/>
      <c r="AQ993" s="744"/>
      <c r="AR993" s="744"/>
      <c r="AS993" s="744"/>
      <c r="AT993" s="744"/>
      <c r="AU993" s="744"/>
      <c r="AV993" s="744"/>
      <c r="AW993" s="744"/>
      <c r="AX993" s="744"/>
      <c r="AY993" s="744"/>
      <c r="AZ993" s="744"/>
      <c r="BA993" s="744"/>
      <c r="BB993" s="744"/>
      <c r="BC993" s="744"/>
      <c r="BD993" s="744"/>
      <c r="BE993" s="744"/>
      <c r="BF993" s="744"/>
      <c r="BG993" s="744"/>
      <c r="BH993" s="744"/>
    </row>
    <row r="994" spans="1:60" s="628" customFormat="1" ht="15" customHeight="1" x14ac:dyDescent="0.25">
      <c r="A994" s="747"/>
      <c r="B994" s="627"/>
      <c r="D994" s="629"/>
      <c r="E994" s="630"/>
      <c r="F994" s="631"/>
      <c r="G994" s="744"/>
      <c r="H994" s="744"/>
      <c r="I994" s="744"/>
      <c r="J994" s="744"/>
      <c r="K994" s="744"/>
      <c r="L994" s="744"/>
      <c r="M994" s="744"/>
      <c r="N994" s="744"/>
      <c r="O994" s="744"/>
      <c r="P994" s="744"/>
      <c r="Q994" s="744"/>
      <c r="R994" s="744"/>
      <c r="S994" s="744"/>
      <c r="T994" s="744"/>
      <c r="U994" s="744"/>
      <c r="V994" s="744"/>
      <c r="W994" s="744"/>
      <c r="X994" s="744"/>
      <c r="Y994" s="744"/>
      <c r="Z994" s="744"/>
      <c r="AA994" s="744"/>
      <c r="AB994" s="744"/>
      <c r="AC994" s="744"/>
      <c r="AD994" s="744"/>
      <c r="AE994" s="744"/>
      <c r="AF994" s="744"/>
      <c r="AG994" s="744"/>
      <c r="AH994" s="744"/>
      <c r="AI994" s="744"/>
      <c r="AJ994" s="744"/>
      <c r="AK994" s="744"/>
      <c r="AL994" s="744"/>
      <c r="AM994" s="744"/>
      <c r="AN994" s="744"/>
      <c r="AO994" s="744"/>
      <c r="AP994" s="744"/>
      <c r="AQ994" s="744"/>
      <c r="AR994" s="744"/>
      <c r="AS994" s="744"/>
      <c r="AT994" s="744"/>
      <c r="AU994" s="744"/>
      <c r="AV994" s="744"/>
      <c r="AW994" s="744"/>
      <c r="AX994" s="744"/>
      <c r="AY994" s="744"/>
      <c r="AZ994" s="744"/>
      <c r="BA994" s="744"/>
      <c r="BB994" s="744"/>
      <c r="BC994" s="744"/>
      <c r="BD994" s="744"/>
      <c r="BE994" s="744"/>
      <c r="BF994" s="744"/>
      <c r="BG994" s="744"/>
      <c r="BH994" s="744"/>
    </row>
    <row r="995" spans="1:60" s="628" customFormat="1" ht="15" customHeight="1" x14ac:dyDescent="0.25">
      <c r="A995" s="1023" t="s">
        <v>25</v>
      </c>
      <c r="B995" s="1024"/>
      <c r="C995" s="1024"/>
      <c r="D995" s="1024"/>
      <c r="E995" s="1024"/>
      <c r="F995" s="1025"/>
      <c r="G995" s="744"/>
      <c r="H995" s="744"/>
      <c r="I995" s="744"/>
      <c r="J995" s="744"/>
      <c r="K995" s="744"/>
      <c r="L995" s="744"/>
      <c r="M995" s="744"/>
      <c r="N995" s="744"/>
      <c r="O995" s="744"/>
      <c r="P995" s="744"/>
      <c r="Q995" s="744"/>
      <c r="R995" s="744"/>
      <c r="S995" s="744"/>
      <c r="T995" s="744"/>
      <c r="U995" s="744"/>
      <c r="V995" s="744"/>
      <c r="W995" s="744"/>
      <c r="X995" s="744"/>
      <c r="Y995" s="744"/>
      <c r="Z995" s="744"/>
      <c r="AA995" s="744"/>
      <c r="AB995" s="744"/>
      <c r="AC995" s="744"/>
      <c r="AD995" s="744"/>
      <c r="AE995" s="744"/>
      <c r="AF995" s="744"/>
      <c r="AG995" s="744"/>
      <c r="AH995" s="744"/>
      <c r="AI995" s="744"/>
      <c r="AJ995" s="744"/>
      <c r="AK995" s="744"/>
      <c r="AL995" s="744"/>
      <c r="AM995" s="744"/>
      <c r="AN995" s="744"/>
      <c r="AO995" s="744"/>
      <c r="AP995" s="744"/>
      <c r="AQ995" s="744"/>
      <c r="AR995" s="744"/>
      <c r="AS995" s="744"/>
      <c r="AT995" s="744"/>
      <c r="AU995" s="744"/>
      <c r="AV995" s="744"/>
      <c r="AW995" s="744"/>
      <c r="AX995" s="744"/>
      <c r="AY995" s="744"/>
      <c r="AZ995" s="744"/>
      <c r="BA995" s="744"/>
      <c r="BB995" s="744"/>
      <c r="BC995" s="744"/>
      <c r="BD995" s="744"/>
      <c r="BE995" s="744"/>
      <c r="BF995" s="744"/>
      <c r="BG995" s="744"/>
      <c r="BH995" s="744"/>
    </row>
    <row r="996" spans="1:60" s="729" customFormat="1" ht="12" x14ac:dyDescent="0.2">
      <c r="A996" s="1023" t="s">
        <v>4</v>
      </c>
      <c r="B996" s="1024"/>
      <c r="C996" s="1024"/>
      <c r="D996" s="1024"/>
      <c r="E996" s="1025"/>
      <c r="F996" s="727">
        <v>689690.24</v>
      </c>
      <c r="G996" s="728"/>
      <c r="H996" s="728"/>
      <c r="I996" s="728"/>
      <c r="J996" s="728"/>
      <c r="K996" s="728"/>
      <c r="L996" s="728"/>
      <c r="M996" s="728"/>
      <c r="N996" s="728"/>
      <c r="O996" s="728"/>
      <c r="P996" s="728"/>
      <c r="Q996" s="728"/>
      <c r="R996" s="728"/>
      <c r="S996" s="728"/>
      <c r="T996" s="728"/>
      <c r="U996" s="728"/>
      <c r="V996" s="728"/>
      <c r="W996" s="728"/>
      <c r="X996" s="728"/>
      <c r="Y996" s="728"/>
      <c r="Z996" s="728"/>
      <c r="AA996" s="728"/>
      <c r="AB996" s="728"/>
      <c r="AC996" s="728"/>
      <c r="AD996" s="728"/>
      <c r="AE996" s="728"/>
      <c r="AF996" s="728"/>
      <c r="AG996" s="728"/>
      <c r="AH996" s="728"/>
      <c r="AI996" s="728"/>
      <c r="AJ996" s="728"/>
      <c r="AK996" s="728"/>
      <c r="AL996" s="728"/>
      <c r="AM996" s="728"/>
      <c r="AN996" s="728"/>
      <c r="AO996" s="728"/>
      <c r="AP996" s="728"/>
      <c r="AQ996" s="728"/>
      <c r="AR996" s="728"/>
      <c r="AS996" s="728"/>
      <c r="AT996" s="728"/>
      <c r="AU996" s="728"/>
      <c r="AV996" s="728"/>
      <c r="AW996" s="728"/>
      <c r="AX996" s="728"/>
      <c r="AY996" s="728"/>
      <c r="AZ996" s="728"/>
      <c r="BA996" s="728"/>
      <c r="BB996" s="728"/>
      <c r="BC996" s="728"/>
      <c r="BD996" s="728"/>
      <c r="BE996" s="728"/>
      <c r="BF996" s="728"/>
      <c r="BG996" s="728"/>
      <c r="BH996" s="728"/>
    </row>
    <row r="997" spans="1:60" s="729" customFormat="1" ht="12" x14ac:dyDescent="0.2">
      <c r="A997" s="733" t="s">
        <v>5</v>
      </c>
      <c r="B997" s="733" t="s">
        <v>23</v>
      </c>
      <c r="C997" s="733" t="s">
        <v>22</v>
      </c>
      <c r="D997" s="733" t="s">
        <v>8</v>
      </c>
      <c r="E997" s="733" t="s">
        <v>9</v>
      </c>
      <c r="F997" s="733" t="s">
        <v>6181</v>
      </c>
      <c r="G997" s="728"/>
      <c r="H997" s="728"/>
      <c r="I997" s="728"/>
      <c r="J997" s="728"/>
      <c r="K997" s="728"/>
      <c r="L997" s="728"/>
      <c r="M997" s="728"/>
      <c r="N997" s="728"/>
      <c r="O997" s="728"/>
      <c r="P997" s="728"/>
      <c r="Q997" s="728"/>
      <c r="R997" s="728"/>
      <c r="S997" s="728"/>
      <c r="T997" s="728"/>
      <c r="U997" s="728"/>
      <c r="V997" s="728"/>
      <c r="W997" s="728"/>
      <c r="X997" s="728"/>
      <c r="Y997" s="728"/>
      <c r="Z997" s="728"/>
      <c r="AA997" s="728"/>
      <c r="AB997" s="728"/>
      <c r="AC997" s="728"/>
      <c r="AD997" s="728"/>
      <c r="AE997" s="728"/>
      <c r="AF997" s="728"/>
      <c r="AG997" s="728"/>
      <c r="AH997" s="728"/>
      <c r="AI997" s="728"/>
      <c r="AJ997" s="728"/>
      <c r="AK997" s="728"/>
      <c r="AL997" s="728"/>
      <c r="AM997" s="728"/>
      <c r="AN997" s="728"/>
      <c r="AO997" s="728"/>
      <c r="AP997" s="728"/>
      <c r="AQ997" s="728"/>
      <c r="AR997" s="728"/>
      <c r="AS997" s="728"/>
      <c r="AT997" s="728"/>
      <c r="AU997" s="728"/>
      <c r="AV997" s="728"/>
      <c r="AW997" s="728"/>
      <c r="AX997" s="728"/>
      <c r="AY997" s="728"/>
      <c r="AZ997" s="728"/>
      <c r="BA997" s="728"/>
      <c r="BB997" s="728"/>
      <c r="BC997" s="728"/>
      <c r="BD997" s="728"/>
      <c r="BE997" s="728"/>
      <c r="BF997" s="728"/>
      <c r="BG997" s="728"/>
      <c r="BH997" s="728"/>
    </row>
    <row r="998" spans="1:60" s="729" customFormat="1" ht="12" x14ac:dyDescent="0.2">
      <c r="A998" s="87"/>
      <c r="B998" s="27"/>
      <c r="C998" s="2" t="s">
        <v>751</v>
      </c>
      <c r="D998" s="730"/>
      <c r="E998" s="455"/>
      <c r="F998" s="41">
        <f>F996+D998-E998</f>
        <v>689690.24</v>
      </c>
      <c r="G998" s="728"/>
      <c r="H998" s="728"/>
      <c r="I998" s="728"/>
      <c r="J998" s="728"/>
      <c r="K998" s="728"/>
      <c r="L998" s="728"/>
      <c r="M998" s="728"/>
      <c r="N998" s="728"/>
      <c r="O998" s="728"/>
      <c r="P998" s="728"/>
      <c r="Q998" s="728"/>
      <c r="R998" s="728"/>
      <c r="S998" s="728"/>
      <c r="T998" s="728"/>
      <c r="U998" s="728"/>
      <c r="V998" s="728"/>
      <c r="W998" s="728"/>
      <c r="X998" s="728"/>
      <c r="Y998" s="728"/>
      <c r="Z998" s="728"/>
      <c r="AA998" s="728"/>
      <c r="AB998" s="728"/>
      <c r="AC998" s="728"/>
      <c r="AD998" s="728"/>
      <c r="AE998" s="728"/>
      <c r="AF998" s="728"/>
      <c r="AG998" s="728"/>
      <c r="AH998" s="728"/>
      <c r="AI998" s="728"/>
      <c r="AJ998" s="728"/>
      <c r="AK998" s="728"/>
      <c r="AL998" s="728"/>
      <c r="AM998" s="728"/>
      <c r="AN998" s="728"/>
      <c r="AO998" s="728"/>
      <c r="AP998" s="728"/>
      <c r="AQ998" s="728"/>
      <c r="AR998" s="728"/>
      <c r="AS998" s="728"/>
      <c r="AT998" s="728"/>
      <c r="AU998" s="728"/>
      <c r="AV998" s="728"/>
      <c r="AW998" s="728"/>
      <c r="AX998" s="728"/>
      <c r="AY998" s="728"/>
      <c r="AZ998" s="728"/>
      <c r="BA998" s="728"/>
      <c r="BB998" s="728"/>
      <c r="BC998" s="728"/>
      <c r="BD998" s="728"/>
      <c r="BE998" s="728"/>
      <c r="BF998" s="728"/>
      <c r="BG998" s="728"/>
      <c r="BH998" s="728"/>
    </row>
    <row r="999" spans="1:60" x14ac:dyDescent="0.2">
      <c r="A999" s="83"/>
      <c r="B999" s="34"/>
      <c r="C999" s="4" t="s">
        <v>16</v>
      </c>
      <c r="D999" s="731"/>
      <c r="E999" s="109"/>
      <c r="F999" s="732">
        <f>F998+D999-E999</f>
        <v>689690.24</v>
      </c>
    </row>
    <row r="1000" spans="1:60" ht="15" customHeight="1" x14ac:dyDescent="0.2">
      <c r="A1000" s="87"/>
      <c r="B1000" s="27"/>
      <c r="C1000" s="2" t="s">
        <v>1358</v>
      </c>
      <c r="D1000" s="62"/>
      <c r="E1000" s="717">
        <v>175</v>
      </c>
      <c r="F1000" s="41">
        <f>F999+D1000-E1000</f>
        <v>689515.24</v>
      </c>
    </row>
    <row r="1001" spans="1:60" ht="15" customHeight="1" x14ac:dyDescent="0.2">
      <c r="A1001" s="17"/>
      <c r="B1001" s="7"/>
      <c r="C1001" s="7"/>
      <c r="D1001" s="73"/>
      <c r="E1001" s="283"/>
      <c r="F1001" s="116"/>
    </row>
    <row r="1002" spans="1:60" x14ac:dyDescent="0.2">
      <c r="A1002" s="17"/>
      <c r="B1002" s="7"/>
      <c r="C1002" s="7"/>
      <c r="D1002" s="73"/>
      <c r="E1002" s="283"/>
      <c r="F1002" s="116"/>
    </row>
    <row r="1003" spans="1:60" x14ac:dyDescent="0.2">
      <c r="A1003" s="17"/>
      <c r="B1003" s="7"/>
      <c r="C1003" s="7"/>
      <c r="D1003" s="73"/>
      <c r="E1003" s="283"/>
      <c r="F1003" s="116"/>
    </row>
    <row r="1004" spans="1:60" x14ac:dyDescent="0.2">
      <c r="A1004" s="17"/>
      <c r="B1004" s="7"/>
      <c r="C1004" s="7"/>
      <c r="D1004" s="73"/>
      <c r="E1004" s="283"/>
      <c r="F1004" s="116"/>
    </row>
    <row r="1005" spans="1:60" x14ac:dyDescent="0.2">
      <c r="A1005" s="17"/>
      <c r="B1005" s="7"/>
      <c r="C1005" s="7"/>
      <c r="D1005" s="73"/>
      <c r="E1005" s="283"/>
      <c r="F1005" s="116"/>
    </row>
    <row r="1006" spans="1:60" s="628" customFormat="1" ht="15" customHeight="1" x14ac:dyDescent="0.25">
      <c r="A1006" s="748"/>
      <c r="B1006" s="751"/>
      <c r="C1006" s="751"/>
      <c r="D1006" s="752"/>
      <c r="E1006" s="753"/>
      <c r="F1006" s="754"/>
      <c r="G1006" s="744"/>
      <c r="H1006" s="744"/>
      <c r="I1006" s="744"/>
      <c r="J1006" s="744"/>
      <c r="K1006" s="744"/>
      <c r="L1006" s="744"/>
      <c r="M1006" s="744"/>
      <c r="N1006" s="744"/>
      <c r="O1006" s="744"/>
      <c r="P1006" s="744"/>
      <c r="Q1006" s="744"/>
      <c r="R1006" s="744"/>
      <c r="S1006" s="744"/>
      <c r="T1006" s="744"/>
      <c r="U1006" s="744"/>
      <c r="V1006" s="744"/>
      <c r="W1006" s="744"/>
      <c r="X1006" s="744"/>
      <c r="Y1006" s="744"/>
      <c r="Z1006" s="744"/>
      <c r="AA1006" s="744"/>
      <c r="AB1006" s="744"/>
      <c r="AC1006" s="744"/>
      <c r="AD1006" s="744"/>
      <c r="AE1006" s="744"/>
      <c r="AF1006" s="744"/>
      <c r="AG1006" s="744"/>
      <c r="AH1006" s="744"/>
      <c r="AI1006" s="744"/>
      <c r="AJ1006" s="744"/>
      <c r="AK1006" s="744"/>
      <c r="AL1006" s="744"/>
      <c r="AM1006" s="744"/>
      <c r="AN1006" s="744"/>
      <c r="AO1006" s="744"/>
      <c r="AP1006" s="744"/>
      <c r="AQ1006" s="744"/>
      <c r="AR1006" s="744"/>
      <c r="AS1006" s="744"/>
      <c r="AT1006" s="744"/>
      <c r="AU1006" s="744"/>
      <c r="AV1006" s="744"/>
      <c r="AW1006" s="744"/>
      <c r="AX1006" s="744"/>
      <c r="AY1006" s="744"/>
      <c r="AZ1006" s="744"/>
      <c r="BA1006" s="744"/>
      <c r="BB1006" s="744"/>
      <c r="BC1006" s="744"/>
      <c r="BD1006" s="744"/>
      <c r="BE1006" s="744"/>
      <c r="BF1006" s="744"/>
      <c r="BG1006" s="744"/>
      <c r="BH1006" s="744"/>
    </row>
    <row r="1007" spans="1:60" s="628" customFormat="1" ht="15" customHeight="1" x14ac:dyDescent="0.25">
      <c r="A1007" s="887" t="s">
        <v>0</v>
      </c>
      <c r="B1007" s="887"/>
      <c r="C1007" s="887"/>
      <c r="D1007" s="887"/>
      <c r="E1007" s="887"/>
      <c r="F1007" s="887"/>
      <c r="G1007" s="744"/>
      <c r="H1007" s="744"/>
      <c r="I1007" s="744"/>
      <c r="J1007" s="744"/>
      <c r="K1007" s="744"/>
      <c r="L1007" s="744"/>
      <c r="M1007" s="744"/>
      <c r="N1007" s="744"/>
      <c r="O1007" s="744"/>
      <c r="P1007" s="744"/>
      <c r="Q1007" s="744"/>
      <c r="R1007" s="744"/>
      <c r="S1007" s="744"/>
      <c r="T1007" s="744"/>
      <c r="U1007" s="744"/>
      <c r="V1007" s="744"/>
      <c r="W1007" s="744"/>
      <c r="X1007" s="744"/>
      <c r="Y1007" s="744"/>
      <c r="Z1007" s="744"/>
      <c r="AA1007" s="744"/>
      <c r="AB1007" s="744"/>
      <c r="AC1007" s="744"/>
      <c r="AD1007" s="744"/>
      <c r="AE1007" s="744"/>
      <c r="AF1007" s="744"/>
      <c r="AG1007" s="744"/>
      <c r="AH1007" s="744"/>
      <c r="AI1007" s="744"/>
      <c r="AJ1007" s="744"/>
      <c r="AK1007" s="744"/>
      <c r="AL1007" s="744"/>
      <c r="AM1007" s="744"/>
      <c r="AN1007" s="744"/>
      <c r="AO1007" s="744"/>
      <c r="AP1007" s="744"/>
      <c r="AQ1007" s="744"/>
      <c r="AR1007" s="744"/>
      <c r="AS1007" s="744"/>
      <c r="AT1007" s="744"/>
      <c r="AU1007" s="744"/>
      <c r="AV1007" s="744"/>
      <c r="AW1007" s="744"/>
      <c r="AX1007" s="744"/>
      <c r="AY1007" s="744"/>
      <c r="AZ1007" s="744"/>
      <c r="BA1007" s="744"/>
      <c r="BB1007" s="744"/>
      <c r="BC1007" s="744"/>
      <c r="BD1007" s="744"/>
      <c r="BE1007" s="744"/>
      <c r="BF1007" s="744"/>
      <c r="BG1007" s="744"/>
      <c r="BH1007" s="744"/>
    </row>
    <row r="1008" spans="1:60" s="628" customFormat="1" ht="15" customHeight="1" x14ac:dyDescent="0.25">
      <c r="A1008" s="887" t="s">
        <v>1</v>
      </c>
      <c r="B1008" s="887"/>
      <c r="C1008" s="887"/>
      <c r="D1008" s="887"/>
      <c r="E1008" s="887"/>
      <c r="F1008" s="887"/>
      <c r="G1008" s="744"/>
      <c r="H1008" s="744"/>
      <c r="I1008" s="744"/>
      <c r="J1008" s="744"/>
      <c r="K1008" s="744"/>
      <c r="L1008" s="744"/>
      <c r="M1008" s="744"/>
      <c r="N1008" s="744"/>
      <c r="O1008" s="744"/>
      <c r="P1008" s="744"/>
      <c r="Q1008" s="744"/>
      <c r="R1008" s="744"/>
      <c r="S1008" s="744"/>
      <c r="T1008" s="744"/>
      <c r="U1008" s="744"/>
      <c r="V1008" s="744"/>
      <c r="W1008" s="744"/>
      <c r="X1008" s="744"/>
      <c r="Y1008" s="744"/>
      <c r="Z1008" s="744"/>
      <c r="AA1008" s="744"/>
      <c r="AB1008" s="744"/>
      <c r="AC1008" s="744"/>
      <c r="AD1008" s="744"/>
      <c r="AE1008" s="744"/>
      <c r="AF1008" s="744"/>
      <c r="AG1008" s="744"/>
      <c r="AH1008" s="744"/>
      <c r="AI1008" s="744"/>
      <c r="AJ1008" s="744"/>
      <c r="AK1008" s="744"/>
      <c r="AL1008" s="744"/>
      <c r="AM1008" s="744"/>
      <c r="AN1008" s="744"/>
      <c r="AO1008" s="744"/>
      <c r="AP1008" s="744"/>
      <c r="AQ1008" s="744"/>
      <c r="AR1008" s="744"/>
      <c r="AS1008" s="744"/>
      <c r="AT1008" s="744"/>
      <c r="AU1008" s="744"/>
      <c r="AV1008" s="744"/>
      <c r="AW1008" s="744"/>
      <c r="AX1008" s="744"/>
      <c r="AY1008" s="744"/>
      <c r="AZ1008" s="744"/>
      <c r="BA1008" s="744"/>
      <c r="BB1008" s="744"/>
      <c r="BC1008" s="744"/>
      <c r="BD1008" s="744"/>
      <c r="BE1008" s="744"/>
      <c r="BF1008" s="744"/>
      <c r="BG1008" s="744"/>
      <c r="BH1008" s="744"/>
    </row>
    <row r="1009" spans="1:60" s="628" customFormat="1" ht="15" customHeight="1" x14ac:dyDescent="0.25">
      <c r="A1009" s="889" t="s">
        <v>4444</v>
      </c>
      <c r="B1009" s="889"/>
      <c r="C1009" s="889"/>
      <c r="D1009" s="889"/>
      <c r="E1009" s="889"/>
      <c r="F1009" s="889"/>
      <c r="G1009" s="744"/>
      <c r="H1009" s="744"/>
      <c r="I1009" s="744"/>
      <c r="J1009" s="744"/>
      <c r="K1009" s="744"/>
      <c r="L1009" s="744"/>
      <c r="M1009" s="744"/>
      <c r="N1009" s="744"/>
      <c r="O1009" s="744"/>
      <c r="P1009" s="744"/>
      <c r="Q1009" s="744"/>
      <c r="R1009" s="744"/>
      <c r="S1009" s="744"/>
      <c r="T1009" s="744"/>
      <c r="U1009" s="744"/>
      <c r="V1009" s="744"/>
      <c r="W1009" s="744"/>
      <c r="X1009" s="744"/>
      <c r="Y1009" s="744"/>
      <c r="Z1009" s="744"/>
      <c r="AA1009" s="744"/>
      <c r="AB1009" s="744"/>
      <c r="AC1009" s="744"/>
      <c r="AD1009" s="744"/>
      <c r="AE1009" s="744"/>
      <c r="AF1009" s="744"/>
      <c r="AG1009" s="744"/>
      <c r="AH1009" s="744"/>
      <c r="AI1009" s="744"/>
      <c r="AJ1009" s="744"/>
      <c r="AK1009" s="744"/>
      <c r="AL1009" s="744"/>
      <c r="AM1009" s="744"/>
      <c r="AN1009" s="744"/>
      <c r="AO1009" s="744"/>
      <c r="AP1009" s="744"/>
      <c r="AQ1009" s="744"/>
      <c r="AR1009" s="744"/>
      <c r="AS1009" s="744"/>
      <c r="AT1009" s="744"/>
      <c r="AU1009" s="744"/>
      <c r="AV1009" s="744"/>
      <c r="AW1009" s="744"/>
      <c r="AX1009" s="744"/>
      <c r="AY1009" s="744"/>
      <c r="AZ1009" s="744"/>
      <c r="BA1009" s="744"/>
      <c r="BB1009" s="744"/>
      <c r="BC1009" s="744"/>
      <c r="BD1009" s="744"/>
      <c r="BE1009" s="744"/>
      <c r="BF1009" s="744"/>
      <c r="BG1009" s="744"/>
      <c r="BH1009" s="744"/>
    </row>
    <row r="1010" spans="1:60" s="628" customFormat="1" ht="15" customHeight="1" x14ac:dyDescent="0.25">
      <c r="A1010" s="889" t="s">
        <v>2</v>
      </c>
      <c r="B1010" s="889"/>
      <c r="C1010" s="889"/>
      <c r="D1010" s="889"/>
      <c r="E1010" s="889"/>
      <c r="F1010" s="889"/>
      <c r="G1010" s="744"/>
      <c r="H1010" s="744"/>
      <c r="I1010" s="744"/>
      <c r="J1010" s="744"/>
      <c r="K1010" s="744"/>
      <c r="L1010" s="744"/>
      <c r="M1010" s="744"/>
      <c r="N1010" s="744"/>
      <c r="O1010" s="744"/>
      <c r="P1010" s="744"/>
      <c r="Q1010" s="744"/>
      <c r="R1010" s="744"/>
      <c r="S1010" s="744"/>
      <c r="T1010" s="744"/>
      <c r="U1010" s="744"/>
      <c r="V1010" s="744"/>
      <c r="W1010" s="744"/>
      <c r="X1010" s="744"/>
      <c r="Y1010" s="744"/>
      <c r="Z1010" s="744"/>
      <c r="AA1010" s="744"/>
      <c r="AB1010" s="744"/>
      <c r="AC1010" s="744"/>
      <c r="AD1010" s="744"/>
      <c r="AE1010" s="744"/>
      <c r="AF1010" s="744"/>
      <c r="AG1010" s="744"/>
      <c r="AH1010" s="744"/>
      <c r="AI1010" s="744"/>
      <c r="AJ1010" s="744"/>
      <c r="AK1010" s="744"/>
      <c r="AL1010" s="744"/>
      <c r="AM1010" s="744"/>
      <c r="AN1010" s="744"/>
      <c r="AO1010" s="744"/>
      <c r="AP1010" s="744"/>
      <c r="AQ1010" s="744"/>
      <c r="AR1010" s="744"/>
      <c r="AS1010" s="744"/>
      <c r="AT1010" s="744"/>
      <c r="AU1010" s="744"/>
      <c r="AV1010" s="744"/>
      <c r="AW1010" s="744"/>
      <c r="AX1010" s="744"/>
      <c r="AY1010" s="744"/>
      <c r="AZ1010" s="744"/>
      <c r="BA1010" s="744"/>
      <c r="BB1010" s="744"/>
      <c r="BC1010" s="744"/>
      <c r="BD1010" s="744"/>
      <c r="BE1010" s="744"/>
      <c r="BF1010" s="744"/>
      <c r="BG1010" s="744"/>
      <c r="BH1010" s="744"/>
    </row>
    <row r="1011" spans="1:60" ht="15" customHeight="1" x14ac:dyDescent="0.2">
      <c r="A1011" s="17"/>
      <c r="B1011" s="7"/>
      <c r="C1011" s="14"/>
      <c r="D1011" s="69"/>
      <c r="E1011" s="108"/>
      <c r="F1011" s="103"/>
    </row>
    <row r="1012" spans="1:60" x14ac:dyDescent="0.2">
      <c r="A1012" s="17"/>
      <c r="B1012" s="7"/>
      <c r="C1012" s="14"/>
      <c r="D1012" s="69"/>
      <c r="E1012" s="108"/>
      <c r="F1012" s="103"/>
    </row>
    <row r="1013" spans="1:60" ht="15" customHeight="1" x14ac:dyDescent="0.2">
      <c r="A1013" s="1023" t="s">
        <v>26</v>
      </c>
      <c r="B1013" s="1024"/>
      <c r="C1013" s="1024"/>
      <c r="D1013" s="1024"/>
      <c r="E1013" s="1024"/>
      <c r="F1013" s="1025"/>
    </row>
    <row r="1014" spans="1:60" ht="30" customHeight="1" x14ac:dyDescent="0.2">
      <c r="A1014" s="1023" t="s">
        <v>4</v>
      </c>
      <c r="B1014" s="1024"/>
      <c r="C1014" s="1024"/>
      <c r="D1014" s="1024"/>
      <c r="E1014" s="1025"/>
      <c r="F1014" s="734">
        <v>132533.06</v>
      </c>
      <c r="G1014" s="623"/>
    </row>
    <row r="1015" spans="1:60" ht="33" customHeight="1" x14ac:dyDescent="0.2">
      <c r="A1015" s="733" t="s">
        <v>5</v>
      </c>
      <c r="B1015" s="733" t="s">
        <v>23</v>
      </c>
      <c r="C1015" s="733" t="s">
        <v>22</v>
      </c>
      <c r="D1015" s="733" t="s">
        <v>8</v>
      </c>
      <c r="E1015" s="733" t="s">
        <v>9</v>
      </c>
      <c r="F1015" s="733" t="s">
        <v>6181</v>
      </c>
      <c r="G1015" s="623"/>
    </row>
    <row r="1016" spans="1:60" ht="11.25" customHeight="1" x14ac:dyDescent="0.2">
      <c r="A1016" s="87"/>
      <c r="B1016" s="1"/>
      <c r="C1016" s="2" t="s">
        <v>27</v>
      </c>
      <c r="D1016" s="62"/>
      <c r="E1016" s="455"/>
      <c r="F1016" s="494">
        <f>F1014+D1016-E1016</f>
        <v>132533.06</v>
      </c>
      <c r="G1016" s="623"/>
    </row>
    <row r="1017" spans="1:60" x14ac:dyDescent="0.2">
      <c r="A1017" s="559"/>
      <c r="B1017" s="27"/>
      <c r="C1017" s="2" t="s">
        <v>751</v>
      </c>
      <c r="D1017" s="63"/>
      <c r="E1017" s="455"/>
      <c r="F1017" s="327">
        <f>F1016+D1017-E1017</f>
        <v>132533.06</v>
      </c>
      <c r="G1017" s="623"/>
    </row>
    <row r="1018" spans="1:60" x14ac:dyDescent="0.2">
      <c r="A1018" s="87"/>
      <c r="B1018" s="27"/>
      <c r="C1018" s="2" t="s">
        <v>1358</v>
      </c>
      <c r="D1018" s="62"/>
      <c r="E1018" s="717">
        <v>175</v>
      </c>
      <c r="F1018" s="327">
        <f>F1017+D1018-E1018</f>
        <v>132358.06</v>
      </c>
      <c r="G1018" s="623"/>
    </row>
    <row r="1019" spans="1:60" x14ac:dyDescent="0.2">
      <c r="A1019" s="59"/>
      <c r="B1019" s="7"/>
      <c r="C1019" s="31"/>
      <c r="D1019" s="74"/>
      <c r="E1019" s="283"/>
      <c r="F1019" s="116"/>
      <c r="G1019" s="623"/>
    </row>
    <row r="1020" spans="1:60" ht="15" customHeight="1" x14ac:dyDescent="0.2">
      <c r="A1020" s="59"/>
      <c r="B1020" s="7"/>
      <c r="C1020" s="31"/>
      <c r="D1020" s="74"/>
      <c r="E1020" s="283"/>
      <c r="F1020" s="116"/>
      <c r="G1020" s="623"/>
    </row>
    <row r="1021" spans="1:60" ht="15" customHeight="1" x14ac:dyDescent="0.2">
      <c r="A1021" s="59"/>
      <c r="B1021" s="7"/>
      <c r="C1021" s="31"/>
      <c r="D1021" s="74"/>
      <c r="E1021" s="283"/>
      <c r="F1021" s="116"/>
      <c r="G1021" s="623"/>
    </row>
    <row r="1022" spans="1:60" s="628" customFormat="1" ht="15" customHeight="1" x14ac:dyDescent="0.25">
      <c r="A1022" s="738"/>
      <c r="B1022" s="751"/>
      <c r="C1022" s="755"/>
      <c r="D1022" s="756"/>
      <c r="E1022" s="753"/>
      <c r="F1022" s="754"/>
      <c r="G1022" s="757"/>
      <c r="H1022" s="744"/>
      <c r="I1022" s="744"/>
      <c r="J1022" s="744"/>
      <c r="K1022" s="744"/>
      <c r="L1022" s="744"/>
      <c r="M1022" s="744"/>
      <c r="N1022" s="744"/>
      <c r="O1022" s="744"/>
      <c r="P1022" s="744"/>
      <c r="Q1022" s="744"/>
      <c r="R1022" s="744"/>
      <c r="S1022" s="744"/>
      <c r="T1022" s="744"/>
      <c r="U1022" s="744"/>
      <c r="V1022" s="744"/>
      <c r="W1022" s="744"/>
      <c r="X1022" s="744"/>
      <c r="Y1022" s="744"/>
      <c r="Z1022" s="744"/>
      <c r="AA1022" s="744"/>
      <c r="AB1022" s="744"/>
      <c r="AC1022" s="744"/>
      <c r="AD1022" s="744"/>
      <c r="AE1022" s="744"/>
      <c r="AF1022" s="744"/>
      <c r="AG1022" s="744"/>
      <c r="AH1022" s="744"/>
      <c r="AI1022" s="744"/>
      <c r="AJ1022" s="744"/>
      <c r="AK1022" s="744"/>
      <c r="AL1022" s="744"/>
      <c r="AM1022" s="744"/>
      <c r="AN1022" s="744"/>
      <c r="AO1022" s="744"/>
      <c r="AP1022" s="744"/>
      <c r="AQ1022" s="744"/>
      <c r="AR1022" s="744"/>
      <c r="AS1022" s="744"/>
      <c r="AT1022" s="744"/>
      <c r="AU1022" s="744"/>
      <c r="AV1022" s="744"/>
      <c r="AW1022" s="744"/>
      <c r="AX1022" s="744"/>
      <c r="AY1022" s="744"/>
      <c r="AZ1022" s="744"/>
      <c r="BA1022" s="744"/>
      <c r="BB1022" s="744"/>
      <c r="BC1022" s="744"/>
      <c r="BD1022" s="744"/>
      <c r="BE1022" s="744"/>
      <c r="BF1022" s="744"/>
      <c r="BG1022" s="744"/>
      <c r="BH1022" s="744"/>
    </row>
    <row r="1023" spans="1:60" s="628" customFormat="1" ht="15" customHeight="1" x14ac:dyDescent="0.25">
      <c r="A1023" s="887" t="s">
        <v>0</v>
      </c>
      <c r="B1023" s="887"/>
      <c r="C1023" s="887"/>
      <c r="D1023" s="887"/>
      <c r="E1023" s="887"/>
      <c r="F1023" s="887"/>
      <c r="G1023" s="757"/>
      <c r="H1023" s="744"/>
      <c r="I1023" s="744"/>
      <c r="J1023" s="744"/>
      <c r="K1023" s="744"/>
      <c r="L1023" s="744"/>
      <c r="M1023" s="744"/>
      <c r="N1023" s="744"/>
      <c r="O1023" s="744"/>
      <c r="P1023" s="744"/>
      <c r="Q1023" s="744"/>
      <c r="R1023" s="744"/>
      <c r="S1023" s="744"/>
      <c r="T1023" s="744"/>
      <c r="U1023" s="744"/>
      <c r="V1023" s="744"/>
      <c r="W1023" s="744"/>
      <c r="X1023" s="744"/>
      <c r="Y1023" s="744"/>
      <c r="Z1023" s="744"/>
      <c r="AA1023" s="744"/>
      <c r="AB1023" s="744"/>
      <c r="AC1023" s="744"/>
      <c r="AD1023" s="744"/>
      <c r="AE1023" s="744"/>
      <c r="AF1023" s="744"/>
      <c r="AG1023" s="744"/>
      <c r="AH1023" s="744"/>
      <c r="AI1023" s="744"/>
      <c r="AJ1023" s="744"/>
      <c r="AK1023" s="744"/>
      <c r="AL1023" s="744"/>
      <c r="AM1023" s="744"/>
      <c r="AN1023" s="744"/>
      <c r="AO1023" s="744"/>
      <c r="AP1023" s="744"/>
      <c r="AQ1023" s="744"/>
      <c r="AR1023" s="744"/>
      <c r="AS1023" s="744"/>
      <c r="AT1023" s="744"/>
      <c r="AU1023" s="744"/>
      <c r="AV1023" s="744"/>
      <c r="AW1023" s="744"/>
      <c r="AX1023" s="744"/>
      <c r="AY1023" s="744"/>
      <c r="AZ1023" s="744"/>
      <c r="BA1023" s="744"/>
      <c r="BB1023" s="744"/>
      <c r="BC1023" s="744"/>
      <c r="BD1023" s="744"/>
      <c r="BE1023" s="744"/>
      <c r="BF1023" s="744"/>
      <c r="BG1023" s="744"/>
      <c r="BH1023" s="744"/>
    </row>
    <row r="1024" spans="1:60" s="628" customFormat="1" ht="15" customHeight="1" x14ac:dyDescent="0.25">
      <c r="A1024" s="887" t="s">
        <v>1</v>
      </c>
      <c r="B1024" s="887"/>
      <c r="C1024" s="887"/>
      <c r="D1024" s="887"/>
      <c r="E1024" s="887"/>
      <c r="F1024" s="887"/>
      <c r="G1024" s="744"/>
      <c r="H1024" s="744"/>
      <c r="I1024" s="744"/>
      <c r="J1024" s="744"/>
      <c r="K1024" s="744"/>
      <c r="L1024" s="744"/>
      <c r="M1024" s="744"/>
      <c r="N1024" s="744"/>
      <c r="O1024" s="744"/>
      <c r="P1024" s="744"/>
      <c r="Q1024" s="744"/>
      <c r="R1024" s="744"/>
      <c r="S1024" s="744"/>
      <c r="T1024" s="744"/>
      <c r="U1024" s="744"/>
      <c r="V1024" s="744"/>
      <c r="W1024" s="744"/>
      <c r="X1024" s="744"/>
      <c r="Y1024" s="744"/>
      <c r="Z1024" s="744"/>
      <c r="AA1024" s="744"/>
      <c r="AB1024" s="744"/>
      <c r="AC1024" s="744"/>
      <c r="AD1024" s="744"/>
      <c r="AE1024" s="744"/>
      <c r="AF1024" s="744"/>
      <c r="AG1024" s="744"/>
      <c r="AH1024" s="744"/>
      <c r="AI1024" s="744"/>
      <c r="AJ1024" s="744"/>
      <c r="AK1024" s="744"/>
      <c r="AL1024" s="744"/>
      <c r="AM1024" s="744"/>
      <c r="AN1024" s="744"/>
      <c r="AO1024" s="744"/>
      <c r="AP1024" s="744"/>
      <c r="AQ1024" s="744"/>
      <c r="AR1024" s="744"/>
      <c r="AS1024" s="744"/>
      <c r="AT1024" s="744"/>
      <c r="AU1024" s="744"/>
      <c r="AV1024" s="744"/>
      <c r="AW1024" s="744"/>
      <c r="AX1024" s="744"/>
      <c r="AY1024" s="744"/>
      <c r="AZ1024" s="744"/>
      <c r="BA1024" s="744"/>
      <c r="BB1024" s="744"/>
      <c r="BC1024" s="744"/>
      <c r="BD1024" s="744"/>
      <c r="BE1024" s="744"/>
      <c r="BF1024" s="744"/>
      <c r="BG1024" s="744"/>
      <c r="BH1024" s="744"/>
    </row>
    <row r="1025" spans="1:60" s="628" customFormat="1" ht="15" customHeight="1" x14ac:dyDescent="0.25">
      <c r="A1025" s="889" t="s">
        <v>4443</v>
      </c>
      <c r="B1025" s="889"/>
      <c r="C1025" s="889"/>
      <c r="D1025" s="889"/>
      <c r="E1025" s="889"/>
      <c r="F1025" s="889"/>
      <c r="G1025" s="744"/>
      <c r="H1025" s="744"/>
      <c r="I1025" s="744"/>
      <c r="J1025" s="744"/>
      <c r="K1025" s="744"/>
      <c r="L1025" s="744"/>
      <c r="M1025" s="744"/>
      <c r="N1025" s="744"/>
      <c r="O1025" s="744"/>
      <c r="P1025" s="744"/>
      <c r="Q1025" s="744"/>
      <c r="R1025" s="744"/>
      <c r="S1025" s="744"/>
      <c r="T1025" s="744"/>
      <c r="U1025" s="744"/>
      <c r="V1025" s="744"/>
      <c r="W1025" s="744"/>
      <c r="X1025" s="744"/>
      <c r="Y1025" s="744"/>
      <c r="Z1025" s="744"/>
      <c r="AA1025" s="744"/>
      <c r="AB1025" s="744"/>
      <c r="AC1025" s="744"/>
      <c r="AD1025" s="744"/>
      <c r="AE1025" s="744"/>
      <c r="AF1025" s="744"/>
      <c r="AG1025" s="744"/>
      <c r="AH1025" s="744"/>
      <c r="AI1025" s="744"/>
      <c r="AJ1025" s="744"/>
      <c r="AK1025" s="744"/>
      <c r="AL1025" s="744"/>
      <c r="AM1025" s="744"/>
      <c r="AN1025" s="744"/>
      <c r="AO1025" s="744"/>
      <c r="AP1025" s="744"/>
      <c r="AQ1025" s="744"/>
      <c r="AR1025" s="744"/>
      <c r="AS1025" s="744"/>
      <c r="AT1025" s="744"/>
      <c r="AU1025" s="744"/>
      <c r="AV1025" s="744"/>
      <c r="AW1025" s="744"/>
      <c r="AX1025" s="744"/>
      <c r="AY1025" s="744"/>
      <c r="AZ1025" s="744"/>
      <c r="BA1025" s="744"/>
      <c r="BB1025" s="744"/>
      <c r="BC1025" s="744"/>
      <c r="BD1025" s="744"/>
      <c r="BE1025" s="744"/>
      <c r="BF1025" s="744"/>
      <c r="BG1025" s="744"/>
      <c r="BH1025" s="744"/>
    </row>
    <row r="1026" spans="1:60" s="628" customFormat="1" ht="15" customHeight="1" x14ac:dyDescent="0.25">
      <c r="A1026" s="889" t="s">
        <v>2</v>
      </c>
      <c r="B1026" s="889"/>
      <c r="C1026" s="889"/>
      <c r="D1026" s="889"/>
      <c r="E1026" s="889"/>
      <c r="F1026" s="889"/>
      <c r="G1026" s="744"/>
      <c r="H1026" s="744"/>
      <c r="I1026" s="744"/>
      <c r="J1026" s="744"/>
      <c r="K1026" s="744"/>
      <c r="L1026" s="744"/>
      <c r="M1026" s="744"/>
      <c r="N1026" s="744"/>
      <c r="O1026" s="744"/>
      <c r="P1026" s="744"/>
      <c r="Q1026" s="744"/>
      <c r="R1026" s="744"/>
      <c r="S1026" s="744"/>
      <c r="T1026" s="744"/>
      <c r="U1026" s="744"/>
      <c r="V1026" s="744"/>
      <c r="W1026" s="744"/>
      <c r="X1026" s="744"/>
      <c r="Y1026" s="744"/>
      <c r="Z1026" s="744"/>
      <c r="AA1026" s="744"/>
      <c r="AB1026" s="744"/>
      <c r="AC1026" s="744"/>
      <c r="AD1026" s="744"/>
      <c r="AE1026" s="744"/>
      <c r="AF1026" s="744"/>
      <c r="AG1026" s="744"/>
      <c r="AH1026" s="744"/>
      <c r="AI1026" s="744"/>
      <c r="AJ1026" s="744"/>
      <c r="AK1026" s="744"/>
      <c r="AL1026" s="744"/>
      <c r="AM1026" s="744"/>
      <c r="AN1026" s="744"/>
      <c r="AO1026" s="744"/>
      <c r="AP1026" s="744"/>
      <c r="AQ1026" s="744"/>
      <c r="AR1026" s="744"/>
      <c r="AS1026" s="744"/>
      <c r="AT1026" s="744"/>
      <c r="AU1026" s="744"/>
      <c r="AV1026" s="744"/>
      <c r="AW1026" s="744"/>
      <c r="AX1026" s="744"/>
      <c r="AY1026" s="744"/>
      <c r="AZ1026" s="744"/>
      <c r="BA1026" s="744"/>
      <c r="BB1026" s="744"/>
      <c r="BC1026" s="744"/>
      <c r="BD1026" s="744"/>
      <c r="BE1026" s="744"/>
      <c r="BF1026" s="744"/>
      <c r="BG1026" s="744"/>
      <c r="BH1026" s="744"/>
    </row>
    <row r="1027" spans="1:60" s="628" customFormat="1" ht="15" customHeight="1" x14ac:dyDescent="0.25">
      <c r="A1027" s="738"/>
      <c r="B1027" s="751"/>
      <c r="C1027" s="755"/>
      <c r="D1027" s="756"/>
      <c r="E1027" s="753"/>
      <c r="F1027" s="754"/>
      <c r="G1027" s="744"/>
      <c r="H1027" s="744"/>
      <c r="I1027" s="744"/>
      <c r="J1027" s="744"/>
      <c r="K1027" s="744"/>
      <c r="L1027" s="744"/>
      <c r="M1027" s="744"/>
      <c r="N1027" s="744"/>
      <c r="O1027" s="744"/>
      <c r="P1027" s="744"/>
      <c r="Q1027" s="744"/>
      <c r="R1027" s="744"/>
      <c r="S1027" s="744"/>
      <c r="T1027" s="744"/>
      <c r="U1027" s="744"/>
      <c r="V1027" s="744"/>
      <c r="W1027" s="744"/>
      <c r="X1027" s="744"/>
      <c r="Y1027" s="744"/>
      <c r="Z1027" s="744"/>
      <c r="AA1027" s="744"/>
      <c r="AB1027" s="744"/>
      <c r="AC1027" s="744"/>
      <c r="AD1027" s="744"/>
      <c r="AE1027" s="744"/>
      <c r="AF1027" s="744"/>
      <c r="AG1027" s="744"/>
      <c r="AH1027" s="744"/>
      <c r="AI1027" s="744"/>
      <c r="AJ1027" s="744"/>
      <c r="AK1027" s="744"/>
      <c r="AL1027" s="744"/>
      <c r="AM1027" s="744"/>
      <c r="AN1027" s="744"/>
      <c r="AO1027" s="744"/>
      <c r="AP1027" s="744"/>
      <c r="AQ1027" s="744"/>
      <c r="AR1027" s="744"/>
      <c r="AS1027" s="744"/>
      <c r="AT1027" s="744"/>
      <c r="AU1027" s="744"/>
      <c r="AV1027" s="744"/>
      <c r="AW1027" s="744"/>
      <c r="AX1027" s="744"/>
      <c r="AY1027" s="744"/>
      <c r="AZ1027" s="744"/>
      <c r="BA1027" s="744"/>
      <c r="BB1027" s="744"/>
      <c r="BC1027" s="744"/>
      <c r="BD1027" s="744"/>
      <c r="BE1027" s="744"/>
      <c r="BF1027" s="744"/>
      <c r="BG1027" s="744"/>
      <c r="BH1027" s="744"/>
    </row>
    <row r="1028" spans="1:60" ht="12" x14ac:dyDescent="0.2">
      <c r="A1028" s="1022" t="s">
        <v>30</v>
      </c>
      <c r="B1028" s="1022"/>
      <c r="C1028" s="1022"/>
      <c r="D1028" s="1022"/>
      <c r="E1028" s="1022"/>
      <c r="F1028" s="1022"/>
    </row>
    <row r="1029" spans="1:60" ht="30" customHeight="1" x14ac:dyDescent="0.2">
      <c r="A1029" s="1022" t="s">
        <v>4</v>
      </c>
      <c r="B1029" s="1022"/>
      <c r="C1029" s="1022"/>
      <c r="D1029" s="1022"/>
      <c r="E1029" s="1022"/>
      <c r="F1029" s="727">
        <v>464270.32</v>
      </c>
    </row>
    <row r="1030" spans="1:60" s="258" customFormat="1" ht="15.75" customHeight="1" x14ac:dyDescent="0.2">
      <c r="A1030" s="733" t="s">
        <v>5</v>
      </c>
      <c r="B1030" s="733" t="s">
        <v>23</v>
      </c>
      <c r="C1030" s="733" t="s">
        <v>22</v>
      </c>
      <c r="D1030" s="733" t="s">
        <v>8</v>
      </c>
      <c r="E1030" s="733" t="s">
        <v>9</v>
      </c>
      <c r="F1030" s="733" t="s">
        <v>6181</v>
      </c>
      <c r="G1030" s="14"/>
      <c r="H1030" s="623"/>
      <c r="I1030" s="623"/>
      <c r="J1030" s="623"/>
      <c r="K1030" s="623"/>
      <c r="L1030" s="623"/>
      <c r="M1030" s="623"/>
      <c r="N1030" s="623"/>
      <c r="O1030" s="623"/>
      <c r="P1030" s="623"/>
      <c r="Q1030" s="623"/>
      <c r="R1030" s="623"/>
      <c r="S1030" s="623"/>
      <c r="T1030" s="623"/>
      <c r="U1030" s="623"/>
      <c r="V1030" s="623"/>
      <c r="W1030" s="623"/>
      <c r="X1030" s="623"/>
      <c r="Y1030" s="623"/>
      <c r="Z1030" s="623"/>
      <c r="AA1030" s="623"/>
      <c r="AB1030" s="623"/>
      <c r="AC1030" s="623"/>
      <c r="AD1030" s="623"/>
      <c r="AE1030" s="623"/>
      <c r="AF1030" s="623"/>
      <c r="AG1030" s="623"/>
      <c r="AH1030" s="623"/>
      <c r="AI1030" s="623"/>
      <c r="AJ1030" s="623"/>
      <c r="AK1030" s="623"/>
      <c r="AL1030" s="623"/>
      <c r="AM1030" s="623"/>
      <c r="AN1030" s="623"/>
      <c r="AO1030" s="623"/>
      <c r="AP1030" s="623"/>
      <c r="AQ1030" s="623"/>
      <c r="AR1030" s="623"/>
      <c r="AS1030" s="623"/>
      <c r="AT1030" s="623"/>
      <c r="AU1030" s="623"/>
      <c r="AV1030" s="623"/>
      <c r="AW1030" s="623"/>
      <c r="AX1030" s="623"/>
      <c r="AY1030" s="623"/>
      <c r="AZ1030" s="623"/>
      <c r="BA1030" s="623"/>
      <c r="BB1030" s="623"/>
      <c r="BC1030" s="623"/>
      <c r="BD1030" s="623"/>
      <c r="BE1030" s="623"/>
      <c r="BF1030" s="623"/>
      <c r="BG1030" s="623"/>
      <c r="BH1030" s="623"/>
    </row>
    <row r="1031" spans="1:60" s="258" customFormat="1" x14ac:dyDescent="0.2">
      <c r="A1031" s="134"/>
      <c r="B1031" s="27"/>
      <c r="C1031" s="1" t="s">
        <v>27</v>
      </c>
      <c r="D1031" s="40"/>
      <c r="E1031" s="735"/>
      <c r="F1031" s="494">
        <f>F1029+D1031-E1031</f>
        <v>464270.32</v>
      </c>
      <c r="G1031" s="623"/>
      <c r="H1031" s="623"/>
      <c r="I1031" s="623"/>
      <c r="J1031" s="623"/>
      <c r="K1031" s="623"/>
      <c r="L1031" s="623"/>
      <c r="M1031" s="623"/>
      <c r="N1031" s="623"/>
      <c r="O1031" s="623"/>
      <c r="P1031" s="623"/>
      <c r="Q1031" s="623"/>
      <c r="R1031" s="623"/>
      <c r="S1031" s="623"/>
      <c r="T1031" s="623"/>
      <c r="U1031" s="623"/>
      <c r="V1031" s="623"/>
      <c r="W1031" s="623"/>
      <c r="X1031" s="623"/>
      <c r="Y1031" s="623"/>
      <c r="Z1031" s="623"/>
      <c r="AA1031" s="623"/>
      <c r="AB1031" s="623"/>
      <c r="AC1031" s="623"/>
      <c r="AD1031" s="623"/>
      <c r="AE1031" s="623"/>
      <c r="AF1031" s="623"/>
      <c r="AG1031" s="623"/>
      <c r="AH1031" s="623"/>
      <c r="AI1031" s="623"/>
      <c r="AJ1031" s="623"/>
      <c r="AK1031" s="623"/>
      <c r="AL1031" s="623"/>
      <c r="AM1031" s="623"/>
      <c r="AN1031" s="623"/>
      <c r="AO1031" s="623"/>
      <c r="AP1031" s="623"/>
      <c r="AQ1031" s="623"/>
      <c r="AR1031" s="623"/>
      <c r="AS1031" s="623"/>
      <c r="AT1031" s="623"/>
      <c r="AU1031" s="623"/>
      <c r="AV1031" s="623"/>
      <c r="AW1031" s="623"/>
      <c r="AX1031" s="623"/>
      <c r="AY1031" s="623"/>
      <c r="AZ1031" s="623"/>
      <c r="BA1031" s="623"/>
      <c r="BB1031" s="623"/>
      <c r="BC1031" s="623"/>
      <c r="BD1031" s="623"/>
      <c r="BE1031" s="623"/>
      <c r="BF1031" s="623"/>
      <c r="BG1031" s="623"/>
      <c r="BH1031" s="623"/>
    </row>
    <row r="1032" spans="1:60" s="258" customFormat="1" x14ac:dyDescent="0.2">
      <c r="A1032" s="134"/>
      <c r="B1032" s="27"/>
      <c r="C1032" s="1" t="s">
        <v>387</v>
      </c>
      <c r="D1032" s="40"/>
      <c r="E1032" s="455"/>
      <c r="F1032" s="494">
        <f>F1031+D1032-E1032</f>
        <v>464270.32</v>
      </c>
      <c r="G1032" s="623"/>
      <c r="H1032" s="623"/>
      <c r="I1032" s="623"/>
      <c r="J1032" s="623"/>
      <c r="K1032" s="623"/>
      <c r="L1032" s="623"/>
      <c r="M1032" s="623"/>
      <c r="N1032" s="623"/>
      <c r="O1032" s="623"/>
      <c r="P1032" s="623"/>
      <c r="Q1032" s="623"/>
      <c r="R1032" s="623"/>
      <c r="S1032" s="623"/>
      <c r="T1032" s="623"/>
      <c r="U1032" s="623"/>
      <c r="V1032" s="623"/>
      <c r="W1032" s="623"/>
      <c r="X1032" s="623"/>
      <c r="Y1032" s="623"/>
      <c r="Z1032" s="623"/>
      <c r="AA1032" s="623"/>
      <c r="AB1032" s="623"/>
      <c r="AC1032" s="623"/>
      <c r="AD1032" s="623"/>
      <c r="AE1032" s="623"/>
      <c r="AF1032" s="623"/>
      <c r="AG1032" s="623"/>
      <c r="AH1032" s="623"/>
      <c r="AI1032" s="623"/>
      <c r="AJ1032" s="623"/>
      <c r="AK1032" s="623"/>
      <c r="AL1032" s="623"/>
      <c r="AM1032" s="623"/>
      <c r="AN1032" s="623"/>
      <c r="AO1032" s="623"/>
      <c r="AP1032" s="623"/>
      <c r="AQ1032" s="623"/>
      <c r="AR1032" s="623"/>
      <c r="AS1032" s="623"/>
      <c r="AT1032" s="623"/>
      <c r="AU1032" s="623"/>
      <c r="AV1032" s="623"/>
      <c r="AW1032" s="623"/>
      <c r="AX1032" s="623"/>
      <c r="AY1032" s="623"/>
      <c r="AZ1032" s="623"/>
      <c r="BA1032" s="623"/>
      <c r="BB1032" s="623"/>
      <c r="BC1032" s="623"/>
      <c r="BD1032" s="623"/>
      <c r="BE1032" s="623"/>
      <c r="BF1032" s="623"/>
      <c r="BG1032" s="623"/>
      <c r="BH1032" s="623"/>
    </row>
    <row r="1033" spans="1:60" s="258" customFormat="1" x14ac:dyDescent="0.2">
      <c r="A1033" s="134"/>
      <c r="B1033" s="27"/>
      <c r="C1033" s="2" t="s">
        <v>1084</v>
      </c>
      <c r="D1033" s="62"/>
      <c r="E1033" s="40"/>
      <c r="F1033" s="494">
        <f>F1032+D1033+E1033</f>
        <v>464270.32</v>
      </c>
      <c r="G1033" s="623"/>
      <c r="H1033" s="623"/>
      <c r="I1033" s="623"/>
      <c r="J1033" s="623"/>
      <c r="K1033" s="623"/>
      <c r="L1033" s="623"/>
      <c r="M1033" s="623"/>
      <c r="N1033" s="623"/>
      <c r="O1033" s="623"/>
      <c r="P1033" s="623"/>
      <c r="Q1033" s="623"/>
      <c r="R1033" s="623"/>
      <c r="S1033" s="623"/>
      <c r="T1033" s="623"/>
      <c r="U1033" s="623"/>
      <c r="V1033" s="623"/>
      <c r="W1033" s="623"/>
      <c r="X1033" s="623"/>
      <c r="Y1033" s="623"/>
      <c r="Z1033" s="623"/>
      <c r="AA1033" s="623"/>
      <c r="AB1033" s="623"/>
      <c r="AC1033" s="623"/>
      <c r="AD1033" s="623"/>
      <c r="AE1033" s="623"/>
      <c r="AF1033" s="623"/>
      <c r="AG1033" s="623"/>
      <c r="AH1033" s="623"/>
      <c r="AI1033" s="623"/>
      <c r="AJ1033" s="623"/>
      <c r="AK1033" s="623"/>
      <c r="AL1033" s="623"/>
      <c r="AM1033" s="623"/>
      <c r="AN1033" s="623"/>
      <c r="AO1033" s="623"/>
      <c r="AP1033" s="623"/>
      <c r="AQ1033" s="623"/>
      <c r="AR1033" s="623"/>
      <c r="AS1033" s="623"/>
      <c r="AT1033" s="623"/>
      <c r="AU1033" s="623"/>
      <c r="AV1033" s="623"/>
      <c r="AW1033" s="623"/>
      <c r="AX1033" s="623"/>
      <c r="AY1033" s="623"/>
      <c r="AZ1033" s="623"/>
      <c r="BA1033" s="623"/>
      <c r="BB1033" s="623"/>
      <c r="BC1033" s="623"/>
      <c r="BD1033" s="623"/>
      <c r="BE1033" s="623"/>
      <c r="BF1033" s="623"/>
      <c r="BG1033" s="623"/>
      <c r="BH1033" s="623"/>
    </row>
    <row r="1034" spans="1:60" s="258" customFormat="1" x14ac:dyDescent="0.2">
      <c r="A1034" s="134"/>
      <c r="B1034" s="27"/>
      <c r="C1034" s="530" t="s">
        <v>2479</v>
      </c>
      <c r="D1034" s="62"/>
      <c r="E1034" s="40">
        <v>317.33999999999997</v>
      </c>
      <c r="F1034" s="494">
        <f>F1033+D1034-E1034</f>
        <v>463952.98</v>
      </c>
      <c r="G1034" s="623"/>
      <c r="H1034" s="623"/>
      <c r="I1034" s="623"/>
      <c r="J1034" s="623"/>
      <c r="K1034" s="623"/>
      <c r="L1034" s="623"/>
      <c r="M1034" s="623"/>
      <c r="N1034" s="623"/>
      <c r="O1034" s="623"/>
      <c r="P1034" s="623"/>
      <c r="Q1034" s="623"/>
      <c r="R1034" s="623"/>
      <c r="S1034" s="623"/>
      <c r="T1034" s="623"/>
      <c r="U1034" s="623"/>
      <c r="V1034" s="623"/>
      <c r="W1034" s="623"/>
      <c r="X1034" s="623"/>
      <c r="Y1034" s="623"/>
      <c r="Z1034" s="623"/>
      <c r="AA1034" s="623"/>
      <c r="AB1034" s="623"/>
      <c r="AC1034" s="623"/>
      <c r="AD1034" s="623"/>
      <c r="AE1034" s="623"/>
      <c r="AF1034" s="623"/>
      <c r="AG1034" s="623"/>
      <c r="AH1034" s="623"/>
      <c r="AI1034" s="623"/>
      <c r="AJ1034" s="623"/>
      <c r="AK1034" s="623"/>
      <c r="AL1034" s="623"/>
      <c r="AM1034" s="623"/>
      <c r="AN1034" s="623"/>
      <c r="AO1034" s="623"/>
      <c r="AP1034" s="623"/>
      <c r="AQ1034" s="623"/>
      <c r="AR1034" s="623"/>
      <c r="AS1034" s="623"/>
      <c r="AT1034" s="623"/>
      <c r="AU1034" s="623"/>
      <c r="AV1034" s="623"/>
      <c r="AW1034" s="623"/>
      <c r="AX1034" s="623"/>
      <c r="AY1034" s="623"/>
      <c r="AZ1034" s="623"/>
      <c r="BA1034" s="623"/>
      <c r="BB1034" s="623"/>
      <c r="BC1034" s="623"/>
      <c r="BD1034" s="623"/>
      <c r="BE1034" s="623"/>
      <c r="BF1034" s="623"/>
      <c r="BG1034" s="623"/>
      <c r="BH1034" s="623"/>
    </row>
    <row r="1035" spans="1:60" s="258" customFormat="1" x14ac:dyDescent="0.2">
      <c r="A1035" s="134"/>
      <c r="B1035" s="27"/>
      <c r="C1035" s="2" t="s">
        <v>1083</v>
      </c>
      <c r="D1035" s="62"/>
      <c r="E1035" s="455">
        <v>500</v>
      </c>
      <c r="F1035" s="494">
        <f t="shared" ref="F1035:F1064" si="19">F1034+D1035-E1035</f>
        <v>463452.98</v>
      </c>
      <c r="G1035" s="623"/>
      <c r="H1035" s="623"/>
      <c r="I1035" s="623"/>
      <c r="J1035" s="623"/>
      <c r="K1035" s="623"/>
      <c r="L1035" s="623"/>
      <c r="M1035" s="623"/>
      <c r="N1035" s="623"/>
      <c r="O1035" s="623"/>
      <c r="P1035" s="623"/>
      <c r="Q1035" s="623"/>
      <c r="R1035" s="623"/>
      <c r="S1035" s="623"/>
      <c r="T1035" s="623"/>
      <c r="U1035" s="623"/>
      <c r="V1035" s="623"/>
      <c r="W1035" s="623"/>
      <c r="X1035" s="623"/>
      <c r="Y1035" s="623"/>
      <c r="Z1035" s="623"/>
      <c r="AA1035" s="623"/>
      <c r="AB1035" s="623"/>
      <c r="AC1035" s="623"/>
      <c r="AD1035" s="623"/>
      <c r="AE1035" s="623"/>
      <c r="AF1035" s="623"/>
      <c r="AG1035" s="623"/>
      <c r="AH1035" s="623"/>
      <c r="AI1035" s="623"/>
      <c r="AJ1035" s="623"/>
      <c r="AK1035" s="623"/>
      <c r="AL1035" s="623"/>
      <c r="AM1035" s="623"/>
      <c r="AN1035" s="623"/>
      <c r="AO1035" s="623"/>
      <c r="AP1035" s="623"/>
      <c r="AQ1035" s="623"/>
      <c r="AR1035" s="623"/>
      <c r="AS1035" s="623"/>
      <c r="AT1035" s="623"/>
      <c r="AU1035" s="623"/>
      <c r="AV1035" s="623"/>
      <c r="AW1035" s="623"/>
      <c r="AX1035" s="623"/>
      <c r="AY1035" s="623"/>
      <c r="AZ1035" s="623"/>
      <c r="BA1035" s="623"/>
      <c r="BB1035" s="623"/>
      <c r="BC1035" s="623"/>
      <c r="BD1035" s="623"/>
      <c r="BE1035" s="623"/>
      <c r="BF1035" s="623"/>
      <c r="BG1035" s="623"/>
      <c r="BH1035" s="623"/>
    </row>
    <row r="1036" spans="1:60" s="258" customFormat="1" x14ac:dyDescent="0.2">
      <c r="A1036" s="87"/>
      <c r="B1036" s="27"/>
      <c r="C1036" s="2" t="s">
        <v>1358</v>
      </c>
      <c r="D1036" s="62"/>
      <c r="E1036" s="717">
        <v>175</v>
      </c>
      <c r="F1036" s="494">
        <f t="shared" si="19"/>
        <v>463277.98</v>
      </c>
      <c r="G1036" s="623"/>
      <c r="H1036" s="623"/>
      <c r="I1036" s="623"/>
      <c r="J1036" s="623"/>
      <c r="K1036" s="623"/>
      <c r="L1036" s="623"/>
      <c r="M1036" s="623"/>
      <c r="N1036" s="623"/>
      <c r="O1036" s="623"/>
      <c r="P1036" s="623"/>
      <c r="Q1036" s="623"/>
      <c r="R1036" s="623"/>
      <c r="S1036" s="623"/>
      <c r="T1036" s="623"/>
      <c r="U1036" s="623"/>
      <c r="V1036" s="623"/>
      <c r="W1036" s="623"/>
      <c r="X1036" s="623"/>
      <c r="Y1036" s="623"/>
      <c r="Z1036" s="623"/>
      <c r="AA1036" s="623"/>
      <c r="AB1036" s="623"/>
      <c r="AC1036" s="623"/>
      <c r="AD1036" s="623"/>
      <c r="AE1036" s="623"/>
      <c r="AF1036" s="623"/>
      <c r="AG1036" s="623"/>
      <c r="AH1036" s="623"/>
      <c r="AI1036" s="623"/>
      <c r="AJ1036" s="623"/>
      <c r="AK1036" s="623"/>
      <c r="AL1036" s="623"/>
      <c r="AM1036" s="623"/>
      <c r="AN1036" s="623"/>
      <c r="AO1036" s="623"/>
      <c r="AP1036" s="623"/>
      <c r="AQ1036" s="623"/>
      <c r="AR1036" s="623"/>
      <c r="AS1036" s="623"/>
      <c r="AT1036" s="623"/>
      <c r="AU1036" s="623"/>
      <c r="AV1036" s="623"/>
      <c r="AW1036" s="623"/>
      <c r="AX1036" s="623"/>
      <c r="AY1036" s="623"/>
      <c r="AZ1036" s="623"/>
      <c r="BA1036" s="623"/>
      <c r="BB1036" s="623"/>
      <c r="BC1036" s="623"/>
      <c r="BD1036" s="623"/>
      <c r="BE1036" s="623"/>
      <c r="BF1036" s="623"/>
      <c r="BG1036" s="623"/>
      <c r="BH1036" s="623"/>
    </row>
    <row r="1037" spans="1:60" s="258" customFormat="1" x14ac:dyDescent="0.2">
      <c r="A1037" s="759">
        <v>44351</v>
      </c>
      <c r="B1037" s="27">
        <v>2334</v>
      </c>
      <c r="C1037" s="760" t="s">
        <v>5129</v>
      </c>
      <c r="D1037" s="62"/>
      <c r="E1037" s="472">
        <v>8910</v>
      </c>
      <c r="F1037" s="494">
        <f t="shared" si="19"/>
        <v>454367.98</v>
      </c>
      <c r="G1037" s="623"/>
      <c r="H1037" s="623"/>
      <c r="I1037" s="623"/>
      <c r="J1037" s="623"/>
      <c r="K1037" s="623"/>
      <c r="L1037" s="623"/>
      <c r="M1037" s="623"/>
      <c r="N1037" s="623"/>
      <c r="O1037" s="623"/>
      <c r="P1037" s="623"/>
      <c r="Q1037" s="623"/>
      <c r="R1037" s="623"/>
      <c r="S1037" s="623"/>
      <c r="T1037" s="623"/>
      <c r="U1037" s="623"/>
      <c r="V1037" s="623"/>
      <c r="W1037" s="623"/>
      <c r="X1037" s="623"/>
      <c r="Y1037" s="623"/>
      <c r="Z1037" s="623"/>
      <c r="AA1037" s="623"/>
      <c r="AB1037" s="623"/>
      <c r="AC1037" s="623"/>
      <c r="AD1037" s="623"/>
      <c r="AE1037" s="623"/>
      <c r="AF1037" s="623"/>
      <c r="AG1037" s="623"/>
      <c r="AH1037" s="623"/>
      <c r="AI1037" s="623"/>
      <c r="AJ1037" s="623"/>
      <c r="AK1037" s="623"/>
      <c r="AL1037" s="623"/>
      <c r="AM1037" s="623"/>
      <c r="AN1037" s="623"/>
      <c r="AO1037" s="623"/>
      <c r="AP1037" s="623"/>
      <c r="AQ1037" s="623"/>
      <c r="AR1037" s="623"/>
      <c r="AS1037" s="623"/>
      <c r="AT1037" s="623"/>
      <c r="AU1037" s="623"/>
      <c r="AV1037" s="623"/>
      <c r="AW1037" s="623"/>
      <c r="AX1037" s="623"/>
      <c r="AY1037" s="623"/>
      <c r="AZ1037" s="623"/>
      <c r="BA1037" s="623"/>
      <c r="BB1037" s="623"/>
      <c r="BC1037" s="623"/>
      <c r="BD1037" s="623"/>
      <c r="BE1037" s="623"/>
      <c r="BF1037" s="623"/>
      <c r="BG1037" s="623"/>
      <c r="BH1037" s="623"/>
    </row>
    <row r="1038" spans="1:60" s="258" customFormat="1" x14ac:dyDescent="0.2">
      <c r="A1038" s="759">
        <v>44351</v>
      </c>
      <c r="B1038" s="27">
        <v>2335</v>
      </c>
      <c r="C1038" s="760" t="s">
        <v>5130</v>
      </c>
      <c r="D1038" s="62"/>
      <c r="E1038" s="472">
        <v>7110</v>
      </c>
      <c r="F1038" s="494">
        <f t="shared" si="19"/>
        <v>447257.98</v>
      </c>
      <c r="G1038" s="623"/>
      <c r="H1038" s="623"/>
      <c r="I1038" s="623"/>
      <c r="J1038" s="623"/>
      <c r="K1038" s="623"/>
      <c r="L1038" s="623"/>
      <c r="M1038" s="623"/>
      <c r="N1038" s="623"/>
      <c r="O1038" s="623"/>
      <c r="P1038" s="623"/>
      <c r="Q1038" s="623"/>
      <c r="R1038" s="623"/>
      <c r="S1038" s="623"/>
      <c r="T1038" s="623"/>
      <c r="U1038" s="623"/>
      <c r="V1038" s="623"/>
      <c r="W1038" s="623"/>
      <c r="X1038" s="623"/>
      <c r="Y1038" s="623"/>
      <c r="Z1038" s="623"/>
      <c r="AA1038" s="623"/>
      <c r="AB1038" s="623"/>
      <c r="AC1038" s="623"/>
      <c r="AD1038" s="623"/>
      <c r="AE1038" s="623"/>
      <c r="AF1038" s="623"/>
      <c r="AG1038" s="623"/>
      <c r="AH1038" s="623"/>
      <c r="AI1038" s="623"/>
      <c r="AJ1038" s="623"/>
      <c r="AK1038" s="623"/>
      <c r="AL1038" s="623"/>
      <c r="AM1038" s="623"/>
      <c r="AN1038" s="623"/>
      <c r="AO1038" s="623"/>
      <c r="AP1038" s="623"/>
      <c r="AQ1038" s="623"/>
      <c r="AR1038" s="623"/>
      <c r="AS1038" s="623"/>
      <c r="AT1038" s="623"/>
      <c r="AU1038" s="623"/>
      <c r="AV1038" s="623"/>
      <c r="AW1038" s="623"/>
      <c r="AX1038" s="623"/>
      <c r="AY1038" s="623"/>
      <c r="AZ1038" s="623"/>
      <c r="BA1038" s="623"/>
      <c r="BB1038" s="623"/>
      <c r="BC1038" s="623"/>
      <c r="BD1038" s="623"/>
      <c r="BE1038" s="623"/>
      <c r="BF1038" s="623"/>
      <c r="BG1038" s="623"/>
      <c r="BH1038" s="623"/>
    </row>
    <row r="1039" spans="1:60" s="258" customFormat="1" x14ac:dyDescent="0.2">
      <c r="A1039" s="759">
        <v>44351</v>
      </c>
      <c r="B1039" s="27">
        <v>2336</v>
      </c>
      <c r="C1039" s="760" t="s">
        <v>5131</v>
      </c>
      <c r="D1039" s="62"/>
      <c r="E1039" s="472">
        <v>3600</v>
      </c>
      <c r="F1039" s="494">
        <f t="shared" si="19"/>
        <v>443657.98</v>
      </c>
      <c r="G1039" s="623"/>
      <c r="H1039" s="623"/>
      <c r="I1039" s="623"/>
      <c r="J1039" s="623"/>
      <c r="K1039" s="623"/>
      <c r="L1039" s="623"/>
      <c r="M1039" s="623"/>
      <c r="N1039" s="623"/>
      <c r="O1039" s="623"/>
      <c r="P1039" s="623"/>
      <c r="Q1039" s="623"/>
      <c r="R1039" s="623"/>
      <c r="S1039" s="623"/>
      <c r="T1039" s="623"/>
      <c r="U1039" s="623"/>
      <c r="V1039" s="623"/>
      <c r="W1039" s="623"/>
      <c r="X1039" s="623"/>
      <c r="Y1039" s="623"/>
      <c r="Z1039" s="623"/>
      <c r="AA1039" s="623"/>
      <c r="AB1039" s="623"/>
      <c r="AC1039" s="623"/>
      <c r="AD1039" s="623"/>
      <c r="AE1039" s="623"/>
      <c r="AF1039" s="623"/>
      <c r="AG1039" s="623"/>
      <c r="AH1039" s="623"/>
      <c r="AI1039" s="623"/>
      <c r="AJ1039" s="623"/>
      <c r="AK1039" s="623"/>
      <c r="AL1039" s="623"/>
      <c r="AM1039" s="623"/>
      <c r="AN1039" s="623"/>
      <c r="AO1039" s="623"/>
      <c r="AP1039" s="623"/>
      <c r="AQ1039" s="623"/>
      <c r="AR1039" s="623"/>
      <c r="AS1039" s="623"/>
      <c r="AT1039" s="623"/>
      <c r="AU1039" s="623"/>
      <c r="AV1039" s="623"/>
      <c r="AW1039" s="623"/>
      <c r="AX1039" s="623"/>
      <c r="AY1039" s="623"/>
      <c r="AZ1039" s="623"/>
      <c r="BA1039" s="623"/>
      <c r="BB1039" s="623"/>
      <c r="BC1039" s="623"/>
      <c r="BD1039" s="623"/>
      <c r="BE1039" s="623"/>
      <c r="BF1039" s="623"/>
      <c r="BG1039" s="623"/>
      <c r="BH1039" s="623"/>
    </row>
    <row r="1040" spans="1:60" s="258" customFormat="1" x14ac:dyDescent="0.2">
      <c r="A1040" s="759">
        <v>44351</v>
      </c>
      <c r="B1040" s="27">
        <v>2337</v>
      </c>
      <c r="C1040" s="760" t="s">
        <v>5132</v>
      </c>
      <c r="D1040" s="62"/>
      <c r="E1040" s="472">
        <v>20070</v>
      </c>
      <c r="F1040" s="494">
        <f t="shared" si="19"/>
        <v>423587.98</v>
      </c>
      <c r="G1040" s="623"/>
      <c r="H1040" s="623"/>
      <c r="I1040" s="623"/>
      <c r="J1040" s="623"/>
      <c r="K1040" s="623"/>
      <c r="L1040" s="623"/>
      <c r="M1040" s="623"/>
      <c r="N1040" s="623"/>
      <c r="O1040" s="623"/>
      <c r="P1040" s="623"/>
      <c r="Q1040" s="623"/>
      <c r="R1040" s="623"/>
      <c r="S1040" s="623"/>
      <c r="T1040" s="623"/>
      <c r="U1040" s="623"/>
      <c r="V1040" s="623"/>
      <c r="W1040" s="623"/>
      <c r="X1040" s="623"/>
      <c r="Y1040" s="623"/>
      <c r="Z1040" s="623"/>
      <c r="AA1040" s="623"/>
      <c r="AB1040" s="623"/>
      <c r="AC1040" s="623"/>
      <c r="AD1040" s="623"/>
      <c r="AE1040" s="623"/>
      <c r="AF1040" s="623"/>
      <c r="AG1040" s="623"/>
      <c r="AH1040" s="623"/>
      <c r="AI1040" s="623"/>
      <c r="AJ1040" s="623"/>
      <c r="AK1040" s="623"/>
      <c r="AL1040" s="623"/>
      <c r="AM1040" s="623"/>
      <c r="AN1040" s="623"/>
      <c r="AO1040" s="623"/>
      <c r="AP1040" s="623"/>
      <c r="AQ1040" s="623"/>
      <c r="AR1040" s="623"/>
      <c r="AS1040" s="623"/>
      <c r="AT1040" s="623"/>
      <c r="AU1040" s="623"/>
      <c r="AV1040" s="623"/>
      <c r="AW1040" s="623"/>
      <c r="AX1040" s="623"/>
      <c r="AY1040" s="623"/>
      <c r="AZ1040" s="623"/>
      <c r="BA1040" s="623"/>
      <c r="BB1040" s="623"/>
      <c r="BC1040" s="623"/>
      <c r="BD1040" s="623"/>
      <c r="BE1040" s="623"/>
      <c r="BF1040" s="623"/>
      <c r="BG1040" s="623"/>
      <c r="BH1040" s="623"/>
    </row>
    <row r="1041" spans="1:60" s="258" customFormat="1" x14ac:dyDescent="0.2">
      <c r="A1041" s="759">
        <v>44351</v>
      </c>
      <c r="B1041" s="27">
        <v>2338</v>
      </c>
      <c r="C1041" s="760" t="s">
        <v>5133</v>
      </c>
      <c r="D1041" s="62"/>
      <c r="E1041" s="472">
        <v>4500</v>
      </c>
      <c r="F1041" s="494">
        <f t="shared" si="19"/>
        <v>419087.98</v>
      </c>
      <c r="G1041" s="623"/>
      <c r="H1041" s="623"/>
      <c r="I1041" s="623"/>
      <c r="J1041" s="623"/>
      <c r="K1041" s="623"/>
      <c r="L1041" s="623"/>
      <c r="M1041" s="623"/>
      <c r="N1041" s="623"/>
      <c r="O1041" s="623"/>
      <c r="P1041" s="623"/>
      <c r="Q1041" s="623"/>
      <c r="R1041" s="623"/>
      <c r="S1041" s="623"/>
      <c r="T1041" s="623"/>
      <c r="U1041" s="623"/>
      <c r="V1041" s="623"/>
      <c r="W1041" s="623"/>
      <c r="X1041" s="623"/>
      <c r="Y1041" s="623"/>
      <c r="Z1041" s="623"/>
      <c r="AA1041" s="623"/>
      <c r="AB1041" s="623"/>
      <c r="AC1041" s="623"/>
      <c r="AD1041" s="623"/>
      <c r="AE1041" s="623"/>
      <c r="AF1041" s="623"/>
      <c r="AG1041" s="623"/>
      <c r="AH1041" s="623"/>
      <c r="AI1041" s="623"/>
      <c r="AJ1041" s="623"/>
      <c r="AK1041" s="623"/>
      <c r="AL1041" s="623"/>
      <c r="AM1041" s="623"/>
      <c r="AN1041" s="623"/>
      <c r="AO1041" s="623"/>
      <c r="AP1041" s="623"/>
      <c r="AQ1041" s="623"/>
      <c r="AR1041" s="623"/>
      <c r="AS1041" s="623"/>
      <c r="AT1041" s="623"/>
      <c r="AU1041" s="623"/>
      <c r="AV1041" s="623"/>
      <c r="AW1041" s="623"/>
      <c r="AX1041" s="623"/>
      <c r="AY1041" s="623"/>
      <c r="AZ1041" s="623"/>
      <c r="BA1041" s="623"/>
      <c r="BB1041" s="623"/>
      <c r="BC1041" s="623"/>
      <c r="BD1041" s="623"/>
      <c r="BE1041" s="623"/>
      <c r="BF1041" s="623"/>
      <c r="BG1041" s="623"/>
      <c r="BH1041" s="623"/>
    </row>
    <row r="1042" spans="1:60" s="258" customFormat="1" x14ac:dyDescent="0.2">
      <c r="A1042" s="759">
        <v>44351</v>
      </c>
      <c r="B1042" s="27">
        <v>2339</v>
      </c>
      <c r="C1042" s="760" t="s">
        <v>5134</v>
      </c>
      <c r="D1042" s="62"/>
      <c r="E1042" s="472">
        <v>9600</v>
      </c>
      <c r="F1042" s="494">
        <f t="shared" si="19"/>
        <v>409487.98</v>
      </c>
      <c r="G1042" s="623"/>
      <c r="H1042" s="623"/>
      <c r="I1042" s="623"/>
      <c r="J1042" s="623"/>
      <c r="K1042" s="623"/>
      <c r="L1042" s="623"/>
      <c r="M1042" s="623"/>
      <c r="N1042" s="623"/>
      <c r="O1042" s="623"/>
      <c r="P1042" s="623"/>
      <c r="Q1042" s="623"/>
      <c r="R1042" s="623"/>
      <c r="S1042" s="623"/>
      <c r="T1042" s="623"/>
      <c r="U1042" s="623"/>
      <c r="V1042" s="623"/>
      <c r="W1042" s="623"/>
      <c r="X1042" s="623"/>
      <c r="Y1042" s="623"/>
      <c r="Z1042" s="623"/>
      <c r="AA1042" s="623"/>
      <c r="AB1042" s="623"/>
      <c r="AC1042" s="623"/>
      <c r="AD1042" s="623"/>
      <c r="AE1042" s="623"/>
      <c r="AF1042" s="623"/>
      <c r="AG1042" s="623"/>
      <c r="AH1042" s="623"/>
      <c r="AI1042" s="623"/>
      <c r="AJ1042" s="623"/>
      <c r="AK1042" s="623"/>
      <c r="AL1042" s="623"/>
      <c r="AM1042" s="623"/>
      <c r="AN1042" s="623"/>
      <c r="AO1042" s="623"/>
      <c r="AP1042" s="623"/>
      <c r="AQ1042" s="623"/>
      <c r="AR1042" s="623"/>
      <c r="AS1042" s="623"/>
      <c r="AT1042" s="623"/>
      <c r="AU1042" s="623"/>
      <c r="AV1042" s="623"/>
      <c r="AW1042" s="623"/>
      <c r="AX1042" s="623"/>
      <c r="AY1042" s="623"/>
      <c r="AZ1042" s="623"/>
      <c r="BA1042" s="623"/>
      <c r="BB1042" s="623"/>
      <c r="BC1042" s="623"/>
      <c r="BD1042" s="623"/>
      <c r="BE1042" s="623"/>
      <c r="BF1042" s="623"/>
      <c r="BG1042" s="623"/>
      <c r="BH1042" s="623"/>
    </row>
    <row r="1043" spans="1:60" s="258" customFormat="1" x14ac:dyDescent="0.2">
      <c r="A1043" s="759">
        <v>44351</v>
      </c>
      <c r="B1043" s="27">
        <v>2340</v>
      </c>
      <c r="C1043" s="760" t="s">
        <v>5135</v>
      </c>
      <c r="D1043" s="62"/>
      <c r="E1043" s="472">
        <v>6400</v>
      </c>
      <c r="F1043" s="494">
        <f t="shared" si="19"/>
        <v>403087.98</v>
      </c>
      <c r="G1043" s="623"/>
      <c r="H1043" s="623"/>
      <c r="I1043" s="623"/>
      <c r="J1043" s="623"/>
      <c r="K1043" s="623"/>
      <c r="L1043" s="623"/>
      <c r="M1043" s="623"/>
      <c r="N1043" s="623"/>
      <c r="O1043" s="623"/>
      <c r="P1043" s="623"/>
      <c r="Q1043" s="623"/>
      <c r="R1043" s="623"/>
      <c r="S1043" s="623"/>
      <c r="T1043" s="623"/>
      <c r="U1043" s="623"/>
      <c r="V1043" s="623"/>
      <c r="W1043" s="623"/>
      <c r="X1043" s="623"/>
      <c r="Y1043" s="623"/>
      <c r="Z1043" s="623"/>
      <c r="AA1043" s="623"/>
      <c r="AB1043" s="623"/>
      <c r="AC1043" s="623"/>
      <c r="AD1043" s="623"/>
      <c r="AE1043" s="623"/>
      <c r="AF1043" s="623"/>
      <c r="AG1043" s="623"/>
      <c r="AH1043" s="623"/>
      <c r="AI1043" s="623"/>
      <c r="AJ1043" s="623"/>
      <c r="AK1043" s="623"/>
      <c r="AL1043" s="623"/>
      <c r="AM1043" s="623"/>
      <c r="AN1043" s="623"/>
      <c r="AO1043" s="623"/>
      <c r="AP1043" s="623"/>
      <c r="AQ1043" s="623"/>
      <c r="AR1043" s="623"/>
      <c r="AS1043" s="623"/>
      <c r="AT1043" s="623"/>
      <c r="AU1043" s="623"/>
      <c r="AV1043" s="623"/>
      <c r="AW1043" s="623"/>
      <c r="AX1043" s="623"/>
      <c r="AY1043" s="623"/>
      <c r="AZ1043" s="623"/>
      <c r="BA1043" s="623"/>
      <c r="BB1043" s="623"/>
      <c r="BC1043" s="623"/>
      <c r="BD1043" s="623"/>
      <c r="BE1043" s="623"/>
      <c r="BF1043" s="623"/>
      <c r="BG1043" s="623"/>
      <c r="BH1043" s="623"/>
    </row>
    <row r="1044" spans="1:60" s="258" customFormat="1" x14ac:dyDescent="0.2">
      <c r="A1044" s="759">
        <v>44351</v>
      </c>
      <c r="B1044" s="27">
        <v>2341</v>
      </c>
      <c r="C1044" s="760" t="s">
        <v>5136</v>
      </c>
      <c r="D1044" s="62"/>
      <c r="E1044" s="472">
        <v>1500</v>
      </c>
      <c r="F1044" s="494">
        <f t="shared" si="19"/>
        <v>401587.98</v>
      </c>
      <c r="G1044" s="623"/>
      <c r="H1044" s="623"/>
      <c r="I1044" s="623"/>
      <c r="J1044" s="623"/>
      <c r="K1044" s="623"/>
      <c r="L1044" s="623"/>
      <c r="M1044" s="623"/>
      <c r="N1044" s="623"/>
      <c r="O1044" s="623"/>
      <c r="P1044" s="623"/>
      <c r="Q1044" s="623"/>
      <c r="R1044" s="623"/>
      <c r="S1044" s="623"/>
      <c r="T1044" s="623"/>
      <c r="U1044" s="623"/>
      <c r="V1044" s="623"/>
      <c r="W1044" s="623"/>
      <c r="X1044" s="623"/>
      <c r="Y1044" s="623"/>
      <c r="Z1044" s="623"/>
      <c r="AA1044" s="623"/>
      <c r="AB1044" s="623"/>
      <c r="AC1044" s="623"/>
      <c r="AD1044" s="623"/>
      <c r="AE1044" s="623"/>
      <c r="AF1044" s="623"/>
      <c r="AG1044" s="623"/>
      <c r="AH1044" s="623"/>
      <c r="AI1044" s="623"/>
      <c r="AJ1044" s="623"/>
      <c r="AK1044" s="623"/>
      <c r="AL1044" s="623"/>
      <c r="AM1044" s="623"/>
      <c r="AN1044" s="623"/>
      <c r="AO1044" s="623"/>
      <c r="AP1044" s="623"/>
      <c r="AQ1044" s="623"/>
      <c r="AR1044" s="623"/>
      <c r="AS1044" s="623"/>
      <c r="AT1044" s="623"/>
      <c r="AU1044" s="623"/>
      <c r="AV1044" s="623"/>
      <c r="AW1044" s="623"/>
      <c r="AX1044" s="623"/>
      <c r="AY1044" s="623"/>
      <c r="AZ1044" s="623"/>
      <c r="BA1044" s="623"/>
      <c r="BB1044" s="623"/>
      <c r="BC1044" s="623"/>
      <c r="BD1044" s="623"/>
      <c r="BE1044" s="623"/>
      <c r="BF1044" s="623"/>
      <c r="BG1044" s="623"/>
      <c r="BH1044" s="623"/>
    </row>
    <row r="1045" spans="1:60" s="258" customFormat="1" x14ac:dyDescent="0.2">
      <c r="A1045" s="759">
        <v>44351</v>
      </c>
      <c r="B1045" s="27">
        <v>2342</v>
      </c>
      <c r="C1045" s="760" t="s">
        <v>5137</v>
      </c>
      <c r="D1045" s="62"/>
      <c r="E1045" s="472">
        <v>2000</v>
      </c>
      <c r="F1045" s="494">
        <f t="shared" si="19"/>
        <v>399587.98</v>
      </c>
      <c r="G1045" s="623"/>
      <c r="H1045" s="623"/>
      <c r="I1045" s="623"/>
      <c r="J1045" s="623"/>
      <c r="K1045" s="623"/>
      <c r="L1045" s="623"/>
      <c r="M1045" s="623"/>
      <c r="N1045" s="623"/>
      <c r="O1045" s="623"/>
      <c r="P1045" s="623"/>
      <c r="Q1045" s="623"/>
      <c r="R1045" s="623"/>
      <c r="S1045" s="623"/>
      <c r="T1045" s="623"/>
      <c r="U1045" s="623"/>
      <c r="V1045" s="623"/>
      <c r="W1045" s="623"/>
      <c r="X1045" s="623"/>
      <c r="Y1045" s="623"/>
      <c r="Z1045" s="623"/>
      <c r="AA1045" s="623"/>
      <c r="AB1045" s="623"/>
      <c r="AC1045" s="623"/>
      <c r="AD1045" s="623"/>
      <c r="AE1045" s="623"/>
      <c r="AF1045" s="623"/>
      <c r="AG1045" s="623"/>
      <c r="AH1045" s="623"/>
      <c r="AI1045" s="623"/>
      <c r="AJ1045" s="623"/>
      <c r="AK1045" s="623"/>
      <c r="AL1045" s="623"/>
      <c r="AM1045" s="623"/>
      <c r="AN1045" s="623"/>
      <c r="AO1045" s="623"/>
      <c r="AP1045" s="623"/>
      <c r="AQ1045" s="623"/>
      <c r="AR1045" s="623"/>
      <c r="AS1045" s="623"/>
      <c r="AT1045" s="623"/>
      <c r="AU1045" s="623"/>
      <c r="AV1045" s="623"/>
      <c r="AW1045" s="623"/>
      <c r="AX1045" s="623"/>
      <c r="AY1045" s="623"/>
      <c r="AZ1045" s="623"/>
      <c r="BA1045" s="623"/>
      <c r="BB1045" s="623"/>
      <c r="BC1045" s="623"/>
      <c r="BD1045" s="623"/>
      <c r="BE1045" s="623"/>
      <c r="BF1045" s="623"/>
      <c r="BG1045" s="623"/>
      <c r="BH1045" s="623"/>
    </row>
    <row r="1046" spans="1:60" s="258" customFormat="1" x14ac:dyDescent="0.2">
      <c r="A1046" s="759">
        <v>44362</v>
      </c>
      <c r="B1046" s="27">
        <v>2343</v>
      </c>
      <c r="C1046" s="760" t="s">
        <v>5138</v>
      </c>
      <c r="D1046" s="432"/>
      <c r="E1046" s="472">
        <v>16136.02</v>
      </c>
      <c r="F1046" s="494">
        <f t="shared" si="19"/>
        <v>383451.95999999996</v>
      </c>
      <c r="G1046" s="623"/>
      <c r="H1046" s="623"/>
      <c r="I1046" s="623"/>
      <c r="J1046" s="623"/>
      <c r="K1046" s="623"/>
      <c r="L1046" s="623"/>
      <c r="M1046" s="623"/>
      <c r="N1046" s="623"/>
      <c r="O1046" s="623"/>
      <c r="P1046" s="623"/>
      <c r="Q1046" s="623"/>
      <c r="R1046" s="623"/>
      <c r="S1046" s="623"/>
      <c r="T1046" s="623"/>
      <c r="U1046" s="623"/>
      <c r="V1046" s="623"/>
      <c r="W1046" s="623"/>
      <c r="X1046" s="623"/>
      <c r="Y1046" s="623"/>
      <c r="Z1046" s="623"/>
      <c r="AA1046" s="623"/>
      <c r="AB1046" s="623"/>
      <c r="AC1046" s="623"/>
      <c r="AD1046" s="623"/>
      <c r="AE1046" s="623"/>
      <c r="AF1046" s="623"/>
      <c r="AG1046" s="623"/>
      <c r="AH1046" s="623"/>
      <c r="AI1046" s="623"/>
      <c r="AJ1046" s="623"/>
      <c r="AK1046" s="623"/>
      <c r="AL1046" s="623"/>
      <c r="AM1046" s="623"/>
      <c r="AN1046" s="623"/>
      <c r="AO1046" s="623"/>
      <c r="AP1046" s="623"/>
      <c r="AQ1046" s="623"/>
      <c r="AR1046" s="623"/>
      <c r="AS1046" s="623"/>
      <c r="AT1046" s="623"/>
      <c r="AU1046" s="623"/>
      <c r="AV1046" s="623"/>
      <c r="AW1046" s="623"/>
      <c r="AX1046" s="623"/>
      <c r="AY1046" s="623"/>
      <c r="AZ1046" s="623"/>
      <c r="BA1046" s="623"/>
      <c r="BB1046" s="623"/>
      <c r="BC1046" s="623"/>
      <c r="BD1046" s="623"/>
      <c r="BE1046" s="623"/>
      <c r="BF1046" s="623"/>
      <c r="BG1046" s="623"/>
      <c r="BH1046" s="623"/>
    </row>
    <row r="1047" spans="1:60" s="101" customFormat="1" ht="15" customHeight="1" x14ac:dyDescent="0.2">
      <c r="A1047" s="759">
        <v>44362</v>
      </c>
      <c r="B1047" s="27">
        <v>2344</v>
      </c>
      <c r="C1047" s="760" t="s">
        <v>5139</v>
      </c>
      <c r="D1047" s="432"/>
      <c r="E1047" s="472">
        <v>7110</v>
      </c>
      <c r="F1047" s="494">
        <f t="shared" si="19"/>
        <v>376341.95999999996</v>
      </c>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row>
    <row r="1048" spans="1:60" s="101" customFormat="1" ht="15" customHeight="1" x14ac:dyDescent="0.2">
      <c r="A1048" s="759">
        <v>44362</v>
      </c>
      <c r="B1048" s="27">
        <v>2345</v>
      </c>
      <c r="C1048" s="760" t="s">
        <v>5140</v>
      </c>
      <c r="D1048" s="432"/>
      <c r="E1048" s="472">
        <v>9388.75</v>
      </c>
      <c r="F1048" s="494">
        <f t="shared" si="19"/>
        <v>366953.20999999996</v>
      </c>
      <c r="G1048" s="103"/>
      <c r="H1048" s="103"/>
      <c r="I1048" s="103"/>
      <c r="J1048" s="103"/>
      <c r="K1048" s="103"/>
      <c r="L1048" s="103"/>
      <c r="M1048" s="103"/>
      <c r="N1048" s="103"/>
      <c r="O1048" s="103"/>
      <c r="P1048" s="103"/>
      <c r="Q1048" s="103"/>
      <c r="R1048" s="103"/>
      <c r="S1048" s="103"/>
      <c r="T1048" s="103"/>
      <c r="U1048" s="103"/>
      <c r="V1048" s="103"/>
      <c r="W1048" s="103"/>
      <c r="X1048" s="103"/>
      <c r="Y1048" s="103"/>
      <c r="Z1048" s="103"/>
      <c r="AA1048" s="103"/>
      <c r="AB1048" s="103"/>
      <c r="AC1048" s="103"/>
      <c r="AD1048" s="103"/>
      <c r="AE1048" s="103"/>
      <c r="AF1048" s="103"/>
      <c r="AG1048" s="103"/>
      <c r="AH1048" s="103"/>
      <c r="AI1048" s="103"/>
      <c r="AJ1048" s="103"/>
      <c r="AK1048" s="103"/>
      <c r="AL1048" s="103"/>
      <c r="AM1048" s="103"/>
      <c r="AN1048" s="103"/>
      <c r="AO1048" s="103"/>
      <c r="AP1048" s="103"/>
      <c r="AQ1048" s="103"/>
      <c r="AR1048" s="103"/>
      <c r="AS1048" s="103"/>
      <c r="AT1048" s="103"/>
      <c r="AU1048" s="103"/>
      <c r="AV1048" s="103"/>
      <c r="AW1048" s="103"/>
      <c r="AX1048" s="103"/>
      <c r="AY1048" s="103"/>
      <c r="AZ1048" s="103"/>
      <c r="BA1048" s="103"/>
      <c r="BB1048" s="103"/>
      <c r="BC1048" s="103"/>
      <c r="BD1048" s="103"/>
      <c r="BE1048" s="103"/>
      <c r="BF1048" s="103"/>
      <c r="BG1048" s="103"/>
      <c r="BH1048" s="103"/>
    </row>
    <row r="1049" spans="1:60" s="101" customFormat="1" ht="15" customHeight="1" x14ac:dyDescent="0.2">
      <c r="A1049" s="759">
        <v>44362</v>
      </c>
      <c r="B1049" s="27">
        <v>2346</v>
      </c>
      <c r="C1049" s="760" t="s">
        <v>41</v>
      </c>
      <c r="D1049" s="432"/>
      <c r="E1049" s="472">
        <v>0</v>
      </c>
      <c r="F1049" s="494">
        <f t="shared" si="19"/>
        <v>366953.20999999996</v>
      </c>
      <c r="G1049" s="103" t="s">
        <v>1365</v>
      </c>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3"/>
      <c r="AR1049" s="103"/>
      <c r="AS1049" s="103"/>
      <c r="AT1049" s="103"/>
      <c r="AU1049" s="103"/>
      <c r="AV1049" s="103"/>
      <c r="AW1049" s="103"/>
      <c r="AX1049" s="103"/>
      <c r="AY1049" s="103"/>
      <c r="AZ1049" s="103"/>
      <c r="BA1049" s="103"/>
      <c r="BB1049" s="103"/>
      <c r="BC1049" s="103"/>
      <c r="BD1049" s="103"/>
      <c r="BE1049" s="103"/>
      <c r="BF1049" s="103"/>
      <c r="BG1049" s="103"/>
      <c r="BH1049" s="103"/>
    </row>
    <row r="1050" spans="1:60" s="101" customFormat="1" ht="15" customHeight="1" x14ac:dyDescent="0.2">
      <c r="A1050" s="759">
        <v>44362</v>
      </c>
      <c r="B1050" s="27">
        <v>2347</v>
      </c>
      <c r="C1050" s="760" t="s">
        <v>5141</v>
      </c>
      <c r="D1050" s="432"/>
      <c r="E1050" s="472">
        <v>21600</v>
      </c>
      <c r="F1050" s="494">
        <f t="shared" si="19"/>
        <v>345353.20999999996</v>
      </c>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c r="AB1050" s="103"/>
      <c r="AC1050" s="103"/>
      <c r="AD1050" s="103"/>
      <c r="AE1050" s="103"/>
      <c r="AF1050" s="103"/>
      <c r="AG1050" s="103"/>
      <c r="AH1050" s="103"/>
      <c r="AI1050" s="103"/>
      <c r="AJ1050" s="103"/>
      <c r="AK1050" s="103"/>
      <c r="AL1050" s="103"/>
      <c r="AM1050" s="103"/>
      <c r="AN1050" s="103"/>
      <c r="AO1050" s="103"/>
      <c r="AP1050" s="103"/>
      <c r="AQ1050" s="103"/>
      <c r="AR1050" s="103"/>
      <c r="AS1050" s="103"/>
      <c r="AT1050" s="103"/>
      <c r="AU1050" s="103"/>
      <c r="AV1050" s="103"/>
      <c r="AW1050" s="103"/>
      <c r="AX1050" s="103"/>
      <c r="AY1050" s="103"/>
      <c r="AZ1050" s="103"/>
      <c r="BA1050" s="103"/>
      <c r="BB1050" s="103"/>
      <c r="BC1050" s="103"/>
      <c r="BD1050" s="103"/>
      <c r="BE1050" s="103"/>
      <c r="BF1050" s="103"/>
      <c r="BG1050" s="103"/>
      <c r="BH1050" s="103"/>
    </row>
    <row r="1051" spans="1:60" s="101" customFormat="1" ht="15" customHeight="1" x14ac:dyDescent="0.2">
      <c r="A1051" s="759">
        <v>44362</v>
      </c>
      <c r="B1051" s="27">
        <v>2348</v>
      </c>
      <c r="C1051" s="760" t="s">
        <v>5142</v>
      </c>
      <c r="D1051" s="432"/>
      <c r="E1051" s="472">
        <v>17820</v>
      </c>
      <c r="F1051" s="494">
        <f t="shared" si="19"/>
        <v>327533.20999999996</v>
      </c>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row>
    <row r="1052" spans="1:60" s="101" customFormat="1" ht="15" customHeight="1" x14ac:dyDescent="0.2">
      <c r="A1052" s="759">
        <v>44362</v>
      </c>
      <c r="B1052" s="27">
        <v>2349</v>
      </c>
      <c r="C1052" s="760" t="s">
        <v>5143</v>
      </c>
      <c r="D1052" s="432"/>
      <c r="E1052" s="472">
        <v>20070</v>
      </c>
      <c r="F1052" s="494">
        <f t="shared" si="19"/>
        <v>307463.20999999996</v>
      </c>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3"/>
      <c r="AR1052" s="103"/>
      <c r="AS1052" s="103"/>
      <c r="AT1052" s="103"/>
      <c r="AU1052" s="103"/>
      <c r="AV1052" s="103"/>
      <c r="AW1052" s="103"/>
      <c r="AX1052" s="103"/>
      <c r="AY1052" s="103"/>
      <c r="AZ1052" s="103"/>
      <c r="BA1052" s="103"/>
      <c r="BB1052" s="103"/>
      <c r="BC1052" s="103"/>
      <c r="BD1052" s="103"/>
      <c r="BE1052" s="103"/>
      <c r="BF1052" s="103"/>
      <c r="BG1052" s="103"/>
      <c r="BH1052" s="103"/>
    </row>
    <row r="1053" spans="1:60" s="101" customFormat="1" ht="15" customHeight="1" x14ac:dyDescent="0.2">
      <c r="A1053" s="759">
        <v>44362</v>
      </c>
      <c r="B1053" s="27">
        <v>2350</v>
      </c>
      <c r="C1053" s="760" t="s">
        <v>5144</v>
      </c>
      <c r="D1053" s="432"/>
      <c r="E1053" s="472">
        <v>8910</v>
      </c>
      <c r="F1053" s="494">
        <f t="shared" si="19"/>
        <v>298553.20999999996</v>
      </c>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c r="AB1053" s="103"/>
      <c r="AC1053" s="103"/>
      <c r="AD1053" s="103"/>
      <c r="AE1053" s="103"/>
      <c r="AF1053" s="103"/>
      <c r="AG1053" s="103"/>
      <c r="AH1053" s="103"/>
      <c r="AI1053" s="103"/>
      <c r="AJ1053" s="103"/>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row>
    <row r="1054" spans="1:60" s="101" customFormat="1" ht="15" customHeight="1" x14ac:dyDescent="0.2">
      <c r="A1054" s="759">
        <v>44362</v>
      </c>
      <c r="B1054" s="27">
        <v>2351</v>
      </c>
      <c r="C1054" s="760" t="s">
        <v>5145</v>
      </c>
      <c r="D1054" s="432"/>
      <c r="E1054" s="472">
        <v>15300</v>
      </c>
      <c r="F1054" s="494">
        <f t="shared" si="19"/>
        <v>283253.20999999996</v>
      </c>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row>
    <row r="1055" spans="1:60" s="101" customFormat="1" ht="15" customHeight="1" x14ac:dyDescent="0.2">
      <c r="A1055" s="759">
        <v>44362</v>
      </c>
      <c r="B1055" s="27">
        <v>2352</v>
      </c>
      <c r="C1055" s="760" t="s">
        <v>5146</v>
      </c>
      <c r="D1055" s="432"/>
      <c r="E1055" s="472">
        <v>15300</v>
      </c>
      <c r="F1055" s="494">
        <f t="shared" si="19"/>
        <v>267953.20999999996</v>
      </c>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row>
    <row r="1056" spans="1:60" s="101" customFormat="1" ht="15" customHeight="1" x14ac:dyDescent="0.2">
      <c r="A1056" s="759">
        <v>44362</v>
      </c>
      <c r="B1056" s="27">
        <v>2353</v>
      </c>
      <c r="C1056" s="760" t="s">
        <v>5147</v>
      </c>
      <c r="D1056" s="432"/>
      <c r="E1056" s="472">
        <v>3600</v>
      </c>
      <c r="F1056" s="494">
        <f t="shared" si="19"/>
        <v>264353.20999999996</v>
      </c>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row>
    <row r="1057" spans="1:60" s="101" customFormat="1" ht="15" customHeight="1" x14ac:dyDescent="0.2">
      <c r="A1057" s="759">
        <v>44363</v>
      </c>
      <c r="B1057" s="27">
        <v>2354</v>
      </c>
      <c r="C1057" s="760" t="s">
        <v>5149</v>
      </c>
      <c r="D1057" s="432"/>
      <c r="E1057" s="472">
        <v>3510</v>
      </c>
      <c r="F1057" s="494">
        <f t="shared" si="19"/>
        <v>260843.20999999996</v>
      </c>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row>
    <row r="1058" spans="1:60" s="101" customFormat="1" ht="15" customHeight="1" x14ac:dyDescent="0.2">
      <c r="A1058" s="759">
        <v>44363</v>
      </c>
      <c r="B1058" s="27">
        <v>2355</v>
      </c>
      <c r="C1058" s="760" t="s">
        <v>5148</v>
      </c>
      <c r="D1058" s="432"/>
      <c r="E1058" s="472">
        <v>3510</v>
      </c>
      <c r="F1058" s="494">
        <f t="shared" si="19"/>
        <v>257333.20999999996</v>
      </c>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3"/>
      <c r="AY1058" s="103"/>
      <c r="AZ1058" s="103"/>
      <c r="BA1058" s="103"/>
      <c r="BB1058" s="103"/>
      <c r="BC1058" s="103"/>
      <c r="BD1058" s="103"/>
      <c r="BE1058" s="103"/>
      <c r="BF1058" s="103"/>
      <c r="BG1058" s="103"/>
      <c r="BH1058" s="103"/>
    </row>
    <row r="1059" spans="1:60" s="101" customFormat="1" ht="15" customHeight="1" x14ac:dyDescent="0.2">
      <c r="A1059" s="759">
        <v>44363</v>
      </c>
      <c r="B1059" s="27">
        <v>2356</v>
      </c>
      <c r="C1059" s="736" t="s">
        <v>5150</v>
      </c>
      <c r="D1059" s="432"/>
      <c r="E1059" s="472">
        <v>3510</v>
      </c>
      <c r="F1059" s="494">
        <f t="shared" si="19"/>
        <v>253823.20999999996</v>
      </c>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c r="AX1059" s="103"/>
      <c r="AY1059" s="103"/>
      <c r="AZ1059" s="103"/>
      <c r="BA1059" s="103"/>
      <c r="BB1059" s="103"/>
      <c r="BC1059" s="103"/>
      <c r="BD1059" s="103"/>
      <c r="BE1059" s="103"/>
      <c r="BF1059" s="103"/>
      <c r="BG1059" s="103"/>
      <c r="BH1059" s="103"/>
    </row>
    <row r="1060" spans="1:60" s="101" customFormat="1" ht="15" customHeight="1" x14ac:dyDescent="0.2">
      <c r="A1060" s="759">
        <v>44370</v>
      </c>
      <c r="B1060" s="27">
        <v>2357</v>
      </c>
      <c r="C1060" s="137" t="s">
        <v>5758</v>
      </c>
      <c r="D1060" s="432"/>
      <c r="E1060" s="717">
        <v>7110</v>
      </c>
      <c r="F1060" s="494">
        <f t="shared" si="19"/>
        <v>246713.20999999996</v>
      </c>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c r="AX1060" s="103"/>
      <c r="AY1060" s="103"/>
      <c r="AZ1060" s="103"/>
      <c r="BA1060" s="103"/>
      <c r="BB1060" s="103"/>
      <c r="BC1060" s="103"/>
      <c r="BD1060" s="103"/>
      <c r="BE1060" s="103"/>
      <c r="BF1060" s="103"/>
      <c r="BG1060" s="103"/>
      <c r="BH1060" s="103"/>
    </row>
    <row r="1061" spans="1:60" s="101" customFormat="1" ht="15" customHeight="1" x14ac:dyDescent="0.2">
      <c r="A1061" s="759">
        <v>44370</v>
      </c>
      <c r="B1061" s="27">
        <v>2358</v>
      </c>
      <c r="C1061" s="137" t="s">
        <v>5759</v>
      </c>
      <c r="D1061" s="432"/>
      <c r="E1061" s="717">
        <v>7110</v>
      </c>
      <c r="F1061" s="494">
        <f t="shared" si="19"/>
        <v>239603.20999999996</v>
      </c>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c r="AX1061" s="103"/>
      <c r="AY1061" s="103"/>
      <c r="AZ1061" s="103"/>
      <c r="BA1061" s="103"/>
      <c r="BB1061" s="103"/>
      <c r="BC1061" s="103"/>
      <c r="BD1061" s="103"/>
      <c r="BE1061" s="103"/>
      <c r="BF1061" s="103"/>
      <c r="BG1061" s="103"/>
      <c r="BH1061" s="103"/>
    </row>
    <row r="1062" spans="1:60" s="101" customFormat="1" ht="28.5" customHeight="1" x14ac:dyDescent="0.2">
      <c r="A1062" s="759">
        <v>44370</v>
      </c>
      <c r="B1062" s="27">
        <v>2359</v>
      </c>
      <c r="C1062" s="154" t="s">
        <v>5760</v>
      </c>
      <c r="D1062" s="432"/>
      <c r="E1062" s="717">
        <v>5979</v>
      </c>
      <c r="F1062" s="494">
        <f t="shared" si="19"/>
        <v>233624.20999999996</v>
      </c>
      <c r="G1062" s="103"/>
      <c r="H1062" s="103"/>
      <c r="I1062" s="103"/>
      <c r="J1062" s="103"/>
      <c r="K1062" s="103"/>
      <c r="L1062" s="103"/>
      <c r="M1062" s="103"/>
      <c r="N1062" s="103"/>
      <c r="O1062" s="103"/>
      <c r="P1062" s="103"/>
      <c r="Q1062" s="103"/>
      <c r="R1062" s="103"/>
      <c r="S1062" s="103"/>
      <c r="T1062" s="103"/>
      <c r="U1062" s="103"/>
      <c r="V1062" s="103"/>
      <c r="W1062" s="103"/>
      <c r="X1062" s="103"/>
      <c r="Y1062" s="103"/>
      <c r="Z1062" s="103"/>
      <c r="AA1062" s="103"/>
      <c r="AB1062" s="103"/>
      <c r="AC1062" s="103"/>
      <c r="AD1062" s="103"/>
      <c r="AE1062" s="103"/>
      <c r="AF1062" s="103"/>
      <c r="AG1062" s="103"/>
      <c r="AH1062" s="103"/>
      <c r="AI1062" s="103"/>
      <c r="AJ1062" s="103"/>
      <c r="AK1062" s="103"/>
      <c r="AL1062" s="103"/>
      <c r="AM1062" s="103"/>
      <c r="AN1062" s="103"/>
      <c r="AO1062" s="103"/>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row>
    <row r="1063" spans="1:60" s="101" customFormat="1" ht="27" customHeight="1" x14ac:dyDescent="0.2">
      <c r="A1063" s="759">
        <v>44370</v>
      </c>
      <c r="B1063" s="27">
        <v>2360</v>
      </c>
      <c r="C1063" s="154" t="s">
        <v>5761</v>
      </c>
      <c r="D1063" s="432"/>
      <c r="E1063" s="717">
        <v>2400</v>
      </c>
      <c r="F1063" s="494">
        <f t="shared" si="19"/>
        <v>231224.20999999996</v>
      </c>
      <c r="G1063" s="103"/>
      <c r="H1063" s="103"/>
      <c r="I1063" s="103"/>
      <c r="J1063" s="103" t="s">
        <v>6176</v>
      </c>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c r="AF1063" s="103"/>
      <c r="AG1063" s="103"/>
      <c r="AH1063" s="103"/>
      <c r="AI1063" s="103"/>
      <c r="AJ1063" s="103"/>
      <c r="AK1063" s="103"/>
      <c r="AL1063" s="103"/>
      <c r="AM1063" s="103"/>
      <c r="AN1063" s="103"/>
      <c r="AO1063" s="103"/>
      <c r="AP1063" s="103"/>
      <c r="AQ1063" s="103"/>
      <c r="AR1063" s="103"/>
      <c r="AS1063" s="103"/>
      <c r="AT1063" s="103"/>
      <c r="AU1063" s="103"/>
      <c r="AV1063" s="103"/>
      <c r="AW1063" s="103"/>
      <c r="AX1063" s="103"/>
      <c r="AY1063" s="103"/>
      <c r="AZ1063" s="103"/>
      <c r="BA1063" s="103"/>
      <c r="BB1063" s="103"/>
      <c r="BC1063" s="103"/>
      <c r="BD1063" s="103"/>
      <c r="BE1063" s="103"/>
      <c r="BF1063" s="103"/>
      <c r="BG1063" s="103"/>
      <c r="BH1063" s="103"/>
    </row>
    <row r="1064" spans="1:60" s="101" customFormat="1" ht="25.5" customHeight="1" x14ac:dyDescent="0.2">
      <c r="A1064" s="759">
        <v>44370</v>
      </c>
      <c r="B1064" s="27">
        <v>2361</v>
      </c>
      <c r="C1064" s="154" t="s">
        <v>5762</v>
      </c>
      <c r="D1064" s="432"/>
      <c r="E1064" s="717">
        <v>6400</v>
      </c>
      <c r="F1064" s="494">
        <f t="shared" si="19"/>
        <v>224824.20999999996</v>
      </c>
      <c r="G1064" s="103"/>
      <c r="H1064" s="103"/>
      <c r="I1064" s="103"/>
      <c r="J1064" s="103" t="s">
        <v>6175</v>
      </c>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3"/>
      <c r="BD1064" s="103"/>
      <c r="BE1064" s="103"/>
      <c r="BF1064" s="103"/>
      <c r="BG1064" s="103"/>
      <c r="BH1064" s="103"/>
    </row>
    <row r="1065" spans="1:60" x14ac:dyDescent="0.2">
      <c r="A1065" s="14"/>
      <c r="B1065" s="20"/>
      <c r="C1065" s="31"/>
      <c r="D1065" s="69"/>
      <c r="E1065" s="108"/>
      <c r="F1065" s="103"/>
    </row>
    <row r="1066" spans="1:60" x14ac:dyDescent="0.2">
      <c r="A1066" s="14"/>
      <c r="B1066" s="20"/>
      <c r="C1066" s="31"/>
      <c r="D1066" s="69"/>
      <c r="E1066" s="108"/>
      <c r="F1066" s="103"/>
    </row>
    <row r="1067" spans="1:60" x14ac:dyDescent="0.2">
      <c r="A1067" s="14"/>
      <c r="B1067" s="20"/>
      <c r="C1067" s="31"/>
      <c r="D1067" s="69"/>
      <c r="E1067" s="108"/>
      <c r="F1067" s="103"/>
    </row>
    <row r="1068" spans="1:60" x14ac:dyDescent="0.2">
      <c r="A1068" s="14"/>
      <c r="B1068" s="20"/>
      <c r="C1068" s="31"/>
      <c r="D1068" s="69"/>
      <c r="E1068" s="108"/>
      <c r="F1068" s="103"/>
    </row>
    <row r="1069" spans="1:60" x14ac:dyDescent="0.2">
      <c r="A1069" s="14"/>
      <c r="B1069" s="20"/>
      <c r="C1069" s="31"/>
      <c r="D1069" s="69"/>
      <c r="E1069" s="108"/>
      <c r="F1069" s="103"/>
    </row>
    <row r="1070" spans="1:60" x14ac:dyDescent="0.2">
      <c r="A1070" s="14"/>
      <c r="B1070" s="20"/>
      <c r="C1070" s="31"/>
      <c r="D1070" s="69"/>
      <c r="E1070" s="108"/>
      <c r="F1070" s="103"/>
    </row>
    <row r="1071" spans="1:60" x14ac:dyDescent="0.2">
      <c r="A1071" s="14"/>
      <c r="B1071" s="20"/>
      <c r="C1071" s="31"/>
      <c r="D1071" s="69"/>
      <c r="E1071" s="108"/>
      <c r="F1071" s="103"/>
    </row>
    <row r="1072" spans="1:60" x14ac:dyDescent="0.2">
      <c r="A1072" s="14"/>
      <c r="B1072" s="20"/>
      <c r="C1072" s="31"/>
      <c r="D1072" s="69"/>
      <c r="E1072" s="108"/>
      <c r="F1072" s="103"/>
    </row>
    <row r="1073" spans="1:6" x14ac:dyDescent="0.2">
      <c r="A1073" s="14"/>
      <c r="B1073" s="20"/>
      <c r="C1073" s="31"/>
      <c r="D1073" s="69"/>
      <c r="E1073" s="108"/>
      <c r="F1073" s="103"/>
    </row>
    <row r="1074" spans="1:6" x14ac:dyDescent="0.2">
      <c r="A1074" s="14"/>
      <c r="B1074" s="20"/>
      <c r="C1074" s="31"/>
      <c r="D1074" s="69"/>
      <c r="E1074" s="108"/>
      <c r="F1074" s="103"/>
    </row>
    <row r="1075" spans="1:6" x14ac:dyDescent="0.2">
      <c r="A1075" s="14"/>
      <c r="B1075" s="20"/>
      <c r="C1075" s="31"/>
      <c r="D1075" s="69"/>
      <c r="E1075" s="108"/>
      <c r="F1075" s="103"/>
    </row>
    <row r="1076" spans="1:6" x14ac:dyDescent="0.2">
      <c r="A1076" s="14"/>
      <c r="B1076" s="20"/>
      <c r="C1076" s="31"/>
      <c r="D1076" s="69"/>
      <c r="E1076" s="108"/>
      <c r="F1076" s="103"/>
    </row>
    <row r="1077" spans="1:6" x14ac:dyDescent="0.2">
      <c r="A1077" s="14"/>
      <c r="B1077" s="20"/>
      <c r="C1077" s="31"/>
      <c r="D1077" s="69"/>
      <c r="E1077" s="108"/>
      <c r="F1077" s="103"/>
    </row>
    <row r="1078" spans="1:6" x14ac:dyDescent="0.2">
      <c r="A1078" s="14"/>
      <c r="B1078" s="20"/>
      <c r="C1078" s="31"/>
      <c r="D1078" s="69"/>
      <c r="E1078" s="108"/>
      <c r="F1078" s="103"/>
    </row>
    <row r="1079" spans="1:6" x14ac:dyDescent="0.2">
      <c r="A1079" s="14"/>
      <c r="B1079" s="20"/>
      <c r="C1079" s="31"/>
      <c r="D1079" s="69"/>
      <c r="E1079" s="108"/>
      <c r="F1079" s="103"/>
    </row>
    <row r="1080" spans="1:6" x14ac:dyDescent="0.2">
      <c r="A1080" s="14"/>
      <c r="B1080" s="20"/>
      <c r="C1080" s="31"/>
      <c r="D1080" s="69"/>
      <c r="E1080" s="108"/>
      <c r="F1080" s="103"/>
    </row>
    <row r="1081" spans="1:6" x14ac:dyDescent="0.2">
      <c r="A1081" s="14"/>
      <c r="B1081" s="20"/>
      <c r="C1081" s="31"/>
      <c r="D1081" s="69"/>
      <c r="E1081" s="108"/>
      <c r="F1081" s="103"/>
    </row>
    <row r="1082" spans="1:6" x14ac:dyDescent="0.2">
      <c r="A1082" s="14"/>
      <c r="B1082" s="20"/>
      <c r="C1082" s="31"/>
      <c r="D1082" s="69"/>
      <c r="E1082" s="108"/>
      <c r="F1082" s="103"/>
    </row>
    <row r="1083" spans="1:6" x14ac:dyDescent="0.2">
      <c r="A1083" s="14"/>
      <c r="B1083" s="20"/>
      <c r="C1083" s="31"/>
      <c r="D1083" s="69"/>
      <c r="E1083" s="108"/>
      <c r="F1083" s="103"/>
    </row>
    <row r="1084" spans="1:6" x14ac:dyDescent="0.2">
      <c r="A1084" s="14"/>
      <c r="B1084" s="20"/>
      <c r="C1084" s="31"/>
      <c r="D1084" s="69"/>
      <c r="E1084" s="108"/>
      <c r="F1084" s="103"/>
    </row>
    <row r="1085" spans="1:6" x14ac:dyDescent="0.2">
      <c r="A1085" s="14"/>
      <c r="B1085" s="20"/>
      <c r="C1085" s="31"/>
      <c r="D1085" s="69"/>
      <c r="E1085" s="108"/>
      <c r="F1085" s="103"/>
    </row>
    <row r="1086" spans="1:6" x14ac:dyDescent="0.2">
      <c r="A1086" s="14"/>
      <c r="B1086" s="20"/>
      <c r="C1086" s="31"/>
      <c r="D1086" s="69"/>
      <c r="E1086" s="108"/>
      <c r="F1086" s="103"/>
    </row>
    <row r="1087" spans="1:6" x14ac:dyDescent="0.2">
      <c r="A1087" s="14"/>
      <c r="B1087" s="20"/>
      <c r="C1087" s="31"/>
      <c r="D1087" s="69"/>
      <c r="E1087" s="108"/>
      <c r="F1087" s="103"/>
    </row>
    <row r="1088" spans="1:6" x14ac:dyDescent="0.2">
      <c r="A1088" s="14"/>
      <c r="B1088" s="20"/>
      <c r="C1088" s="31"/>
      <c r="D1088" s="69"/>
      <c r="E1088" s="108"/>
      <c r="F1088" s="103"/>
    </row>
    <row r="1089" spans="1:6" x14ac:dyDescent="0.2">
      <c r="A1089" s="14"/>
      <c r="B1089" s="20"/>
      <c r="C1089" s="31"/>
      <c r="D1089" s="69"/>
      <c r="E1089" s="108"/>
      <c r="F1089" s="103"/>
    </row>
    <row r="1090" spans="1:6" x14ac:dyDescent="0.2">
      <c r="A1090" s="14"/>
      <c r="B1090" s="20"/>
      <c r="C1090" s="31"/>
      <c r="D1090" s="69"/>
      <c r="E1090" s="108"/>
      <c r="F1090" s="103"/>
    </row>
    <row r="1091" spans="1:6" x14ac:dyDescent="0.2">
      <c r="A1091" s="14"/>
      <c r="B1091" s="20"/>
      <c r="C1091" s="31"/>
      <c r="D1091" s="69"/>
      <c r="E1091" s="108"/>
      <c r="F1091" s="103"/>
    </row>
    <row r="1092" spans="1:6" x14ac:dyDescent="0.2">
      <c r="A1092" s="14"/>
      <c r="B1092" s="20"/>
      <c r="C1092" s="31"/>
      <c r="D1092" s="69"/>
      <c r="E1092" s="108"/>
      <c r="F1092" s="103"/>
    </row>
    <row r="1093" spans="1:6" x14ac:dyDescent="0.2">
      <c r="A1093" s="14"/>
      <c r="B1093" s="20"/>
      <c r="C1093" s="31"/>
      <c r="D1093" s="69"/>
      <c r="E1093" s="108"/>
      <c r="F1093" s="103"/>
    </row>
    <row r="1094" spans="1:6" x14ac:dyDescent="0.2">
      <c r="A1094" s="14"/>
      <c r="B1094" s="20"/>
      <c r="C1094" s="31"/>
      <c r="D1094" s="69"/>
      <c r="E1094" s="108"/>
      <c r="F1094" s="103"/>
    </row>
    <row r="1095" spans="1:6" x14ac:dyDescent="0.2">
      <c r="A1095" s="14"/>
      <c r="B1095" s="20"/>
      <c r="C1095" s="31"/>
      <c r="D1095" s="69"/>
      <c r="E1095" s="108"/>
      <c r="F1095" s="103"/>
    </row>
    <row r="1096" spans="1:6" x14ac:dyDescent="0.2">
      <c r="A1096" s="14"/>
      <c r="B1096" s="20"/>
      <c r="C1096" s="31"/>
      <c r="D1096" s="69"/>
      <c r="E1096" s="108"/>
      <c r="F1096" s="103"/>
    </row>
    <row r="1097" spans="1:6" x14ac:dyDescent="0.2">
      <c r="A1097" s="14"/>
      <c r="B1097" s="20"/>
      <c r="C1097" s="31"/>
      <c r="D1097" s="69"/>
      <c r="E1097" s="108"/>
      <c r="F1097" s="103"/>
    </row>
    <row r="1098" spans="1:6" x14ac:dyDescent="0.2">
      <c r="A1098" s="14"/>
      <c r="B1098" s="20"/>
      <c r="C1098" s="31"/>
      <c r="D1098" s="69"/>
      <c r="E1098" s="108"/>
      <c r="F1098" s="103"/>
    </row>
    <row r="1099" spans="1:6" x14ac:dyDescent="0.2">
      <c r="A1099" s="14"/>
      <c r="B1099" s="20"/>
      <c r="C1099" s="31"/>
      <c r="D1099" s="69"/>
      <c r="E1099" s="108"/>
      <c r="F1099" s="103"/>
    </row>
    <row r="1100" spans="1:6" x14ac:dyDescent="0.2">
      <c r="A1100" s="14"/>
      <c r="B1100" s="20"/>
      <c r="C1100" s="31"/>
      <c r="D1100" s="69"/>
      <c r="E1100" s="108"/>
      <c r="F1100" s="103"/>
    </row>
    <row r="1101" spans="1:6" x14ac:dyDescent="0.2">
      <c r="A1101" s="14"/>
      <c r="B1101" s="20"/>
      <c r="C1101" s="31"/>
      <c r="D1101" s="69"/>
      <c r="E1101" s="108"/>
      <c r="F1101" s="103"/>
    </row>
    <row r="1102" spans="1:6" x14ac:dyDescent="0.2">
      <c r="A1102" s="14"/>
      <c r="B1102" s="20"/>
      <c r="C1102" s="31"/>
      <c r="D1102" s="69"/>
      <c r="E1102" s="108"/>
      <c r="F1102" s="103"/>
    </row>
    <row r="1103" spans="1:6" x14ac:dyDescent="0.2">
      <c r="A1103" s="14"/>
      <c r="B1103" s="20"/>
      <c r="C1103" s="31"/>
      <c r="D1103" s="69"/>
      <c r="E1103" s="108"/>
      <c r="F1103" s="103"/>
    </row>
    <row r="1104" spans="1:6" x14ac:dyDescent="0.2">
      <c r="A1104" s="14"/>
      <c r="B1104" s="20"/>
      <c r="C1104" s="31"/>
      <c r="D1104" s="69"/>
      <c r="E1104" s="108"/>
      <c r="F1104" s="103"/>
    </row>
    <row r="1105" spans="1:60" x14ac:dyDescent="0.2">
      <c r="A1105" s="14"/>
      <c r="B1105" s="20"/>
      <c r="C1105" s="31"/>
      <c r="D1105" s="69"/>
      <c r="E1105" s="108"/>
      <c r="F1105" s="103"/>
    </row>
    <row r="1106" spans="1:60" x14ac:dyDescent="0.2">
      <c r="A1106" s="14"/>
      <c r="B1106" s="20"/>
      <c r="C1106" s="31"/>
      <c r="D1106" s="69"/>
      <c r="E1106" s="108"/>
      <c r="F1106" s="103"/>
    </row>
    <row r="1107" spans="1:60" x14ac:dyDescent="0.2">
      <c r="A1107" s="14"/>
      <c r="B1107" s="20"/>
      <c r="C1107" s="31"/>
      <c r="D1107" s="69"/>
      <c r="E1107" s="108"/>
      <c r="F1107" s="103"/>
    </row>
    <row r="1108" spans="1:60" x14ac:dyDescent="0.2">
      <c r="A1108" s="14"/>
      <c r="B1108" s="20"/>
      <c r="C1108" s="31"/>
      <c r="D1108" s="69"/>
      <c r="E1108" s="108"/>
      <c r="F1108" s="103"/>
    </row>
    <row r="1109" spans="1:60" x14ac:dyDescent="0.2">
      <c r="A1109" s="14"/>
      <c r="B1109" s="20"/>
      <c r="C1109" s="31"/>
      <c r="D1109" s="69"/>
      <c r="E1109" s="108"/>
      <c r="F1109" s="103"/>
    </row>
    <row r="1110" spans="1:60" s="628" customFormat="1" ht="15" customHeight="1" x14ac:dyDescent="0.25">
      <c r="A1110" s="887" t="s">
        <v>0</v>
      </c>
      <c r="B1110" s="887"/>
      <c r="C1110" s="887"/>
      <c r="D1110" s="887"/>
      <c r="E1110" s="887"/>
      <c r="F1110" s="887"/>
      <c r="G1110" s="744"/>
      <c r="H1110" s="744"/>
      <c r="I1110" s="744"/>
      <c r="J1110" s="744"/>
      <c r="K1110" s="744"/>
      <c r="L1110" s="744"/>
      <c r="M1110" s="744"/>
      <c r="N1110" s="744"/>
      <c r="O1110" s="744"/>
      <c r="P1110" s="744"/>
      <c r="Q1110" s="744"/>
      <c r="R1110" s="744"/>
      <c r="S1110" s="744"/>
      <c r="T1110" s="744"/>
      <c r="U1110" s="744"/>
      <c r="V1110" s="744"/>
      <c r="W1110" s="744"/>
      <c r="X1110" s="744"/>
      <c r="Y1110" s="744"/>
      <c r="Z1110" s="744"/>
      <c r="AA1110" s="744"/>
      <c r="AB1110" s="744"/>
      <c r="AC1110" s="744"/>
      <c r="AD1110" s="744"/>
      <c r="AE1110" s="744"/>
      <c r="AF1110" s="744"/>
      <c r="AG1110" s="744"/>
      <c r="AH1110" s="744"/>
      <c r="AI1110" s="744"/>
      <c r="AJ1110" s="744"/>
      <c r="AK1110" s="744"/>
      <c r="AL1110" s="744"/>
      <c r="AM1110" s="744"/>
      <c r="AN1110" s="744"/>
      <c r="AO1110" s="744"/>
      <c r="AP1110" s="744"/>
      <c r="AQ1110" s="744"/>
      <c r="AR1110" s="744"/>
      <c r="AS1110" s="744"/>
      <c r="AT1110" s="744"/>
      <c r="AU1110" s="744"/>
      <c r="AV1110" s="744"/>
      <c r="AW1110" s="744"/>
      <c r="AX1110" s="744"/>
      <c r="AY1110" s="744"/>
      <c r="AZ1110" s="744"/>
      <c r="BA1110" s="744"/>
      <c r="BB1110" s="744"/>
      <c r="BC1110" s="744"/>
      <c r="BD1110" s="744"/>
      <c r="BE1110" s="744"/>
      <c r="BF1110" s="744"/>
      <c r="BG1110" s="744"/>
      <c r="BH1110" s="744"/>
    </row>
    <row r="1111" spans="1:60" s="758" customFormat="1" ht="15" customHeight="1" x14ac:dyDescent="0.25">
      <c r="A1111" s="887" t="s">
        <v>1</v>
      </c>
      <c r="B1111" s="887"/>
      <c r="C1111" s="887"/>
      <c r="D1111" s="887"/>
      <c r="E1111" s="887"/>
      <c r="F1111" s="887"/>
      <c r="G1111" s="744"/>
      <c r="H1111" s="757"/>
      <c r="I1111" s="757"/>
      <c r="J1111" s="757"/>
      <c r="K1111" s="757"/>
      <c r="L1111" s="757"/>
      <c r="M1111" s="757"/>
      <c r="N1111" s="757"/>
      <c r="O1111" s="757"/>
      <c r="P1111" s="757"/>
      <c r="Q1111" s="757"/>
      <c r="R1111" s="757"/>
      <c r="S1111" s="757"/>
      <c r="T1111" s="757"/>
      <c r="U1111" s="757"/>
      <c r="V1111" s="757"/>
      <c r="W1111" s="757"/>
      <c r="X1111" s="757"/>
      <c r="Y1111" s="757"/>
      <c r="Z1111" s="757"/>
      <c r="AA1111" s="757"/>
      <c r="AB1111" s="757"/>
      <c r="AC1111" s="757"/>
      <c r="AD1111" s="757"/>
      <c r="AE1111" s="757"/>
      <c r="AF1111" s="757"/>
      <c r="AG1111" s="757"/>
      <c r="AH1111" s="757"/>
      <c r="AI1111" s="757"/>
      <c r="AJ1111" s="757"/>
      <c r="AK1111" s="757"/>
      <c r="AL1111" s="757"/>
      <c r="AM1111" s="757"/>
      <c r="AN1111" s="757"/>
      <c r="AO1111" s="757"/>
      <c r="AP1111" s="757"/>
      <c r="AQ1111" s="757"/>
      <c r="AR1111" s="757"/>
      <c r="AS1111" s="757"/>
      <c r="AT1111" s="757"/>
      <c r="AU1111" s="757"/>
      <c r="AV1111" s="757"/>
      <c r="AW1111" s="757"/>
      <c r="AX1111" s="757"/>
      <c r="AY1111" s="757"/>
      <c r="AZ1111" s="757"/>
      <c r="BA1111" s="757"/>
      <c r="BB1111" s="757"/>
      <c r="BC1111" s="757"/>
      <c r="BD1111" s="757"/>
      <c r="BE1111" s="757"/>
      <c r="BF1111" s="757"/>
      <c r="BG1111" s="757"/>
      <c r="BH1111" s="757"/>
    </row>
    <row r="1112" spans="1:60" s="758" customFormat="1" ht="15" customHeight="1" x14ac:dyDescent="0.25">
      <c r="A1112" s="889" t="s">
        <v>4445</v>
      </c>
      <c r="B1112" s="889"/>
      <c r="C1112" s="889"/>
      <c r="D1112" s="889"/>
      <c r="E1112" s="889"/>
      <c r="F1112" s="889"/>
      <c r="G1112" s="744"/>
      <c r="H1112" s="757"/>
      <c r="I1112" s="757"/>
      <c r="J1112" s="757"/>
      <c r="K1112" s="757"/>
      <c r="L1112" s="757"/>
      <c r="M1112" s="757"/>
      <c r="N1112" s="757"/>
      <c r="O1112" s="757"/>
      <c r="P1112" s="757"/>
      <c r="Q1112" s="757"/>
      <c r="R1112" s="757"/>
      <c r="S1112" s="757"/>
      <c r="T1112" s="757"/>
      <c r="U1112" s="757"/>
      <c r="V1112" s="757"/>
      <c r="W1112" s="757"/>
      <c r="X1112" s="757"/>
      <c r="Y1112" s="757"/>
      <c r="Z1112" s="757"/>
      <c r="AA1112" s="757"/>
      <c r="AB1112" s="757"/>
      <c r="AC1112" s="757"/>
      <c r="AD1112" s="757"/>
      <c r="AE1112" s="757"/>
      <c r="AF1112" s="757"/>
      <c r="AG1112" s="757"/>
      <c r="AH1112" s="757"/>
      <c r="AI1112" s="757"/>
      <c r="AJ1112" s="757"/>
      <c r="AK1112" s="757"/>
      <c r="AL1112" s="757"/>
      <c r="AM1112" s="757"/>
      <c r="AN1112" s="757"/>
      <c r="AO1112" s="757"/>
      <c r="AP1112" s="757"/>
      <c r="AQ1112" s="757"/>
      <c r="AR1112" s="757"/>
      <c r="AS1112" s="757"/>
      <c r="AT1112" s="757"/>
      <c r="AU1112" s="757"/>
      <c r="AV1112" s="757"/>
      <c r="AW1112" s="757"/>
      <c r="AX1112" s="757"/>
      <c r="AY1112" s="757"/>
      <c r="AZ1112" s="757"/>
      <c r="BA1112" s="757"/>
      <c r="BB1112" s="757"/>
      <c r="BC1112" s="757"/>
      <c r="BD1112" s="757"/>
      <c r="BE1112" s="757"/>
      <c r="BF1112" s="757"/>
      <c r="BG1112" s="757"/>
      <c r="BH1112" s="757"/>
    </row>
    <row r="1113" spans="1:60" s="758" customFormat="1" ht="15" customHeight="1" x14ac:dyDescent="0.25">
      <c r="A1113" s="889" t="s">
        <v>2</v>
      </c>
      <c r="B1113" s="889"/>
      <c r="C1113" s="889"/>
      <c r="D1113" s="889"/>
      <c r="E1113" s="889"/>
      <c r="F1113" s="889"/>
      <c r="G1113" s="744"/>
      <c r="H1113" s="757"/>
      <c r="I1113" s="757"/>
      <c r="J1113" s="757"/>
      <c r="K1113" s="757"/>
      <c r="L1113" s="757"/>
      <c r="M1113" s="757"/>
      <c r="N1113" s="757"/>
      <c r="O1113" s="757"/>
      <c r="P1113" s="757"/>
      <c r="Q1113" s="757"/>
      <c r="R1113" s="757"/>
      <c r="S1113" s="757"/>
      <c r="T1113" s="757"/>
      <c r="U1113" s="757"/>
      <c r="V1113" s="757"/>
      <c r="W1113" s="757"/>
      <c r="X1113" s="757"/>
      <c r="Y1113" s="757"/>
      <c r="Z1113" s="757"/>
      <c r="AA1113" s="757"/>
      <c r="AB1113" s="757"/>
      <c r="AC1113" s="757"/>
      <c r="AD1113" s="757"/>
      <c r="AE1113" s="757"/>
      <c r="AF1113" s="757"/>
      <c r="AG1113" s="757"/>
      <c r="AH1113" s="757"/>
      <c r="AI1113" s="757"/>
      <c r="AJ1113" s="757"/>
      <c r="AK1113" s="757"/>
      <c r="AL1113" s="757"/>
      <c r="AM1113" s="757"/>
      <c r="AN1113" s="757"/>
      <c r="AO1113" s="757"/>
      <c r="AP1113" s="757"/>
      <c r="AQ1113" s="757"/>
      <c r="AR1113" s="757"/>
      <c r="AS1113" s="757"/>
      <c r="AT1113" s="757"/>
      <c r="AU1113" s="757"/>
      <c r="AV1113" s="757"/>
      <c r="AW1113" s="757"/>
      <c r="AX1113" s="757"/>
      <c r="AY1113" s="757"/>
      <c r="AZ1113" s="757"/>
      <c r="BA1113" s="757"/>
      <c r="BB1113" s="757"/>
      <c r="BC1113" s="757"/>
      <c r="BD1113" s="757"/>
      <c r="BE1113" s="757"/>
      <c r="BF1113" s="757"/>
      <c r="BG1113" s="757"/>
      <c r="BH1113" s="757"/>
    </row>
    <row r="1114" spans="1:60" s="758" customFormat="1" ht="15" customHeight="1" x14ac:dyDescent="0.25">
      <c r="A1114" s="738"/>
      <c r="B1114" s="751"/>
      <c r="C1114" s="755"/>
      <c r="D1114" s="756"/>
      <c r="E1114" s="753"/>
      <c r="F1114" s="754"/>
      <c r="G1114" s="744"/>
      <c r="H1114" s="757"/>
      <c r="I1114" s="757"/>
      <c r="J1114" s="757"/>
      <c r="K1114" s="757"/>
      <c r="L1114" s="757"/>
      <c r="M1114" s="757"/>
      <c r="N1114" s="757"/>
      <c r="O1114" s="757"/>
      <c r="P1114" s="757"/>
      <c r="Q1114" s="757"/>
      <c r="R1114" s="757"/>
      <c r="S1114" s="757"/>
      <c r="T1114" s="757"/>
      <c r="U1114" s="757"/>
      <c r="V1114" s="757"/>
      <c r="W1114" s="757"/>
      <c r="X1114" s="757"/>
      <c r="Y1114" s="757"/>
      <c r="Z1114" s="757"/>
      <c r="AA1114" s="757"/>
      <c r="AB1114" s="757"/>
      <c r="AC1114" s="757"/>
      <c r="AD1114" s="757"/>
      <c r="AE1114" s="757"/>
      <c r="AF1114" s="757"/>
      <c r="AG1114" s="757"/>
      <c r="AH1114" s="757"/>
      <c r="AI1114" s="757"/>
      <c r="AJ1114" s="757"/>
      <c r="AK1114" s="757"/>
      <c r="AL1114" s="757"/>
      <c r="AM1114" s="757"/>
      <c r="AN1114" s="757"/>
      <c r="AO1114" s="757"/>
      <c r="AP1114" s="757"/>
      <c r="AQ1114" s="757"/>
      <c r="AR1114" s="757"/>
      <c r="AS1114" s="757"/>
      <c r="AT1114" s="757"/>
      <c r="AU1114" s="757"/>
      <c r="AV1114" s="757"/>
      <c r="AW1114" s="757"/>
      <c r="AX1114" s="757"/>
      <c r="AY1114" s="757"/>
      <c r="AZ1114" s="757"/>
      <c r="BA1114" s="757"/>
      <c r="BB1114" s="757"/>
      <c r="BC1114" s="757"/>
      <c r="BD1114" s="757"/>
      <c r="BE1114" s="757"/>
      <c r="BF1114" s="757"/>
      <c r="BG1114" s="757"/>
      <c r="BH1114" s="757"/>
    </row>
    <row r="1115" spans="1:60" s="258" customFormat="1" ht="12" x14ac:dyDescent="0.2">
      <c r="A1115" s="1022" t="s">
        <v>29</v>
      </c>
      <c r="B1115" s="1022"/>
      <c r="C1115" s="1022"/>
      <c r="D1115" s="1022"/>
      <c r="E1115" s="1022"/>
      <c r="F1115" s="1022"/>
      <c r="G1115" s="14"/>
      <c r="H1115" s="623"/>
      <c r="I1115" s="623"/>
      <c r="J1115" s="623"/>
      <c r="K1115" s="623"/>
      <c r="L1115" s="623"/>
      <c r="M1115" s="623"/>
      <c r="N1115" s="623"/>
      <c r="O1115" s="623"/>
      <c r="P1115" s="623"/>
      <c r="Q1115" s="623"/>
      <c r="R1115" s="623"/>
      <c r="S1115" s="623"/>
      <c r="T1115" s="623"/>
      <c r="U1115" s="623"/>
      <c r="V1115" s="623"/>
      <c r="W1115" s="623"/>
      <c r="X1115" s="623"/>
      <c r="Y1115" s="623"/>
      <c r="Z1115" s="623"/>
      <c r="AA1115" s="623"/>
      <c r="AB1115" s="623"/>
      <c r="AC1115" s="623"/>
      <c r="AD1115" s="623"/>
      <c r="AE1115" s="623"/>
      <c r="AF1115" s="623"/>
      <c r="AG1115" s="623"/>
      <c r="AH1115" s="623"/>
      <c r="AI1115" s="623"/>
      <c r="AJ1115" s="623"/>
      <c r="AK1115" s="623"/>
      <c r="AL1115" s="623"/>
      <c r="AM1115" s="623"/>
      <c r="AN1115" s="623"/>
      <c r="AO1115" s="623"/>
      <c r="AP1115" s="623"/>
      <c r="AQ1115" s="623"/>
      <c r="AR1115" s="623"/>
      <c r="AS1115" s="623"/>
      <c r="AT1115" s="623"/>
      <c r="AU1115" s="623"/>
      <c r="AV1115" s="623"/>
      <c r="AW1115" s="623"/>
      <c r="AX1115" s="623"/>
      <c r="AY1115" s="623"/>
      <c r="AZ1115" s="623"/>
      <c r="BA1115" s="623"/>
      <c r="BB1115" s="623"/>
      <c r="BC1115" s="623"/>
      <c r="BD1115" s="623"/>
      <c r="BE1115" s="623"/>
      <c r="BF1115" s="623"/>
      <c r="BG1115" s="623"/>
      <c r="BH1115" s="623"/>
    </row>
    <row r="1116" spans="1:60" s="258" customFormat="1" ht="15.75" customHeight="1" x14ac:dyDescent="0.2">
      <c r="A1116" s="1022" t="s">
        <v>4</v>
      </c>
      <c r="B1116" s="1022"/>
      <c r="C1116" s="1022"/>
      <c r="D1116" s="1022"/>
      <c r="E1116" s="1022"/>
      <c r="F1116" s="727">
        <v>3610040.62</v>
      </c>
      <c r="G1116" s="14"/>
      <c r="H1116" s="623"/>
      <c r="I1116" s="623"/>
      <c r="J1116" s="623"/>
      <c r="K1116" s="623"/>
      <c r="L1116" s="623"/>
      <c r="M1116" s="623"/>
      <c r="N1116" s="623"/>
      <c r="O1116" s="623"/>
      <c r="P1116" s="623"/>
      <c r="Q1116" s="623"/>
      <c r="R1116" s="623"/>
      <c r="S1116" s="623"/>
      <c r="T1116" s="623"/>
      <c r="U1116" s="623"/>
      <c r="V1116" s="623"/>
      <c r="W1116" s="623"/>
      <c r="X1116" s="623"/>
      <c r="Y1116" s="623"/>
      <c r="Z1116" s="623"/>
      <c r="AA1116" s="623"/>
      <c r="AB1116" s="623"/>
      <c r="AC1116" s="623"/>
      <c r="AD1116" s="623"/>
      <c r="AE1116" s="623"/>
      <c r="AF1116" s="623"/>
      <c r="AG1116" s="623"/>
      <c r="AH1116" s="623"/>
      <c r="AI1116" s="623"/>
      <c r="AJ1116" s="623"/>
      <c r="AK1116" s="623"/>
      <c r="AL1116" s="623"/>
      <c r="AM1116" s="623"/>
      <c r="AN1116" s="623"/>
      <c r="AO1116" s="623"/>
      <c r="AP1116" s="623"/>
      <c r="AQ1116" s="623"/>
      <c r="AR1116" s="623"/>
      <c r="AS1116" s="623"/>
      <c r="AT1116" s="623"/>
      <c r="AU1116" s="623"/>
      <c r="AV1116" s="623"/>
      <c r="AW1116" s="623"/>
      <c r="AX1116" s="623"/>
      <c r="AY1116" s="623"/>
      <c r="AZ1116" s="623"/>
      <c r="BA1116" s="623"/>
      <c r="BB1116" s="623"/>
      <c r="BC1116" s="623"/>
      <c r="BD1116" s="623"/>
      <c r="BE1116" s="623"/>
      <c r="BF1116" s="623"/>
      <c r="BG1116" s="623"/>
      <c r="BH1116" s="623"/>
    </row>
    <row r="1117" spans="1:60" s="258" customFormat="1" ht="15.75" customHeight="1" x14ac:dyDescent="0.2">
      <c r="A1117" s="733" t="s">
        <v>5</v>
      </c>
      <c r="B1117" s="733" t="s">
        <v>23</v>
      </c>
      <c r="C1117" s="733" t="s">
        <v>22</v>
      </c>
      <c r="D1117" s="733" t="s">
        <v>8</v>
      </c>
      <c r="E1117" s="733" t="s">
        <v>9</v>
      </c>
      <c r="F1117" s="733" t="s">
        <v>6181</v>
      </c>
      <c r="G1117" s="14"/>
      <c r="H1117" s="623"/>
      <c r="I1117" s="623"/>
      <c r="J1117" s="623"/>
      <c r="K1117" s="623"/>
      <c r="L1117" s="623"/>
      <c r="M1117" s="623"/>
      <c r="N1117" s="623"/>
      <c r="O1117" s="623"/>
      <c r="P1117" s="623"/>
      <c r="Q1117" s="623"/>
      <c r="R1117" s="623"/>
      <c r="S1117" s="623"/>
      <c r="T1117" s="623"/>
      <c r="U1117" s="623"/>
      <c r="V1117" s="623"/>
      <c r="W1117" s="623"/>
      <c r="X1117" s="623"/>
      <c r="Y1117" s="623"/>
      <c r="Z1117" s="623"/>
      <c r="AA1117" s="623"/>
      <c r="AB1117" s="623"/>
      <c r="AC1117" s="623"/>
      <c r="AD1117" s="623"/>
      <c r="AE1117" s="623"/>
      <c r="AF1117" s="623"/>
      <c r="AG1117" s="623"/>
      <c r="AH1117" s="623"/>
      <c r="AI1117" s="623"/>
      <c r="AJ1117" s="623"/>
      <c r="AK1117" s="623"/>
      <c r="AL1117" s="623"/>
      <c r="AM1117" s="623"/>
      <c r="AN1117" s="623"/>
      <c r="AO1117" s="623"/>
      <c r="AP1117" s="623"/>
      <c r="AQ1117" s="623"/>
      <c r="AR1117" s="623"/>
      <c r="AS1117" s="623"/>
      <c r="AT1117" s="623"/>
      <c r="AU1117" s="623"/>
      <c r="AV1117" s="623"/>
      <c r="AW1117" s="623"/>
      <c r="AX1117" s="623"/>
      <c r="AY1117" s="623"/>
      <c r="AZ1117" s="623"/>
      <c r="BA1117" s="623"/>
      <c r="BB1117" s="623"/>
      <c r="BC1117" s="623"/>
      <c r="BD1117" s="623"/>
      <c r="BE1117" s="623"/>
      <c r="BF1117" s="623"/>
      <c r="BG1117" s="623"/>
      <c r="BH1117" s="623"/>
    </row>
    <row r="1118" spans="1:60" s="258" customFormat="1" ht="15" customHeight="1" x14ac:dyDescent="0.2">
      <c r="A1118" s="61"/>
      <c r="B1118" s="1"/>
      <c r="C1118" s="2" t="s">
        <v>27</v>
      </c>
      <c r="D1118" s="40">
        <v>3148494.87</v>
      </c>
      <c r="E1118" s="40"/>
      <c r="F1118" s="494">
        <f>F1116+D1118-E1118</f>
        <v>6758535.4900000002</v>
      </c>
      <c r="G1118" s="14"/>
      <c r="H1118" s="623"/>
      <c r="I1118" s="623"/>
      <c r="J1118" s="623"/>
      <c r="K1118" s="623"/>
      <c r="L1118" s="623"/>
      <c r="M1118" s="623"/>
      <c r="N1118" s="623"/>
      <c r="O1118" s="623"/>
      <c r="P1118" s="623"/>
      <c r="Q1118" s="623"/>
      <c r="R1118" s="623"/>
      <c r="S1118" s="623"/>
      <c r="T1118" s="623"/>
      <c r="U1118" s="623"/>
      <c r="V1118" s="623"/>
      <c r="W1118" s="623"/>
      <c r="X1118" s="623"/>
      <c r="Y1118" s="623"/>
      <c r="Z1118" s="623"/>
      <c r="AA1118" s="623"/>
      <c r="AB1118" s="623"/>
      <c r="AC1118" s="623"/>
      <c r="AD1118" s="623"/>
      <c r="AE1118" s="623"/>
      <c r="AF1118" s="623"/>
      <c r="AG1118" s="623"/>
      <c r="AH1118" s="623"/>
      <c r="AI1118" s="623"/>
      <c r="AJ1118" s="623"/>
      <c r="AK1118" s="623"/>
      <c r="AL1118" s="623"/>
      <c r="AM1118" s="623"/>
      <c r="AN1118" s="623"/>
      <c r="AO1118" s="623"/>
      <c r="AP1118" s="623"/>
      <c r="AQ1118" s="623"/>
      <c r="AR1118" s="623"/>
      <c r="AS1118" s="623"/>
      <c r="AT1118" s="623"/>
      <c r="AU1118" s="623"/>
      <c r="AV1118" s="623"/>
      <c r="AW1118" s="623"/>
      <c r="AX1118" s="623"/>
      <c r="AY1118" s="623"/>
      <c r="AZ1118" s="623"/>
      <c r="BA1118" s="623"/>
      <c r="BB1118" s="623"/>
      <c r="BC1118" s="623"/>
      <c r="BD1118" s="623"/>
      <c r="BE1118" s="623"/>
      <c r="BF1118" s="623"/>
      <c r="BG1118" s="623"/>
      <c r="BH1118" s="623"/>
    </row>
    <row r="1119" spans="1:60" s="258" customFormat="1" ht="24" customHeight="1" x14ac:dyDescent="0.2">
      <c r="A1119" s="61"/>
      <c r="B1119" s="1"/>
      <c r="C1119" s="2" t="s">
        <v>1084</v>
      </c>
      <c r="D1119" s="62"/>
      <c r="E1119" s="455"/>
      <c r="F1119" s="494">
        <f>F1118</f>
        <v>6758535.4900000002</v>
      </c>
      <c r="G1119" s="14"/>
      <c r="H1119" s="623"/>
      <c r="I1119" s="623"/>
      <c r="J1119" s="623"/>
      <c r="K1119" s="623"/>
      <c r="L1119" s="623"/>
      <c r="M1119" s="623"/>
      <c r="N1119" s="623"/>
      <c r="O1119" s="623"/>
      <c r="P1119" s="623"/>
      <c r="Q1119" s="623"/>
      <c r="R1119" s="623"/>
      <c r="S1119" s="623"/>
      <c r="T1119" s="623"/>
      <c r="U1119" s="623"/>
      <c r="V1119" s="623"/>
      <c r="W1119" s="623"/>
      <c r="X1119" s="623"/>
      <c r="Y1119" s="623"/>
      <c r="Z1119" s="623"/>
      <c r="AA1119" s="623"/>
      <c r="AB1119" s="623"/>
      <c r="AC1119" s="623"/>
      <c r="AD1119" s="623"/>
      <c r="AE1119" s="623"/>
      <c r="AF1119" s="623"/>
      <c r="AG1119" s="623"/>
      <c r="AH1119" s="623"/>
      <c r="AI1119" s="623"/>
      <c r="AJ1119" s="623"/>
      <c r="AK1119" s="623"/>
      <c r="AL1119" s="623"/>
      <c r="AM1119" s="623"/>
      <c r="AN1119" s="623"/>
      <c r="AO1119" s="623"/>
      <c r="AP1119" s="623"/>
      <c r="AQ1119" s="623"/>
      <c r="AR1119" s="623"/>
      <c r="AS1119" s="623"/>
      <c r="AT1119" s="623"/>
      <c r="AU1119" s="623"/>
      <c r="AV1119" s="623"/>
      <c r="AW1119" s="623"/>
      <c r="AX1119" s="623"/>
      <c r="AY1119" s="623"/>
      <c r="AZ1119" s="623"/>
      <c r="BA1119" s="623"/>
      <c r="BB1119" s="623"/>
      <c r="BC1119" s="623"/>
      <c r="BD1119" s="623"/>
      <c r="BE1119" s="623"/>
      <c r="BF1119" s="623"/>
      <c r="BG1119" s="623"/>
      <c r="BH1119" s="623"/>
    </row>
    <row r="1120" spans="1:60" s="258" customFormat="1" x14ac:dyDescent="0.2">
      <c r="A1120" s="61"/>
      <c r="B1120" s="1"/>
      <c r="C1120" s="530" t="s">
        <v>2479</v>
      </c>
      <c r="D1120" s="62"/>
      <c r="E1120" s="455">
        <v>4633.05</v>
      </c>
      <c r="F1120" s="494">
        <f t="shared" ref="F1120:F1179" si="20">F1119+D1120-E1120</f>
        <v>6753902.4400000004</v>
      </c>
      <c r="G1120" s="14"/>
      <c r="H1120" s="623"/>
      <c r="I1120" s="623"/>
      <c r="J1120" s="623"/>
      <c r="K1120" s="623"/>
      <c r="L1120" s="623"/>
      <c r="M1120" s="623"/>
      <c r="N1120" s="623"/>
      <c r="O1120" s="623"/>
      <c r="P1120" s="623"/>
      <c r="Q1120" s="623"/>
      <c r="R1120" s="623"/>
      <c r="S1120" s="623"/>
      <c r="T1120" s="623"/>
      <c r="U1120" s="623"/>
      <c r="V1120" s="623"/>
      <c r="W1120" s="623"/>
      <c r="X1120" s="623"/>
      <c r="Y1120" s="623"/>
      <c r="Z1120" s="623"/>
      <c r="AA1120" s="623"/>
      <c r="AB1120" s="623"/>
      <c r="AC1120" s="623"/>
      <c r="AD1120" s="623"/>
      <c r="AE1120" s="623"/>
      <c r="AF1120" s="623"/>
      <c r="AG1120" s="623"/>
      <c r="AH1120" s="623"/>
      <c r="AI1120" s="623"/>
      <c r="AJ1120" s="623"/>
      <c r="AK1120" s="623"/>
      <c r="AL1120" s="623"/>
      <c r="AM1120" s="623"/>
      <c r="AN1120" s="623"/>
      <c r="AO1120" s="623"/>
      <c r="AP1120" s="623"/>
      <c r="AQ1120" s="623"/>
      <c r="AR1120" s="623"/>
      <c r="AS1120" s="623"/>
      <c r="AT1120" s="623"/>
      <c r="AU1120" s="623"/>
      <c r="AV1120" s="623"/>
      <c r="AW1120" s="623"/>
      <c r="AX1120" s="623"/>
      <c r="AY1120" s="623"/>
      <c r="AZ1120" s="623"/>
      <c r="BA1120" s="623"/>
      <c r="BB1120" s="623"/>
      <c r="BC1120" s="623"/>
      <c r="BD1120" s="623"/>
      <c r="BE1120" s="623"/>
      <c r="BF1120" s="623"/>
      <c r="BG1120" s="623"/>
      <c r="BH1120" s="623"/>
    </row>
    <row r="1121" spans="1:61" s="258" customFormat="1" x14ac:dyDescent="0.2">
      <c r="A1121" s="61"/>
      <c r="B1121" s="1"/>
      <c r="C1121" s="2" t="s">
        <v>1083</v>
      </c>
      <c r="D1121" s="62"/>
      <c r="E1121" s="455">
        <v>500</v>
      </c>
      <c r="F1121" s="494">
        <f t="shared" si="20"/>
        <v>6753402.4400000004</v>
      </c>
      <c r="G1121" s="14"/>
      <c r="H1121" s="623"/>
      <c r="I1121" s="623"/>
      <c r="J1121" s="623"/>
      <c r="K1121" s="623"/>
      <c r="L1121" s="623"/>
      <c r="M1121" s="623"/>
      <c r="N1121" s="623"/>
      <c r="O1121" s="623"/>
      <c r="P1121" s="623"/>
      <c r="Q1121" s="623"/>
      <c r="R1121" s="623"/>
      <c r="S1121" s="623"/>
      <c r="T1121" s="623"/>
      <c r="U1121" s="623"/>
      <c r="V1121" s="623"/>
      <c r="W1121" s="623"/>
      <c r="X1121" s="623"/>
      <c r="Y1121" s="623"/>
      <c r="Z1121" s="623"/>
      <c r="AA1121" s="623"/>
      <c r="AB1121" s="623"/>
      <c r="AC1121" s="623"/>
      <c r="AD1121" s="623"/>
      <c r="AE1121" s="623"/>
      <c r="AF1121" s="623"/>
      <c r="AG1121" s="623"/>
      <c r="AH1121" s="623"/>
      <c r="AI1121" s="623"/>
      <c r="AJ1121" s="623"/>
      <c r="AK1121" s="623"/>
      <c r="AL1121" s="623"/>
      <c r="AM1121" s="623"/>
      <c r="AN1121" s="623"/>
      <c r="AO1121" s="623"/>
      <c r="AP1121" s="623"/>
      <c r="AQ1121" s="623"/>
      <c r="AR1121" s="623"/>
      <c r="AS1121" s="623"/>
      <c r="AT1121" s="623"/>
      <c r="AU1121" s="623"/>
      <c r="AV1121" s="623"/>
      <c r="AW1121" s="623"/>
      <c r="AX1121" s="623"/>
      <c r="AY1121" s="623"/>
      <c r="AZ1121" s="623"/>
      <c r="BA1121" s="623"/>
      <c r="BB1121" s="623"/>
      <c r="BC1121" s="623"/>
      <c r="BD1121" s="623"/>
      <c r="BE1121" s="623"/>
      <c r="BF1121" s="623"/>
      <c r="BG1121" s="623"/>
      <c r="BH1121" s="623"/>
    </row>
    <row r="1122" spans="1:61" x14ac:dyDescent="0.2">
      <c r="A1122" s="87"/>
      <c r="B1122" s="27"/>
      <c r="C1122" s="2" t="s">
        <v>1358</v>
      </c>
      <c r="D1122" s="62"/>
      <c r="E1122" s="717">
        <v>175</v>
      </c>
      <c r="F1122" s="494">
        <f t="shared" si="20"/>
        <v>6753227.4400000004</v>
      </c>
    </row>
    <row r="1123" spans="1:61" x14ac:dyDescent="0.2">
      <c r="A1123" s="217">
        <v>44348</v>
      </c>
      <c r="B1123" s="27">
        <v>3889</v>
      </c>
      <c r="C1123" s="761" t="s">
        <v>5153</v>
      </c>
      <c r="D1123" s="434"/>
      <c r="E1123" s="455">
        <v>179975.33</v>
      </c>
      <c r="F1123" s="494">
        <f t="shared" si="20"/>
        <v>6573252.1100000003</v>
      </c>
    </row>
    <row r="1124" spans="1:61" x14ac:dyDescent="0.2">
      <c r="A1124" s="217">
        <v>44348</v>
      </c>
      <c r="B1124" s="27">
        <v>3890</v>
      </c>
      <c r="C1124" s="761" t="s">
        <v>5154</v>
      </c>
      <c r="D1124" s="434"/>
      <c r="E1124" s="455">
        <v>123880</v>
      </c>
      <c r="F1124" s="494">
        <f t="shared" si="20"/>
        <v>6449372.1100000003</v>
      </c>
    </row>
    <row r="1125" spans="1:61" ht="22.5" x14ac:dyDescent="0.2">
      <c r="A1125" s="217">
        <v>44349</v>
      </c>
      <c r="B1125" s="27">
        <v>3891</v>
      </c>
      <c r="C1125" s="761" t="s">
        <v>5155</v>
      </c>
      <c r="D1125" s="432"/>
      <c r="E1125" s="455">
        <v>99000</v>
      </c>
      <c r="F1125" s="494">
        <f t="shared" si="20"/>
        <v>6350372.1100000003</v>
      </c>
    </row>
    <row r="1126" spans="1:61" x14ac:dyDescent="0.2">
      <c r="A1126" s="217">
        <v>44349</v>
      </c>
      <c r="B1126" s="27">
        <v>3892</v>
      </c>
      <c r="C1126" s="761" t="s">
        <v>5156</v>
      </c>
      <c r="D1126" s="432"/>
      <c r="E1126" s="455">
        <v>233232</v>
      </c>
      <c r="F1126" s="494">
        <f t="shared" si="20"/>
        <v>6117140.1100000003</v>
      </c>
    </row>
    <row r="1127" spans="1:61" ht="21" customHeight="1" x14ac:dyDescent="0.2">
      <c r="A1127" s="217">
        <v>44349</v>
      </c>
      <c r="B1127" s="27">
        <v>3893</v>
      </c>
      <c r="C1127" s="761" t="s">
        <v>5157</v>
      </c>
      <c r="D1127" s="432"/>
      <c r="E1127" s="455">
        <v>526568.16</v>
      </c>
      <c r="F1127" s="494">
        <f t="shared" si="20"/>
        <v>5590571.9500000002</v>
      </c>
    </row>
    <row r="1128" spans="1:61" ht="21.75" customHeight="1" x14ac:dyDescent="0.2">
      <c r="A1128" s="217">
        <v>44351</v>
      </c>
      <c r="B1128" s="27">
        <v>3894</v>
      </c>
      <c r="C1128" s="761" t="s">
        <v>5158</v>
      </c>
      <c r="D1128" s="432"/>
      <c r="E1128" s="455">
        <v>85880</v>
      </c>
      <c r="F1128" s="494">
        <f t="shared" si="20"/>
        <v>5504691.9500000002</v>
      </c>
    </row>
    <row r="1129" spans="1:61" ht="21.75" customHeight="1" x14ac:dyDescent="0.2">
      <c r="A1129" s="217">
        <v>44351</v>
      </c>
      <c r="B1129" s="27">
        <v>3895</v>
      </c>
      <c r="C1129" s="761" t="s">
        <v>5159</v>
      </c>
      <c r="D1129" s="432"/>
      <c r="E1129" s="455">
        <v>39324</v>
      </c>
      <c r="F1129" s="494">
        <f t="shared" si="20"/>
        <v>5465367.9500000002</v>
      </c>
    </row>
    <row r="1130" spans="1:61" ht="29.25" customHeight="1" x14ac:dyDescent="0.2">
      <c r="A1130" s="217">
        <v>44351</v>
      </c>
      <c r="B1130" s="27">
        <v>3896</v>
      </c>
      <c r="C1130" s="761" t="s">
        <v>5160</v>
      </c>
      <c r="D1130" s="432"/>
      <c r="E1130" s="455">
        <v>45041.99</v>
      </c>
      <c r="F1130" s="494">
        <f t="shared" si="20"/>
        <v>5420325.96</v>
      </c>
    </row>
    <row r="1131" spans="1:61" ht="17.25" customHeight="1" x14ac:dyDescent="0.2">
      <c r="A1131" s="217">
        <v>44351</v>
      </c>
      <c r="B1131" s="27">
        <v>3897</v>
      </c>
      <c r="C1131" s="761" t="s">
        <v>5161</v>
      </c>
      <c r="D1131" s="432"/>
      <c r="E1131" s="455">
        <v>85880</v>
      </c>
      <c r="F1131" s="494">
        <f t="shared" si="20"/>
        <v>5334445.96</v>
      </c>
    </row>
    <row r="1132" spans="1:61" s="433" customFormat="1" ht="18.75" customHeight="1" x14ac:dyDescent="0.2">
      <c r="A1132" s="217">
        <v>44351</v>
      </c>
      <c r="B1132" s="27">
        <v>3898</v>
      </c>
      <c r="C1132" s="761" t="s">
        <v>5162</v>
      </c>
      <c r="D1132" s="432"/>
      <c r="E1132" s="455">
        <v>28424.02</v>
      </c>
      <c r="F1132" s="494">
        <f t="shared" si="20"/>
        <v>5306021.9400000004</v>
      </c>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625"/>
    </row>
    <row r="1133" spans="1:61" s="433" customFormat="1" ht="22.5" x14ac:dyDescent="0.2">
      <c r="A1133" s="217">
        <v>44351</v>
      </c>
      <c r="B1133" s="27">
        <v>3899</v>
      </c>
      <c r="C1133" s="761" t="s">
        <v>5163</v>
      </c>
      <c r="D1133" s="432"/>
      <c r="E1133" s="455">
        <v>81337.399999999994</v>
      </c>
      <c r="F1133" s="494">
        <f t="shared" si="20"/>
        <v>5224684.54</v>
      </c>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625"/>
    </row>
    <row r="1134" spans="1:61" ht="22.5" x14ac:dyDescent="0.2">
      <c r="A1134" s="217">
        <v>44351</v>
      </c>
      <c r="B1134" s="27">
        <v>3900</v>
      </c>
      <c r="C1134" s="761" t="s">
        <v>5164</v>
      </c>
      <c r="D1134" s="432"/>
      <c r="E1134" s="455">
        <v>27349.16</v>
      </c>
      <c r="F1134" s="494">
        <f t="shared" si="20"/>
        <v>5197335.38</v>
      </c>
    </row>
    <row r="1135" spans="1:61" ht="22.5" x14ac:dyDescent="0.2">
      <c r="A1135" s="217">
        <v>44351</v>
      </c>
      <c r="B1135" s="27">
        <v>3901</v>
      </c>
      <c r="C1135" s="761" t="s">
        <v>5165</v>
      </c>
      <c r="D1135" s="432"/>
      <c r="E1135" s="455">
        <v>48600</v>
      </c>
      <c r="F1135" s="494">
        <f t="shared" si="20"/>
        <v>5148735.38</v>
      </c>
    </row>
    <row r="1136" spans="1:61" ht="22.5" x14ac:dyDescent="0.2">
      <c r="A1136" s="217">
        <v>44351</v>
      </c>
      <c r="B1136" s="27">
        <v>3902</v>
      </c>
      <c r="C1136" s="704" t="s">
        <v>5166</v>
      </c>
      <c r="D1136" s="432"/>
      <c r="E1136" s="455">
        <v>52882.75</v>
      </c>
      <c r="F1136" s="494">
        <f t="shared" si="20"/>
        <v>5095852.63</v>
      </c>
      <c r="G1136" s="14" t="s">
        <v>5151</v>
      </c>
    </row>
    <row r="1137" spans="1:6" ht="40.5" customHeight="1" x14ac:dyDescent="0.2">
      <c r="A1137" s="217">
        <v>44351</v>
      </c>
      <c r="B1137" s="27">
        <v>3903</v>
      </c>
      <c r="C1137" s="704" t="s">
        <v>5167</v>
      </c>
      <c r="D1137" s="432"/>
      <c r="E1137" s="455">
        <v>29321</v>
      </c>
      <c r="F1137" s="494">
        <f t="shared" si="20"/>
        <v>5066531.63</v>
      </c>
    </row>
    <row r="1138" spans="1:6" ht="31.5" customHeight="1" x14ac:dyDescent="0.2">
      <c r="A1138" s="217">
        <v>44351</v>
      </c>
      <c r="B1138" s="27">
        <v>3904</v>
      </c>
      <c r="C1138" s="704" t="s">
        <v>5168</v>
      </c>
      <c r="D1138" s="432"/>
      <c r="E1138" s="455">
        <v>73877.490000000005</v>
      </c>
      <c r="F1138" s="494">
        <f t="shared" si="20"/>
        <v>4992654.1399999997</v>
      </c>
    </row>
    <row r="1139" spans="1:6" ht="37.5" customHeight="1" x14ac:dyDescent="0.2">
      <c r="A1139" s="217">
        <v>44357</v>
      </c>
      <c r="B1139" s="27">
        <v>3905</v>
      </c>
      <c r="C1139" s="704" t="s">
        <v>5169</v>
      </c>
      <c r="D1139" s="432"/>
      <c r="E1139" s="455">
        <v>263993.99</v>
      </c>
      <c r="F1139" s="494">
        <f t="shared" si="20"/>
        <v>4728660.1499999994</v>
      </c>
    </row>
    <row r="1140" spans="1:6" ht="27" customHeight="1" x14ac:dyDescent="0.2">
      <c r="A1140" s="217">
        <v>44357</v>
      </c>
      <c r="B1140" s="27">
        <v>3906</v>
      </c>
      <c r="C1140" s="704" t="s">
        <v>5170</v>
      </c>
      <c r="D1140" s="432"/>
      <c r="E1140" s="455">
        <v>14040</v>
      </c>
      <c r="F1140" s="494">
        <f t="shared" si="20"/>
        <v>4714620.1499999994</v>
      </c>
    </row>
    <row r="1141" spans="1:6" ht="30" customHeight="1" x14ac:dyDescent="0.2">
      <c r="A1141" s="217">
        <v>44357</v>
      </c>
      <c r="B1141" s="27">
        <v>3907</v>
      </c>
      <c r="C1141" s="704" t="s">
        <v>5171</v>
      </c>
      <c r="D1141" s="432"/>
      <c r="E1141" s="455">
        <v>7236</v>
      </c>
      <c r="F1141" s="494">
        <f t="shared" si="20"/>
        <v>4707384.1499999994</v>
      </c>
    </row>
    <row r="1142" spans="1:6" ht="23.25" customHeight="1" x14ac:dyDescent="0.2">
      <c r="A1142" s="217">
        <v>44357</v>
      </c>
      <c r="B1142" s="27">
        <v>3908</v>
      </c>
      <c r="C1142" s="704" t="s">
        <v>5172</v>
      </c>
      <c r="D1142" s="432"/>
      <c r="E1142" s="455">
        <v>16200</v>
      </c>
      <c r="F1142" s="494">
        <f t="shared" si="20"/>
        <v>4691184.1499999994</v>
      </c>
    </row>
    <row r="1143" spans="1:6" ht="24" customHeight="1" x14ac:dyDescent="0.2">
      <c r="A1143" s="217">
        <v>44358</v>
      </c>
      <c r="B1143" s="27">
        <v>3909</v>
      </c>
      <c r="C1143" s="704" t="s">
        <v>5173</v>
      </c>
      <c r="D1143" s="432"/>
      <c r="E1143" s="455">
        <v>4500</v>
      </c>
      <c r="F1143" s="494">
        <f t="shared" si="20"/>
        <v>4686684.1499999994</v>
      </c>
    </row>
    <row r="1144" spans="1:6" ht="35.25" customHeight="1" x14ac:dyDescent="0.2">
      <c r="A1144" s="759">
        <v>44358</v>
      </c>
      <c r="B1144" s="27">
        <v>3910</v>
      </c>
      <c r="C1144" s="704" t="s">
        <v>5174</v>
      </c>
      <c r="D1144" s="432"/>
      <c r="E1144" s="455">
        <v>25200</v>
      </c>
      <c r="F1144" s="494">
        <f t="shared" si="20"/>
        <v>4661484.1499999994</v>
      </c>
    </row>
    <row r="1145" spans="1:6" ht="28.5" customHeight="1" x14ac:dyDescent="0.2">
      <c r="A1145" s="759">
        <v>44358</v>
      </c>
      <c r="B1145" s="27">
        <v>3911</v>
      </c>
      <c r="C1145" s="704" t="s">
        <v>5175</v>
      </c>
      <c r="D1145" s="432"/>
      <c r="E1145" s="472">
        <v>14850</v>
      </c>
      <c r="F1145" s="494">
        <f t="shared" si="20"/>
        <v>4646634.1499999994</v>
      </c>
    </row>
    <row r="1146" spans="1:6" ht="28.5" customHeight="1" x14ac:dyDescent="0.2">
      <c r="A1146" s="759">
        <v>44358</v>
      </c>
      <c r="B1146" s="27">
        <v>3912</v>
      </c>
      <c r="C1146" s="704" t="s">
        <v>5176</v>
      </c>
      <c r="D1146" s="432"/>
      <c r="E1146" s="472">
        <v>64454.63</v>
      </c>
      <c r="F1146" s="494">
        <f t="shared" si="20"/>
        <v>4582179.5199999996</v>
      </c>
    </row>
    <row r="1147" spans="1:6" ht="30.75" customHeight="1" x14ac:dyDescent="0.2">
      <c r="A1147" s="759">
        <v>44358</v>
      </c>
      <c r="B1147" s="27">
        <v>3913</v>
      </c>
      <c r="C1147" s="704" t="s">
        <v>5177</v>
      </c>
      <c r="D1147" s="432"/>
      <c r="E1147" s="472">
        <v>57630</v>
      </c>
      <c r="F1147" s="494">
        <f t="shared" si="20"/>
        <v>4524549.5199999996</v>
      </c>
    </row>
    <row r="1148" spans="1:6" ht="33" customHeight="1" x14ac:dyDescent="0.2">
      <c r="A1148" s="759">
        <v>44358</v>
      </c>
      <c r="B1148" s="27">
        <v>3914</v>
      </c>
      <c r="C1148" s="704" t="s">
        <v>5178</v>
      </c>
      <c r="D1148" s="432"/>
      <c r="E1148" s="472">
        <v>25931.599999999999</v>
      </c>
      <c r="F1148" s="494">
        <f t="shared" si="20"/>
        <v>4498617.92</v>
      </c>
    </row>
    <row r="1149" spans="1:6" ht="33" customHeight="1" x14ac:dyDescent="0.2">
      <c r="A1149" s="759">
        <v>44358</v>
      </c>
      <c r="B1149" s="27">
        <v>3915</v>
      </c>
      <c r="C1149" s="704" t="s">
        <v>5179</v>
      </c>
      <c r="D1149" s="432"/>
      <c r="E1149" s="472">
        <v>30764.25</v>
      </c>
      <c r="F1149" s="494">
        <f t="shared" si="20"/>
        <v>4467853.67</v>
      </c>
    </row>
    <row r="1150" spans="1:6" ht="39.75" customHeight="1" x14ac:dyDescent="0.2">
      <c r="A1150" s="759">
        <v>44358</v>
      </c>
      <c r="B1150" s="27">
        <v>3916</v>
      </c>
      <c r="C1150" s="704" t="s">
        <v>5180</v>
      </c>
      <c r="D1150" s="432"/>
      <c r="E1150" s="472">
        <v>88140</v>
      </c>
      <c r="F1150" s="494">
        <f t="shared" si="20"/>
        <v>4379713.67</v>
      </c>
    </row>
    <row r="1151" spans="1:6" ht="38.25" customHeight="1" x14ac:dyDescent="0.2">
      <c r="A1151" s="759">
        <v>44358</v>
      </c>
      <c r="B1151" s="27">
        <v>3917</v>
      </c>
      <c r="C1151" s="704" t="s">
        <v>5181</v>
      </c>
      <c r="D1151" s="432"/>
      <c r="E1151" s="472">
        <v>123880</v>
      </c>
      <c r="F1151" s="494">
        <f t="shared" si="20"/>
        <v>4255833.67</v>
      </c>
    </row>
    <row r="1152" spans="1:6" ht="38.25" customHeight="1" x14ac:dyDescent="0.2">
      <c r="A1152" s="759">
        <v>44358</v>
      </c>
      <c r="B1152" s="27">
        <v>3918</v>
      </c>
      <c r="C1152" s="704" t="s">
        <v>5182</v>
      </c>
      <c r="D1152" s="432"/>
      <c r="E1152" s="472">
        <v>35369</v>
      </c>
      <c r="F1152" s="494">
        <f t="shared" si="20"/>
        <v>4220464.67</v>
      </c>
    </row>
    <row r="1153" spans="1:6" ht="36" customHeight="1" x14ac:dyDescent="0.2">
      <c r="A1153" s="759" t="s">
        <v>5152</v>
      </c>
      <c r="B1153" s="27">
        <v>3919</v>
      </c>
      <c r="C1153" s="704" t="s">
        <v>5183</v>
      </c>
      <c r="D1153" s="432"/>
      <c r="E1153" s="472">
        <v>51708.800000000003</v>
      </c>
      <c r="F1153" s="494">
        <f t="shared" si="20"/>
        <v>4168755.87</v>
      </c>
    </row>
    <row r="1154" spans="1:6" ht="39" customHeight="1" x14ac:dyDescent="0.2">
      <c r="A1154" s="759" t="s">
        <v>5152</v>
      </c>
      <c r="B1154" s="27">
        <v>3920</v>
      </c>
      <c r="C1154" s="704" t="s">
        <v>5184</v>
      </c>
      <c r="D1154" s="432"/>
      <c r="E1154" s="472">
        <v>42120</v>
      </c>
      <c r="F1154" s="494">
        <f t="shared" si="20"/>
        <v>4126635.87</v>
      </c>
    </row>
    <row r="1155" spans="1:6" ht="37.5" customHeight="1" x14ac:dyDescent="0.2">
      <c r="A1155" s="759" t="s">
        <v>5152</v>
      </c>
      <c r="B1155" s="27">
        <v>3921</v>
      </c>
      <c r="C1155" s="704" t="s">
        <v>5185</v>
      </c>
      <c r="D1155" s="432"/>
      <c r="E1155" s="472">
        <v>20943.560000000001</v>
      </c>
      <c r="F1155" s="494">
        <f t="shared" si="20"/>
        <v>4105692.31</v>
      </c>
    </row>
    <row r="1156" spans="1:6" ht="38.25" customHeight="1" x14ac:dyDescent="0.2">
      <c r="A1156" s="759">
        <v>44362</v>
      </c>
      <c r="B1156" s="27">
        <v>3922</v>
      </c>
      <c r="C1156" s="704" t="s">
        <v>5186</v>
      </c>
      <c r="D1156" s="432"/>
      <c r="E1156" s="472">
        <v>29160</v>
      </c>
      <c r="F1156" s="494">
        <f t="shared" si="20"/>
        <v>4076532.31</v>
      </c>
    </row>
    <row r="1157" spans="1:6" ht="23.25" customHeight="1" x14ac:dyDescent="0.2">
      <c r="A1157" s="759">
        <v>44362</v>
      </c>
      <c r="B1157" s="27">
        <v>3923</v>
      </c>
      <c r="C1157" s="704" t="s">
        <v>5187</v>
      </c>
      <c r="D1157" s="432"/>
      <c r="E1157" s="472">
        <v>7200</v>
      </c>
      <c r="F1157" s="494">
        <f t="shared" si="20"/>
        <v>4069332.31</v>
      </c>
    </row>
    <row r="1158" spans="1:6" ht="27.75" customHeight="1" x14ac:dyDescent="0.2">
      <c r="A1158" s="759">
        <v>44362</v>
      </c>
      <c r="B1158" s="27">
        <v>3924</v>
      </c>
      <c r="C1158" s="704" t="s">
        <v>5188</v>
      </c>
      <c r="D1158" s="432"/>
      <c r="E1158" s="472">
        <v>22050</v>
      </c>
      <c r="F1158" s="494">
        <f t="shared" si="20"/>
        <v>4047282.31</v>
      </c>
    </row>
    <row r="1159" spans="1:6" ht="24.75" customHeight="1" x14ac:dyDescent="0.2">
      <c r="A1159" s="759">
        <v>44365</v>
      </c>
      <c r="B1159" s="27">
        <v>3925</v>
      </c>
      <c r="C1159" s="704" t="s">
        <v>5511</v>
      </c>
      <c r="D1159" s="432"/>
      <c r="E1159" s="472">
        <v>37800</v>
      </c>
      <c r="F1159" s="494">
        <f t="shared" si="20"/>
        <v>4009482.31</v>
      </c>
    </row>
    <row r="1160" spans="1:6" ht="51" customHeight="1" x14ac:dyDescent="0.2">
      <c r="A1160" s="759">
        <v>44365</v>
      </c>
      <c r="B1160" s="27">
        <v>3926</v>
      </c>
      <c r="C1160" s="760" t="s">
        <v>5512</v>
      </c>
      <c r="D1160" s="432"/>
      <c r="E1160" s="472">
        <v>31526.799999999999</v>
      </c>
      <c r="F1160" s="494">
        <f t="shared" si="20"/>
        <v>3977955.5100000002</v>
      </c>
    </row>
    <row r="1161" spans="1:6" ht="34.5" customHeight="1" x14ac:dyDescent="0.2">
      <c r="A1161" s="759">
        <v>44365</v>
      </c>
      <c r="B1161" s="27">
        <v>3927</v>
      </c>
      <c r="C1161" s="760" t="s">
        <v>5513</v>
      </c>
      <c r="D1161" s="432"/>
      <c r="E1161" s="472">
        <v>59400</v>
      </c>
      <c r="F1161" s="494">
        <f t="shared" si="20"/>
        <v>3918555.5100000002</v>
      </c>
    </row>
    <row r="1162" spans="1:6" ht="21" customHeight="1" x14ac:dyDescent="0.2">
      <c r="A1162" s="759">
        <v>44365</v>
      </c>
      <c r="B1162" s="27">
        <v>3928</v>
      </c>
      <c r="C1162" s="760" t="s">
        <v>5514</v>
      </c>
      <c r="D1162" s="432"/>
      <c r="E1162" s="472">
        <v>46460.5</v>
      </c>
      <c r="F1162" s="494">
        <f t="shared" si="20"/>
        <v>3872095.0100000002</v>
      </c>
    </row>
    <row r="1163" spans="1:6" ht="21" customHeight="1" x14ac:dyDescent="0.2">
      <c r="A1163" s="759">
        <v>44365</v>
      </c>
      <c r="B1163" s="27">
        <v>3929</v>
      </c>
      <c r="C1163" s="760" t="s">
        <v>5515</v>
      </c>
      <c r="D1163" s="432"/>
      <c r="E1163" s="472">
        <v>69920</v>
      </c>
      <c r="F1163" s="494">
        <f t="shared" si="20"/>
        <v>3802175.0100000002</v>
      </c>
    </row>
    <row r="1164" spans="1:6" ht="21" customHeight="1" x14ac:dyDescent="0.2">
      <c r="A1164" s="759">
        <v>44365</v>
      </c>
      <c r="B1164" s="27">
        <v>3930</v>
      </c>
      <c r="C1164" s="760" t="s">
        <v>5516</v>
      </c>
      <c r="D1164" s="432"/>
      <c r="E1164" s="472">
        <v>98875</v>
      </c>
      <c r="F1164" s="494">
        <f t="shared" si="20"/>
        <v>3703300.0100000002</v>
      </c>
    </row>
    <row r="1165" spans="1:6" ht="24" customHeight="1" x14ac:dyDescent="0.2">
      <c r="A1165" s="759">
        <v>44369</v>
      </c>
      <c r="B1165" s="27">
        <v>3931</v>
      </c>
      <c r="C1165" s="242" t="s">
        <v>5517</v>
      </c>
      <c r="D1165" s="432"/>
      <c r="E1165" s="737">
        <v>124390.39999999999</v>
      </c>
      <c r="F1165" s="494">
        <f t="shared" si="20"/>
        <v>3578909.6100000003</v>
      </c>
    </row>
    <row r="1166" spans="1:6" ht="22.5" customHeight="1" x14ac:dyDescent="0.2">
      <c r="A1166" s="759">
        <v>44369</v>
      </c>
      <c r="B1166" s="243">
        <v>3932</v>
      </c>
      <c r="C1166" s="242" t="s">
        <v>5518</v>
      </c>
      <c r="D1166" s="432"/>
      <c r="E1166" s="737">
        <v>58276.160000000003</v>
      </c>
      <c r="F1166" s="494">
        <f t="shared" si="20"/>
        <v>3520633.45</v>
      </c>
    </row>
    <row r="1167" spans="1:6" ht="35.25" customHeight="1" x14ac:dyDescent="0.2">
      <c r="A1167" s="759">
        <v>44369</v>
      </c>
      <c r="B1167" s="243">
        <v>3933</v>
      </c>
      <c r="C1167" s="242" t="s">
        <v>5519</v>
      </c>
      <c r="D1167" s="432"/>
      <c r="E1167" s="737">
        <v>95326.8</v>
      </c>
      <c r="F1167" s="494">
        <f t="shared" si="20"/>
        <v>3425306.6500000004</v>
      </c>
    </row>
    <row r="1168" spans="1:6" ht="30" customHeight="1" x14ac:dyDescent="0.2">
      <c r="A1168" s="759">
        <v>44369</v>
      </c>
      <c r="B1168" s="243">
        <v>3934</v>
      </c>
      <c r="C1168" s="242" t="s">
        <v>5520</v>
      </c>
      <c r="D1168" s="432"/>
      <c r="E1168" s="737">
        <v>85880</v>
      </c>
      <c r="F1168" s="494">
        <f t="shared" si="20"/>
        <v>3339426.6500000004</v>
      </c>
    </row>
    <row r="1169" spans="1:6" ht="30" customHeight="1" x14ac:dyDescent="0.2">
      <c r="A1169" s="759">
        <v>44369</v>
      </c>
      <c r="B1169" s="243">
        <v>3935</v>
      </c>
      <c r="C1169" s="242" t="s">
        <v>5521</v>
      </c>
      <c r="D1169" s="432"/>
      <c r="E1169" s="737">
        <v>26469.599999999999</v>
      </c>
      <c r="F1169" s="494">
        <f t="shared" si="20"/>
        <v>3312957.0500000003</v>
      </c>
    </row>
    <row r="1170" spans="1:6" ht="26.25" customHeight="1" x14ac:dyDescent="0.2">
      <c r="A1170" s="759">
        <v>44370</v>
      </c>
      <c r="B1170" s="243">
        <v>3936</v>
      </c>
      <c r="C1170" s="242" t="s">
        <v>5522</v>
      </c>
      <c r="D1170" s="432"/>
      <c r="E1170" s="737">
        <v>168808</v>
      </c>
      <c r="F1170" s="494">
        <f t="shared" si="20"/>
        <v>3144149.0500000003</v>
      </c>
    </row>
    <row r="1171" spans="1:6" ht="35.25" customHeight="1" x14ac:dyDescent="0.2">
      <c r="A1171" s="759">
        <v>44370</v>
      </c>
      <c r="B1171" s="243">
        <v>3937</v>
      </c>
      <c r="C1171" s="704" t="s">
        <v>5763</v>
      </c>
      <c r="D1171" s="432"/>
      <c r="E1171" s="737">
        <v>110943.4</v>
      </c>
      <c r="F1171" s="494">
        <f t="shared" si="20"/>
        <v>3033205.6500000004</v>
      </c>
    </row>
    <row r="1172" spans="1:6" ht="30.75" customHeight="1" x14ac:dyDescent="0.2">
      <c r="A1172" s="759">
        <v>44370</v>
      </c>
      <c r="B1172" s="243">
        <v>3938</v>
      </c>
      <c r="C1172" s="704" t="s">
        <v>5764</v>
      </c>
      <c r="D1172" s="432"/>
      <c r="E1172" s="737">
        <v>80142.990000000005</v>
      </c>
      <c r="F1172" s="494">
        <f t="shared" si="20"/>
        <v>2953062.66</v>
      </c>
    </row>
    <row r="1173" spans="1:6" ht="22.5" customHeight="1" x14ac:dyDescent="0.2">
      <c r="A1173" s="759">
        <v>44370</v>
      </c>
      <c r="B1173" s="243">
        <v>3939</v>
      </c>
      <c r="C1173" s="704" t="s">
        <v>5765</v>
      </c>
      <c r="D1173" s="432"/>
      <c r="E1173" s="737">
        <v>62150</v>
      </c>
      <c r="F1173" s="494">
        <f t="shared" si="20"/>
        <v>2890912.66</v>
      </c>
    </row>
    <row r="1174" spans="1:6" ht="23.25" customHeight="1" x14ac:dyDescent="0.2">
      <c r="A1174" s="759">
        <v>44370</v>
      </c>
      <c r="B1174" s="243">
        <v>3940</v>
      </c>
      <c r="C1174" s="704" t="s">
        <v>5766</v>
      </c>
      <c r="D1174" s="432"/>
      <c r="E1174" s="737">
        <v>45674.6</v>
      </c>
      <c r="F1174" s="494">
        <f t="shared" si="20"/>
        <v>2845238.06</v>
      </c>
    </row>
    <row r="1175" spans="1:6" ht="27" customHeight="1" x14ac:dyDescent="0.2">
      <c r="A1175" s="759">
        <v>44370</v>
      </c>
      <c r="B1175" s="243">
        <v>3941</v>
      </c>
      <c r="C1175" s="704" t="s">
        <v>5767</v>
      </c>
      <c r="D1175" s="432"/>
      <c r="E1175" s="737">
        <v>75600</v>
      </c>
      <c r="F1175" s="494">
        <f t="shared" si="20"/>
        <v>2769638.06</v>
      </c>
    </row>
    <row r="1176" spans="1:6" ht="22.5" x14ac:dyDescent="0.2">
      <c r="A1176" s="759">
        <v>44370</v>
      </c>
      <c r="B1176" s="243">
        <v>3942</v>
      </c>
      <c r="C1176" s="704" t="s">
        <v>5768</v>
      </c>
      <c r="D1176" s="432"/>
      <c r="E1176" s="737">
        <v>43362.89</v>
      </c>
      <c r="F1176" s="494">
        <f t="shared" si="20"/>
        <v>2726275.17</v>
      </c>
    </row>
    <row r="1177" spans="1:6" ht="22.5" x14ac:dyDescent="0.2">
      <c r="A1177" s="759">
        <v>44370</v>
      </c>
      <c r="B1177" s="243">
        <v>3943</v>
      </c>
      <c r="C1177" s="704" t="s">
        <v>6002</v>
      </c>
      <c r="D1177" s="432"/>
      <c r="E1177" s="737">
        <v>4500</v>
      </c>
      <c r="F1177" s="494">
        <f t="shared" si="20"/>
        <v>2721775.17</v>
      </c>
    </row>
    <row r="1178" spans="1:6" ht="22.5" x14ac:dyDescent="0.2">
      <c r="A1178" s="759">
        <v>44370</v>
      </c>
      <c r="B1178" s="243">
        <v>3944</v>
      </c>
      <c r="C1178" s="704" t="s">
        <v>5769</v>
      </c>
      <c r="D1178" s="432"/>
      <c r="E1178" s="737">
        <v>35369</v>
      </c>
      <c r="F1178" s="494">
        <f t="shared" si="20"/>
        <v>2686406.17</v>
      </c>
    </row>
    <row r="1179" spans="1:6" x14ac:dyDescent="0.2">
      <c r="A1179" s="709">
        <v>44376</v>
      </c>
      <c r="B1179" s="16">
        <v>3945</v>
      </c>
      <c r="C1179" s="508" t="s">
        <v>6003</v>
      </c>
      <c r="D1179" s="432"/>
      <c r="E1179" s="441">
        <v>54150</v>
      </c>
      <c r="F1179" s="494">
        <f t="shared" si="20"/>
        <v>2632256.17</v>
      </c>
    </row>
  </sheetData>
  <mergeCells count="54">
    <mergeCell ref="A7:E7"/>
    <mergeCell ref="A1:F1"/>
    <mergeCell ref="A2:F2"/>
    <mergeCell ref="A3:F3"/>
    <mergeCell ref="A4:F4"/>
    <mergeCell ref="A6:F6"/>
    <mergeCell ref="A906:E906"/>
    <mergeCell ref="A828:F828"/>
    <mergeCell ref="A829:F829"/>
    <mergeCell ref="A830:F830"/>
    <mergeCell ref="A831:F831"/>
    <mergeCell ref="A833:F833"/>
    <mergeCell ref="A835:E835"/>
    <mergeCell ref="A900:F900"/>
    <mergeCell ref="A901:F901"/>
    <mergeCell ref="A902:F902"/>
    <mergeCell ref="A903:F903"/>
    <mergeCell ref="A905:F905"/>
    <mergeCell ref="A975:E975"/>
    <mergeCell ref="A954:F954"/>
    <mergeCell ref="A955:F955"/>
    <mergeCell ref="A956:F956"/>
    <mergeCell ref="A957:F957"/>
    <mergeCell ref="A959:F959"/>
    <mergeCell ref="A960:E960"/>
    <mergeCell ref="A969:F969"/>
    <mergeCell ref="A970:F970"/>
    <mergeCell ref="A971:F971"/>
    <mergeCell ref="A972:F972"/>
    <mergeCell ref="A974:F974"/>
    <mergeCell ref="A1014:E1014"/>
    <mergeCell ref="A990:F990"/>
    <mergeCell ref="A991:F991"/>
    <mergeCell ref="A992:F992"/>
    <mergeCell ref="A993:F993"/>
    <mergeCell ref="A995:F995"/>
    <mergeCell ref="A996:E996"/>
    <mergeCell ref="A1007:F1007"/>
    <mergeCell ref="A1008:F1008"/>
    <mergeCell ref="A1009:F1009"/>
    <mergeCell ref="A1010:F1010"/>
    <mergeCell ref="A1013:F1013"/>
    <mergeCell ref="A1116:E1116"/>
    <mergeCell ref="A1023:F1023"/>
    <mergeCell ref="A1024:F1024"/>
    <mergeCell ref="A1025:F1025"/>
    <mergeCell ref="A1026:F1026"/>
    <mergeCell ref="A1028:F1028"/>
    <mergeCell ref="A1029:E1029"/>
    <mergeCell ref="A1110:F1110"/>
    <mergeCell ref="A1111:F1111"/>
    <mergeCell ref="A1112:F1112"/>
    <mergeCell ref="A1113:F1113"/>
    <mergeCell ref="A1115:F1115"/>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40</oddFooter>
  </headerFooter>
  <ignoredErrors>
    <ignoredError sqref="F843" formula="1"/>
    <ignoredError sqref="F1135:F1179"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145"/>
  <sheetViews>
    <sheetView view="pageBreakPreview" topLeftCell="A1142" zoomScaleNormal="230" zoomScaleSheetLayoutView="100" workbookViewId="0">
      <selection activeCell="E649" sqref="E649"/>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6" ht="15" x14ac:dyDescent="0.25">
      <c r="A1" s="887" t="s">
        <v>0</v>
      </c>
      <c r="B1" s="887"/>
      <c r="C1" s="887"/>
      <c r="D1" s="887"/>
      <c r="E1" s="887"/>
      <c r="F1" s="887"/>
    </row>
    <row r="2" spans="1:6" ht="15" x14ac:dyDescent="0.25">
      <c r="A2" s="887" t="s">
        <v>1</v>
      </c>
      <c r="B2" s="887"/>
      <c r="C2" s="887"/>
      <c r="D2" s="887"/>
      <c r="E2" s="887"/>
      <c r="F2" s="887"/>
    </row>
    <row r="3" spans="1:6" ht="15" customHeight="1" x14ac:dyDescent="0.25">
      <c r="A3" s="889" t="s">
        <v>6177</v>
      </c>
      <c r="B3" s="889"/>
      <c r="C3" s="889"/>
      <c r="D3" s="889"/>
      <c r="E3" s="889"/>
      <c r="F3" s="889"/>
    </row>
    <row r="4" spans="1:6" ht="15" customHeight="1" x14ac:dyDescent="0.25">
      <c r="A4" s="889" t="s">
        <v>2</v>
      </c>
      <c r="B4" s="889"/>
      <c r="C4" s="889"/>
      <c r="D4" s="889"/>
      <c r="E4" s="889"/>
      <c r="F4" s="889"/>
    </row>
    <row r="5" spans="1:6" ht="15" x14ac:dyDescent="0.25">
      <c r="A5" s="626"/>
      <c r="B5" s="627"/>
      <c r="C5" s="628"/>
      <c r="D5" s="629"/>
      <c r="E5" s="630"/>
      <c r="F5" s="631"/>
    </row>
    <row r="6" spans="1:6" ht="30" customHeight="1" x14ac:dyDescent="0.2">
      <c r="A6" s="1027" t="s">
        <v>3</v>
      </c>
      <c r="B6" s="1028"/>
      <c r="C6" s="1028"/>
      <c r="D6" s="1028"/>
      <c r="E6" s="1028"/>
      <c r="F6" s="1029"/>
    </row>
    <row r="7" spans="1:6" ht="33" customHeight="1" x14ac:dyDescent="0.2">
      <c r="A7" s="1027" t="s">
        <v>4</v>
      </c>
      <c r="B7" s="1028"/>
      <c r="C7" s="1028"/>
      <c r="D7" s="1028"/>
      <c r="E7" s="1029"/>
      <c r="F7" s="718">
        <v>323190936.41000003</v>
      </c>
    </row>
    <row r="8" spans="1:6" ht="12" x14ac:dyDescent="0.2">
      <c r="A8" s="812" t="s">
        <v>5</v>
      </c>
      <c r="B8" s="812" t="s">
        <v>6</v>
      </c>
      <c r="C8" s="812" t="s">
        <v>7</v>
      </c>
      <c r="D8" s="812" t="s">
        <v>8</v>
      </c>
      <c r="E8" s="812" t="s">
        <v>9</v>
      </c>
      <c r="F8" s="812" t="s">
        <v>6180</v>
      </c>
    </row>
    <row r="9" spans="1:6" ht="15" customHeight="1" x14ac:dyDescent="0.2">
      <c r="A9" s="87"/>
      <c r="B9" s="1"/>
      <c r="C9" s="2" t="s">
        <v>11</v>
      </c>
      <c r="D9" s="40">
        <v>116483664.48</v>
      </c>
      <c r="E9" s="40"/>
      <c r="F9" s="494">
        <f>F7+D9</f>
        <v>439674600.89000005</v>
      </c>
    </row>
    <row r="10" spans="1:6" ht="15" customHeight="1" x14ac:dyDescent="0.2">
      <c r="A10" s="87"/>
      <c r="B10" s="1"/>
      <c r="C10" s="3" t="s">
        <v>12</v>
      </c>
      <c r="D10" s="40">
        <v>133297646.86</v>
      </c>
      <c r="E10" s="40"/>
      <c r="F10" s="494">
        <f>F9+D10</f>
        <v>572972247.75</v>
      </c>
    </row>
    <row r="11" spans="1:6" ht="15" customHeight="1" x14ac:dyDescent="0.2">
      <c r="A11" s="87"/>
      <c r="B11" s="1"/>
      <c r="C11" s="2" t="s">
        <v>13</v>
      </c>
      <c r="D11" s="778">
        <v>377726392.44</v>
      </c>
      <c r="E11" s="40"/>
      <c r="F11" s="494">
        <f>F10+D11</f>
        <v>950698640.19000006</v>
      </c>
    </row>
    <row r="12" spans="1:6" ht="15" customHeight="1" x14ac:dyDescent="0.2">
      <c r="A12" s="87"/>
      <c r="B12" s="1"/>
      <c r="C12" s="4" t="s">
        <v>31</v>
      </c>
      <c r="D12" s="41">
        <v>1052973.19</v>
      </c>
      <c r="E12" s="41"/>
      <c r="F12" s="494">
        <f>F11+D12</f>
        <v>951751613.38000011</v>
      </c>
    </row>
    <row r="13" spans="1:6" ht="15" customHeight="1" x14ac:dyDescent="0.2">
      <c r="A13" s="87"/>
      <c r="B13" s="1"/>
      <c r="C13" s="4" t="s">
        <v>7711</v>
      </c>
      <c r="D13" s="41">
        <v>170.24</v>
      </c>
      <c r="E13" s="41"/>
      <c r="F13" s="494">
        <f>F12+D13</f>
        <v>951751783.62000012</v>
      </c>
    </row>
    <row r="14" spans="1:6" ht="15" customHeight="1" x14ac:dyDescent="0.2">
      <c r="A14" s="87"/>
      <c r="B14" s="1"/>
      <c r="C14" s="3" t="s">
        <v>12</v>
      </c>
      <c r="D14" s="62"/>
      <c r="E14" s="40">
        <v>491731876.12</v>
      </c>
      <c r="F14" s="494">
        <f>F13-E14</f>
        <v>460019907.50000012</v>
      </c>
    </row>
    <row r="15" spans="1:6" ht="15" customHeight="1" x14ac:dyDescent="0.2">
      <c r="A15" s="87"/>
      <c r="B15" s="1"/>
      <c r="C15" s="3" t="s">
        <v>6871</v>
      </c>
      <c r="D15" s="62"/>
      <c r="E15" s="40">
        <v>6586.25</v>
      </c>
      <c r="F15" s="494">
        <f t="shared" ref="F15:F78" si="0">F14-E15</f>
        <v>460013321.25000012</v>
      </c>
    </row>
    <row r="16" spans="1:6" ht="15" customHeight="1" x14ac:dyDescent="0.2">
      <c r="A16" s="87"/>
      <c r="B16" s="1"/>
      <c r="C16" s="2" t="s">
        <v>1088</v>
      </c>
      <c r="D16" s="62"/>
      <c r="E16" s="711">
        <v>337768.95</v>
      </c>
      <c r="F16" s="494">
        <f t="shared" si="0"/>
        <v>459675552.30000013</v>
      </c>
    </row>
    <row r="17" spans="1:61" ht="15" customHeight="1" x14ac:dyDescent="0.2">
      <c r="A17" s="87"/>
      <c r="B17" s="1"/>
      <c r="C17" s="530" t="s">
        <v>2479</v>
      </c>
      <c r="D17" s="62"/>
      <c r="E17" s="711">
        <v>177490.39</v>
      </c>
      <c r="F17" s="494">
        <f t="shared" si="0"/>
        <v>459498061.91000015</v>
      </c>
    </row>
    <row r="18" spans="1:61" ht="15" customHeight="1" x14ac:dyDescent="0.2">
      <c r="A18" s="87"/>
      <c r="B18" s="1"/>
      <c r="C18" s="530" t="s">
        <v>6870</v>
      </c>
      <c r="D18" s="62"/>
      <c r="E18" s="711">
        <v>640</v>
      </c>
      <c r="F18" s="494">
        <f t="shared" si="0"/>
        <v>459497421.91000015</v>
      </c>
    </row>
    <row r="19" spans="1:61" ht="15" customHeight="1" x14ac:dyDescent="0.2">
      <c r="A19" s="87"/>
      <c r="B19" s="1"/>
      <c r="C19" s="2" t="s">
        <v>1083</v>
      </c>
      <c r="D19" s="62"/>
      <c r="E19" s="711">
        <v>3000</v>
      </c>
      <c r="F19" s="494">
        <f t="shared" si="0"/>
        <v>459494421.91000015</v>
      </c>
    </row>
    <row r="20" spans="1:61" ht="15" customHeight="1" x14ac:dyDescent="0.2">
      <c r="A20" s="87"/>
      <c r="B20" s="1"/>
      <c r="C20" s="2" t="s">
        <v>1086</v>
      </c>
      <c r="D20" s="62"/>
      <c r="E20" s="711">
        <v>200</v>
      </c>
      <c r="F20" s="494">
        <f t="shared" si="0"/>
        <v>459494221.91000015</v>
      </c>
    </row>
    <row r="21" spans="1:61" ht="15" customHeight="1" x14ac:dyDescent="0.2">
      <c r="A21" s="87"/>
      <c r="B21" s="1"/>
      <c r="C21" s="2" t="s">
        <v>1087</v>
      </c>
      <c r="D21" s="62"/>
      <c r="E21" s="711">
        <v>700</v>
      </c>
      <c r="F21" s="494">
        <f t="shared" si="0"/>
        <v>459493521.91000015</v>
      </c>
    </row>
    <row r="22" spans="1:61" ht="15" customHeight="1" x14ac:dyDescent="0.2">
      <c r="A22" s="87"/>
      <c r="B22" s="1"/>
      <c r="C22" s="2" t="s">
        <v>1358</v>
      </c>
      <c r="D22" s="62"/>
      <c r="E22" s="711">
        <v>175</v>
      </c>
      <c r="F22" s="494">
        <f t="shared" si="0"/>
        <v>459493346.91000015</v>
      </c>
    </row>
    <row r="23" spans="1:61" ht="15" customHeight="1" x14ac:dyDescent="0.2">
      <c r="A23" s="87"/>
      <c r="B23" s="1"/>
      <c r="C23" s="2" t="s">
        <v>7497</v>
      </c>
      <c r="D23" s="62"/>
      <c r="E23" s="711">
        <v>70405.509999999995</v>
      </c>
      <c r="F23" s="494">
        <f t="shared" si="0"/>
        <v>459422941.40000015</v>
      </c>
    </row>
    <row r="24" spans="1:61" ht="15" customHeight="1" x14ac:dyDescent="0.2">
      <c r="A24" s="87"/>
      <c r="B24" s="1"/>
      <c r="C24" s="2" t="s">
        <v>7712</v>
      </c>
      <c r="D24" s="62"/>
      <c r="E24" s="711">
        <v>28263.68</v>
      </c>
      <c r="F24" s="494">
        <f t="shared" si="0"/>
        <v>459394677.72000015</v>
      </c>
    </row>
    <row r="25" spans="1:61" ht="15" customHeight="1" x14ac:dyDescent="0.2">
      <c r="A25" s="87"/>
      <c r="B25" s="1"/>
      <c r="C25" s="2" t="s">
        <v>7713</v>
      </c>
      <c r="D25" s="62"/>
      <c r="E25" s="711">
        <v>30396.52</v>
      </c>
      <c r="F25" s="494">
        <f t="shared" si="0"/>
        <v>459364281.20000017</v>
      </c>
    </row>
    <row r="26" spans="1:61" ht="15" customHeight="1" x14ac:dyDescent="0.2">
      <c r="A26" s="87"/>
      <c r="B26" s="1"/>
      <c r="C26" s="2" t="s">
        <v>24</v>
      </c>
      <c r="D26" s="62"/>
      <c r="E26" s="711">
        <v>329745</v>
      </c>
      <c r="F26" s="494">
        <f t="shared" si="0"/>
        <v>459034536.20000017</v>
      </c>
    </row>
    <row r="27" spans="1:61" s="414" customFormat="1" ht="40.5" customHeight="1" x14ac:dyDescent="0.2">
      <c r="A27" s="829">
        <v>44378</v>
      </c>
      <c r="B27" s="534" t="s">
        <v>6269</v>
      </c>
      <c r="C27" s="830" t="s">
        <v>6291</v>
      </c>
      <c r="D27" s="416"/>
      <c r="E27" s="535">
        <v>147841.12</v>
      </c>
      <c r="F27" s="494">
        <f t="shared" si="0"/>
        <v>458886695.08000016</v>
      </c>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545"/>
    </row>
    <row r="28" spans="1:61" s="412" customFormat="1" ht="72.75" customHeight="1" x14ac:dyDescent="0.2">
      <c r="A28" s="217">
        <v>44378</v>
      </c>
      <c r="B28" s="252" t="s">
        <v>6270</v>
      </c>
      <c r="C28" s="576" t="s">
        <v>6292</v>
      </c>
      <c r="D28" s="394"/>
      <c r="E28" s="42">
        <v>67800</v>
      </c>
      <c r="F28" s="494">
        <f t="shared" si="0"/>
        <v>458818895.08000016</v>
      </c>
    </row>
    <row r="29" spans="1:61" s="412" customFormat="1" ht="70.5" customHeight="1" x14ac:dyDescent="0.2">
      <c r="A29" s="217">
        <v>44378</v>
      </c>
      <c r="B29" s="252" t="s">
        <v>6271</v>
      </c>
      <c r="C29" s="576" t="s">
        <v>6293</v>
      </c>
      <c r="D29" s="402"/>
      <c r="E29" s="42">
        <v>169500</v>
      </c>
      <c r="F29" s="494">
        <f t="shared" si="0"/>
        <v>458649395.08000016</v>
      </c>
    </row>
    <row r="30" spans="1:61" s="412" customFormat="1" ht="61.5" customHeight="1" x14ac:dyDescent="0.2">
      <c r="A30" s="217">
        <v>44378</v>
      </c>
      <c r="B30" s="252" t="s">
        <v>6272</v>
      </c>
      <c r="C30" s="576" t="s">
        <v>6294</v>
      </c>
      <c r="D30" s="402"/>
      <c r="E30" s="42">
        <v>63000</v>
      </c>
      <c r="F30" s="494">
        <f t="shared" si="0"/>
        <v>458586395.08000016</v>
      </c>
    </row>
    <row r="31" spans="1:61" s="412" customFormat="1" ht="26.25" customHeight="1" x14ac:dyDescent="0.2">
      <c r="A31" s="217">
        <v>44378</v>
      </c>
      <c r="B31" s="252" t="s">
        <v>6985</v>
      </c>
      <c r="C31" s="576" t="s">
        <v>41</v>
      </c>
      <c r="D31" s="402"/>
      <c r="E31" s="42">
        <v>0</v>
      </c>
      <c r="F31" s="494">
        <f t="shared" si="0"/>
        <v>458586395.08000016</v>
      </c>
    </row>
    <row r="32" spans="1:61" s="412" customFormat="1" ht="57.75" customHeight="1" x14ac:dyDescent="0.2">
      <c r="A32" s="217">
        <v>44378</v>
      </c>
      <c r="B32" s="252" t="s">
        <v>6273</v>
      </c>
      <c r="C32" s="576" t="s">
        <v>6295</v>
      </c>
      <c r="D32" s="402"/>
      <c r="E32" s="42">
        <v>5138.13</v>
      </c>
      <c r="F32" s="494">
        <f t="shared" si="0"/>
        <v>458581256.95000017</v>
      </c>
    </row>
    <row r="33" spans="1:6" s="412" customFormat="1" ht="41.25" customHeight="1" x14ac:dyDescent="0.2">
      <c r="A33" s="217">
        <v>44378</v>
      </c>
      <c r="B33" s="252" t="s">
        <v>6274</v>
      </c>
      <c r="C33" s="576" t="s">
        <v>6296</v>
      </c>
      <c r="D33" s="402"/>
      <c r="E33" s="42">
        <v>18039.02</v>
      </c>
      <c r="F33" s="494">
        <f t="shared" si="0"/>
        <v>458563217.93000019</v>
      </c>
    </row>
    <row r="34" spans="1:6" s="412" customFormat="1" ht="39.75" customHeight="1" x14ac:dyDescent="0.2">
      <c r="A34" s="217">
        <v>44378</v>
      </c>
      <c r="B34" s="252" t="s">
        <v>6275</v>
      </c>
      <c r="C34" s="576" t="s">
        <v>6297</v>
      </c>
      <c r="D34" s="402"/>
      <c r="E34" s="42">
        <v>2976</v>
      </c>
      <c r="F34" s="494">
        <f t="shared" si="0"/>
        <v>458560241.93000019</v>
      </c>
    </row>
    <row r="35" spans="1:6" s="412" customFormat="1" ht="46.5" customHeight="1" x14ac:dyDescent="0.2">
      <c r="A35" s="217">
        <v>44378</v>
      </c>
      <c r="B35" s="252" t="s">
        <v>6276</v>
      </c>
      <c r="C35" s="576" t="s">
        <v>6298</v>
      </c>
      <c r="D35" s="402"/>
      <c r="E35" s="42">
        <v>34613.410000000003</v>
      </c>
      <c r="F35" s="494">
        <f t="shared" si="0"/>
        <v>458525628.52000016</v>
      </c>
    </row>
    <row r="36" spans="1:6" s="412" customFormat="1" ht="42" customHeight="1" x14ac:dyDescent="0.2">
      <c r="A36" s="217">
        <v>44378</v>
      </c>
      <c r="B36" s="252" t="s">
        <v>6277</v>
      </c>
      <c r="C36" s="576" t="s">
        <v>6299</v>
      </c>
      <c r="D36" s="402"/>
      <c r="E36" s="42">
        <v>5995.73</v>
      </c>
      <c r="F36" s="494">
        <f t="shared" si="0"/>
        <v>458519632.79000014</v>
      </c>
    </row>
    <row r="37" spans="1:6" s="412" customFormat="1" ht="41.25" customHeight="1" x14ac:dyDescent="0.2">
      <c r="A37" s="217">
        <v>44378</v>
      </c>
      <c r="B37" s="252" t="s">
        <v>6278</v>
      </c>
      <c r="C37" s="576" t="s">
        <v>6300</v>
      </c>
      <c r="D37" s="402"/>
      <c r="E37" s="42">
        <v>44508.44</v>
      </c>
      <c r="F37" s="494">
        <f t="shared" si="0"/>
        <v>458475124.35000014</v>
      </c>
    </row>
    <row r="38" spans="1:6" s="412" customFormat="1" ht="54.75" customHeight="1" x14ac:dyDescent="0.2">
      <c r="A38" s="217">
        <v>44378</v>
      </c>
      <c r="B38" s="252" t="s">
        <v>6279</v>
      </c>
      <c r="C38" s="576" t="s">
        <v>6301</v>
      </c>
      <c r="D38" s="402"/>
      <c r="E38" s="42">
        <v>118897.14</v>
      </c>
      <c r="F38" s="494">
        <f t="shared" si="0"/>
        <v>458356227.21000016</v>
      </c>
    </row>
    <row r="39" spans="1:6" s="412" customFormat="1" ht="67.5" customHeight="1" x14ac:dyDescent="0.2">
      <c r="A39" s="217">
        <v>44378</v>
      </c>
      <c r="B39" s="252" t="s">
        <v>6280</v>
      </c>
      <c r="C39" s="576" t="s">
        <v>6302</v>
      </c>
      <c r="D39" s="402"/>
      <c r="E39" s="42">
        <v>103250.13</v>
      </c>
      <c r="F39" s="494">
        <f t="shared" si="0"/>
        <v>458252977.08000016</v>
      </c>
    </row>
    <row r="40" spans="1:6" s="412" customFormat="1" ht="48" customHeight="1" x14ac:dyDescent="0.2">
      <c r="A40" s="217">
        <v>44378</v>
      </c>
      <c r="B40" s="252" t="s">
        <v>6281</v>
      </c>
      <c r="C40" s="576" t="s">
        <v>6303</v>
      </c>
      <c r="D40" s="402"/>
      <c r="E40" s="42">
        <v>200000</v>
      </c>
      <c r="F40" s="494">
        <f t="shared" si="0"/>
        <v>458052977.08000016</v>
      </c>
    </row>
    <row r="41" spans="1:6" s="412" customFormat="1" ht="48" customHeight="1" x14ac:dyDescent="0.2">
      <c r="A41" s="217">
        <v>44378</v>
      </c>
      <c r="B41" s="252" t="s">
        <v>6282</v>
      </c>
      <c r="C41" s="576" t="s">
        <v>6304</v>
      </c>
      <c r="D41" s="402"/>
      <c r="E41" s="42">
        <v>84271.19</v>
      </c>
      <c r="F41" s="494">
        <f t="shared" si="0"/>
        <v>457968705.89000016</v>
      </c>
    </row>
    <row r="42" spans="1:6" s="412" customFormat="1" ht="39" customHeight="1" x14ac:dyDescent="0.2">
      <c r="A42" s="217">
        <v>44378</v>
      </c>
      <c r="B42" s="252" t="s">
        <v>6283</v>
      </c>
      <c r="C42" s="576" t="s">
        <v>6305</v>
      </c>
      <c r="D42" s="402"/>
      <c r="E42" s="42">
        <v>26334.74</v>
      </c>
      <c r="F42" s="494">
        <f t="shared" si="0"/>
        <v>457942371.15000015</v>
      </c>
    </row>
    <row r="43" spans="1:6" s="412" customFormat="1" ht="39" customHeight="1" x14ac:dyDescent="0.2">
      <c r="A43" s="217">
        <v>44378</v>
      </c>
      <c r="B43" s="252" t="s">
        <v>6284</v>
      </c>
      <c r="C43" s="576" t="s">
        <v>6307</v>
      </c>
      <c r="D43" s="402"/>
      <c r="E43" s="42">
        <v>1196</v>
      </c>
      <c r="F43" s="494">
        <f t="shared" si="0"/>
        <v>457941175.15000015</v>
      </c>
    </row>
    <row r="44" spans="1:6" s="412" customFormat="1" ht="50.25" customHeight="1" x14ac:dyDescent="0.2">
      <c r="A44" s="217">
        <v>44378</v>
      </c>
      <c r="B44" s="252" t="s">
        <v>6285</v>
      </c>
      <c r="C44" s="576" t="s">
        <v>6306</v>
      </c>
      <c r="D44" s="402"/>
      <c r="E44" s="42">
        <v>60974.52</v>
      </c>
      <c r="F44" s="494">
        <f t="shared" si="0"/>
        <v>457880200.63000017</v>
      </c>
    </row>
    <row r="45" spans="1:6" s="412" customFormat="1" ht="40.5" customHeight="1" x14ac:dyDescent="0.2">
      <c r="A45" s="217">
        <v>44378</v>
      </c>
      <c r="B45" s="252" t="s">
        <v>6286</v>
      </c>
      <c r="C45" s="576" t="s">
        <v>6308</v>
      </c>
      <c r="D45" s="402"/>
      <c r="E45" s="42">
        <v>11014.4</v>
      </c>
      <c r="F45" s="494">
        <f t="shared" si="0"/>
        <v>457869186.2300002</v>
      </c>
    </row>
    <row r="46" spans="1:6" s="412" customFormat="1" ht="45.75" customHeight="1" x14ac:dyDescent="0.2">
      <c r="A46" s="217">
        <v>44378</v>
      </c>
      <c r="B46" s="252" t="s">
        <v>6287</v>
      </c>
      <c r="C46" s="576" t="s">
        <v>6309</v>
      </c>
      <c r="D46" s="402"/>
      <c r="E46" s="42">
        <v>101000</v>
      </c>
      <c r="F46" s="494">
        <f t="shared" si="0"/>
        <v>457768186.2300002</v>
      </c>
    </row>
    <row r="47" spans="1:6" s="412" customFormat="1" ht="63" customHeight="1" x14ac:dyDescent="0.2">
      <c r="A47" s="217">
        <v>44378</v>
      </c>
      <c r="B47" s="252" t="s">
        <v>6288</v>
      </c>
      <c r="C47" s="576" t="s">
        <v>6310</v>
      </c>
      <c r="D47" s="402"/>
      <c r="E47" s="42">
        <v>9000</v>
      </c>
      <c r="F47" s="494">
        <f t="shared" si="0"/>
        <v>457759186.2300002</v>
      </c>
    </row>
    <row r="48" spans="1:6" s="412" customFormat="1" ht="57" customHeight="1" x14ac:dyDescent="0.2">
      <c r="A48" s="217">
        <v>44378</v>
      </c>
      <c r="B48" s="252" t="s">
        <v>6289</v>
      </c>
      <c r="C48" s="576" t="s">
        <v>6311</v>
      </c>
      <c r="D48" s="402"/>
      <c r="E48" s="42">
        <v>67500</v>
      </c>
      <c r="F48" s="494">
        <f t="shared" si="0"/>
        <v>457691686.2300002</v>
      </c>
    </row>
    <row r="49" spans="1:6" s="412" customFormat="1" ht="48.75" customHeight="1" x14ac:dyDescent="0.2">
      <c r="A49" s="217">
        <v>44378</v>
      </c>
      <c r="B49" s="252" t="s">
        <v>6290</v>
      </c>
      <c r="C49" s="576" t="s">
        <v>6312</v>
      </c>
      <c r="D49" s="402"/>
      <c r="E49" s="42">
        <v>49607</v>
      </c>
      <c r="F49" s="494">
        <f t="shared" si="0"/>
        <v>457642079.2300002</v>
      </c>
    </row>
    <row r="50" spans="1:6" s="412" customFormat="1" ht="42" customHeight="1" x14ac:dyDescent="0.2">
      <c r="A50" s="217">
        <v>44378</v>
      </c>
      <c r="B50" s="252" t="s">
        <v>6259</v>
      </c>
      <c r="C50" s="576" t="s">
        <v>6313</v>
      </c>
      <c r="D50" s="402"/>
      <c r="E50" s="42">
        <v>126825</v>
      </c>
      <c r="F50" s="494">
        <f t="shared" si="0"/>
        <v>457515254.2300002</v>
      </c>
    </row>
    <row r="51" spans="1:6" s="412" customFormat="1" ht="41.25" customHeight="1" x14ac:dyDescent="0.2">
      <c r="A51" s="217">
        <v>44378</v>
      </c>
      <c r="B51" s="252" t="s">
        <v>6260</v>
      </c>
      <c r="C51" s="576" t="s">
        <v>6314</v>
      </c>
      <c r="D51" s="402"/>
      <c r="E51" s="42">
        <v>43222.5</v>
      </c>
      <c r="F51" s="494">
        <f t="shared" si="0"/>
        <v>457472031.7300002</v>
      </c>
    </row>
    <row r="52" spans="1:6" s="412" customFormat="1" ht="60.75" customHeight="1" x14ac:dyDescent="0.2">
      <c r="A52" s="217">
        <v>44378</v>
      </c>
      <c r="B52" s="252" t="s">
        <v>6261</v>
      </c>
      <c r="C52" s="576" t="s">
        <v>6315</v>
      </c>
      <c r="D52" s="402"/>
      <c r="E52" s="42">
        <v>503072.5</v>
      </c>
      <c r="F52" s="494">
        <f t="shared" si="0"/>
        <v>456968959.2300002</v>
      </c>
    </row>
    <row r="53" spans="1:6" s="412" customFormat="1" ht="50.25" customHeight="1" x14ac:dyDescent="0.2">
      <c r="A53" s="217">
        <v>44378</v>
      </c>
      <c r="B53" s="252" t="s">
        <v>6262</v>
      </c>
      <c r="C53" s="576" t="s">
        <v>6316</v>
      </c>
      <c r="D53" s="402"/>
      <c r="E53" s="42">
        <v>257877.5</v>
      </c>
      <c r="F53" s="494">
        <f t="shared" si="0"/>
        <v>456711081.7300002</v>
      </c>
    </row>
    <row r="54" spans="1:6" s="412" customFormat="1" ht="62.25" customHeight="1" x14ac:dyDescent="0.2">
      <c r="A54" s="217">
        <v>44378</v>
      </c>
      <c r="B54" s="252" t="s">
        <v>6263</v>
      </c>
      <c r="C54" s="576" t="s">
        <v>6317</v>
      </c>
      <c r="D54" s="402"/>
      <c r="E54" s="42">
        <v>448115</v>
      </c>
      <c r="F54" s="494">
        <f t="shared" si="0"/>
        <v>456262966.7300002</v>
      </c>
    </row>
    <row r="55" spans="1:6" s="412" customFormat="1" ht="45.75" customHeight="1" x14ac:dyDescent="0.2">
      <c r="A55" s="217">
        <v>44378</v>
      </c>
      <c r="B55" s="252" t="s">
        <v>6264</v>
      </c>
      <c r="C55" s="576" t="s">
        <v>6318</v>
      </c>
      <c r="D55" s="402"/>
      <c r="E55" s="42">
        <v>82123.77</v>
      </c>
      <c r="F55" s="494">
        <f t="shared" si="0"/>
        <v>456180842.96000022</v>
      </c>
    </row>
    <row r="56" spans="1:6" s="412" customFormat="1" ht="14.25" customHeight="1" x14ac:dyDescent="0.2">
      <c r="A56" s="217">
        <v>44378</v>
      </c>
      <c r="B56" s="252" t="s">
        <v>6265</v>
      </c>
      <c r="C56" s="576" t="s">
        <v>41</v>
      </c>
      <c r="D56" s="402"/>
      <c r="E56" s="42">
        <v>0</v>
      </c>
      <c r="F56" s="494">
        <f t="shared" si="0"/>
        <v>456180842.96000022</v>
      </c>
    </row>
    <row r="57" spans="1:6" s="412" customFormat="1" ht="70.5" customHeight="1" x14ac:dyDescent="0.2">
      <c r="A57" s="217">
        <v>44378</v>
      </c>
      <c r="B57" s="252" t="s">
        <v>6266</v>
      </c>
      <c r="C57" s="576" t="s">
        <v>6319</v>
      </c>
      <c r="D57" s="402"/>
      <c r="E57" s="42">
        <v>574940</v>
      </c>
      <c r="F57" s="494">
        <f t="shared" si="0"/>
        <v>455605902.96000022</v>
      </c>
    </row>
    <row r="58" spans="1:6" s="412" customFormat="1" ht="54.75" customHeight="1" x14ac:dyDescent="0.2">
      <c r="A58" s="217">
        <v>44378</v>
      </c>
      <c r="B58" s="252" t="s">
        <v>6267</v>
      </c>
      <c r="C58" s="576" t="s">
        <v>6320</v>
      </c>
      <c r="D58" s="402"/>
      <c r="E58" s="42">
        <v>253650</v>
      </c>
      <c r="F58" s="494">
        <f t="shared" si="0"/>
        <v>455352252.96000022</v>
      </c>
    </row>
    <row r="59" spans="1:6" s="412" customFormat="1" ht="53.25" customHeight="1" x14ac:dyDescent="0.2">
      <c r="A59" s="217">
        <v>44378</v>
      </c>
      <c r="B59" s="252" t="s">
        <v>6268</v>
      </c>
      <c r="C59" s="576" t="s">
        <v>6321</v>
      </c>
      <c r="D59" s="402"/>
      <c r="E59" s="42">
        <v>20471</v>
      </c>
      <c r="F59" s="494">
        <f t="shared" si="0"/>
        <v>455331781.96000022</v>
      </c>
    </row>
    <row r="60" spans="1:6" s="412" customFormat="1" ht="41.25" customHeight="1" x14ac:dyDescent="0.2">
      <c r="A60" s="217">
        <v>44379</v>
      </c>
      <c r="B60" s="252" t="s">
        <v>6327</v>
      </c>
      <c r="C60" s="576" t="s">
        <v>6354</v>
      </c>
      <c r="D60" s="402"/>
      <c r="E60" s="42">
        <v>54292.05</v>
      </c>
      <c r="F60" s="494">
        <f t="shared" si="0"/>
        <v>455277489.91000021</v>
      </c>
    </row>
    <row r="61" spans="1:6" s="412" customFormat="1" ht="51" customHeight="1" x14ac:dyDescent="0.2">
      <c r="A61" s="217">
        <v>44379</v>
      </c>
      <c r="B61" s="252" t="s">
        <v>6322</v>
      </c>
      <c r="C61" s="576" t="s">
        <v>6355</v>
      </c>
      <c r="D61" s="402"/>
      <c r="E61" s="42">
        <v>91070.2</v>
      </c>
      <c r="F61" s="494">
        <f t="shared" si="0"/>
        <v>455186419.71000022</v>
      </c>
    </row>
    <row r="62" spans="1:6" s="412" customFormat="1" ht="34.5" customHeight="1" x14ac:dyDescent="0.2">
      <c r="A62" s="217">
        <v>44379</v>
      </c>
      <c r="B62" s="252" t="s">
        <v>6328</v>
      </c>
      <c r="C62" s="576" t="s">
        <v>6356</v>
      </c>
      <c r="D62" s="402"/>
      <c r="E62" s="42">
        <v>207739.28</v>
      </c>
      <c r="F62" s="494">
        <f t="shared" si="0"/>
        <v>454978680.43000025</v>
      </c>
    </row>
    <row r="63" spans="1:6" s="412" customFormat="1" ht="31.5" customHeight="1" x14ac:dyDescent="0.2">
      <c r="A63" s="217">
        <v>44379</v>
      </c>
      <c r="B63" s="252" t="s">
        <v>6329</v>
      </c>
      <c r="C63" s="576" t="s">
        <v>6357</v>
      </c>
      <c r="D63" s="402"/>
      <c r="E63" s="42">
        <v>75546</v>
      </c>
      <c r="F63" s="494">
        <f t="shared" si="0"/>
        <v>454903134.43000025</v>
      </c>
    </row>
    <row r="64" spans="1:6" s="412" customFormat="1" ht="45.75" customHeight="1" x14ac:dyDescent="0.2">
      <c r="A64" s="217">
        <v>44379</v>
      </c>
      <c r="B64" s="252" t="s">
        <v>6330</v>
      </c>
      <c r="C64" s="576" t="s">
        <v>6358</v>
      </c>
      <c r="D64" s="402"/>
      <c r="E64" s="42">
        <v>225556.79</v>
      </c>
      <c r="F64" s="494">
        <f t="shared" si="0"/>
        <v>454677577.64000022</v>
      </c>
    </row>
    <row r="65" spans="1:6" s="412" customFormat="1" ht="19.5" customHeight="1" x14ac:dyDescent="0.2">
      <c r="A65" s="217">
        <v>44379</v>
      </c>
      <c r="B65" s="252" t="s">
        <v>6984</v>
      </c>
      <c r="C65" s="576" t="s">
        <v>41</v>
      </c>
      <c r="D65" s="402"/>
      <c r="E65" s="42">
        <v>0</v>
      </c>
      <c r="F65" s="494">
        <f t="shared" si="0"/>
        <v>454677577.64000022</v>
      </c>
    </row>
    <row r="66" spans="1:6" s="412" customFormat="1" ht="32.25" customHeight="1" x14ac:dyDescent="0.2">
      <c r="A66" s="217">
        <v>44379</v>
      </c>
      <c r="B66" s="252" t="s">
        <v>6331</v>
      </c>
      <c r="C66" s="576" t="s">
        <v>6359</v>
      </c>
      <c r="D66" s="402"/>
      <c r="E66" s="42">
        <v>66865.600000000006</v>
      </c>
      <c r="F66" s="494">
        <f t="shared" si="0"/>
        <v>454610712.0400002</v>
      </c>
    </row>
    <row r="67" spans="1:6" s="412" customFormat="1" ht="40.5" customHeight="1" x14ac:dyDescent="0.2">
      <c r="A67" s="217">
        <v>44379</v>
      </c>
      <c r="B67" s="252" t="s">
        <v>6332</v>
      </c>
      <c r="C67" s="576" t="s">
        <v>6360</v>
      </c>
      <c r="D67" s="402"/>
      <c r="E67" s="42">
        <v>25530.34</v>
      </c>
      <c r="F67" s="494">
        <f t="shared" si="0"/>
        <v>454585181.70000023</v>
      </c>
    </row>
    <row r="68" spans="1:6" s="412" customFormat="1" ht="41.25" customHeight="1" x14ac:dyDescent="0.2">
      <c r="A68" s="217">
        <v>44379</v>
      </c>
      <c r="B68" s="252" t="s">
        <v>6333</v>
      </c>
      <c r="C68" s="576" t="s">
        <v>6361</v>
      </c>
      <c r="D68" s="402"/>
      <c r="E68" s="42">
        <v>190558.36</v>
      </c>
      <c r="F68" s="494">
        <f t="shared" si="0"/>
        <v>454394623.34000021</v>
      </c>
    </row>
    <row r="69" spans="1:6" s="412" customFormat="1" ht="39" customHeight="1" x14ac:dyDescent="0.2">
      <c r="A69" s="217">
        <v>44379</v>
      </c>
      <c r="B69" s="252" t="s">
        <v>6334</v>
      </c>
      <c r="C69" s="576" t="s">
        <v>6362</v>
      </c>
      <c r="D69" s="402"/>
      <c r="E69" s="42">
        <v>119126.92</v>
      </c>
      <c r="F69" s="494">
        <f t="shared" si="0"/>
        <v>454275496.4200002</v>
      </c>
    </row>
    <row r="70" spans="1:6" s="412" customFormat="1" ht="41.25" customHeight="1" x14ac:dyDescent="0.2">
      <c r="A70" s="217">
        <v>44379</v>
      </c>
      <c r="B70" s="252" t="s">
        <v>6335</v>
      </c>
      <c r="C70" s="576" t="s">
        <v>6363</v>
      </c>
      <c r="D70" s="402"/>
      <c r="E70" s="42">
        <v>43533.53</v>
      </c>
      <c r="F70" s="494">
        <f t="shared" si="0"/>
        <v>454231962.89000022</v>
      </c>
    </row>
    <row r="71" spans="1:6" s="412" customFormat="1" ht="41.25" customHeight="1" x14ac:dyDescent="0.2">
      <c r="A71" s="217">
        <v>44379</v>
      </c>
      <c r="B71" s="252" t="s">
        <v>6336</v>
      </c>
      <c r="C71" s="576" t="s">
        <v>6364</v>
      </c>
      <c r="D71" s="402"/>
      <c r="E71" s="42">
        <v>2613.2199999999998</v>
      </c>
      <c r="F71" s="494">
        <f t="shared" si="0"/>
        <v>454229349.6700002</v>
      </c>
    </row>
    <row r="72" spans="1:6" s="412" customFormat="1" ht="33.75" customHeight="1" x14ac:dyDescent="0.2">
      <c r="A72" s="217">
        <v>44379</v>
      </c>
      <c r="B72" s="252" t="s">
        <v>6337</v>
      </c>
      <c r="C72" s="576" t="s">
        <v>6365</v>
      </c>
      <c r="D72" s="402"/>
      <c r="E72" s="42">
        <v>185594.63</v>
      </c>
      <c r="F72" s="494">
        <f t="shared" si="0"/>
        <v>454043755.0400002</v>
      </c>
    </row>
    <row r="73" spans="1:6" s="412" customFormat="1" ht="48.75" customHeight="1" x14ac:dyDescent="0.2">
      <c r="A73" s="217">
        <v>44379</v>
      </c>
      <c r="B73" s="252" t="s">
        <v>6338</v>
      </c>
      <c r="C73" s="576" t="s">
        <v>6366</v>
      </c>
      <c r="D73" s="402"/>
      <c r="E73" s="42">
        <v>14025.67</v>
      </c>
      <c r="F73" s="494">
        <f t="shared" si="0"/>
        <v>454029729.37000018</v>
      </c>
    </row>
    <row r="74" spans="1:6" s="412" customFormat="1" ht="32.25" customHeight="1" x14ac:dyDescent="0.2">
      <c r="A74" s="217">
        <v>44379</v>
      </c>
      <c r="B74" s="252" t="s">
        <v>6339</v>
      </c>
      <c r="C74" s="576" t="s">
        <v>6367</v>
      </c>
      <c r="D74" s="402"/>
      <c r="E74" s="42">
        <v>11700</v>
      </c>
      <c r="F74" s="494">
        <f t="shared" si="0"/>
        <v>454018029.37000018</v>
      </c>
    </row>
    <row r="75" spans="1:6" s="412" customFormat="1" ht="54" customHeight="1" x14ac:dyDescent="0.2">
      <c r="A75" s="217">
        <v>44379</v>
      </c>
      <c r="B75" s="252" t="s">
        <v>6340</v>
      </c>
      <c r="C75" s="576" t="s">
        <v>6368</v>
      </c>
      <c r="D75" s="402"/>
      <c r="E75" s="42">
        <v>126825</v>
      </c>
      <c r="F75" s="494">
        <f t="shared" si="0"/>
        <v>453891204.37000018</v>
      </c>
    </row>
    <row r="76" spans="1:6" s="412" customFormat="1" ht="50.25" customHeight="1" x14ac:dyDescent="0.2">
      <c r="A76" s="217">
        <v>44379</v>
      </c>
      <c r="B76" s="252" t="s">
        <v>6341</v>
      </c>
      <c r="C76" s="576" t="s">
        <v>6369</v>
      </c>
      <c r="D76" s="402"/>
      <c r="E76" s="42">
        <v>105687.5</v>
      </c>
      <c r="F76" s="494">
        <f t="shared" si="0"/>
        <v>453785516.87000018</v>
      </c>
    </row>
    <row r="77" spans="1:6" s="412" customFormat="1" ht="64.5" customHeight="1" x14ac:dyDescent="0.2">
      <c r="A77" s="217">
        <v>44379</v>
      </c>
      <c r="B77" s="252" t="s">
        <v>6342</v>
      </c>
      <c r="C77" s="576" t="s">
        <v>6370</v>
      </c>
      <c r="D77" s="402"/>
      <c r="E77" s="42">
        <v>3500000</v>
      </c>
      <c r="F77" s="494">
        <f t="shared" si="0"/>
        <v>450285516.87000018</v>
      </c>
    </row>
    <row r="78" spans="1:6" s="412" customFormat="1" ht="37.5" customHeight="1" x14ac:dyDescent="0.2">
      <c r="A78" s="217">
        <v>44379</v>
      </c>
      <c r="B78" s="252" t="s">
        <v>6343</v>
      </c>
      <c r="C78" s="576" t="s">
        <v>6371</v>
      </c>
      <c r="D78" s="402"/>
      <c r="E78" s="42">
        <v>119905.57</v>
      </c>
      <c r="F78" s="494">
        <f t="shared" si="0"/>
        <v>450165611.30000019</v>
      </c>
    </row>
    <row r="79" spans="1:6" s="412" customFormat="1" ht="38.25" customHeight="1" x14ac:dyDescent="0.2">
      <c r="A79" s="217">
        <v>44379</v>
      </c>
      <c r="B79" s="252" t="s">
        <v>6344</v>
      </c>
      <c r="C79" s="576" t="s">
        <v>6372</v>
      </c>
      <c r="D79" s="402"/>
      <c r="E79" s="42">
        <v>88620.97</v>
      </c>
      <c r="F79" s="494">
        <f t="shared" ref="F79:F142" si="1">F78-E79</f>
        <v>450076990.33000016</v>
      </c>
    </row>
    <row r="80" spans="1:6" s="412" customFormat="1" ht="30" customHeight="1" x14ac:dyDescent="0.2">
      <c r="A80" s="217">
        <v>44379</v>
      </c>
      <c r="B80" s="252" t="s">
        <v>6345</v>
      </c>
      <c r="C80" s="576" t="s">
        <v>6373</v>
      </c>
      <c r="D80" s="402"/>
      <c r="E80" s="42">
        <v>119413.79</v>
      </c>
      <c r="F80" s="494">
        <f t="shared" si="1"/>
        <v>449957576.54000014</v>
      </c>
    </row>
    <row r="81" spans="1:6" s="412" customFormat="1" ht="39" customHeight="1" x14ac:dyDescent="0.2">
      <c r="A81" s="217">
        <v>44379</v>
      </c>
      <c r="B81" s="252" t="s">
        <v>6346</v>
      </c>
      <c r="C81" s="576" t="s">
        <v>6374</v>
      </c>
      <c r="D81" s="472"/>
      <c r="E81" s="42">
        <v>101272.04</v>
      </c>
      <c r="F81" s="494">
        <f t="shared" si="1"/>
        <v>449856304.50000012</v>
      </c>
    </row>
    <row r="82" spans="1:6" s="412" customFormat="1" ht="73.5" customHeight="1" x14ac:dyDescent="0.2">
      <c r="A82" s="217">
        <v>44379</v>
      </c>
      <c r="B82" s="252" t="s">
        <v>6347</v>
      </c>
      <c r="C82" s="576" t="s">
        <v>6375</v>
      </c>
      <c r="D82" s="402"/>
      <c r="E82" s="42">
        <v>710220</v>
      </c>
      <c r="F82" s="494">
        <f t="shared" si="1"/>
        <v>449146084.50000012</v>
      </c>
    </row>
    <row r="83" spans="1:6" s="412" customFormat="1" ht="61.5" customHeight="1" x14ac:dyDescent="0.2">
      <c r="A83" s="217">
        <v>44379</v>
      </c>
      <c r="B83" s="252" t="s">
        <v>6348</v>
      </c>
      <c r="C83" s="576" t="s">
        <v>6376</v>
      </c>
      <c r="D83" s="402"/>
      <c r="E83" s="42">
        <v>460797.5</v>
      </c>
      <c r="F83" s="494">
        <f t="shared" si="1"/>
        <v>448685287.00000012</v>
      </c>
    </row>
    <row r="84" spans="1:6" s="412" customFormat="1" ht="74.25" customHeight="1" x14ac:dyDescent="0.2">
      <c r="A84" s="217">
        <v>44379</v>
      </c>
      <c r="B84" s="252" t="s">
        <v>6349</v>
      </c>
      <c r="C84" s="576" t="s">
        <v>6377</v>
      </c>
      <c r="D84" s="402"/>
      <c r="E84" s="42">
        <v>36756.15</v>
      </c>
      <c r="F84" s="494">
        <f t="shared" si="1"/>
        <v>448648530.85000014</v>
      </c>
    </row>
    <row r="85" spans="1:6" s="412" customFormat="1" ht="37.5" customHeight="1" x14ac:dyDescent="0.2">
      <c r="A85" s="217">
        <v>44379</v>
      </c>
      <c r="B85" s="252" t="s">
        <v>6350</v>
      </c>
      <c r="C85" s="576" t="s">
        <v>6378</v>
      </c>
      <c r="D85" s="402"/>
      <c r="E85" s="42">
        <v>118884.77</v>
      </c>
      <c r="F85" s="494">
        <f t="shared" si="1"/>
        <v>448529646.08000016</v>
      </c>
    </row>
    <row r="86" spans="1:6" s="412" customFormat="1" ht="37.5" customHeight="1" x14ac:dyDescent="0.2">
      <c r="A86" s="217">
        <v>44379</v>
      </c>
      <c r="B86" s="252" t="s">
        <v>6351</v>
      </c>
      <c r="C86" s="576" t="s">
        <v>6379</v>
      </c>
      <c r="D86" s="402"/>
      <c r="E86" s="42">
        <v>55368.63</v>
      </c>
      <c r="F86" s="494">
        <f t="shared" si="1"/>
        <v>448474277.45000017</v>
      </c>
    </row>
    <row r="87" spans="1:6" s="412" customFormat="1" ht="27.75" customHeight="1" x14ac:dyDescent="0.2">
      <c r="A87" s="217">
        <v>44379</v>
      </c>
      <c r="B87" s="252" t="s">
        <v>6352</v>
      </c>
      <c r="C87" s="576" t="s">
        <v>6380</v>
      </c>
      <c r="D87" s="402"/>
      <c r="E87" s="42">
        <v>294841.8</v>
      </c>
      <c r="F87" s="494">
        <f t="shared" si="1"/>
        <v>448179435.65000015</v>
      </c>
    </row>
    <row r="88" spans="1:6" s="412" customFormat="1" ht="46.5" customHeight="1" x14ac:dyDescent="0.2">
      <c r="A88" s="217">
        <v>44379</v>
      </c>
      <c r="B88" s="252" t="s">
        <v>6353</v>
      </c>
      <c r="C88" s="576" t="s">
        <v>6381</v>
      </c>
      <c r="D88" s="402"/>
      <c r="E88" s="42">
        <v>15449.85</v>
      </c>
      <c r="F88" s="494">
        <f t="shared" si="1"/>
        <v>448163985.80000013</v>
      </c>
    </row>
    <row r="89" spans="1:6" s="412" customFormat="1" ht="57" customHeight="1" x14ac:dyDescent="0.2">
      <c r="A89" s="217">
        <v>44379</v>
      </c>
      <c r="B89" s="252" t="s">
        <v>6323</v>
      </c>
      <c r="C89" s="576" t="s">
        <v>6382</v>
      </c>
      <c r="D89" s="402"/>
      <c r="E89" s="42">
        <v>60721.15</v>
      </c>
      <c r="F89" s="494">
        <f t="shared" si="1"/>
        <v>448103264.65000015</v>
      </c>
    </row>
    <row r="90" spans="1:6" s="412" customFormat="1" ht="49.5" customHeight="1" x14ac:dyDescent="0.2">
      <c r="A90" s="217">
        <v>44379</v>
      </c>
      <c r="B90" s="252" t="s">
        <v>6324</v>
      </c>
      <c r="C90" s="576" t="s">
        <v>6383</v>
      </c>
      <c r="D90" s="402"/>
      <c r="E90" s="42">
        <v>217468.5</v>
      </c>
      <c r="F90" s="494">
        <f t="shared" si="1"/>
        <v>447885796.15000015</v>
      </c>
    </row>
    <row r="91" spans="1:6" s="412" customFormat="1" ht="91.5" customHeight="1" x14ac:dyDescent="0.2">
      <c r="A91" s="217">
        <v>44379</v>
      </c>
      <c r="B91" s="252" t="s">
        <v>6325</v>
      </c>
      <c r="C91" s="576" t="s">
        <v>6384</v>
      </c>
      <c r="D91" s="402"/>
      <c r="E91" s="42">
        <v>8172753.4900000002</v>
      </c>
      <c r="F91" s="494">
        <f t="shared" si="1"/>
        <v>439713042.66000015</v>
      </c>
    </row>
    <row r="92" spans="1:6" s="412" customFormat="1" ht="49.5" customHeight="1" x14ac:dyDescent="0.2">
      <c r="A92" s="217">
        <v>44379</v>
      </c>
      <c r="B92" s="252" t="s">
        <v>6326</v>
      </c>
      <c r="C92" s="576" t="s">
        <v>6385</v>
      </c>
      <c r="D92" s="402"/>
      <c r="E92" s="42">
        <v>50850</v>
      </c>
      <c r="F92" s="494">
        <f t="shared" si="1"/>
        <v>439662192.66000015</v>
      </c>
    </row>
    <row r="93" spans="1:6" s="412" customFormat="1" ht="45" customHeight="1" x14ac:dyDescent="0.2">
      <c r="A93" s="217">
        <v>44382</v>
      </c>
      <c r="B93" s="252" t="s">
        <v>6390</v>
      </c>
      <c r="C93" s="576" t="s">
        <v>6414</v>
      </c>
      <c r="D93" s="402"/>
      <c r="E93" s="42">
        <v>152075.29</v>
      </c>
      <c r="F93" s="494">
        <f t="shared" si="1"/>
        <v>439510117.37000012</v>
      </c>
    </row>
    <row r="94" spans="1:6" s="412" customFormat="1" ht="48.75" customHeight="1" x14ac:dyDescent="0.2">
      <c r="A94" s="217">
        <v>44382</v>
      </c>
      <c r="B94" s="252" t="s">
        <v>6391</v>
      </c>
      <c r="C94" s="576" t="s">
        <v>6415</v>
      </c>
      <c r="D94" s="402"/>
      <c r="E94" s="42">
        <v>95119.75</v>
      </c>
      <c r="F94" s="494">
        <f t="shared" si="1"/>
        <v>439414997.62000012</v>
      </c>
    </row>
    <row r="95" spans="1:6" s="412" customFormat="1" ht="48" customHeight="1" x14ac:dyDescent="0.2">
      <c r="A95" s="217">
        <v>44382</v>
      </c>
      <c r="B95" s="252" t="s">
        <v>6392</v>
      </c>
      <c r="C95" s="576" t="s">
        <v>6416</v>
      </c>
      <c r="D95" s="402"/>
      <c r="E95" s="42">
        <v>149582.79</v>
      </c>
      <c r="F95" s="494">
        <f t="shared" si="1"/>
        <v>439265414.8300001</v>
      </c>
    </row>
    <row r="96" spans="1:6" s="412" customFormat="1" ht="45.75" customHeight="1" x14ac:dyDescent="0.2">
      <c r="A96" s="217">
        <v>44382</v>
      </c>
      <c r="B96" s="252" t="s">
        <v>6393</v>
      </c>
      <c r="C96" s="576" t="s">
        <v>6417</v>
      </c>
      <c r="D96" s="402"/>
      <c r="E96" s="42">
        <v>46406.86</v>
      </c>
      <c r="F96" s="494">
        <f t="shared" si="1"/>
        <v>439219007.97000009</v>
      </c>
    </row>
    <row r="97" spans="1:6" s="412" customFormat="1" ht="41.25" customHeight="1" x14ac:dyDescent="0.2">
      <c r="A97" s="217">
        <v>44382</v>
      </c>
      <c r="B97" s="252" t="s">
        <v>6394</v>
      </c>
      <c r="C97" s="576" t="s">
        <v>6418</v>
      </c>
      <c r="D97" s="402"/>
      <c r="E97" s="42">
        <v>11298.72</v>
      </c>
      <c r="F97" s="494">
        <f t="shared" si="1"/>
        <v>439207709.25000006</v>
      </c>
    </row>
    <row r="98" spans="1:6" s="412" customFormat="1" ht="41.25" customHeight="1" x14ac:dyDescent="0.2">
      <c r="A98" s="217">
        <v>44382</v>
      </c>
      <c r="B98" s="252" t="s">
        <v>6395</v>
      </c>
      <c r="C98" s="576" t="s">
        <v>6419</v>
      </c>
      <c r="D98" s="402"/>
      <c r="E98" s="42">
        <v>193950.93</v>
      </c>
      <c r="F98" s="494">
        <f t="shared" si="1"/>
        <v>439013758.32000005</v>
      </c>
    </row>
    <row r="99" spans="1:6" s="412" customFormat="1" ht="41.25" customHeight="1" x14ac:dyDescent="0.2">
      <c r="A99" s="217">
        <v>44382</v>
      </c>
      <c r="B99" s="252" t="s">
        <v>6396</v>
      </c>
      <c r="C99" s="576" t="s">
        <v>6420</v>
      </c>
      <c r="D99" s="402"/>
      <c r="E99" s="42">
        <v>166016.47</v>
      </c>
      <c r="F99" s="494">
        <f t="shared" si="1"/>
        <v>438847741.85000002</v>
      </c>
    </row>
    <row r="100" spans="1:6" s="412" customFormat="1" ht="41.25" customHeight="1" x14ac:dyDescent="0.2">
      <c r="A100" s="217">
        <v>44382</v>
      </c>
      <c r="B100" s="252" t="s">
        <v>6397</v>
      </c>
      <c r="C100" s="576" t="s">
        <v>6421</v>
      </c>
      <c r="D100" s="402"/>
      <c r="E100" s="42">
        <v>19364.240000000002</v>
      </c>
      <c r="F100" s="494">
        <f t="shared" si="1"/>
        <v>438828377.61000001</v>
      </c>
    </row>
    <row r="101" spans="1:6" s="706" customFormat="1" ht="43.5" customHeight="1" x14ac:dyDescent="0.2">
      <c r="A101" s="217">
        <v>44382</v>
      </c>
      <c r="B101" s="252" t="s">
        <v>6398</v>
      </c>
      <c r="C101" s="576" t="s">
        <v>6422</v>
      </c>
      <c r="D101" s="705"/>
      <c r="E101" s="42">
        <v>97074.3</v>
      </c>
      <c r="F101" s="494">
        <f t="shared" si="1"/>
        <v>438731303.31</v>
      </c>
    </row>
    <row r="102" spans="1:6" s="412" customFormat="1" ht="42" customHeight="1" x14ac:dyDescent="0.2">
      <c r="A102" s="217">
        <v>44382</v>
      </c>
      <c r="B102" s="252" t="s">
        <v>6399</v>
      </c>
      <c r="C102" s="576" t="s">
        <v>6423</v>
      </c>
      <c r="D102" s="402"/>
      <c r="E102" s="42">
        <v>149356.16</v>
      </c>
      <c r="F102" s="494">
        <f t="shared" si="1"/>
        <v>438581947.14999998</v>
      </c>
    </row>
    <row r="103" spans="1:6" s="412" customFormat="1" ht="48" customHeight="1" x14ac:dyDescent="0.2">
      <c r="A103" s="217">
        <v>44382</v>
      </c>
      <c r="B103" s="252" t="s">
        <v>6400</v>
      </c>
      <c r="C103" s="576" t="s">
        <v>6424</v>
      </c>
      <c r="D103" s="402"/>
      <c r="E103" s="42">
        <v>187688.05</v>
      </c>
      <c r="F103" s="494">
        <f t="shared" si="1"/>
        <v>438394259.09999996</v>
      </c>
    </row>
    <row r="104" spans="1:6" s="412" customFormat="1" ht="41.25" customHeight="1" x14ac:dyDescent="0.2">
      <c r="A104" s="217">
        <v>44382</v>
      </c>
      <c r="B104" s="252" t="s">
        <v>6401</v>
      </c>
      <c r="C104" s="576" t="s">
        <v>6425</v>
      </c>
      <c r="D104" s="402"/>
      <c r="E104" s="42">
        <v>70579.23</v>
      </c>
      <c r="F104" s="494">
        <f t="shared" si="1"/>
        <v>438323679.86999995</v>
      </c>
    </row>
    <row r="105" spans="1:6" s="412" customFormat="1" ht="41.25" customHeight="1" x14ac:dyDescent="0.2">
      <c r="A105" s="217">
        <v>44382</v>
      </c>
      <c r="B105" s="252" t="s">
        <v>6402</v>
      </c>
      <c r="C105" s="576" t="s">
        <v>6425</v>
      </c>
      <c r="D105" s="402"/>
      <c r="E105" s="42">
        <v>16804.25</v>
      </c>
      <c r="F105" s="494">
        <f t="shared" si="1"/>
        <v>438306875.61999995</v>
      </c>
    </row>
    <row r="106" spans="1:6" s="412" customFormat="1" ht="46.5" customHeight="1" x14ac:dyDescent="0.2">
      <c r="A106" s="217">
        <v>44382</v>
      </c>
      <c r="B106" s="252" t="s">
        <v>6403</v>
      </c>
      <c r="C106" s="576" t="s">
        <v>6426</v>
      </c>
      <c r="D106" s="402"/>
      <c r="E106" s="42">
        <v>120077.28</v>
      </c>
      <c r="F106" s="494">
        <f t="shared" si="1"/>
        <v>438186798.33999997</v>
      </c>
    </row>
    <row r="107" spans="1:6" s="412" customFormat="1" ht="45.75" customHeight="1" x14ac:dyDescent="0.2">
      <c r="A107" s="217">
        <v>44382</v>
      </c>
      <c r="B107" s="252" t="s">
        <v>6404</v>
      </c>
      <c r="C107" s="576" t="s">
        <v>6427</v>
      </c>
      <c r="D107" s="402"/>
      <c r="E107" s="42">
        <v>12073.16</v>
      </c>
      <c r="F107" s="494">
        <f t="shared" si="1"/>
        <v>438174725.17999995</v>
      </c>
    </row>
    <row r="108" spans="1:6" s="412" customFormat="1" ht="44.25" customHeight="1" x14ac:dyDescent="0.2">
      <c r="A108" s="217">
        <v>44382</v>
      </c>
      <c r="B108" s="252" t="s">
        <v>6405</v>
      </c>
      <c r="C108" s="576" t="s">
        <v>6428</v>
      </c>
      <c r="D108" s="402"/>
      <c r="E108" s="42">
        <v>49366.63</v>
      </c>
      <c r="F108" s="494">
        <f t="shared" si="1"/>
        <v>438125358.54999995</v>
      </c>
    </row>
    <row r="109" spans="1:6" s="412" customFormat="1" ht="41.25" customHeight="1" x14ac:dyDescent="0.2">
      <c r="A109" s="217">
        <v>44382</v>
      </c>
      <c r="B109" s="252" t="s">
        <v>6406</v>
      </c>
      <c r="C109" s="576" t="s">
        <v>6429</v>
      </c>
      <c r="D109" s="402"/>
      <c r="E109" s="42">
        <v>47246.2</v>
      </c>
      <c r="F109" s="494">
        <f t="shared" si="1"/>
        <v>438078112.34999996</v>
      </c>
    </row>
    <row r="110" spans="1:6" s="412" customFormat="1" ht="41.25" customHeight="1" x14ac:dyDescent="0.2">
      <c r="A110" s="217">
        <v>44382</v>
      </c>
      <c r="B110" s="252" t="s">
        <v>6407</v>
      </c>
      <c r="C110" s="576" t="s">
        <v>6430</v>
      </c>
      <c r="D110" s="402"/>
      <c r="E110" s="42">
        <v>207187.13</v>
      </c>
      <c r="F110" s="494">
        <f t="shared" si="1"/>
        <v>437870925.21999997</v>
      </c>
    </row>
    <row r="111" spans="1:6" s="412" customFormat="1" ht="41.25" customHeight="1" x14ac:dyDescent="0.2">
      <c r="A111" s="217">
        <v>44382</v>
      </c>
      <c r="B111" s="252" t="s">
        <v>6408</v>
      </c>
      <c r="C111" s="576" t="s">
        <v>6431</v>
      </c>
      <c r="D111" s="402"/>
      <c r="E111" s="42">
        <v>90214.37</v>
      </c>
      <c r="F111" s="494">
        <f t="shared" si="1"/>
        <v>437780710.84999996</v>
      </c>
    </row>
    <row r="112" spans="1:6" s="412" customFormat="1" ht="41.25" customHeight="1" x14ac:dyDescent="0.2">
      <c r="A112" s="217">
        <v>44382</v>
      </c>
      <c r="B112" s="252" t="s">
        <v>6409</v>
      </c>
      <c r="C112" s="576" t="s">
        <v>6432</v>
      </c>
      <c r="D112" s="402"/>
      <c r="E112" s="42">
        <v>23824.16</v>
      </c>
      <c r="F112" s="494">
        <f t="shared" si="1"/>
        <v>437756886.68999994</v>
      </c>
    </row>
    <row r="113" spans="1:6" s="412" customFormat="1" ht="25.5" customHeight="1" x14ac:dyDescent="0.2">
      <c r="A113" s="217">
        <v>44382</v>
      </c>
      <c r="B113" s="252" t="s">
        <v>6986</v>
      </c>
      <c r="C113" s="576" t="s">
        <v>41</v>
      </c>
      <c r="D113" s="402"/>
      <c r="E113" s="42">
        <v>0</v>
      </c>
      <c r="F113" s="494">
        <f t="shared" si="1"/>
        <v>437756886.68999994</v>
      </c>
    </row>
    <row r="114" spans="1:6" s="412" customFormat="1" ht="41.25" customHeight="1" x14ac:dyDescent="0.2">
      <c r="A114" s="217">
        <v>44382</v>
      </c>
      <c r="B114" s="252" t="s">
        <v>6410</v>
      </c>
      <c r="C114" s="576" t="s">
        <v>6433</v>
      </c>
      <c r="D114" s="402"/>
      <c r="E114" s="42">
        <v>60112.26</v>
      </c>
      <c r="F114" s="494">
        <f t="shared" si="1"/>
        <v>437696774.42999995</v>
      </c>
    </row>
    <row r="115" spans="1:6" s="412" customFormat="1" ht="41.25" customHeight="1" x14ac:dyDescent="0.2">
      <c r="A115" s="217">
        <v>44382</v>
      </c>
      <c r="B115" s="252" t="s">
        <v>6411</v>
      </c>
      <c r="C115" s="576" t="s">
        <v>6434</v>
      </c>
      <c r="D115" s="402"/>
      <c r="E115" s="42">
        <v>3000</v>
      </c>
      <c r="F115" s="494">
        <f t="shared" si="1"/>
        <v>437693774.42999995</v>
      </c>
    </row>
    <row r="116" spans="1:6" s="412" customFormat="1" ht="41.25" customHeight="1" x14ac:dyDescent="0.2">
      <c r="A116" s="217">
        <v>44382</v>
      </c>
      <c r="B116" s="252" t="s">
        <v>6412</v>
      </c>
      <c r="C116" s="576" t="s">
        <v>6435</v>
      </c>
      <c r="D116" s="402"/>
      <c r="E116" s="42">
        <v>179802.67</v>
      </c>
      <c r="F116" s="494">
        <f t="shared" si="1"/>
        <v>437513971.75999993</v>
      </c>
    </row>
    <row r="117" spans="1:6" s="412" customFormat="1" ht="67.5" customHeight="1" x14ac:dyDescent="0.2">
      <c r="A117" s="217">
        <v>44382</v>
      </c>
      <c r="B117" s="252" t="s">
        <v>6413</v>
      </c>
      <c r="C117" s="576" t="s">
        <v>6436</v>
      </c>
      <c r="D117" s="402"/>
      <c r="E117" s="42">
        <v>226000</v>
      </c>
      <c r="F117" s="494">
        <f t="shared" si="1"/>
        <v>437287971.75999993</v>
      </c>
    </row>
    <row r="118" spans="1:6" s="412" customFormat="1" ht="71.25" customHeight="1" x14ac:dyDescent="0.2">
      <c r="A118" s="217">
        <v>44382</v>
      </c>
      <c r="B118" s="252" t="s">
        <v>6386</v>
      </c>
      <c r="C118" s="576" t="s">
        <v>6437</v>
      </c>
      <c r="D118" s="402"/>
      <c r="E118" s="42">
        <v>19950790.68</v>
      </c>
      <c r="F118" s="494">
        <f t="shared" si="1"/>
        <v>417337181.07999992</v>
      </c>
    </row>
    <row r="119" spans="1:6" s="412" customFormat="1" ht="17.25" customHeight="1" x14ac:dyDescent="0.2">
      <c r="A119" s="217">
        <v>44382</v>
      </c>
      <c r="B119" s="252" t="s">
        <v>6387</v>
      </c>
      <c r="C119" s="809" t="s">
        <v>41</v>
      </c>
      <c r="D119" s="402"/>
      <c r="E119" s="42">
        <v>0</v>
      </c>
      <c r="F119" s="494">
        <f t="shared" si="1"/>
        <v>417337181.07999992</v>
      </c>
    </row>
    <row r="120" spans="1:6" s="412" customFormat="1" ht="21.75" customHeight="1" x14ac:dyDescent="0.2">
      <c r="A120" s="217">
        <v>44382</v>
      </c>
      <c r="B120" s="252" t="s">
        <v>6388</v>
      </c>
      <c r="C120" s="809" t="s">
        <v>41</v>
      </c>
      <c r="D120" s="402"/>
      <c r="E120" s="42">
        <v>0</v>
      </c>
      <c r="F120" s="494">
        <f t="shared" si="1"/>
        <v>417337181.07999992</v>
      </c>
    </row>
    <row r="121" spans="1:6" s="412" customFormat="1" ht="41.25" customHeight="1" x14ac:dyDescent="0.2">
      <c r="A121" s="217">
        <v>44382</v>
      </c>
      <c r="B121" s="252" t="s">
        <v>6389</v>
      </c>
      <c r="C121" s="576" t="s">
        <v>6438</v>
      </c>
      <c r="D121" s="402"/>
      <c r="E121" s="42">
        <v>174102.69</v>
      </c>
      <c r="F121" s="494">
        <f t="shared" si="1"/>
        <v>417163078.38999993</v>
      </c>
    </row>
    <row r="122" spans="1:6" s="412" customFormat="1" ht="53.25" customHeight="1" x14ac:dyDescent="0.2">
      <c r="A122" s="217">
        <v>44383</v>
      </c>
      <c r="B122" s="252" t="s">
        <v>6439</v>
      </c>
      <c r="C122" s="576" t="s">
        <v>6443</v>
      </c>
      <c r="D122" s="402"/>
      <c r="E122" s="42">
        <v>125449.15</v>
      </c>
      <c r="F122" s="494">
        <f t="shared" si="1"/>
        <v>417037629.23999995</v>
      </c>
    </row>
    <row r="123" spans="1:6" s="412" customFormat="1" ht="65.25" customHeight="1" x14ac:dyDescent="0.2">
      <c r="A123" s="217">
        <v>44383</v>
      </c>
      <c r="B123" s="252" t="s">
        <v>6440</v>
      </c>
      <c r="C123" s="576" t="s">
        <v>6444</v>
      </c>
      <c r="D123" s="402"/>
      <c r="E123" s="42">
        <v>50000</v>
      </c>
      <c r="F123" s="494">
        <f t="shared" si="1"/>
        <v>416987629.23999995</v>
      </c>
    </row>
    <row r="124" spans="1:6" s="412" customFormat="1" ht="65.25" customHeight="1" x14ac:dyDescent="0.2">
      <c r="A124" s="217">
        <v>44383</v>
      </c>
      <c r="B124" s="252" t="s">
        <v>6441</v>
      </c>
      <c r="C124" s="576" t="s">
        <v>6445</v>
      </c>
      <c r="D124" s="402"/>
      <c r="E124" s="42">
        <v>50000</v>
      </c>
      <c r="F124" s="494">
        <f t="shared" si="1"/>
        <v>416937629.23999995</v>
      </c>
    </row>
    <row r="125" spans="1:6" s="412" customFormat="1" ht="60" customHeight="1" x14ac:dyDescent="0.2">
      <c r="A125" s="217">
        <v>44383</v>
      </c>
      <c r="B125" s="252" t="s">
        <v>6442</v>
      </c>
      <c r="C125" s="576" t="s">
        <v>6446</v>
      </c>
      <c r="D125" s="402"/>
      <c r="E125" s="42">
        <v>596788.56999999995</v>
      </c>
      <c r="F125" s="494">
        <f t="shared" si="1"/>
        <v>416340840.66999996</v>
      </c>
    </row>
    <row r="126" spans="1:6" s="412" customFormat="1" ht="39" customHeight="1" x14ac:dyDescent="0.2">
      <c r="A126" s="217">
        <v>44384</v>
      </c>
      <c r="B126" s="252" t="s">
        <v>6459</v>
      </c>
      <c r="C126" s="576" t="s">
        <v>6550</v>
      </c>
      <c r="D126" s="402"/>
      <c r="E126" s="42">
        <v>169500</v>
      </c>
      <c r="F126" s="494">
        <f t="shared" si="1"/>
        <v>416171340.66999996</v>
      </c>
    </row>
    <row r="127" spans="1:6" s="412" customFormat="1" ht="48.75" customHeight="1" x14ac:dyDescent="0.2">
      <c r="A127" s="217">
        <v>44384</v>
      </c>
      <c r="B127" s="252" t="s">
        <v>6460</v>
      </c>
      <c r="C127" s="576" t="s">
        <v>6551</v>
      </c>
      <c r="D127" s="402"/>
      <c r="E127" s="42">
        <v>115425</v>
      </c>
      <c r="F127" s="494">
        <f t="shared" si="1"/>
        <v>416055915.66999996</v>
      </c>
    </row>
    <row r="128" spans="1:6" s="412" customFormat="1" ht="41.25" customHeight="1" x14ac:dyDescent="0.2">
      <c r="A128" s="217">
        <v>44384</v>
      </c>
      <c r="B128" s="252" t="s">
        <v>6461</v>
      </c>
      <c r="C128" s="576" t="s">
        <v>6552</v>
      </c>
      <c r="D128" s="402"/>
      <c r="E128" s="42">
        <v>6320.09</v>
      </c>
      <c r="F128" s="494">
        <f t="shared" si="1"/>
        <v>416049595.57999998</v>
      </c>
    </row>
    <row r="129" spans="1:6" s="412" customFormat="1" ht="70.5" customHeight="1" x14ac:dyDescent="0.2">
      <c r="A129" s="217">
        <v>44384</v>
      </c>
      <c r="B129" s="252" t="s">
        <v>6462</v>
      </c>
      <c r="C129" s="576" t="s">
        <v>6553</v>
      </c>
      <c r="D129" s="402"/>
      <c r="E129" s="42">
        <v>672172.5</v>
      </c>
      <c r="F129" s="494">
        <f t="shared" si="1"/>
        <v>415377423.07999998</v>
      </c>
    </row>
    <row r="130" spans="1:6" s="412" customFormat="1" ht="41.25" customHeight="1" x14ac:dyDescent="0.2">
      <c r="A130" s="217">
        <v>44384</v>
      </c>
      <c r="B130" s="252" t="s">
        <v>6463</v>
      </c>
      <c r="C130" s="576" t="s">
        <v>6554</v>
      </c>
      <c r="D130" s="402"/>
      <c r="E130" s="42">
        <v>96050</v>
      </c>
      <c r="F130" s="494">
        <f t="shared" si="1"/>
        <v>415281373.07999998</v>
      </c>
    </row>
    <row r="131" spans="1:6" s="412" customFormat="1" ht="61.5" customHeight="1" x14ac:dyDescent="0.2">
      <c r="A131" s="217">
        <v>44384</v>
      </c>
      <c r="B131" s="252" t="s">
        <v>6464</v>
      </c>
      <c r="C131" s="576" t="s">
        <v>6555</v>
      </c>
      <c r="D131" s="402"/>
      <c r="E131" s="42">
        <v>9000</v>
      </c>
      <c r="F131" s="494">
        <f t="shared" si="1"/>
        <v>415272373.07999998</v>
      </c>
    </row>
    <row r="132" spans="1:6" s="412" customFormat="1" ht="69" customHeight="1" x14ac:dyDescent="0.2">
      <c r="A132" s="217">
        <v>44384</v>
      </c>
      <c r="B132" s="252" t="s">
        <v>6465</v>
      </c>
      <c r="C132" s="576" t="s">
        <v>6556</v>
      </c>
      <c r="D132" s="402"/>
      <c r="E132" s="42">
        <v>50000</v>
      </c>
      <c r="F132" s="494">
        <f t="shared" si="1"/>
        <v>415222373.07999998</v>
      </c>
    </row>
    <row r="133" spans="1:6" s="412" customFormat="1" ht="41.25" customHeight="1" x14ac:dyDescent="0.2">
      <c r="A133" s="217">
        <v>44384</v>
      </c>
      <c r="B133" s="252" t="s">
        <v>6466</v>
      </c>
      <c r="C133" s="576" t="s">
        <v>6557</v>
      </c>
      <c r="D133" s="402"/>
      <c r="E133" s="42">
        <v>328454.08</v>
      </c>
      <c r="F133" s="494">
        <f t="shared" si="1"/>
        <v>414893919</v>
      </c>
    </row>
    <row r="134" spans="1:6" s="412" customFormat="1" ht="54.75" customHeight="1" x14ac:dyDescent="0.2">
      <c r="A134" s="217">
        <v>44384</v>
      </c>
      <c r="B134" s="252" t="s">
        <v>6467</v>
      </c>
      <c r="C134" s="576" t="s">
        <v>6558</v>
      </c>
      <c r="D134" s="402"/>
      <c r="E134" s="42">
        <v>94635.92</v>
      </c>
      <c r="F134" s="494">
        <f t="shared" si="1"/>
        <v>414799283.07999998</v>
      </c>
    </row>
    <row r="135" spans="1:6" s="275" customFormat="1" ht="41.25" customHeight="1" x14ac:dyDescent="0.2">
      <c r="A135" s="217">
        <v>44384</v>
      </c>
      <c r="B135" s="252" t="s">
        <v>6468</v>
      </c>
      <c r="C135" s="576" t="s">
        <v>6559</v>
      </c>
      <c r="D135" s="266"/>
      <c r="E135" s="42">
        <v>1781877</v>
      </c>
      <c r="F135" s="494">
        <f t="shared" si="1"/>
        <v>413017406.07999998</v>
      </c>
    </row>
    <row r="136" spans="1:6" s="275" customFormat="1" ht="41.25" customHeight="1" x14ac:dyDescent="0.2">
      <c r="A136" s="217">
        <v>44384</v>
      </c>
      <c r="B136" s="252" t="s">
        <v>6469</v>
      </c>
      <c r="C136" s="576" t="s">
        <v>6560</v>
      </c>
      <c r="D136" s="266"/>
      <c r="E136" s="42">
        <v>161742</v>
      </c>
      <c r="F136" s="494">
        <f t="shared" si="1"/>
        <v>412855664.07999998</v>
      </c>
    </row>
    <row r="137" spans="1:6" s="275" customFormat="1" ht="41.25" customHeight="1" x14ac:dyDescent="0.2">
      <c r="A137" s="217">
        <v>44384</v>
      </c>
      <c r="B137" s="252" t="s">
        <v>6470</v>
      </c>
      <c r="C137" s="576" t="s">
        <v>6561</v>
      </c>
      <c r="D137" s="266"/>
      <c r="E137" s="42">
        <v>72113.679999999993</v>
      </c>
      <c r="F137" s="494">
        <f t="shared" si="1"/>
        <v>412783550.39999998</v>
      </c>
    </row>
    <row r="138" spans="1:6" s="275" customFormat="1" ht="51" customHeight="1" x14ac:dyDescent="0.2">
      <c r="A138" s="217">
        <v>44384</v>
      </c>
      <c r="B138" s="252" t="s">
        <v>6471</v>
      </c>
      <c r="C138" s="576" t="s">
        <v>6562</v>
      </c>
      <c r="D138" s="266"/>
      <c r="E138" s="42">
        <v>567.45000000000005</v>
      </c>
      <c r="F138" s="494">
        <f t="shared" si="1"/>
        <v>412782982.94999999</v>
      </c>
    </row>
    <row r="139" spans="1:6" s="275" customFormat="1" ht="41.25" customHeight="1" x14ac:dyDescent="0.2">
      <c r="A139" s="217">
        <v>44384</v>
      </c>
      <c r="B139" s="252" t="s">
        <v>6472</v>
      </c>
      <c r="C139" s="576" t="s">
        <v>6563</v>
      </c>
      <c r="D139" s="266"/>
      <c r="E139" s="42">
        <v>184961.12</v>
      </c>
      <c r="F139" s="494">
        <f t="shared" si="1"/>
        <v>412598021.82999998</v>
      </c>
    </row>
    <row r="140" spans="1:6" s="275" customFormat="1" ht="41.25" customHeight="1" x14ac:dyDescent="0.2">
      <c r="A140" s="217">
        <v>44384</v>
      </c>
      <c r="B140" s="252" t="s">
        <v>6473</v>
      </c>
      <c r="C140" s="576" t="s">
        <v>6564</v>
      </c>
      <c r="D140" s="266"/>
      <c r="E140" s="42">
        <v>124724.16</v>
      </c>
      <c r="F140" s="494">
        <f t="shared" si="1"/>
        <v>412473297.66999996</v>
      </c>
    </row>
    <row r="141" spans="1:6" s="275" customFormat="1" ht="41.25" customHeight="1" x14ac:dyDescent="0.2">
      <c r="A141" s="217">
        <v>44384</v>
      </c>
      <c r="B141" s="252" t="s">
        <v>6474</v>
      </c>
      <c r="C141" s="576" t="s">
        <v>6565</v>
      </c>
      <c r="D141" s="266"/>
      <c r="E141" s="42">
        <v>19946.009999999998</v>
      </c>
      <c r="F141" s="494">
        <f t="shared" si="1"/>
        <v>412453351.65999997</v>
      </c>
    </row>
    <row r="142" spans="1:6" s="275" customFormat="1" ht="41.25" customHeight="1" x14ac:dyDescent="0.2">
      <c r="A142" s="217">
        <v>44384</v>
      </c>
      <c r="B142" s="252" t="s">
        <v>6475</v>
      </c>
      <c r="C142" s="576" t="s">
        <v>6566</v>
      </c>
      <c r="D142" s="266"/>
      <c r="E142" s="42">
        <v>33584.22</v>
      </c>
      <c r="F142" s="494">
        <f t="shared" si="1"/>
        <v>412419767.43999994</v>
      </c>
    </row>
    <row r="143" spans="1:6" s="275" customFormat="1" ht="32.25" customHeight="1" x14ac:dyDescent="0.2">
      <c r="A143" s="217">
        <v>44384</v>
      </c>
      <c r="B143" s="252" t="s">
        <v>6476</v>
      </c>
      <c r="C143" s="576" t="s">
        <v>6563</v>
      </c>
      <c r="D143" s="266"/>
      <c r="E143" s="42">
        <v>401629.31</v>
      </c>
      <c r="F143" s="494">
        <f t="shared" ref="F143:F206" si="2">F142-E143</f>
        <v>412018138.12999994</v>
      </c>
    </row>
    <row r="144" spans="1:6" s="275" customFormat="1" ht="41.25" customHeight="1" x14ac:dyDescent="0.2">
      <c r="A144" s="217">
        <v>44384</v>
      </c>
      <c r="B144" s="252" t="s">
        <v>6477</v>
      </c>
      <c r="C144" s="576" t="s">
        <v>6567</v>
      </c>
      <c r="D144" s="266"/>
      <c r="E144" s="42">
        <v>117590.81</v>
      </c>
      <c r="F144" s="494">
        <f t="shared" si="2"/>
        <v>411900547.31999993</v>
      </c>
    </row>
    <row r="145" spans="1:6" s="275" customFormat="1" ht="41.25" customHeight="1" x14ac:dyDescent="0.2">
      <c r="A145" s="217">
        <v>44384</v>
      </c>
      <c r="B145" s="252" t="s">
        <v>6478</v>
      </c>
      <c r="C145" s="576" t="s">
        <v>6568</v>
      </c>
      <c r="D145" s="266"/>
      <c r="E145" s="42">
        <v>34294.01</v>
      </c>
      <c r="F145" s="494">
        <f t="shared" si="2"/>
        <v>411866253.30999994</v>
      </c>
    </row>
    <row r="146" spans="1:6" s="275" customFormat="1" ht="41.25" customHeight="1" x14ac:dyDescent="0.2">
      <c r="A146" s="217">
        <v>44384</v>
      </c>
      <c r="B146" s="252" t="s">
        <v>6479</v>
      </c>
      <c r="C146" s="576" t="s">
        <v>6569</v>
      </c>
      <c r="D146" s="266"/>
      <c r="E146" s="42">
        <v>47554.239999999998</v>
      </c>
      <c r="F146" s="494">
        <f t="shared" si="2"/>
        <v>411818699.06999993</v>
      </c>
    </row>
    <row r="147" spans="1:6" s="275" customFormat="1" ht="41.25" customHeight="1" x14ac:dyDescent="0.2">
      <c r="A147" s="217">
        <v>44384</v>
      </c>
      <c r="B147" s="252" t="s">
        <v>6480</v>
      </c>
      <c r="C147" s="576" t="s">
        <v>6570</v>
      </c>
      <c r="D147" s="266"/>
      <c r="E147" s="42">
        <v>1215.8900000000001</v>
      </c>
      <c r="F147" s="494">
        <f t="shared" si="2"/>
        <v>411817483.17999995</v>
      </c>
    </row>
    <row r="148" spans="1:6" s="275" customFormat="1" ht="41.25" customHeight="1" x14ac:dyDescent="0.2">
      <c r="A148" s="217">
        <v>44384</v>
      </c>
      <c r="B148" s="252" t="s">
        <v>6481</v>
      </c>
      <c r="C148" s="576" t="s">
        <v>1587</v>
      </c>
      <c r="D148" s="266"/>
      <c r="E148" s="42">
        <v>38241.760000000002</v>
      </c>
      <c r="F148" s="494">
        <f t="shared" si="2"/>
        <v>411779241.41999996</v>
      </c>
    </row>
    <row r="149" spans="1:6" s="275" customFormat="1" ht="33.75" customHeight="1" x14ac:dyDescent="0.2">
      <c r="A149" s="217">
        <v>44384</v>
      </c>
      <c r="B149" s="252" t="s">
        <v>6482</v>
      </c>
      <c r="C149" s="576" t="s">
        <v>1628</v>
      </c>
      <c r="D149" s="266"/>
      <c r="E149" s="42">
        <v>20865.04</v>
      </c>
      <c r="F149" s="494">
        <f t="shared" si="2"/>
        <v>411758376.37999994</v>
      </c>
    </row>
    <row r="150" spans="1:6" s="275" customFormat="1" ht="41.25" customHeight="1" x14ac:dyDescent="0.2">
      <c r="A150" s="217">
        <v>44384</v>
      </c>
      <c r="B150" s="252" t="s">
        <v>6483</v>
      </c>
      <c r="C150" s="576" t="s">
        <v>6571</v>
      </c>
      <c r="D150" s="266"/>
      <c r="E150" s="42">
        <v>1178.73</v>
      </c>
      <c r="F150" s="494">
        <f t="shared" si="2"/>
        <v>411757197.64999992</v>
      </c>
    </row>
    <row r="151" spans="1:6" s="275" customFormat="1" ht="105.75" customHeight="1" x14ac:dyDescent="0.2">
      <c r="A151" s="217">
        <v>44384</v>
      </c>
      <c r="B151" s="252" t="s">
        <v>6484</v>
      </c>
      <c r="C151" s="576" t="s">
        <v>6572</v>
      </c>
      <c r="D151" s="266"/>
      <c r="E151" s="42">
        <v>67500</v>
      </c>
      <c r="F151" s="494">
        <f t="shared" si="2"/>
        <v>411689697.64999992</v>
      </c>
    </row>
    <row r="152" spans="1:6" s="275" customFormat="1" ht="41.25" customHeight="1" x14ac:dyDescent="0.2">
      <c r="A152" s="217">
        <v>44384</v>
      </c>
      <c r="B152" s="252" t="s">
        <v>6485</v>
      </c>
      <c r="C152" s="576" t="s">
        <v>6573</v>
      </c>
      <c r="D152" s="266"/>
      <c r="E152" s="42">
        <v>348926.13</v>
      </c>
      <c r="F152" s="494">
        <f t="shared" si="2"/>
        <v>411340771.51999992</v>
      </c>
    </row>
    <row r="153" spans="1:6" s="275" customFormat="1" ht="45.75" customHeight="1" x14ac:dyDescent="0.2">
      <c r="A153" s="217">
        <v>44384</v>
      </c>
      <c r="B153" s="252" t="s">
        <v>6486</v>
      </c>
      <c r="C153" s="576" t="s">
        <v>6574</v>
      </c>
      <c r="D153" s="266"/>
      <c r="E153" s="42">
        <v>58911.43</v>
      </c>
      <c r="F153" s="494">
        <f t="shared" si="2"/>
        <v>411281860.08999991</v>
      </c>
    </row>
    <row r="154" spans="1:6" s="275" customFormat="1" ht="51.75" customHeight="1" x14ac:dyDescent="0.2">
      <c r="A154" s="217">
        <v>44384</v>
      </c>
      <c r="B154" s="252" t="s">
        <v>6487</v>
      </c>
      <c r="C154" s="576" t="s">
        <v>6575</v>
      </c>
      <c r="D154" s="266"/>
      <c r="E154" s="42">
        <v>196840.21</v>
      </c>
      <c r="F154" s="494">
        <f t="shared" si="2"/>
        <v>411085019.87999994</v>
      </c>
    </row>
    <row r="155" spans="1:6" s="275" customFormat="1" ht="42.75" customHeight="1" x14ac:dyDescent="0.2">
      <c r="A155" s="217">
        <v>44384</v>
      </c>
      <c r="B155" s="252" t="s">
        <v>6488</v>
      </c>
      <c r="C155" s="576" t="s">
        <v>6576</v>
      </c>
      <c r="D155" s="266"/>
      <c r="E155" s="42">
        <v>2780.09</v>
      </c>
      <c r="F155" s="494">
        <f t="shared" si="2"/>
        <v>411082239.78999996</v>
      </c>
    </row>
    <row r="156" spans="1:6" s="275" customFormat="1" ht="41.25" customHeight="1" x14ac:dyDescent="0.2">
      <c r="A156" s="217">
        <v>44384</v>
      </c>
      <c r="B156" s="252" t="s">
        <v>6489</v>
      </c>
      <c r="C156" s="576" t="s">
        <v>6577</v>
      </c>
      <c r="D156" s="266"/>
      <c r="E156" s="42">
        <v>179676.2</v>
      </c>
      <c r="F156" s="494">
        <f t="shared" si="2"/>
        <v>410902563.58999997</v>
      </c>
    </row>
    <row r="157" spans="1:6" s="275" customFormat="1" ht="48.75" customHeight="1" x14ac:dyDescent="0.2">
      <c r="A157" s="217">
        <v>44384</v>
      </c>
      <c r="B157" s="252" t="s">
        <v>6490</v>
      </c>
      <c r="C157" s="576" t="s">
        <v>6578</v>
      </c>
      <c r="D157" s="266"/>
      <c r="E157" s="42">
        <v>10800</v>
      </c>
      <c r="F157" s="494">
        <f t="shared" si="2"/>
        <v>410891763.58999997</v>
      </c>
    </row>
    <row r="158" spans="1:6" s="275" customFormat="1" ht="48.75" customHeight="1" x14ac:dyDescent="0.2">
      <c r="A158" s="217">
        <v>44384</v>
      </c>
      <c r="B158" s="252" t="s">
        <v>6491</v>
      </c>
      <c r="C158" s="576" t="s">
        <v>6579</v>
      </c>
      <c r="D158" s="266"/>
      <c r="E158" s="42">
        <v>16396.03</v>
      </c>
      <c r="F158" s="494">
        <f t="shared" si="2"/>
        <v>410875367.56</v>
      </c>
    </row>
    <row r="159" spans="1:6" s="275" customFormat="1" ht="53.25" customHeight="1" x14ac:dyDescent="0.2">
      <c r="A159" s="217">
        <v>44384</v>
      </c>
      <c r="B159" s="252" t="s">
        <v>6492</v>
      </c>
      <c r="C159" s="576" t="s">
        <v>6580</v>
      </c>
      <c r="D159" s="266"/>
      <c r="E159" s="42">
        <v>909</v>
      </c>
      <c r="F159" s="494">
        <f t="shared" si="2"/>
        <v>410874458.56</v>
      </c>
    </row>
    <row r="160" spans="1:6" s="275" customFormat="1" ht="41.25" customHeight="1" x14ac:dyDescent="0.2">
      <c r="A160" s="217">
        <v>44384</v>
      </c>
      <c r="B160" s="252" t="s">
        <v>6493</v>
      </c>
      <c r="C160" s="576" t="s">
        <v>6581</v>
      </c>
      <c r="D160" s="266"/>
      <c r="E160" s="42">
        <v>158887.4</v>
      </c>
      <c r="F160" s="494">
        <f t="shared" si="2"/>
        <v>410715571.16000003</v>
      </c>
    </row>
    <row r="161" spans="1:6" s="275" customFormat="1" ht="41.25" customHeight="1" x14ac:dyDescent="0.2">
      <c r="A161" s="217">
        <v>44384</v>
      </c>
      <c r="B161" s="252" t="s">
        <v>6494</v>
      </c>
      <c r="C161" s="576" t="s">
        <v>6582</v>
      </c>
      <c r="D161" s="266"/>
      <c r="E161" s="42">
        <v>107010.11</v>
      </c>
      <c r="F161" s="494">
        <f t="shared" si="2"/>
        <v>410608561.05000001</v>
      </c>
    </row>
    <row r="162" spans="1:6" s="275" customFormat="1" ht="50.25" customHeight="1" x14ac:dyDescent="0.2">
      <c r="A162" s="217">
        <v>44384</v>
      </c>
      <c r="B162" s="252" t="s">
        <v>6495</v>
      </c>
      <c r="C162" s="576" t="s">
        <v>6583</v>
      </c>
      <c r="D162" s="266"/>
      <c r="E162" s="42">
        <v>63962.77</v>
      </c>
      <c r="F162" s="494">
        <f t="shared" si="2"/>
        <v>410544598.28000003</v>
      </c>
    </row>
    <row r="163" spans="1:6" s="275" customFormat="1" ht="41.25" customHeight="1" x14ac:dyDescent="0.2">
      <c r="A163" s="217">
        <v>44384</v>
      </c>
      <c r="B163" s="252" t="s">
        <v>6496</v>
      </c>
      <c r="C163" s="576" t="s">
        <v>6584</v>
      </c>
      <c r="D163" s="266"/>
      <c r="E163" s="42">
        <v>2188.59</v>
      </c>
      <c r="F163" s="494">
        <f t="shared" si="2"/>
        <v>410542409.69000006</v>
      </c>
    </row>
    <row r="164" spans="1:6" s="275" customFormat="1" ht="41.25" customHeight="1" x14ac:dyDescent="0.2">
      <c r="A164" s="217">
        <v>44384</v>
      </c>
      <c r="B164" s="252" t="s">
        <v>6497</v>
      </c>
      <c r="C164" s="576" t="s">
        <v>6585</v>
      </c>
      <c r="D164" s="266"/>
      <c r="E164" s="42">
        <v>129701.26</v>
      </c>
      <c r="F164" s="494">
        <f t="shared" si="2"/>
        <v>410412708.43000007</v>
      </c>
    </row>
    <row r="165" spans="1:6" s="275" customFormat="1" ht="22.5" customHeight="1" x14ac:dyDescent="0.2">
      <c r="A165" s="217">
        <v>44384</v>
      </c>
      <c r="B165" s="252" t="s">
        <v>6498</v>
      </c>
      <c r="C165" s="576" t="s">
        <v>41</v>
      </c>
      <c r="D165" s="266"/>
      <c r="E165" s="42">
        <v>0</v>
      </c>
      <c r="F165" s="494">
        <f t="shared" si="2"/>
        <v>410412708.43000007</v>
      </c>
    </row>
    <row r="166" spans="1:6" s="275" customFormat="1" ht="31.5" customHeight="1" x14ac:dyDescent="0.2">
      <c r="A166" s="217">
        <v>44384</v>
      </c>
      <c r="B166" s="252" t="s">
        <v>6499</v>
      </c>
      <c r="C166" s="576" t="s">
        <v>6586</v>
      </c>
      <c r="D166" s="266"/>
      <c r="E166" s="42">
        <v>575169.19999999995</v>
      </c>
      <c r="F166" s="494">
        <f t="shared" si="2"/>
        <v>409837539.23000008</v>
      </c>
    </row>
    <row r="167" spans="1:6" s="275" customFormat="1" ht="54.75" customHeight="1" x14ac:dyDescent="0.2">
      <c r="A167" s="217">
        <v>44384</v>
      </c>
      <c r="B167" s="252" t="s">
        <v>6500</v>
      </c>
      <c r="C167" s="576" t="s">
        <v>6587</v>
      </c>
      <c r="D167" s="266"/>
      <c r="E167" s="42">
        <v>9860.09</v>
      </c>
      <c r="F167" s="494">
        <f t="shared" si="2"/>
        <v>409827679.1400001</v>
      </c>
    </row>
    <row r="168" spans="1:6" s="275" customFormat="1" ht="41.25" customHeight="1" x14ac:dyDescent="0.2">
      <c r="A168" s="217">
        <v>44384</v>
      </c>
      <c r="B168" s="252" t="s">
        <v>6501</v>
      </c>
      <c r="C168" s="576" t="s">
        <v>6588</v>
      </c>
      <c r="D168" s="266"/>
      <c r="E168" s="42">
        <v>21520</v>
      </c>
      <c r="F168" s="494">
        <f t="shared" si="2"/>
        <v>409806159.1400001</v>
      </c>
    </row>
    <row r="169" spans="1:6" s="275" customFormat="1" ht="41.25" customHeight="1" x14ac:dyDescent="0.2">
      <c r="A169" s="217">
        <v>44384</v>
      </c>
      <c r="B169" s="252" t="s">
        <v>6502</v>
      </c>
      <c r="C169" s="576" t="s">
        <v>6589</v>
      </c>
      <c r="D169" s="266"/>
      <c r="E169" s="42">
        <v>2700</v>
      </c>
      <c r="F169" s="494">
        <f t="shared" si="2"/>
        <v>409803459.1400001</v>
      </c>
    </row>
    <row r="170" spans="1:6" s="275" customFormat="1" ht="47.25" customHeight="1" x14ac:dyDescent="0.2">
      <c r="A170" s="217">
        <v>44384</v>
      </c>
      <c r="B170" s="252" t="s">
        <v>6503</v>
      </c>
      <c r="C170" s="576" t="s">
        <v>6590</v>
      </c>
      <c r="D170" s="266"/>
      <c r="E170" s="42">
        <v>15930</v>
      </c>
      <c r="F170" s="494">
        <f t="shared" si="2"/>
        <v>409787529.1400001</v>
      </c>
    </row>
    <row r="171" spans="1:6" s="275" customFormat="1" ht="41.25" customHeight="1" x14ac:dyDescent="0.2">
      <c r="A171" s="217">
        <v>44384</v>
      </c>
      <c r="B171" s="252" t="s">
        <v>6504</v>
      </c>
      <c r="C171" s="576" t="s">
        <v>6591</v>
      </c>
      <c r="D171" s="266"/>
      <c r="E171" s="42">
        <v>3150</v>
      </c>
      <c r="F171" s="494">
        <f t="shared" si="2"/>
        <v>409784379.1400001</v>
      </c>
    </row>
    <row r="172" spans="1:6" s="275" customFormat="1" ht="41.25" customHeight="1" x14ac:dyDescent="0.2">
      <c r="A172" s="217">
        <v>44384</v>
      </c>
      <c r="B172" s="252" t="s">
        <v>6505</v>
      </c>
      <c r="C172" s="576" t="s">
        <v>6592</v>
      </c>
      <c r="D172" s="266"/>
      <c r="E172" s="42">
        <v>5400</v>
      </c>
      <c r="F172" s="494">
        <f t="shared" si="2"/>
        <v>409778979.1400001</v>
      </c>
    </row>
    <row r="173" spans="1:6" s="275" customFormat="1" ht="41.25" customHeight="1" x14ac:dyDescent="0.2">
      <c r="A173" s="217">
        <v>44384</v>
      </c>
      <c r="B173" s="252" t="s">
        <v>6506</v>
      </c>
      <c r="C173" s="576" t="s">
        <v>6593</v>
      </c>
      <c r="D173" s="266"/>
      <c r="E173" s="42">
        <v>5400</v>
      </c>
      <c r="F173" s="494">
        <f t="shared" si="2"/>
        <v>409773579.1400001</v>
      </c>
    </row>
    <row r="174" spans="1:6" s="275" customFormat="1" ht="41.25" customHeight="1" x14ac:dyDescent="0.2">
      <c r="A174" s="217">
        <v>44384</v>
      </c>
      <c r="B174" s="252" t="s">
        <v>6507</v>
      </c>
      <c r="C174" s="576" t="s">
        <v>6594</v>
      </c>
      <c r="D174" s="266"/>
      <c r="E174" s="42">
        <v>53100</v>
      </c>
      <c r="F174" s="494">
        <f t="shared" si="2"/>
        <v>409720479.1400001</v>
      </c>
    </row>
    <row r="175" spans="1:6" s="275" customFormat="1" ht="41.25" customHeight="1" x14ac:dyDescent="0.2">
      <c r="A175" s="217">
        <v>44384</v>
      </c>
      <c r="B175" s="252" t="s">
        <v>6508</v>
      </c>
      <c r="C175" s="576" t="s">
        <v>6595</v>
      </c>
      <c r="D175" s="266"/>
      <c r="E175" s="42">
        <v>4500</v>
      </c>
      <c r="F175" s="494">
        <f t="shared" si="2"/>
        <v>409715979.1400001</v>
      </c>
    </row>
    <row r="176" spans="1:6" s="275" customFormat="1" ht="41.25" customHeight="1" x14ac:dyDescent="0.2">
      <c r="A176" s="217">
        <v>44384</v>
      </c>
      <c r="B176" s="252" t="s">
        <v>6509</v>
      </c>
      <c r="C176" s="576" t="s">
        <v>6596</v>
      </c>
      <c r="D176" s="266"/>
      <c r="E176" s="42">
        <v>18000</v>
      </c>
      <c r="F176" s="494">
        <f t="shared" si="2"/>
        <v>409697979.1400001</v>
      </c>
    </row>
    <row r="177" spans="1:6" s="275" customFormat="1" ht="42" customHeight="1" x14ac:dyDescent="0.2">
      <c r="A177" s="217">
        <v>44384</v>
      </c>
      <c r="B177" s="252" t="s">
        <v>6510</v>
      </c>
      <c r="C177" s="576" t="s">
        <v>6597</v>
      </c>
      <c r="D177" s="266"/>
      <c r="E177" s="42">
        <v>15930</v>
      </c>
      <c r="F177" s="494">
        <f t="shared" si="2"/>
        <v>409682049.1400001</v>
      </c>
    </row>
    <row r="178" spans="1:6" s="275" customFormat="1" ht="41.25" customHeight="1" x14ac:dyDescent="0.2">
      <c r="A178" s="217">
        <v>44384</v>
      </c>
      <c r="B178" s="252" t="s">
        <v>6511</v>
      </c>
      <c r="C178" s="576" t="s">
        <v>6598</v>
      </c>
      <c r="D178" s="266"/>
      <c r="E178" s="42">
        <v>6300</v>
      </c>
      <c r="F178" s="494">
        <f t="shared" si="2"/>
        <v>409675749.1400001</v>
      </c>
    </row>
    <row r="179" spans="1:6" s="275" customFormat="1" ht="47.25" customHeight="1" x14ac:dyDescent="0.2">
      <c r="A179" s="217">
        <v>44384</v>
      </c>
      <c r="B179" s="252" t="s">
        <v>6512</v>
      </c>
      <c r="C179" s="576" t="s">
        <v>6599</v>
      </c>
      <c r="D179" s="266"/>
      <c r="E179" s="42">
        <v>5400</v>
      </c>
      <c r="F179" s="494">
        <f t="shared" si="2"/>
        <v>409670349.1400001</v>
      </c>
    </row>
    <row r="180" spans="1:6" s="275" customFormat="1" ht="41.25" customHeight="1" x14ac:dyDescent="0.2">
      <c r="A180" s="217">
        <v>44384</v>
      </c>
      <c r="B180" s="252" t="s">
        <v>6513</v>
      </c>
      <c r="C180" s="576" t="s">
        <v>6600</v>
      </c>
      <c r="D180" s="266"/>
      <c r="E180" s="42">
        <v>7200</v>
      </c>
      <c r="F180" s="494">
        <f t="shared" si="2"/>
        <v>409663149.1400001</v>
      </c>
    </row>
    <row r="181" spans="1:6" s="275" customFormat="1" ht="41.25" customHeight="1" x14ac:dyDescent="0.2">
      <c r="A181" s="217">
        <v>44384</v>
      </c>
      <c r="B181" s="252" t="s">
        <v>6514</v>
      </c>
      <c r="C181" s="576" t="s">
        <v>6601</v>
      </c>
      <c r="D181" s="266"/>
      <c r="E181" s="42">
        <v>3600</v>
      </c>
      <c r="F181" s="494">
        <f t="shared" si="2"/>
        <v>409659549.1400001</v>
      </c>
    </row>
    <row r="182" spans="1:6" s="275" customFormat="1" ht="41.25" customHeight="1" x14ac:dyDescent="0.2">
      <c r="A182" s="217">
        <v>44384</v>
      </c>
      <c r="B182" s="252" t="s">
        <v>6515</v>
      </c>
      <c r="C182" s="576" t="s">
        <v>6602</v>
      </c>
      <c r="D182" s="266"/>
      <c r="E182" s="42">
        <v>4500</v>
      </c>
      <c r="F182" s="494">
        <f t="shared" si="2"/>
        <v>409655049.1400001</v>
      </c>
    </row>
    <row r="183" spans="1:6" s="275" customFormat="1" ht="47.25" customHeight="1" x14ac:dyDescent="0.2">
      <c r="A183" s="217">
        <v>44384</v>
      </c>
      <c r="B183" s="252" t="s">
        <v>6516</v>
      </c>
      <c r="C183" s="576" t="s">
        <v>6603</v>
      </c>
      <c r="D183" s="266"/>
      <c r="E183" s="42">
        <v>27000</v>
      </c>
      <c r="F183" s="494">
        <f t="shared" si="2"/>
        <v>409628049.1400001</v>
      </c>
    </row>
    <row r="184" spans="1:6" s="275" customFormat="1" ht="63.75" customHeight="1" x14ac:dyDescent="0.2">
      <c r="A184" s="217">
        <v>44384</v>
      </c>
      <c r="B184" s="252" t="s">
        <v>6517</v>
      </c>
      <c r="C184" s="576" t="s">
        <v>6604</v>
      </c>
      <c r="D184" s="266"/>
      <c r="E184" s="42">
        <v>27000</v>
      </c>
      <c r="F184" s="494">
        <f t="shared" si="2"/>
        <v>409601049.1400001</v>
      </c>
    </row>
    <row r="185" spans="1:6" s="275" customFormat="1" ht="41.25" customHeight="1" x14ac:dyDescent="0.2">
      <c r="A185" s="217">
        <v>44384</v>
      </c>
      <c r="B185" s="252" t="s">
        <v>6518</v>
      </c>
      <c r="C185" s="576" t="s">
        <v>6605</v>
      </c>
      <c r="D185" s="266"/>
      <c r="E185" s="42">
        <v>10890</v>
      </c>
      <c r="F185" s="494">
        <f t="shared" si="2"/>
        <v>409590159.1400001</v>
      </c>
    </row>
    <row r="186" spans="1:6" s="275" customFormat="1" ht="41.25" customHeight="1" x14ac:dyDescent="0.2">
      <c r="A186" s="217">
        <v>44384</v>
      </c>
      <c r="B186" s="252" t="s">
        <v>6519</v>
      </c>
      <c r="C186" s="576" t="s">
        <v>6606</v>
      </c>
      <c r="D186" s="266"/>
      <c r="E186" s="42">
        <v>4050</v>
      </c>
      <c r="F186" s="494">
        <f t="shared" si="2"/>
        <v>409586109.1400001</v>
      </c>
    </row>
    <row r="187" spans="1:6" s="275" customFormat="1" ht="41.25" customHeight="1" x14ac:dyDescent="0.2">
      <c r="A187" s="217">
        <v>44384</v>
      </c>
      <c r="B187" s="252" t="s">
        <v>6520</v>
      </c>
      <c r="C187" s="576" t="s">
        <v>6607</v>
      </c>
      <c r="D187" s="266"/>
      <c r="E187" s="42">
        <v>13500</v>
      </c>
      <c r="F187" s="494">
        <f t="shared" si="2"/>
        <v>409572609.1400001</v>
      </c>
    </row>
    <row r="188" spans="1:6" s="275" customFormat="1" ht="51.75" customHeight="1" x14ac:dyDescent="0.2">
      <c r="A188" s="217">
        <v>44384</v>
      </c>
      <c r="B188" s="252" t="s">
        <v>6521</v>
      </c>
      <c r="C188" s="576" t="s">
        <v>6608</v>
      </c>
      <c r="D188" s="266"/>
      <c r="E188" s="42">
        <v>124978</v>
      </c>
      <c r="F188" s="494">
        <f t="shared" si="2"/>
        <v>409447631.1400001</v>
      </c>
    </row>
    <row r="189" spans="1:6" s="275" customFormat="1" ht="41.25" customHeight="1" x14ac:dyDescent="0.2">
      <c r="A189" s="217">
        <v>44384</v>
      </c>
      <c r="B189" s="252" t="s">
        <v>6522</v>
      </c>
      <c r="C189" s="576" t="s">
        <v>6609</v>
      </c>
      <c r="D189" s="266"/>
      <c r="E189" s="42">
        <v>10890</v>
      </c>
      <c r="F189" s="494">
        <f t="shared" si="2"/>
        <v>409436741.1400001</v>
      </c>
    </row>
    <row r="190" spans="1:6" s="275" customFormat="1" ht="41.25" customHeight="1" x14ac:dyDescent="0.2">
      <c r="A190" s="217">
        <v>44384</v>
      </c>
      <c r="B190" s="252" t="s">
        <v>6523</v>
      </c>
      <c r="C190" s="576" t="s">
        <v>6610</v>
      </c>
      <c r="D190" s="266"/>
      <c r="E190" s="42">
        <v>13500</v>
      </c>
      <c r="F190" s="494">
        <f t="shared" si="2"/>
        <v>409423241.1400001</v>
      </c>
    </row>
    <row r="191" spans="1:6" s="275" customFormat="1" ht="41.25" customHeight="1" x14ac:dyDescent="0.2">
      <c r="A191" s="217">
        <v>44384</v>
      </c>
      <c r="B191" s="252" t="s">
        <v>6524</v>
      </c>
      <c r="C191" s="576" t="s">
        <v>6611</v>
      </c>
      <c r="D191" s="266"/>
      <c r="E191" s="42">
        <v>18000</v>
      </c>
      <c r="F191" s="494">
        <f t="shared" si="2"/>
        <v>409405241.1400001</v>
      </c>
    </row>
    <row r="192" spans="1:6" s="275" customFormat="1" ht="41.25" customHeight="1" x14ac:dyDescent="0.2">
      <c r="A192" s="217">
        <v>44384</v>
      </c>
      <c r="B192" s="252" t="s">
        <v>6525</v>
      </c>
      <c r="C192" s="576" t="s">
        <v>6612</v>
      </c>
      <c r="D192" s="266"/>
      <c r="E192" s="42">
        <v>10800</v>
      </c>
      <c r="F192" s="494">
        <f t="shared" si="2"/>
        <v>409394441.1400001</v>
      </c>
    </row>
    <row r="193" spans="1:6" s="275" customFormat="1" ht="41.25" customHeight="1" x14ac:dyDescent="0.2">
      <c r="A193" s="217">
        <v>44384</v>
      </c>
      <c r="B193" s="252" t="s">
        <v>6526</v>
      </c>
      <c r="C193" s="576" t="s">
        <v>6613</v>
      </c>
      <c r="D193" s="266"/>
      <c r="E193" s="42">
        <v>23400</v>
      </c>
      <c r="F193" s="494">
        <f t="shared" si="2"/>
        <v>409371041.1400001</v>
      </c>
    </row>
    <row r="194" spans="1:6" s="275" customFormat="1" ht="41.25" customHeight="1" x14ac:dyDescent="0.2">
      <c r="A194" s="217">
        <v>44384</v>
      </c>
      <c r="B194" s="252" t="s">
        <v>6527</v>
      </c>
      <c r="C194" s="576" t="s">
        <v>6614</v>
      </c>
      <c r="D194" s="266"/>
      <c r="E194" s="42">
        <v>24750</v>
      </c>
      <c r="F194" s="494">
        <f t="shared" si="2"/>
        <v>409346291.1400001</v>
      </c>
    </row>
    <row r="195" spans="1:6" s="275" customFormat="1" ht="41.25" customHeight="1" x14ac:dyDescent="0.2">
      <c r="A195" s="217">
        <v>44384</v>
      </c>
      <c r="B195" s="252" t="s">
        <v>6528</v>
      </c>
      <c r="C195" s="576" t="s">
        <v>6615</v>
      </c>
      <c r="D195" s="266"/>
      <c r="E195" s="42">
        <v>67640</v>
      </c>
      <c r="F195" s="494">
        <f t="shared" si="2"/>
        <v>409278651.1400001</v>
      </c>
    </row>
    <row r="196" spans="1:6" s="275" customFormat="1" ht="41.25" customHeight="1" x14ac:dyDescent="0.2">
      <c r="A196" s="217">
        <v>44384</v>
      </c>
      <c r="B196" s="252" t="s">
        <v>6529</v>
      </c>
      <c r="C196" s="576" t="s">
        <v>6616</v>
      </c>
      <c r="D196" s="266"/>
      <c r="E196" s="42">
        <v>100486.3</v>
      </c>
      <c r="F196" s="494">
        <f t="shared" si="2"/>
        <v>409178164.84000009</v>
      </c>
    </row>
    <row r="197" spans="1:6" s="275" customFormat="1" ht="41.25" customHeight="1" x14ac:dyDescent="0.2">
      <c r="A197" s="217">
        <v>44384</v>
      </c>
      <c r="B197" s="252" t="s">
        <v>6530</v>
      </c>
      <c r="C197" s="576" t="s">
        <v>6617</v>
      </c>
      <c r="D197" s="266"/>
      <c r="E197" s="42">
        <v>45470.55</v>
      </c>
      <c r="F197" s="494">
        <f t="shared" si="2"/>
        <v>409132694.29000008</v>
      </c>
    </row>
    <row r="198" spans="1:6" s="275" customFormat="1" ht="41.25" customHeight="1" x14ac:dyDescent="0.2">
      <c r="A198" s="217">
        <v>44384</v>
      </c>
      <c r="B198" s="252" t="s">
        <v>6531</v>
      </c>
      <c r="C198" s="576" t="s">
        <v>6618</v>
      </c>
      <c r="D198" s="266"/>
      <c r="E198" s="42">
        <v>61190.98</v>
      </c>
      <c r="F198" s="494">
        <f t="shared" si="2"/>
        <v>409071503.31000006</v>
      </c>
    </row>
    <row r="199" spans="1:6" s="275" customFormat="1" ht="41.25" customHeight="1" x14ac:dyDescent="0.2">
      <c r="A199" s="217">
        <v>44384</v>
      </c>
      <c r="B199" s="252" t="s">
        <v>6532</v>
      </c>
      <c r="C199" s="576" t="s">
        <v>6619</v>
      </c>
      <c r="D199" s="266"/>
      <c r="E199" s="42">
        <v>35265.870000000003</v>
      </c>
      <c r="F199" s="494">
        <f t="shared" si="2"/>
        <v>409036237.44000006</v>
      </c>
    </row>
    <row r="200" spans="1:6" s="275" customFormat="1" ht="41.25" customHeight="1" x14ac:dyDescent="0.2">
      <c r="A200" s="217">
        <v>44384</v>
      </c>
      <c r="B200" s="252" t="s">
        <v>6533</v>
      </c>
      <c r="C200" s="576" t="s">
        <v>6052</v>
      </c>
      <c r="D200" s="266"/>
      <c r="E200" s="42">
        <v>87389.7</v>
      </c>
      <c r="F200" s="494">
        <f t="shared" si="2"/>
        <v>408948847.74000007</v>
      </c>
    </row>
    <row r="201" spans="1:6" s="275" customFormat="1" ht="41.25" customHeight="1" x14ac:dyDescent="0.2">
      <c r="A201" s="217">
        <v>44384</v>
      </c>
      <c r="B201" s="252" t="s">
        <v>6534</v>
      </c>
      <c r="C201" s="576" t="s">
        <v>6053</v>
      </c>
      <c r="D201" s="266"/>
      <c r="E201" s="42">
        <v>11069</v>
      </c>
      <c r="F201" s="494">
        <f t="shared" si="2"/>
        <v>408937778.74000007</v>
      </c>
    </row>
    <row r="202" spans="1:6" s="275" customFormat="1" ht="44.25" customHeight="1" x14ac:dyDescent="0.2">
      <c r="A202" s="217">
        <v>44384</v>
      </c>
      <c r="B202" s="252" t="s">
        <v>6535</v>
      </c>
      <c r="C202" s="576" t="s">
        <v>6620</v>
      </c>
      <c r="D202" s="266"/>
      <c r="E202" s="42">
        <v>72662.44</v>
      </c>
      <c r="F202" s="494">
        <f t="shared" si="2"/>
        <v>408865116.30000007</v>
      </c>
    </row>
    <row r="203" spans="1:6" s="275" customFormat="1" ht="41.25" customHeight="1" x14ac:dyDescent="0.2">
      <c r="A203" s="217">
        <v>44384</v>
      </c>
      <c r="B203" s="252" t="s">
        <v>6536</v>
      </c>
      <c r="C203" s="576" t="s">
        <v>6621</v>
      </c>
      <c r="D203" s="266"/>
      <c r="E203" s="42">
        <v>8740.42</v>
      </c>
      <c r="F203" s="494">
        <f t="shared" si="2"/>
        <v>408856375.88000005</v>
      </c>
    </row>
    <row r="204" spans="1:6" s="275" customFormat="1" ht="41.25" customHeight="1" x14ac:dyDescent="0.2">
      <c r="A204" s="217">
        <v>44384</v>
      </c>
      <c r="B204" s="252" t="s">
        <v>6537</v>
      </c>
      <c r="C204" s="576" t="s">
        <v>6622</v>
      </c>
      <c r="D204" s="266"/>
      <c r="E204" s="42">
        <v>44578.61</v>
      </c>
      <c r="F204" s="494">
        <f t="shared" si="2"/>
        <v>408811797.27000004</v>
      </c>
    </row>
    <row r="205" spans="1:6" s="275" customFormat="1" ht="41.25" customHeight="1" x14ac:dyDescent="0.2">
      <c r="A205" s="217">
        <v>44384</v>
      </c>
      <c r="B205" s="252" t="s">
        <v>6538</v>
      </c>
      <c r="C205" s="576" t="s">
        <v>6623</v>
      </c>
      <c r="D205" s="266"/>
      <c r="E205" s="42">
        <v>9171.7999999999993</v>
      </c>
      <c r="F205" s="494">
        <f t="shared" si="2"/>
        <v>408802625.47000003</v>
      </c>
    </row>
    <row r="206" spans="1:6" s="275" customFormat="1" ht="41.25" customHeight="1" x14ac:dyDescent="0.2">
      <c r="A206" s="217">
        <v>44384</v>
      </c>
      <c r="B206" s="252" t="s">
        <v>6539</v>
      </c>
      <c r="C206" s="576" t="s">
        <v>6624</v>
      </c>
      <c r="D206" s="266"/>
      <c r="E206" s="42">
        <v>2092.23</v>
      </c>
      <c r="F206" s="494">
        <f t="shared" si="2"/>
        <v>408800533.24000001</v>
      </c>
    </row>
    <row r="207" spans="1:6" s="275" customFormat="1" ht="41.25" customHeight="1" x14ac:dyDescent="0.2">
      <c r="A207" s="217">
        <v>44384</v>
      </c>
      <c r="B207" s="252" t="s">
        <v>6540</v>
      </c>
      <c r="C207" s="576" t="s">
        <v>6625</v>
      </c>
      <c r="D207" s="266"/>
      <c r="E207" s="42">
        <v>24158.67</v>
      </c>
      <c r="F207" s="494">
        <f t="shared" ref="F207:F270" si="3">F206-E207</f>
        <v>408776374.56999999</v>
      </c>
    </row>
    <row r="208" spans="1:6" s="275" customFormat="1" ht="41.25" customHeight="1" x14ac:dyDescent="0.2">
      <c r="A208" s="217">
        <v>44384</v>
      </c>
      <c r="B208" s="252" t="s">
        <v>6541</v>
      </c>
      <c r="C208" s="576" t="s">
        <v>6626</v>
      </c>
      <c r="D208" s="266"/>
      <c r="E208" s="42">
        <v>6300.95</v>
      </c>
      <c r="F208" s="494">
        <f t="shared" si="3"/>
        <v>408770073.62</v>
      </c>
    </row>
    <row r="209" spans="1:6" s="275" customFormat="1" ht="69.75" customHeight="1" x14ac:dyDescent="0.2">
      <c r="A209" s="217">
        <v>44384</v>
      </c>
      <c r="B209" s="252" t="s">
        <v>6542</v>
      </c>
      <c r="C209" s="576" t="s">
        <v>6627</v>
      </c>
      <c r="D209" s="266"/>
      <c r="E209" s="42">
        <v>226000</v>
      </c>
      <c r="F209" s="494">
        <f t="shared" si="3"/>
        <v>408544073.62</v>
      </c>
    </row>
    <row r="210" spans="1:6" s="275" customFormat="1" ht="41.25" customHeight="1" x14ac:dyDescent="0.2">
      <c r="A210" s="217">
        <v>44384</v>
      </c>
      <c r="B210" s="252" t="s">
        <v>6543</v>
      </c>
      <c r="C210" s="576" t="s">
        <v>6628</v>
      </c>
      <c r="D210" s="266"/>
      <c r="E210" s="42">
        <v>9000</v>
      </c>
      <c r="F210" s="494">
        <f t="shared" si="3"/>
        <v>408535073.62</v>
      </c>
    </row>
    <row r="211" spans="1:6" s="275" customFormat="1" ht="33.75" customHeight="1" x14ac:dyDescent="0.2">
      <c r="A211" s="217">
        <v>44384</v>
      </c>
      <c r="B211" s="252" t="s">
        <v>6544</v>
      </c>
      <c r="C211" s="576" t="s">
        <v>6629</v>
      </c>
      <c r="D211" s="266"/>
      <c r="E211" s="42">
        <v>3600</v>
      </c>
      <c r="F211" s="494">
        <f t="shared" si="3"/>
        <v>408531473.62</v>
      </c>
    </row>
    <row r="212" spans="1:6" s="275" customFormat="1" ht="41.25" customHeight="1" x14ac:dyDescent="0.2">
      <c r="A212" s="217">
        <v>44384</v>
      </c>
      <c r="B212" s="252" t="s">
        <v>6545</v>
      </c>
      <c r="C212" s="576" t="s">
        <v>6630</v>
      </c>
      <c r="D212" s="266"/>
      <c r="E212" s="42">
        <v>358751.93</v>
      </c>
      <c r="F212" s="494">
        <f t="shared" si="3"/>
        <v>408172721.69</v>
      </c>
    </row>
    <row r="213" spans="1:6" s="275" customFormat="1" ht="41.25" customHeight="1" x14ac:dyDescent="0.2">
      <c r="A213" s="217">
        <v>44384</v>
      </c>
      <c r="B213" s="252" t="s">
        <v>6546</v>
      </c>
      <c r="C213" s="576" t="s">
        <v>6631</v>
      </c>
      <c r="D213" s="266"/>
      <c r="E213" s="42">
        <v>32892.980000000003</v>
      </c>
      <c r="F213" s="494">
        <f t="shared" si="3"/>
        <v>408139828.70999998</v>
      </c>
    </row>
    <row r="214" spans="1:6" s="275" customFormat="1" ht="50.25" customHeight="1" x14ac:dyDescent="0.2">
      <c r="A214" s="217">
        <v>44384</v>
      </c>
      <c r="B214" s="252" t="s">
        <v>6547</v>
      </c>
      <c r="C214" s="576" t="s">
        <v>6632</v>
      </c>
      <c r="D214" s="266"/>
      <c r="E214" s="42">
        <v>12169.32</v>
      </c>
      <c r="F214" s="494">
        <f t="shared" si="3"/>
        <v>408127659.38999999</v>
      </c>
    </row>
    <row r="215" spans="1:6" s="275" customFormat="1" ht="41.25" customHeight="1" x14ac:dyDescent="0.2">
      <c r="A215" s="217">
        <v>44384</v>
      </c>
      <c r="B215" s="252" t="s">
        <v>6548</v>
      </c>
      <c r="C215" s="576" t="s">
        <v>6633</v>
      </c>
      <c r="D215" s="266"/>
      <c r="E215" s="42">
        <v>340823.35</v>
      </c>
      <c r="F215" s="494">
        <f t="shared" si="3"/>
        <v>407786836.03999996</v>
      </c>
    </row>
    <row r="216" spans="1:6" s="275" customFormat="1" ht="41.25" customHeight="1" x14ac:dyDescent="0.2">
      <c r="A216" s="217">
        <v>44384</v>
      </c>
      <c r="B216" s="252" t="s">
        <v>6549</v>
      </c>
      <c r="C216" s="576" t="s">
        <v>6634</v>
      </c>
      <c r="D216" s="266"/>
      <c r="E216" s="42">
        <v>187688.05</v>
      </c>
      <c r="F216" s="494">
        <f t="shared" si="3"/>
        <v>407599147.98999995</v>
      </c>
    </row>
    <row r="217" spans="1:6" s="275" customFormat="1" ht="63.75" customHeight="1" x14ac:dyDescent="0.2">
      <c r="A217" s="217">
        <v>44384</v>
      </c>
      <c r="B217" s="252" t="s">
        <v>6447</v>
      </c>
      <c r="C217" s="576" t="s">
        <v>6635</v>
      </c>
      <c r="D217" s="266"/>
      <c r="E217" s="42">
        <v>67500</v>
      </c>
      <c r="F217" s="494">
        <f t="shared" si="3"/>
        <v>407531647.98999995</v>
      </c>
    </row>
    <row r="218" spans="1:6" s="275" customFormat="1" ht="65.25" customHeight="1" x14ac:dyDescent="0.2">
      <c r="A218" s="217">
        <v>44384</v>
      </c>
      <c r="B218" s="252" t="s">
        <v>6448</v>
      </c>
      <c r="C218" s="576" t="s">
        <v>6636</v>
      </c>
      <c r="D218" s="266"/>
      <c r="E218" s="42">
        <v>36000</v>
      </c>
      <c r="F218" s="494">
        <f t="shared" si="3"/>
        <v>407495647.98999995</v>
      </c>
    </row>
    <row r="219" spans="1:6" s="275" customFormat="1" ht="41.25" customHeight="1" x14ac:dyDescent="0.2">
      <c r="A219" s="217">
        <v>44384</v>
      </c>
      <c r="B219" s="252" t="s">
        <v>6449</v>
      </c>
      <c r="C219" s="576" t="s">
        <v>6637</v>
      </c>
      <c r="D219" s="266"/>
      <c r="E219" s="42">
        <v>23400</v>
      </c>
      <c r="F219" s="494">
        <f t="shared" si="3"/>
        <v>407472247.98999995</v>
      </c>
    </row>
    <row r="220" spans="1:6" s="275" customFormat="1" ht="69" customHeight="1" x14ac:dyDescent="0.2">
      <c r="A220" s="217">
        <v>44384</v>
      </c>
      <c r="B220" s="252" t="s">
        <v>6450</v>
      </c>
      <c r="C220" s="576" t="s">
        <v>6638</v>
      </c>
      <c r="D220" s="266"/>
      <c r="E220" s="42">
        <v>339000</v>
      </c>
      <c r="F220" s="494">
        <f t="shared" si="3"/>
        <v>407133247.98999995</v>
      </c>
    </row>
    <row r="221" spans="1:6" s="275" customFormat="1" ht="49.5" customHeight="1" x14ac:dyDescent="0.2">
      <c r="A221" s="217">
        <v>44384</v>
      </c>
      <c r="B221" s="252" t="s">
        <v>6451</v>
      </c>
      <c r="C221" s="576" t="s">
        <v>6639</v>
      </c>
      <c r="D221" s="266"/>
      <c r="E221" s="42">
        <v>355725</v>
      </c>
      <c r="F221" s="494">
        <f t="shared" si="3"/>
        <v>406777522.98999995</v>
      </c>
    </row>
    <row r="222" spans="1:6" s="275" customFormat="1" ht="42.75" customHeight="1" x14ac:dyDescent="0.2">
      <c r="A222" s="217">
        <v>44384</v>
      </c>
      <c r="B222" s="252" t="s">
        <v>6452</v>
      </c>
      <c r="C222" s="576" t="s">
        <v>6640</v>
      </c>
      <c r="D222" s="266"/>
      <c r="E222" s="42">
        <v>165600</v>
      </c>
      <c r="F222" s="494">
        <f t="shared" si="3"/>
        <v>406611922.98999995</v>
      </c>
    </row>
    <row r="223" spans="1:6" s="275" customFormat="1" ht="42.75" customHeight="1" x14ac:dyDescent="0.2">
      <c r="A223" s="217">
        <v>44384</v>
      </c>
      <c r="B223" s="252" t="s">
        <v>6453</v>
      </c>
      <c r="C223" s="576" t="s">
        <v>6641</v>
      </c>
      <c r="D223" s="266"/>
      <c r="E223" s="42">
        <v>25200</v>
      </c>
      <c r="F223" s="494">
        <f t="shared" si="3"/>
        <v>406586722.98999995</v>
      </c>
    </row>
    <row r="224" spans="1:6" s="275" customFormat="1" ht="45" customHeight="1" x14ac:dyDescent="0.2">
      <c r="A224" s="217">
        <v>44384</v>
      </c>
      <c r="B224" s="252" t="s">
        <v>6454</v>
      </c>
      <c r="C224" s="576" t="s">
        <v>6642</v>
      </c>
      <c r="D224" s="266"/>
      <c r="E224" s="42">
        <v>13500</v>
      </c>
      <c r="F224" s="494">
        <f t="shared" si="3"/>
        <v>406573222.98999995</v>
      </c>
    </row>
    <row r="225" spans="1:6" s="275" customFormat="1" ht="53.25" customHeight="1" x14ac:dyDescent="0.2">
      <c r="A225" s="217">
        <v>44384</v>
      </c>
      <c r="B225" s="252" t="s">
        <v>6455</v>
      </c>
      <c r="C225" s="576" t="s">
        <v>7657</v>
      </c>
      <c r="D225" s="266"/>
      <c r="E225" s="42">
        <v>13500</v>
      </c>
      <c r="F225" s="494">
        <f t="shared" si="3"/>
        <v>406559722.98999995</v>
      </c>
    </row>
    <row r="226" spans="1:6" s="275" customFormat="1" ht="34.5" customHeight="1" x14ac:dyDescent="0.2">
      <c r="A226" s="217">
        <v>44384</v>
      </c>
      <c r="B226" s="252" t="s">
        <v>6456</v>
      </c>
      <c r="C226" s="576" t="s">
        <v>6643</v>
      </c>
      <c r="D226" s="266"/>
      <c r="E226" s="42">
        <v>6750</v>
      </c>
      <c r="F226" s="494">
        <f t="shared" si="3"/>
        <v>406552972.98999995</v>
      </c>
    </row>
    <row r="227" spans="1:6" s="275" customFormat="1" ht="49.5" customHeight="1" x14ac:dyDescent="0.2">
      <c r="A227" s="217">
        <v>44384</v>
      </c>
      <c r="B227" s="252" t="s">
        <v>6457</v>
      </c>
      <c r="C227" s="576" t="s">
        <v>6644</v>
      </c>
      <c r="D227" s="266"/>
      <c r="E227" s="42">
        <v>54000</v>
      </c>
      <c r="F227" s="494">
        <f t="shared" si="3"/>
        <v>406498972.98999995</v>
      </c>
    </row>
    <row r="228" spans="1:6" s="275" customFormat="1" ht="41.25" customHeight="1" x14ac:dyDescent="0.2">
      <c r="A228" s="217">
        <v>44384</v>
      </c>
      <c r="B228" s="252" t="s">
        <v>6458</v>
      </c>
      <c r="C228" s="576" t="s">
        <v>6645</v>
      </c>
      <c r="D228" s="266"/>
      <c r="E228" s="42">
        <v>18000</v>
      </c>
      <c r="F228" s="494">
        <f t="shared" si="3"/>
        <v>406480972.98999995</v>
      </c>
    </row>
    <row r="229" spans="1:6" s="275" customFormat="1" ht="40.5" customHeight="1" x14ac:dyDescent="0.2">
      <c r="A229" s="217">
        <v>44385</v>
      </c>
      <c r="B229" s="252" t="s">
        <v>6654</v>
      </c>
      <c r="C229" s="576" t="s">
        <v>6667</v>
      </c>
      <c r="D229" s="266"/>
      <c r="E229" s="42">
        <v>59520.34</v>
      </c>
      <c r="F229" s="494">
        <f t="shared" si="3"/>
        <v>406421452.64999998</v>
      </c>
    </row>
    <row r="230" spans="1:6" s="275" customFormat="1" ht="34.5" customHeight="1" x14ac:dyDescent="0.2">
      <c r="A230" s="217">
        <v>44385</v>
      </c>
      <c r="B230" s="252" t="s">
        <v>6655</v>
      </c>
      <c r="C230" s="576" t="s">
        <v>6668</v>
      </c>
      <c r="D230" s="266"/>
      <c r="E230" s="42">
        <v>2999.92</v>
      </c>
      <c r="F230" s="494">
        <f t="shared" si="3"/>
        <v>406418452.72999996</v>
      </c>
    </row>
    <row r="231" spans="1:6" s="275" customFormat="1" ht="33" customHeight="1" x14ac:dyDescent="0.2">
      <c r="A231" s="217">
        <v>44385</v>
      </c>
      <c r="B231" s="252" t="s">
        <v>6656</v>
      </c>
      <c r="C231" s="576" t="s">
        <v>6669</v>
      </c>
      <c r="D231" s="266"/>
      <c r="E231" s="42">
        <v>20700</v>
      </c>
      <c r="F231" s="494">
        <f t="shared" si="3"/>
        <v>406397752.72999996</v>
      </c>
    </row>
    <row r="232" spans="1:6" s="275" customFormat="1" ht="33.75" customHeight="1" x14ac:dyDescent="0.2">
      <c r="A232" s="217">
        <v>44385</v>
      </c>
      <c r="B232" s="252" t="s">
        <v>6657</v>
      </c>
      <c r="C232" s="576" t="s">
        <v>6670</v>
      </c>
      <c r="D232" s="266"/>
      <c r="E232" s="42">
        <v>5400</v>
      </c>
      <c r="F232" s="494">
        <f t="shared" si="3"/>
        <v>406392352.72999996</v>
      </c>
    </row>
    <row r="233" spans="1:6" s="275" customFormat="1" ht="42.75" customHeight="1" x14ac:dyDescent="0.2">
      <c r="A233" s="217">
        <v>44385</v>
      </c>
      <c r="B233" s="252" t="s">
        <v>6658</v>
      </c>
      <c r="C233" s="576" t="s">
        <v>6671</v>
      </c>
      <c r="D233" s="266"/>
      <c r="E233" s="42">
        <v>70946.34</v>
      </c>
      <c r="F233" s="494">
        <f t="shared" si="3"/>
        <v>406321406.38999999</v>
      </c>
    </row>
    <row r="234" spans="1:6" s="275" customFormat="1" ht="42" customHeight="1" x14ac:dyDescent="0.2">
      <c r="A234" s="217">
        <v>44385</v>
      </c>
      <c r="B234" s="252" t="s">
        <v>6659</v>
      </c>
      <c r="C234" s="576" t="s">
        <v>6672</v>
      </c>
      <c r="D234" s="266"/>
      <c r="E234" s="42">
        <v>36088.69</v>
      </c>
      <c r="F234" s="494">
        <f t="shared" si="3"/>
        <v>406285317.69999999</v>
      </c>
    </row>
    <row r="235" spans="1:6" s="275" customFormat="1" ht="42" customHeight="1" x14ac:dyDescent="0.2">
      <c r="A235" s="217">
        <v>44385</v>
      </c>
      <c r="B235" s="252" t="s">
        <v>6660</v>
      </c>
      <c r="C235" s="576" t="s">
        <v>6673</v>
      </c>
      <c r="D235" s="266"/>
      <c r="E235" s="42">
        <v>55689.72</v>
      </c>
      <c r="F235" s="494">
        <f t="shared" si="3"/>
        <v>406229627.97999996</v>
      </c>
    </row>
    <row r="236" spans="1:6" s="275" customFormat="1" ht="42" customHeight="1" x14ac:dyDescent="0.2">
      <c r="A236" s="217">
        <v>44385</v>
      </c>
      <c r="B236" s="252" t="s">
        <v>6661</v>
      </c>
      <c r="C236" s="576" t="s">
        <v>6674</v>
      </c>
      <c r="D236" s="266"/>
      <c r="E236" s="42">
        <v>23539.63</v>
      </c>
      <c r="F236" s="494">
        <f t="shared" si="3"/>
        <v>406206088.34999996</v>
      </c>
    </row>
    <row r="237" spans="1:6" s="275" customFormat="1" ht="41.25" customHeight="1" x14ac:dyDescent="0.2">
      <c r="A237" s="217">
        <v>44385</v>
      </c>
      <c r="B237" s="252" t="s">
        <v>6662</v>
      </c>
      <c r="C237" s="576" t="s">
        <v>6675</v>
      </c>
      <c r="D237" s="266"/>
      <c r="E237" s="42">
        <v>15031.2</v>
      </c>
      <c r="F237" s="494">
        <f t="shared" si="3"/>
        <v>406191057.14999998</v>
      </c>
    </row>
    <row r="238" spans="1:6" s="275" customFormat="1" ht="41.25" customHeight="1" x14ac:dyDescent="0.2">
      <c r="A238" s="217">
        <v>44385</v>
      </c>
      <c r="B238" s="252" t="s">
        <v>6663</v>
      </c>
      <c r="C238" s="576" t="s">
        <v>6676</v>
      </c>
      <c r="D238" s="266"/>
      <c r="E238" s="42">
        <v>30000</v>
      </c>
      <c r="F238" s="494">
        <f t="shared" si="3"/>
        <v>406161057.14999998</v>
      </c>
    </row>
    <row r="239" spans="1:6" s="275" customFormat="1" ht="41.25" customHeight="1" x14ac:dyDescent="0.2">
      <c r="A239" s="217">
        <v>44385</v>
      </c>
      <c r="B239" s="252" t="s">
        <v>6664</v>
      </c>
      <c r="C239" s="576" t="s">
        <v>6677</v>
      </c>
      <c r="D239" s="266"/>
      <c r="E239" s="42">
        <v>160500.63</v>
      </c>
      <c r="F239" s="494">
        <f t="shared" si="3"/>
        <v>406000556.51999998</v>
      </c>
    </row>
    <row r="240" spans="1:6" s="275" customFormat="1" ht="21.75" customHeight="1" x14ac:dyDescent="0.2">
      <c r="A240" s="217">
        <v>44385</v>
      </c>
      <c r="B240" s="252" t="s">
        <v>6665</v>
      </c>
      <c r="C240" s="576" t="s">
        <v>41</v>
      </c>
      <c r="D240" s="266"/>
      <c r="E240" s="42">
        <v>0</v>
      </c>
      <c r="F240" s="494">
        <f t="shared" si="3"/>
        <v>406000556.51999998</v>
      </c>
    </row>
    <row r="241" spans="1:6" s="275" customFormat="1" ht="82.5" customHeight="1" x14ac:dyDescent="0.2">
      <c r="A241" s="217">
        <v>44385</v>
      </c>
      <c r="B241" s="252" t="s">
        <v>6666</v>
      </c>
      <c r="C241" s="576" t="s">
        <v>6678</v>
      </c>
      <c r="D241" s="266"/>
      <c r="E241" s="42">
        <v>113000</v>
      </c>
      <c r="F241" s="494">
        <f t="shared" si="3"/>
        <v>405887556.51999998</v>
      </c>
    </row>
    <row r="242" spans="1:6" s="275" customFormat="1" ht="41.25" customHeight="1" x14ac:dyDescent="0.2">
      <c r="A242" s="217">
        <v>44385</v>
      </c>
      <c r="B242" s="252" t="s">
        <v>6646</v>
      </c>
      <c r="C242" s="576" t="s">
        <v>6679</v>
      </c>
      <c r="D242" s="266"/>
      <c r="E242" s="42">
        <v>5940</v>
      </c>
      <c r="F242" s="494">
        <f t="shared" si="3"/>
        <v>405881616.51999998</v>
      </c>
    </row>
    <row r="243" spans="1:6" s="275" customFormat="1" ht="42" customHeight="1" x14ac:dyDescent="0.2">
      <c r="A243" s="217">
        <v>44385</v>
      </c>
      <c r="B243" s="252" t="s">
        <v>6647</v>
      </c>
      <c r="C243" s="576" t="s">
        <v>6680</v>
      </c>
      <c r="D243" s="266"/>
      <c r="E243" s="42">
        <v>12150</v>
      </c>
      <c r="F243" s="494">
        <f t="shared" si="3"/>
        <v>405869466.51999998</v>
      </c>
    </row>
    <row r="244" spans="1:6" s="275" customFormat="1" ht="46.5" customHeight="1" x14ac:dyDescent="0.2">
      <c r="A244" s="217">
        <v>44385</v>
      </c>
      <c r="B244" s="252" t="s">
        <v>6648</v>
      </c>
      <c r="C244" s="576" t="s">
        <v>6681</v>
      </c>
      <c r="D244" s="266"/>
      <c r="E244" s="42">
        <v>24750</v>
      </c>
      <c r="F244" s="494">
        <f t="shared" si="3"/>
        <v>405844716.51999998</v>
      </c>
    </row>
    <row r="245" spans="1:6" s="275" customFormat="1" ht="41.25" customHeight="1" x14ac:dyDescent="0.2">
      <c r="A245" s="217">
        <v>44385</v>
      </c>
      <c r="B245" s="252" t="s">
        <v>6649</v>
      </c>
      <c r="C245" s="576" t="s">
        <v>6682</v>
      </c>
      <c r="D245" s="266"/>
      <c r="E245" s="42">
        <v>252852.5</v>
      </c>
      <c r="F245" s="494">
        <f t="shared" si="3"/>
        <v>405591864.01999998</v>
      </c>
    </row>
    <row r="246" spans="1:6" s="275" customFormat="1" ht="65.25" customHeight="1" x14ac:dyDescent="0.2">
      <c r="A246" s="217">
        <v>44385</v>
      </c>
      <c r="B246" s="252" t="s">
        <v>6650</v>
      </c>
      <c r="C246" s="576" t="s">
        <v>6683</v>
      </c>
      <c r="D246" s="266"/>
      <c r="E246" s="42">
        <v>507300</v>
      </c>
      <c r="F246" s="494">
        <f t="shared" si="3"/>
        <v>405084564.01999998</v>
      </c>
    </row>
    <row r="247" spans="1:6" s="275" customFormat="1" ht="41.25" customHeight="1" x14ac:dyDescent="0.2">
      <c r="A247" s="217">
        <v>44385</v>
      </c>
      <c r="B247" s="252" t="s">
        <v>6651</v>
      </c>
      <c r="C247" s="576" t="s">
        <v>6684</v>
      </c>
      <c r="D247" s="266"/>
      <c r="E247" s="42">
        <v>148500</v>
      </c>
      <c r="F247" s="494">
        <f t="shared" si="3"/>
        <v>404936064.01999998</v>
      </c>
    </row>
    <row r="248" spans="1:6" s="275" customFormat="1" ht="41.25" customHeight="1" x14ac:dyDescent="0.2">
      <c r="A248" s="217">
        <v>44385</v>
      </c>
      <c r="B248" s="252" t="s">
        <v>6652</v>
      </c>
      <c r="C248" s="576" t="s">
        <v>6685</v>
      </c>
      <c r="D248" s="266"/>
      <c r="E248" s="42">
        <v>183857</v>
      </c>
      <c r="F248" s="494">
        <f t="shared" si="3"/>
        <v>404752207.01999998</v>
      </c>
    </row>
    <row r="249" spans="1:6" s="275" customFormat="1" ht="61.5" customHeight="1" x14ac:dyDescent="0.2">
      <c r="A249" s="217">
        <v>44385</v>
      </c>
      <c r="B249" s="252" t="s">
        <v>6653</v>
      </c>
      <c r="C249" s="576" t="s">
        <v>6686</v>
      </c>
      <c r="D249" s="266"/>
      <c r="E249" s="42">
        <v>380475</v>
      </c>
      <c r="F249" s="494">
        <f t="shared" si="3"/>
        <v>404371732.01999998</v>
      </c>
    </row>
    <row r="250" spans="1:6" s="275" customFormat="1" ht="41.25" customHeight="1" x14ac:dyDescent="0.2">
      <c r="A250" s="217">
        <v>44386</v>
      </c>
      <c r="B250" s="252" t="s">
        <v>6734</v>
      </c>
      <c r="C250" s="576" t="s">
        <v>6735</v>
      </c>
      <c r="D250" s="266"/>
      <c r="E250" s="42">
        <v>158382.29999999999</v>
      </c>
      <c r="F250" s="494">
        <f t="shared" si="3"/>
        <v>404213349.71999997</v>
      </c>
    </row>
    <row r="251" spans="1:6" s="275" customFormat="1" ht="33.75" customHeight="1" x14ac:dyDescent="0.2">
      <c r="A251" s="217">
        <v>44386</v>
      </c>
      <c r="B251" s="252" t="s">
        <v>6687</v>
      </c>
      <c r="C251" s="576" t="s">
        <v>6736</v>
      </c>
      <c r="D251" s="266"/>
      <c r="E251" s="42">
        <v>29305.75</v>
      </c>
      <c r="F251" s="494">
        <f t="shared" si="3"/>
        <v>404184043.96999997</v>
      </c>
    </row>
    <row r="252" spans="1:6" s="275" customFormat="1" ht="41.25" customHeight="1" x14ac:dyDescent="0.2">
      <c r="A252" s="217">
        <v>44386</v>
      </c>
      <c r="B252" s="252" t="s">
        <v>6688</v>
      </c>
      <c r="C252" s="576" t="s">
        <v>6737</v>
      </c>
      <c r="D252" s="266"/>
      <c r="E252" s="42">
        <v>116469.59</v>
      </c>
      <c r="F252" s="494">
        <f t="shared" si="3"/>
        <v>404067574.38</v>
      </c>
    </row>
    <row r="253" spans="1:6" s="275" customFormat="1" ht="41.25" customHeight="1" x14ac:dyDescent="0.2">
      <c r="A253" s="217">
        <v>44386</v>
      </c>
      <c r="B253" s="252" t="s">
        <v>6689</v>
      </c>
      <c r="C253" s="576" t="s">
        <v>6738</v>
      </c>
      <c r="D253" s="266"/>
      <c r="E253" s="42">
        <v>28388.28</v>
      </c>
      <c r="F253" s="494">
        <f t="shared" si="3"/>
        <v>404039186.10000002</v>
      </c>
    </row>
    <row r="254" spans="1:6" s="275" customFormat="1" ht="35.25" customHeight="1" x14ac:dyDescent="0.2">
      <c r="A254" s="217">
        <v>44386</v>
      </c>
      <c r="B254" s="252" t="s">
        <v>6690</v>
      </c>
      <c r="C254" s="576" t="s">
        <v>6739</v>
      </c>
      <c r="D254" s="266"/>
      <c r="E254" s="42">
        <v>18689.43</v>
      </c>
      <c r="F254" s="494">
        <f t="shared" si="3"/>
        <v>404020496.67000002</v>
      </c>
    </row>
    <row r="255" spans="1:6" s="275" customFormat="1" ht="72.75" customHeight="1" x14ac:dyDescent="0.2">
      <c r="A255" s="217">
        <v>44386</v>
      </c>
      <c r="B255" s="252" t="s">
        <v>6691</v>
      </c>
      <c r="C255" s="576" t="s">
        <v>6740</v>
      </c>
      <c r="D255" s="266"/>
      <c r="E255" s="42">
        <v>237300</v>
      </c>
      <c r="F255" s="494">
        <f t="shared" si="3"/>
        <v>403783196.67000002</v>
      </c>
    </row>
    <row r="256" spans="1:6" s="275" customFormat="1" ht="67.5" customHeight="1" x14ac:dyDescent="0.2">
      <c r="A256" s="217">
        <v>44386</v>
      </c>
      <c r="B256" s="252" t="s">
        <v>6692</v>
      </c>
      <c r="C256" s="576" t="s">
        <v>6741</v>
      </c>
      <c r="D256" s="266"/>
      <c r="E256" s="42">
        <v>9000</v>
      </c>
      <c r="F256" s="494">
        <f t="shared" si="3"/>
        <v>403774196.67000002</v>
      </c>
    </row>
    <row r="257" spans="1:6" s="275" customFormat="1" ht="49.5" customHeight="1" x14ac:dyDescent="0.2">
      <c r="A257" s="217">
        <v>44386</v>
      </c>
      <c r="B257" s="252" t="s">
        <v>6693</v>
      </c>
      <c r="C257" s="576" t="s">
        <v>6742</v>
      </c>
      <c r="D257" s="266"/>
      <c r="E257" s="42">
        <v>311337.59999999998</v>
      </c>
      <c r="F257" s="494">
        <f t="shared" si="3"/>
        <v>403462859.06999999</v>
      </c>
    </row>
    <row r="258" spans="1:6" s="275" customFormat="1" ht="59.25" customHeight="1" x14ac:dyDescent="0.2">
      <c r="A258" s="217">
        <v>44386</v>
      </c>
      <c r="B258" s="252" t="s">
        <v>6694</v>
      </c>
      <c r="C258" s="576" t="s">
        <v>6743</v>
      </c>
      <c r="D258" s="266"/>
      <c r="E258" s="42">
        <v>226000</v>
      </c>
      <c r="F258" s="494">
        <f t="shared" si="3"/>
        <v>403236859.06999999</v>
      </c>
    </row>
    <row r="259" spans="1:6" s="275" customFormat="1" ht="54" customHeight="1" x14ac:dyDescent="0.2">
      <c r="A259" s="217">
        <v>44386</v>
      </c>
      <c r="B259" s="252" t="s">
        <v>6695</v>
      </c>
      <c r="C259" s="576" t="s">
        <v>6744</v>
      </c>
      <c r="D259" s="266"/>
      <c r="E259" s="42">
        <v>35200</v>
      </c>
      <c r="F259" s="494">
        <f t="shared" si="3"/>
        <v>403201659.06999999</v>
      </c>
    </row>
    <row r="260" spans="1:6" s="275" customFormat="1" ht="18" customHeight="1" x14ac:dyDescent="0.2">
      <c r="A260" s="217">
        <v>44386</v>
      </c>
      <c r="B260" s="252" t="s">
        <v>6696</v>
      </c>
      <c r="C260" s="576" t="s">
        <v>41</v>
      </c>
      <c r="D260" s="266"/>
      <c r="E260" s="42">
        <v>0</v>
      </c>
      <c r="F260" s="494">
        <f t="shared" si="3"/>
        <v>403201659.06999999</v>
      </c>
    </row>
    <row r="261" spans="1:6" s="275" customFormat="1" ht="49.5" customHeight="1" x14ac:dyDescent="0.2">
      <c r="A261" s="217">
        <v>44386</v>
      </c>
      <c r="B261" s="252" t="s">
        <v>6697</v>
      </c>
      <c r="C261" s="576" t="s">
        <v>6745</v>
      </c>
      <c r="D261" s="266"/>
      <c r="E261" s="42">
        <v>157097.03</v>
      </c>
      <c r="F261" s="494">
        <f t="shared" si="3"/>
        <v>403044562.04000002</v>
      </c>
    </row>
    <row r="262" spans="1:6" s="275" customFormat="1" ht="41.25" customHeight="1" x14ac:dyDescent="0.2">
      <c r="A262" s="217">
        <v>44386</v>
      </c>
      <c r="B262" s="252" t="s">
        <v>6698</v>
      </c>
      <c r="C262" s="576" t="s">
        <v>6746</v>
      </c>
      <c r="D262" s="266"/>
      <c r="E262" s="42">
        <v>28283.68</v>
      </c>
      <c r="F262" s="494">
        <f t="shared" si="3"/>
        <v>403016278.36000001</v>
      </c>
    </row>
    <row r="263" spans="1:6" s="275" customFormat="1" ht="41.25" customHeight="1" x14ac:dyDescent="0.2">
      <c r="A263" s="217">
        <v>44386</v>
      </c>
      <c r="B263" s="252" t="s">
        <v>6699</v>
      </c>
      <c r="C263" s="576" t="s">
        <v>6747</v>
      </c>
      <c r="D263" s="266"/>
      <c r="E263" s="42">
        <v>154366.15</v>
      </c>
      <c r="F263" s="494">
        <f t="shared" si="3"/>
        <v>402861912.21000004</v>
      </c>
    </row>
    <row r="264" spans="1:6" s="275" customFormat="1" ht="41.25" customHeight="1" x14ac:dyDescent="0.2">
      <c r="A264" s="217">
        <v>44386</v>
      </c>
      <c r="B264" s="252" t="s">
        <v>6700</v>
      </c>
      <c r="C264" s="576" t="s">
        <v>6748</v>
      </c>
      <c r="D264" s="266"/>
      <c r="E264" s="42">
        <v>31014.560000000001</v>
      </c>
      <c r="F264" s="494">
        <f t="shared" si="3"/>
        <v>402830897.65000004</v>
      </c>
    </row>
    <row r="265" spans="1:6" s="275" customFormat="1" ht="48" customHeight="1" x14ac:dyDescent="0.2">
      <c r="A265" s="217">
        <v>44386</v>
      </c>
      <c r="B265" s="252" t="s">
        <v>6701</v>
      </c>
      <c r="C265" s="576" t="s">
        <v>6749</v>
      </c>
      <c r="D265" s="266"/>
      <c r="E265" s="42">
        <v>343731.3</v>
      </c>
      <c r="F265" s="494">
        <f t="shared" si="3"/>
        <v>402487166.35000002</v>
      </c>
    </row>
    <row r="266" spans="1:6" s="275" customFormat="1" ht="41.25" customHeight="1" x14ac:dyDescent="0.2">
      <c r="A266" s="217">
        <v>44386</v>
      </c>
      <c r="B266" s="252" t="s">
        <v>6702</v>
      </c>
      <c r="C266" s="576" t="s">
        <v>6750</v>
      </c>
      <c r="D266" s="266"/>
      <c r="E266" s="42">
        <v>143289.57999999999</v>
      </c>
      <c r="F266" s="494">
        <f t="shared" si="3"/>
        <v>402343876.77000004</v>
      </c>
    </row>
    <row r="267" spans="1:6" s="275" customFormat="1" ht="52.5" customHeight="1" x14ac:dyDescent="0.2">
      <c r="A267" s="217">
        <v>44386</v>
      </c>
      <c r="B267" s="252" t="s">
        <v>6703</v>
      </c>
      <c r="C267" s="576" t="s">
        <v>6751</v>
      </c>
      <c r="D267" s="266"/>
      <c r="E267" s="42">
        <v>125446.55</v>
      </c>
      <c r="F267" s="494">
        <f t="shared" si="3"/>
        <v>402218430.22000003</v>
      </c>
    </row>
    <row r="268" spans="1:6" s="275" customFormat="1" ht="41.25" customHeight="1" x14ac:dyDescent="0.2">
      <c r="A268" s="217">
        <v>44386</v>
      </c>
      <c r="B268" s="252" t="s">
        <v>6704</v>
      </c>
      <c r="C268" s="576" t="s">
        <v>6752</v>
      </c>
      <c r="D268" s="266"/>
      <c r="E268" s="42">
        <v>234610.06</v>
      </c>
      <c r="F268" s="494">
        <f t="shared" si="3"/>
        <v>401983820.16000003</v>
      </c>
    </row>
    <row r="269" spans="1:6" s="275" customFormat="1" ht="41.25" customHeight="1" x14ac:dyDescent="0.2">
      <c r="A269" s="217">
        <v>44386</v>
      </c>
      <c r="B269" s="252" t="s">
        <v>6705</v>
      </c>
      <c r="C269" s="576" t="s">
        <v>6753</v>
      </c>
      <c r="D269" s="266"/>
      <c r="E269" s="42">
        <v>246340.57</v>
      </c>
      <c r="F269" s="494">
        <f t="shared" si="3"/>
        <v>401737479.59000003</v>
      </c>
    </row>
    <row r="270" spans="1:6" s="275" customFormat="1" ht="41.25" customHeight="1" x14ac:dyDescent="0.2">
      <c r="A270" s="217">
        <v>44386</v>
      </c>
      <c r="B270" s="252" t="s">
        <v>6706</v>
      </c>
      <c r="C270" s="576" t="s">
        <v>6754</v>
      </c>
      <c r="D270" s="266"/>
      <c r="E270" s="42">
        <v>112864.32000000001</v>
      </c>
      <c r="F270" s="494">
        <f t="shared" si="3"/>
        <v>401624615.27000004</v>
      </c>
    </row>
    <row r="271" spans="1:6" s="275" customFormat="1" ht="41.25" customHeight="1" x14ac:dyDescent="0.2">
      <c r="A271" s="217">
        <v>44386</v>
      </c>
      <c r="B271" s="252" t="s">
        <v>6707</v>
      </c>
      <c r="C271" s="576" t="s">
        <v>6755</v>
      </c>
      <c r="D271" s="266"/>
      <c r="E271" s="42">
        <v>47440.25</v>
      </c>
      <c r="F271" s="494">
        <f t="shared" ref="F271:F334" si="4">F270-E271</f>
        <v>401577175.02000004</v>
      </c>
    </row>
    <row r="272" spans="1:6" s="275" customFormat="1" ht="50.25" customHeight="1" x14ac:dyDescent="0.2">
      <c r="A272" s="217">
        <v>44386</v>
      </c>
      <c r="B272" s="252" t="s">
        <v>6708</v>
      </c>
      <c r="C272" s="576" t="s">
        <v>6756</v>
      </c>
      <c r="D272" s="266"/>
      <c r="E272" s="42">
        <v>59185</v>
      </c>
      <c r="F272" s="494">
        <f t="shared" si="4"/>
        <v>401517990.02000004</v>
      </c>
    </row>
    <row r="273" spans="1:6" s="275" customFormat="1" ht="41.25" customHeight="1" x14ac:dyDescent="0.2">
      <c r="A273" s="217">
        <v>44386</v>
      </c>
      <c r="B273" s="252" t="s">
        <v>6709</v>
      </c>
      <c r="C273" s="576" t="s">
        <v>6757</v>
      </c>
      <c r="D273" s="266"/>
      <c r="E273" s="42">
        <v>227694.3</v>
      </c>
      <c r="F273" s="494">
        <f t="shared" si="4"/>
        <v>401290295.72000003</v>
      </c>
    </row>
    <row r="274" spans="1:6" s="275" customFormat="1" ht="41.25" customHeight="1" x14ac:dyDescent="0.2">
      <c r="A274" s="217">
        <v>44386</v>
      </c>
      <c r="B274" s="252" t="s">
        <v>6710</v>
      </c>
      <c r="C274" s="576" t="s">
        <v>6758</v>
      </c>
      <c r="D274" s="266"/>
      <c r="E274" s="42">
        <v>306146.75</v>
      </c>
      <c r="F274" s="494">
        <f t="shared" si="4"/>
        <v>400984148.97000003</v>
      </c>
    </row>
    <row r="275" spans="1:6" s="275" customFormat="1" ht="41.25" customHeight="1" x14ac:dyDescent="0.2">
      <c r="A275" s="217">
        <v>44386</v>
      </c>
      <c r="B275" s="252" t="s">
        <v>6711</v>
      </c>
      <c r="C275" s="576" t="s">
        <v>6759</v>
      </c>
      <c r="D275" s="266"/>
      <c r="E275" s="42">
        <v>250250.73</v>
      </c>
      <c r="F275" s="494">
        <f t="shared" si="4"/>
        <v>400733898.24000001</v>
      </c>
    </row>
    <row r="276" spans="1:6" s="275" customFormat="1" ht="41.25" customHeight="1" x14ac:dyDescent="0.2">
      <c r="A276" s="217">
        <v>44386</v>
      </c>
      <c r="B276" s="252" t="s">
        <v>6712</v>
      </c>
      <c r="C276" s="576" t="s">
        <v>6760</v>
      </c>
      <c r="D276" s="266"/>
      <c r="E276" s="42">
        <v>422298.11</v>
      </c>
      <c r="F276" s="494">
        <f t="shared" si="4"/>
        <v>400311600.13</v>
      </c>
    </row>
    <row r="277" spans="1:6" s="275" customFormat="1" ht="41.25" customHeight="1" x14ac:dyDescent="0.2">
      <c r="A277" s="217">
        <v>44386</v>
      </c>
      <c r="B277" s="252" t="s">
        <v>6713</v>
      </c>
      <c r="C277" s="576" t="s">
        <v>6761</v>
      </c>
      <c r="D277" s="266"/>
      <c r="E277" s="42">
        <v>194455.93</v>
      </c>
      <c r="F277" s="494">
        <f t="shared" si="4"/>
        <v>400117144.19999999</v>
      </c>
    </row>
    <row r="278" spans="1:6" s="275" customFormat="1" ht="41.25" customHeight="1" x14ac:dyDescent="0.2">
      <c r="A278" s="217">
        <v>44386</v>
      </c>
      <c r="B278" s="252" t="s">
        <v>6714</v>
      </c>
      <c r="C278" s="576" t="s">
        <v>6762</v>
      </c>
      <c r="D278" s="266"/>
      <c r="E278" s="42">
        <v>225957.56</v>
      </c>
      <c r="F278" s="494">
        <f t="shared" si="4"/>
        <v>399891186.63999999</v>
      </c>
    </row>
    <row r="279" spans="1:6" s="275" customFormat="1" ht="41.25" customHeight="1" x14ac:dyDescent="0.2">
      <c r="A279" s="217">
        <v>44386</v>
      </c>
      <c r="B279" s="252" t="s">
        <v>6715</v>
      </c>
      <c r="C279" s="576" t="s">
        <v>6763</v>
      </c>
      <c r="D279" s="266"/>
      <c r="E279" s="42">
        <v>139035.54</v>
      </c>
      <c r="F279" s="494">
        <f t="shared" si="4"/>
        <v>399752151.09999996</v>
      </c>
    </row>
    <row r="280" spans="1:6" s="275" customFormat="1" ht="41.25" customHeight="1" x14ac:dyDescent="0.2">
      <c r="A280" s="217">
        <v>44386</v>
      </c>
      <c r="B280" s="252" t="s">
        <v>6716</v>
      </c>
      <c r="C280" s="576" t="s">
        <v>6764</v>
      </c>
      <c r="D280" s="266"/>
      <c r="E280" s="42">
        <v>179206.85</v>
      </c>
      <c r="F280" s="494">
        <f t="shared" si="4"/>
        <v>399572944.24999994</v>
      </c>
    </row>
    <row r="281" spans="1:6" s="275" customFormat="1" ht="41.25" customHeight="1" x14ac:dyDescent="0.2">
      <c r="A281" s="217">
        <v>44386</v>
      </c>
      <c r="B281" s="252" t="s">
        <v>6717</v>
      </c>
      <c r="C281" s="576" t="s">
        <v>6765</v>
      </c>
      <c r="D281" s="266"/>
      <c r="E281" s="42">
        <v>37402.29</v>
      </c>
      <c r="F281" s="494">
        <f t="shared" si="4"/>
        <v>399535541.95999992</v>
      </c>
    </row>
    <row r="282" spans="1:6" s="275" customFormat="1" ht="41.25" customHeight="1" x14ac:dyDescent="0.2">
      <c r="A282" s="217">
        <v>44386</v>
      </c>
      <c r="B282" s="252" t="s">
        <v>6718</v>
      </c>
      <c r="C282" s="576" t="s">
        <v>6766</v>
      </c>
      <c r="D282" s="266"/>
      <c r="E282" s="42">
        <v>131282.94</v>
      </c>
      <c r="F282" s="494">
        <f t="shared" si="4"/>
        <v>399404259.01999992</v>
      </c>
    </row>
    <row r="283" spans="1:6" s="275" customFormat="1" ht="41.25" customHeight="1" x14ac:dyDescent="0.2">
      <c r="A283" s="217">
        <v>44386</v>
      </c>
      <c r="B283" s="252" t="s">
        <v>6719</v>
      </c>
      <c r="C283" s="576" t="s">
        <v>6767</v>
      </c>
      <c r="D283" s="266"/>
      <c r="E283" s="42">
        <v>5898.62</v>
      </c>
      <c r="F283" s="494">
        <f t="shared" si="4"/>
        <v>399398360.39999992</v>
      </c>
    </row>
    <row r="284" spans="1:6" s="275" customFormat="1" ht="41.25" customHeight="1" x14ac:dyDescent="0.2">
      <c r="A284" s="217">
        <v>44386</v>
      </c>
      <c r="B284" s="252" t="s">
        <v>6720</v>
      </c>
      <c r="C284" s="576" t="s">
        <v>6768</v>
      </c>
      <c r="D284" s="266"/>
      <c r="E284" s="42">
        <v>241828.28</v>
      </c>
      <c r="F284" s="494">
        <f t="shared" si="4"/>
        <v>399156532.11999995</v>
      </c>
    </row>
    <row r="285" spans="1:6" s="275" customFormat="1" ht="49.5" customHeight="1" x14ac:dyDescent="0.2">
      <c r="A285" s="217">
        <v>44386</v>
      </c>
      <c r="B285" s="252" t="s">
        <v>6721</v>
      </c>
      <c r="C285" s="576" t="s">
        <v>6769</v>
      </c>
      <c r="D285" s="266"/>
      <c r="E285" s="42">
        <v>6287.64</v>
      </c>
      <c r="F285" s="494">
        <f t="shared" si="4"/>
        <v>399150244.47999996</v>
      </c>
    </row>
    <row r="286" spans="1:6" s="275" customFormat="1" ht="41.25" customHeight="1" x14ac:dyDescent="0.2">
      <c r="A286" s="217">
        <v>44386</v>
      </c>
      <c r="B286" s="252" t="s">
        <v>6722</v>
      </c>
      <c r="C286" s="576" t="s">
        <v>6770</v>
      </c>
      <c r="D286" s="266"/>
      <c r="E286" s="42">
        <v>527609.51</v>
      </c>
      <c r="F286" s="494">
        <f t="shared" si="4"/>
        <v>398622634.96999997</v>
      </c>
    </row>
    <row r="287" spans="1:6" s="275" customFormat="1" ht="41.25" customHeight="1" x14ac:dyDescent="0.2">
      <c r="A287" s="217">
        <v>44386</v>
      </c>
      <c r="B287" s="252" t="s">
        <v>6723</v>
      </c>
      <c r="C287" s="576" t="s">
        <v>6771</v>
      </c>
      <c r="D287" s="266"/>
      <c r="E287" s="42">
        <v>164753.28</v>
      </c>
      <c r="F287" s="494">
        <f t="shared" si="4"/>
        <v>398457881.69</v>
      </c>
    </row>
    <row r="288" spans="1:6" s="275" customFormat="1" ht="41.25" customHeight="1" x14ac:dyDescent="0.2">
      <c r="A288" s="217">
        <v>44386</v>
      </c>
      <c r="B288" s="252" t="s">
        <v>6724</v>
      </c>
      <c r="C288" s="576" t="s">
        <v>6772</v>
      </c>
      <c r="D288" s="266"/>
      <c r="E288" s="42">
        <v>455163.77</v>
      </c>
      <c r="F288" s="494">
        <f t="shared" si="4"/>
        <v>398002717.92000002</v>
      </c>
    </row>
    <row r="289" spans="1:6" s="275" customFormat="1" ht="39" customHeight="1" x14ac:dyDescent="0.2">
      <c r="A289" s="217">
        <v>44386</v>
      </c>
      <c r="B289" s="252" t="s">
        <v>6725</v>
      </c>
      <c r="C289" s="576" t="s">
        <v>6773</v>
      </c>
      <c r="D289" s="266"/>
      <c r="E289" s="42">
        <v>57710.6</v>
      </c>
      <c r="F289" s="494">
        <f t="shared" si="4"/>
        <v>397945007.31999999</v>
      </c>
    </row>
    <row r="290" spans="1:6" s="275" customFormat="1" ht="41.25" customHeight="1" x14ac:dyDescent="0.2">
      <c r="A290" s="217">
        <v>44386</v>
      </c>
      <c r="B290" s="252" t="s">
        <v>6726</v>
      </c>
      <c r="C290" s="576" t="s">
        <v>6774</v>
      </c>
      <c r="D290" s="266"/>
      <c r="E290" s="42">
        <v>241090.57</v>
      </c>
      <c r="F290" s="494">
        <f t="shared" si="4"/>
        <v>397703916.75</v>
      </c>
    </row>
    <row r="291" spans="1:6" s="275" customFormat="1" ht="18.75" customHeight="1" x14ac:dyDescent="0.2">
      <c r="A291" s="217">
        <v>44386</v>
      </c>
      <c r="B291" s="252" t="s">
        <v>6727</v>
      </c>
      <c r="C291" s="576" t="s">
        <v>41</v>
      </c>
      <c r="D291" s="266"/>
      <c r="E291" s="42">
        <v>0</v>
      </c>
      <c r="F291" s="494">
        <f t="shared" si="4"/>
        <v>397703916.75</v>
      </c>
    </row>
    <row r="292" spans="1:6" s="275" customFormat="1" ht="63.75" customHeight="1" x14ac:dyDescent="0.2">
      <c r="A292" s="217">
        <v>44386</v>
      </c>
      <c r="B292" s="252" t="s">
        <v>6728</v>
      </c>
      <c r="C292" s="576" t="s">
        <v>6775</v>
      </c>
      <c r="D292" s="266"/>
      <c r="E292" s="42">
        <v>25218.27</v>
      </c>
      <c r="F292" s="494">
        <f t="shared" si="4"/>
        <v>397678698.48000002</v>
      </c>
    </row>
    <row r="293" spans="1:6" s="275" customFormat="1" ht="24.75" customHeight="1" x14ac:dyDescent="0.2">
      <c r="A293" s="217">
        <v>44386</v>
      </c>
      <c r="B293" s="252" t="s">
        <v>6729</v>
      </c>
      <c r="C293" s="576" t="s">
        <v>41</v>
      </c>
      <c r="D293" s="266"/>
      <c r="E293" s="42">
        <v>0</v>
      </c>
      <c r="F293" s="494">
        <f t="shared" si="4"/>
        <v>397678698.48000002</v>
      </c>
    </row>
    <row r="294" spans="1:6" s="275" customFormat="1" ht="30.75" customHeight="1" x14ac:dyDescent="0.2">
      <c r="A294" s="217">
        <v>44386</v>
      </c>
      <c r="B294" s="252" t="s">
        <v>6730</v>
      </c>
      <c r="C294" s="576" t="s">
        <v>6777</v>
      </c>
      <c r="D294" s="266"/>
      <c r="E294" s="42">
        <v>41001.72</v>
      </c>
      <c r="F294" s="494">
        <f t="shared" si="4"/>
        <v>397637696.75999999</v>
      </c>
    </row>
    <row r="295" spans="1:6" s="275" customFormat="1" ht="51.75" customHeight="1" x14ac:dyDescent="0.2">
      <c r="A295" s="217">
        <v>44386</v>
      </c>
      <c r="B295" s="252" t="s">
        <v>6731</v>
      </c>
      <c r="C295" s="576" t="s">
        <v>6778</v>
      </c>
      <c r="D295" s="266"/>
      <c r="E295" s="42">
        <v>181420.37</v>
      </c>
      <c r="F295" s="494">
        <f t="shared" si="4"/>
        <v>397456276.38999999</v>
      </c>
    </row>
    <row r="296" spans="1:6" s="275" customFormat="1" ht="41.25" customHeight="1" x14ac:dyDescent="0.2">
      <c r="A296" s="217">
        <v>44386</v>
      </c>
      <c r="B296" s="252" t="s">
        <v>6732</v>
      </c>
      <c r="C296" s="576" t="s">
        <v>6779</v>
      </c>
      <c r="D296" s="266"/>
      <c r="E296" s="42">
        <v>1800</v>
      </c>
      <c r="F296" s="494">
        <f t="shared" si="4"/>
        <v>397454476.38999999</v>
      </c>
    </row>
    <row r="297" spans="1:6" s="275" customFormat="1" ht="62.25" customHeight="1" x14ac:dyDescent="0.2">
      <c r="A297" s="217">
        <v>44386</v>
      </c>
      <c r="B297" s="252" t="s">
        <v>6733</v>
      </c>
      <c r="C297" s="576" t="s">
        <v>6780</v>
      </c>
      <c r="D297" s="266"/>
      <c r="E297" s="42">
        <v>498845</v>
      </c>
      <c r="F297" s="494">
        <f t="shared" si="4"/>
        <v>396955631.38999999</v>
      </c>
    </row>
    <row r="298" spans="1:6" s="275" customFormat="1" ht="47.25" customHeight="1" x14ac:dyDescent="0.2">
      <c r="A298" s="217">
        <v>44389</v>
      </c>
      <c r="B298" s="252" t="s">
        <v>6791</v>
      </c>
      <c r="C298" s="576" t="s">
        <v>6828</v>
      </c>
      <c r="D298" s="266"/>
      <c r="E298" s="42">
        <v>4765.6499999999996</v>
      </c>
      <c r="F298" s="494">
        <f t="shared" si="4"/>
        <v>396950865.74000001</v>
      </c>
    </row>
    <row r="299" spans="1:6" s="275" customFormat="1" ht="41.25" customHeight="1" x14ac:dyDescent="0.2">
      <c r="A299" s="217">
        <v>44389</v>
      </c>
      <c r="B299" s="252" t="s">
        <v>6792</v>
      </c>
      <c r="C299" s="576" t="s">
        <v>6829</v>
      </c>
      <c r="D299" s="266"/>
      <c r="E299" s="42">
        <v>134032.13</v>
      </c>
      <c r="F299" s="494">
        <f t="shared" si="4"/>
        <v>396816833.61000001</v>
      </c>
    </row>
    <row r="300" spans="1:6" s="275" customFormat="1" ht="41.25" customHeight="1" x14ac:dyDescent="0.2">
      <c r="A300" s="217">
        <v>44389</v>
      </c>
      <c r="B300" s="252" t="s">
        <v>6793</v>
      </c>
      <c r="C300" s="576" t="s">
        <v>6829</v>
      </c>
      <c r="D300" s="266"/>
      <c r="E300" s="42">
        <v>36272.44</v>
      </c>
      <c r="F300" s="494">
        <f t="shared" si="4"/>
        <v>396780561.17000002</v>
      </c>
    </row>
    <row r="301" spans="1:6" s="275" customFormat="1" ht="59.25" customHeight="1" x14ac:dyDescent="0.2">
      <c r="A301" s="217">
        <v>44389</v>
      </c>
      <c r="B301" s="252" t="s">
        <v>6794</v>
      </c>
      <c r="C301" s="576" t="s">
        <v>6830</v>
      </c>
      <c r="D301" s="266"/>
      <c r="E301" s="42">
        <v>228285</v>
      </c>
      <c r="F301" s="494">
        <f t="shared" si="4"/>
        <v>396552276.17000002</v>
      </c>
    </row>
    <row r="302" spans="1:6" s="275" customFormat="1" ht="45" customHeight="1" x14ac:dyDescent="0.2">
      <c r="A302" s="217">
        <v>44389</v>
      </c>
      <c r="B302" s="252" t="s">
        <v>6795</v>
      </c>
      <c r="C302" s="576" t="s">
        <v>6831</v>
      </c>
      <c r="D302" s="266"/>
      <c r="E302" s="42">
        <v>246340.57</v>
      </c>
      <c r="F302" s="494">
        <f t="shared" si="4"/>
        <v>396305935.60000002</v>
      </c>
    </row>
    <row r="303" spans="1:6" s="275" customFormat="1" ht="25.5" customHeight="1" x14ac:dyDescent="0.2">
      <c r="A303" s="217">
        <v>44389</v>
      </c>
      <c r="B303" s="252" t="s">
        <v>6796</v>
      </c>
      <c r="C303" s="576" t="s">
        <v>41</v>
      </c>
      <c r="D303" s="266"/>
      <c r="E303" s="42">
        <v>0</v>
      </c>
      <c r="F303" s="494">
        <f t="shared" si="4"/>
        <v>396305935.60000002</v>
      </c>
    </row>
    <row r="304" spans="1:6" s="275" customFormat="1" ht="41.25" customHeight="1" x14ac:dyDescent="0.2">
      <c r="A304" s="217">
        <v>44389</v>
      </c>
      <c r="B304" s="252" t="s">
        <v>6797</v>
      </c>
      <c r="C304" s="576" t="s">
        <v>6832</v>
      </c>
      <c r="D304" s="266"/>
      <c r="E304" s="42">
        <v>267847.03999999998</v>
      </c>
      <c r="F304" s="494">
        <f t="shared" si="4"/>
        <v>396038088.56</v>
      </c>
    </row>
    <row r="305" spans="1:6" s="275" customFormat="1" ht="23.25" customHeight="1" x14ac:dyDescent="0.2">
      <c r="A305" s="217">
        <v>44389</v>
      </c>
      <c r="B305" s="252" t="s">
        <v>6798</v>
      </c>
      <c r="C305" s="576" t="s">
        <v>41</v>
      </c>
      <c r="D305" s="266"/>
      <c r="E305" s="42">
        <v>0</v>
      </c>
      <c r="F305" s="494">
        <f t="shared" si="4"/>
        <v>396038088.56</v>
      </c>
    </row>
    <row r="306" spans="1:6" s="275" customFormat="1" ht="47.25" customHeight="1" x14ac:dyDescent="0.2">
      <c r="A306" s="217">
        <v>44389</v>
      </c>
      <c r="B306" s="252" t="s">
        <v>6799</v>
      </c>
      <c r="C306" s="576" t="s">
        <v>6833</v>
      </c>
      <c r="D306" s="266"/>
      <c r="E306" s="42">
        <v>216134.79</v>
      </c>
      <c r="F306" s="494">
        <f t="shared" si="4"/>
        <v>395821953.76999998</v>
      </c>
    </row>
    <row r="307" spans="1:6" s="275" customFormat="1" ht="39.75" customHeight="1" x14ac:dyDescent="0.2">
      <c r="A307" s="217">
        <v>44389</v>
      </c>
      <c r="B307" s="252" t="s">
        <v>6800</v>
      </c>
      <c r="C307" s="576" t="s">
        <v>6834</v>
      </c>
      <c r="D307" s="266"/>
      <c r="E307" s="42">
        <v>402072.27</v>
      </c>
      <c r="F307" s="494">
        <f t="shared" si="4"/>
        <v>395419881.5</v>
      </c>
    </row>
    <row r="308" spans="1:6" s="275" customFormat="1" ht="41.25" customHeight="1" x14ac:dyDescent="0.2">
      <c r="A308" s="217">
        <v>44389</v>
      </c>
      <c r="B308" s="252" t="s">
        <v>6801</v>
      </c>
      <c r="C308" s="576" t="s">
        <v>6835</v>
      </c>
      <c r="D308" s="266"/>
      <c r="E308" s="42">
        <v>133024.18</v>
      </c>
      <c r="F308" s="494">
        <f t="shared" si="4"/>
        <v>395286857.31999999</v>
      </c>
    </row>
    <row r="309" spans="1:6" s="275" customFormat="1" ht="55.5" customHeight="1" x14ac:dyDescent="0.2">
      <c r="A309" s="217">
        <v>44389</v>
      </c>
      <c r="B309" s="252" t="s">
        <v>6802</v>
      </c>
      <c r="C309" s="576" t="s">
        <v>6836</v>
      </c>
      <c r="D309" s="266"/>
      <c r="E309" s="42">
        <v>92685.73</v>
      </c>
      <c r="F309" s="494">
        <f t="shared" si="4"/>
        <v>395194171.58999997</v>
      </c>
    </row>
    <row r="310" spans="1:6" s="275" customFormat="1" ht="41.25" customHeight="1" x14ac:dyDescent="0.2">
      <c r="A310" s="217">
        <v>44389</v>
      </c>
      <c r="B310" s="252" t="s">
        <v>6803</v>
      </c>
      <c r="C310" s="576" t="s">
        <v>6837</v>
      </c>
      <c r="D310" s="266"/>
      <c r="E310" s="42">
        <v>49003.24</v>
      </c>
      <c r="F310" s="494">
        <f t="shared" si="4"/>
        <v>395145168.34999996</v>
      </c>
    </row>
    <row r="311" spans="1:6" s="275" customFormat="1" ht="41.25" customHeight="1" x14ac:dyDescent="0.2">
      <c r="A311" s="217">
        <v>44389</v>
      </c>
      <c r="B311" s="252" t="s">
        <v>6804</v>
      </c>
      <c r="C311" s="576" t="s">
        <v>6838</v>
      </c>
      <c r="D311" s="266"/>
      <c r="E311" s="42">
        <v>408974.79</v>
      </c>
      <c r="F311" s="494">
        <f t="shared" si="4"/>
        <v>394736193.55999994</v>
      </c>
    </row>
    <row r="312" spans="1:6" s="275" customFormat="1" ht="50.25" customHeight="1" x14ac:dyDescent="0.2">
      <c r="A312" s="217">
        <v>44389</v>
      </c>
      <c r="B312" s="252" t="s">
        <v>6805</v>
      </c>
      <c r="C312" s="576" t="s">
        <v>6839</v>
      </c>
      <c r="D312" s="266"/>
      <c r="E312" s="42">
        <v>153865.74</v>
      </c>
      <c r="F312" s="494">
        <f t="shared" si="4"/>
        <v>394582327.81999993</v>
      </c>
    </row>
    <row r="313" spans="1:6" s="275" customFormat="1" ht="47.25" customHeight="1" x14ac:dyDescent="0.2">
      <c r="A313" s="217">
        <v>44389</v>
      </c>
      <c r="B313" s="252" t="s">
        <v>6806</v>
      </c>
      <c r="C313" s="576" t="s">
        <v>6840</v>
      </c>
      <c r="D313" s="266"/>
      <c r="E313" s="42">
        <v>466259.8</v>
      </c>
      <c r="F313" s="494">
        <f t="shared" si="4"/>
        <v>394116068.01999992</v>
      </c>
    </row>
    <row r="314" spans="1:6" s="275" customFormat="1" ht="41.25" customHeight="1" x14ac:dyDescent="0.2">
      <c r="A314" s="217">
        <v>44389</v>
      </c>
      <c r="B314" s="252" t="s">
        <v>6807</v>
      </c>
      <c r="C314" s="576" t="s">
        <v>6841</v>
      </c>
      <c r="D314" s="266"/>
      <c r="E314" s="42">
        <v>216341.74</v>
      </c>
      <c r="F314" s="494">
        <f t="shared" si="4"/>
        <v>393899726.27999991</v>
      </c>
    </row>
    <row r="315" spans="1:6" s="275" customFormat="1" ht="46.5" customHeight="1" x14ac:dyDescent="0.2">
      <c r="A315" s="217">
        <v>44389</v>
      </c>
      <c r="B315" s="252" t="s">
        <v>6808</v>
      </c>
      <c r="C315" s="576" t="s">
        <v>6842</v>
      </c>
      <c r="D315" s="266"/>
      <c r="E315" s="42">
        <v>82914.67</v>
      </c>
      <c r="F315" s="494">
        <f t="shared" si="4"/>
        <v>393816811.6099999</v>
      </c>
    </row>
    <row r="316" spans="1:6" s="275" customFormat="1" ht="48" customHeight="1" x14ac:dyDescent="0.2">
      <c r="A316" s="217">
        <v>44389</v>
      </c>
      <c r="B316" s="252" t="s">
        <v>6809</v>
      </c>
      <c r="C316" s="576" t="s">
        <v>6843</v>
      </c>
      <c r="D316" s="266"/>
      <c r="E316" s="42">
        <v>4159.63</v>
      </c>
      <c r="F316" s="494">
        <f t="shared" si="4"/>
        <v>393812651.9799999</v>
      </c>
    </row>
    <row r="317" spans="1:6" s="275" customFormat="1" ht="41.25" customHeight="1" x14ac:dyDescent="0.2">
      <c r="A317" s="217">
        <v>44389</v>
      </c>
      <c r="B317" s="252" t="s">
        <v>6810</v>
      </c>
      <c r="C317" s="576" t="s">
        <v>6356</v>
      </c>
      <c r="D317" s="266"/>
      <c r="E317" s="42">
        <v>243135.5</v>
      </c>
      <c r="F317" s="494">
        <f t="shared" si="4"/>
        <v>393569516.4799999</v>
      </c>
    </row>
    <row r="318" spans="1:6" s="275" customFormat="1" ht="41.25" customHeight="1" x14ac:dyDescent="0.2">
      <c r="A318" s="217">
        <v>44389</v>
      </c>
      <c r="B318" s="252" t="s">
        <v>6811</v>
      </c>
      <c r="C318" s="576" t="s">
        <v>6357</v>
      </c>
      <c r="D318" s="266"/>
      <c r="E318" s="42">
        <v>42435.57</v>
      </c>
      <c r="F318" s="494">
        <f t="shared" si="4"/>
        <v>393527080.90999991</v>
      </c>
    </row>
    <row r="319" spans="1:6" s="275" customFormat="1" ht="41.25" customHeight="1" x14ac:dyDescent="0.2">
      <c r="A319" s="217">
        <v>44389</v>
      </c>
      <c r="B319" s="252" t="s">
        <v>6812</v>
      </c>
      <c r="C319" s="576" t="s">
        <v>6844</v>
      </c>
      <c r="D319" s="266"/>
      <c r="E319" s="42">
        <v>174595.94</v>
      </c>
      <c r="F319" s="494">
        <f t="shared" si="4"/>
        <v>393352484.96999991</v>
      </c>
    </row>
    <row r="320" spans="1:6" s="275" customFormat="1" ht="41.25" customHeight="1" x14ac:dyDescent="0.2">
      <c r="A320" s="217">
        <v>44389</v>
      </c>
      <c r="B320" s="252" t="s">
        <v>6813</v>
      </c>
      <c r="C320" s="576" t="s">
        <v>6845</v>
      </c>
      <c r="D320" s="266"/>
      <c r="E320" s="42">
        <v>13092.11</v>
      </c>
      <c r="F320" s="494">
        <f t="shared" si="4"/>
        <v>393339392.8599999</v>
      </c>
    </row>
    <row r="321" spans="1:6" s="275" customFormat="1" ht="41.25" customHeight="1" x14ac:dyDescent="0.2">
      <c r="A321" s="217">
        <v>44389</v>
      </c>
      <c r="B321" s="252" t="s">
        <v>6814</v>
      </c>
      <c r="C321" s="576" t="s">
        <v>6846</v>
      </c>
      <c r="D321" s="266"/>
      <c r="E321" s="42">
        <v>361723.58</v>
      </c>
      <c r="F321" s="494">
        <f t="shared" si="4"/>
        <v>392977669.27999991</v>
      </c>
    </row>
    <row r="322" spans="1:6" s="275" customFormat="1" ht="41.25" customHeight="1" x14ac:dyDescent="0.2">
      <c r="A322" s="217">
        <v>44389</v>
      </c>
      <c r="B322" s="252" t="s">
        <v>6815</v>
      </c>
      <c r="C322" s="576" t="s">
        <v>6847</v>
      </c>
      <c r="D322" s="266"/>
      <c r="E322" s="42">
        <v>238848.46</v>
      </c>
      <c r="F322" s="494">
        <f t="shared" si="4"/>
        <v>392738820.81999993</v>
      </c>
    </row>
    <row r="323" spans="1:6" s="275" customFormat="1" ht="43.5" customHeight="1" x14ac:dyDescent="0.2">
      <c r="A323" s="217">
        <v>44389</v>
      </c>
      <c r="B323" s="252" t="s">
        <v>6816</v>
      </c>
      <c r="C323" s="576" t="s">
        <v>6848</v>
      </c>
      <c r="D323" s="266"/>
      <c r="E323" s="42">
        <v>409558.14</v>
      </c>
      <c r="F323" s="494">
        <f t="shared" si="4"/>
        <v>392329262.67999995</v>
      </c>
    </row>
    <row r="324" spans="1:6" s="275" customFormat="1" ht="78.75" customHeight="1" x14ac:dyDescent="0.2">
      <c r="A324" s="217">
        <v>44389</v>
      </c>
      <c r="B324" s="252" t="s">
        <v>6817</v>
      </c>
      <c r="C324" s="576" t="s">
        <v>6849</v>
      </c>
      <c r="D324" s="266"/>
      <c r="E324" s="42">
        <v>50000</v>
      </c>
      <c r="F324" s="494">
        <f t="shared" si="4"/>
        <v>392279262.67999995</v>
      </c>
    </row>
    <row r="325" spans="1:6" s="275" customFormat="1" ht="49.5" customHeight="1" x14ac:dyDescent="0.2">
      <c r="A325" s="217">
        <v>44389</v>
      </c>
      <c r="B325" s="252" t="s">
        <v>6818</v>
      </c>
      <c r="C325" s="576" t="s">
        <v>6850</v>
      </c>
      <c r="D325" s="266"/>
      <c r="E325" s="42">
        <v>116746</v>
      </c>
      <c r="F325" s="494">
        <f t="shared" si="4"/>
        <v>392162516.67999995</v>
      </c>
    </row>
    <row r="326" spans="1:6" s="275" customFormat="1" ht="65.25" customHeight="1" x14ac:dyDescent="0.2">
      <c r="A326" s="217">
        <v>44389</v>
      </c>
      <c r="B326" s="252" t="s">
        <v>6819</v>
      </c>
      <c r="C326" s="576" t="s">
        <v>6851</v>
      </c>
      <c r="D326" s="266"/>
      <c r="E326" s="42">
        <v>18000</v>
      </c>
      <c r="F326" s="494">
        <f t="shared" si="4"/>
        <v>392144516.67999995</v>
      </c>
    </row>
    <row r="327" spans="1:6" s="275" customFormat="1" ht="51" customHeight="1" x14ac:dyDescent="0.2">
      <c r="A327" s="217">
        <v>44389</v>
      </c>
      <c r="B327" s="252" t="s">
        <v>6820</v>
      </c>
      <c r="C327" s="576" t="s">
        <v>6852</v>
      </c>
      <c r="D327" s="266"/>
      <c r="E327" s="42">
        <v>41000</v>
      </c>
      <c r="F327" s="494">
        <f t="shared" si="4"/>
        <v>392103516.67999995</v>
      </c>
    </row>
    <row r="328" spans="1:6" s="275" customFormat="1" ht="45" customHeight="1" x14ac:dyDescent="0.2">
      <c r="A328" s="217">
        <v>44389</v>
      </c>
      <c r="B328" s="252" t="s">
        <v>6821</v>
      </c>
      <c r="C328" s="576" t="s">
        <v>6853</v>
      </c>
      <c r="D328" s="266"/>
      <c r="E328" s="42">
        <v>466125</v>
      </c>
      <c r="F328" s="494">
        <f t="shared" si="4"/>
        <v>391637391.67999995</v>
      </c>
    </row>
    <row r="329" spans="1:6" s="275" customFormat="1" ht="40.5" customHeight="1" x14ac:dyDescent="0.2">
      <c r="A329" s="217">
        <v>44389</v>
      </c>
      <c r="B329" s="252" t="s">
        <v>6822</v>
      </c>
      <c r="C329" s="576" t="s">
        <v>6854</v>
      </c>
      <c r="D329" s="266"/>
      <c r="E329" s="42">
        <v>289871.53999999998</v>
      </c>
      <c r="F329" s="494">
        <f t="shared" si="4"/>
        <v>391347520.13999993</v>
      </c>
    </row>
    <row r="330" spans="1:6" s="275" customFormat="1" ht="45.75" customHeight="1" x14ac:dyDescent="0.2">
      <c r="A330" s="217">
        <v>44389</v>
      </c>
      <c r="B330" s="252" t="s">
        <v>6823</v>
      </c>
      <c r="C330" s="576" t="s">
        <v>6855</v>
      </c>
      <c r="D330" s="266"/>
      <c r="E330" s="42">
        <v>17086.939999999999</v>
      </c>
      <c r="F330" s="494">
        <f t="shared" si="4"/>
        <v>391330433.19999993</v>
      </c>
    </row>
    <row r="331" spans="1:6" s="275" customFormat="1" ht="41.25" customHeight="1" x14ac:dyDescent="0.2">
      <c r="A331" s="217">
        <v>44389</v>
      </c>
      <c r="B331" s="252" t="s">
        <v>6824</v>
      </c>
      <c r="C331" s="576" t="s">
        <v>6856</v>
      </c>
      <c r="D331" s="266"/>
      <c r="E331" s="42">
        <v>291974.62</v>
      </c>
      <c r="F331" s="494">
        <f t="shared" si="4"/>
        <v>391038458.57999992</v>
      </c>
    </row>
    <row r="332" spans="1:6" s="275" customFormat="1" ht="41.25" customHeight="1" x14ac:dyDescent="0.2">
      <c r="A332" s="217">
        <v>44389</v>
      </c>
      <c r="B332" s="252" t="s">
        <v>6825</v>
      </c>
      <c r="C332" s="576" t="s">
        <v>6857</v>
      </c>
      <c r="D332" s="266"/>
      <c r="E332" s="42">
        <v>313868.65000000002</v>
      </c>
      <c r="F332" s="494">
        <f t="shared" si="4"/>
        <v>390724589.92999995</v>
      </c>
    </row>
    <row r="333" spans="1:6" s="275" customFormat="1" ht="41.25" customHeight="1" x14ac:dyDescent="0.2">
      <c r="A333" s="217">
        <v>44389</v>
      </c>
      <c r="B333" s="252" t="s">
        <v>6826</v>
      </c>
      <c r="C333" s="576" t="s">
        <v>6858</v>
      </c>
      <c r="D333" s="266"/>
      <c r="E333" s="42">
        <v>267296.49</v>
      </c>
      <c r="F333" s="494">
        <f t="shared" si="4"/>
        <v>390457293.43999994</v>
      </c>
    </row>
    <row r="334" spans="1:6" s="275" customFormat="1" ht="41.25" customHeight="1" x14ac:dyDescent="0.2">
      <c r="A334" s="217">
        <v>44389</v>
      </c>
      <c r="B334" s="252" t="s">
        <v>6827</v>
      </c>
      <c r="C334" s="576" t="s">
        <v>6859</v>
      </c>
      <c r="D334" s="266"/>
      <c r="E334" s="42">
        <v>2183.56</v>
      </c>
      <c r="F334" s="494">
        <f t="shared" si="4"/>
        <v>390455109.87999994</v>
      </c>
    </row>
    <row r="335" spans="1:6" s="275" customFormat="1" ht="41.25" customHeight="1" x14ac:dyDescent="0.2">
      <c r="A335" s="217">
        <v>44389</v>
      </c>
      <c r="B335" s="252" t="s">
        <v>6781</v>
      </c>
      <c r="C335" s="576" t="s">
        <v>6860</v>
      </c>
      <c r="D335" s="266"/>
      <c r="E335" s="42">
        <v>126825</v>
      </c>
      <c r="F335" s="494">
        <f t="shared" ref="F335:F398" si="5">F334-E335</f>
        <v>390328284.87999994</v>
      </c>
    </row>
    <row r="336" spans="1:6" s="275" customFormat="1" ht="59.25" customHeight="1" x14ac:dyDescent="0.2">
      <c r="A336" s="217">
        <v>44389</v>
      </c>
      <c r="B336" s="252" t="s">
        <v>6782</v>
      </c>
      <c r="C336" s="576" t="s">
        <v>6861</v>
      </c>
      <c r="D336" s="266"/>
      <c r="E336" s="42">
        <v>388930</v>
      </c>
      <c r="F336" s="494">
        <f t="shared" si="5"/>
        <v>389939354.87999994</v>
      </c>
    </row>
    <row r="337" spans="1:6" s="275" customFormat="1" ht="48" customHeight="1" x14ac:dyDescent="0.2">
      <c r="A337" s="217">
        <v>44389</v>
      </c>
      <c r="B337" s="252" t="s">
        <v>6783</v>
      </c>
      <c r="C337" s="576" t="s">
        <v>6862</v>
      </c>
      <c r="D337" s="266"/>
      <c r="E337" s="42">
        <v>652.58000000000004</v>
      </c>
      <c r="F337" s="494">
        <f t="shared" si="5"/>
        <v>389938702.29999995</v>
      </c>
    </row>
    <row r="338" spans="1:6" s="275" customFormat="1" ht="102" customHeight="1" x14ac:dyDescent="0.2">
      <c r="A338" s="217">
        <v>44389</v>
      </c>
      <c r="B338" s="252" t="s">
        <v>6784</v>
      </c>
      <c r="C338" s="576" t="s">
        <v>6863</v>
      </c>
      <c r="D338" s="266"/>
      <c r="E338" s="42">
        <v>113000</v>
      </c>
      <c r="F338" s="494">
        <f t="shared" si="5"/>
        <v>389825702.29999995</v>
      </c>
    </row>
    <row r="339" spans="1:6" s="275" customFormat="1" ht="58.5" customHeight="1" x14ac:dyDescent="0.2">
      <c r="A339" s="217">
        <v>44389</v>
      </c>
      <c r="B339" s="252" t="s">
        <v>6785</v>
      </c>
      <c r="C339" s="576" t="s">
        <v>6864</v>
      </c>
      <c r="D339" s="266"/>
      <c r="E339" s="42">
        <v>388930</v>
      </c>
      <c r="F339" s="494">
        <f t="shared" si="5"/>
        <v>389436772.29999995</v>
      </c>
    </row>
    <row r="340" spans="1:6" s="275" customFormat="1" ht="45.75" customHeight="1" x14ac:dyDescent="0.2">
      <c r="A340" s="217">
        <v>44389</v>
      </c>
      <c r="B340" s="252" t="s">
        <v>6786</v>
      </c>
      <c r="C340" s="576" t="s">
        <v>6865</v>
      </c>
      <c r="D340" s="266"/>
      <c r="E340" s="42">
        <v>126825</v>
      </c>
      <c r="F340" s="494">
        <f t="shared" si="5"/>
        <v>389309947.29999995</v>
      </c>
    </row>
    <row r="341" spans="1:6" s="275" customFormat="1" ht="45" customHeight="1" x14ac:dyDescent="0.2">
      <c r="A341" s="217">
        <v>44389</v>
      </c>
      <c r="B341" s="252" t="s">
        <v>6787</v>
      </c>
      <c r="C341" s="576" t="s">
        <v>6866</v>
      </c>
      <c r="D341" s="266"/>
      <c r="E341" s="42">
        <v>126825</v>
      </c>
      <c r="F341" s="494">
        <f t="shared" si="5"/>
        <v>389183122.29999995</v>
      </c>
    </row>
    <row r="342" spans="1:6" s="275" customFormat="1" ht="27" customHeight="1" x14ac:dyDescent="0.2">
      <c r="A342" s="217">
        <v>44389</v>
      </c>
      <c r="B342" s="252" t="s">
        <v>6788</v>
      </c>
      <c r="C342" s="576" t="s">
        <v>6867</v>
      </c>
      <c r="D342" s="266"/>
      <c r="E342" s="42">
        <v>34457422.119999997</v>
      </c>
      <c r="F342" s="494">
        <f t="shared" si="5"/>
        <v>354725700.17999995</v>
      </c>
    </row>
    <row r="343" spans="1:6" s="275" customFormat="1" ht="51.75" customHeight="1" x14ac:dyDescent="0.2">
      <c r="A343" s="217">
        <v>44389</v>
      </c>
      <c r="B343" s="252" t="s">
        <v>6789</v>
      </c>
      <c r="C343" s="576" t="s">
        <v>6868</v>
      </c>
      <c r="D343" s="266"/>
      <c r="E343" s="42">
        <v>126825</v>
      </c>
      <c r="F343" s="494">
        <f t="shared" si="5"/>
        <v>354598875.17999995</v>
      </c>
    </row>
    <row r="344" spans="1:6" s="275" customFormat="1" ht="41.25" customHeight="1" x14ac:dyDescent="0.2">
      <c r="A344" s="217">
        <v>44389</v>
      </c>
      <c r="B344" s="252" t="s">
        <v>6790</v>
      </c>
      <c r="C344" s="576" t="s">
        <v>6869</v>
      </c>
      <c r="D344" s="266"/>
      <c r="E344" s="42">
        <v>126825</v>
      </c>
      <c r="F344" s="494">
        <f t="shared" si="5"/>
        <v>354472050.17999995</v>
      </c>
    </row>
    <row r="345" spans="1:6" s="275" customFormat="1" ht="59.25" customHeight="1" x14ac:dyDescent="0.2">
      <c r="A345" s="217">
        <v>44390</v>
      </c>
      <c r="B345" s="252" t="s">
        <v>6899</v>
      </c>
      <c r="C345" s="576" t="s">
        <v>6916</v>
      </c>
      <c r="D345" s="266"/>
      <c r="E345" s="42">
        <v>339000</v>
      </c>
      <c r="F345" s="494">
        <f t="shared" si="5"/>
        <v>354133050.17999995</v>
      </c>
    </row>
    <row r="346" spans="1:6" s="275" customFormat="1" ht="74.25" customHeight="1" x14ac:dyDescent="0.2">
      <c r="A346" s="217">
        <v>44390</v>
      </c>
      <c r="B346" s="252" t="s">
        <v>6900</v>
      </c>
      <c r="C346" s="576" t="s">
        <v>6917</v>
      </c>
      <c r="D346" s="266"/>
      <c r="E346" s="42">
        <v>149764.54999999999</v>
      </c>
      <c r="F346" s="494">
        <f t="shared" si="5"/>
        <v>353983285.62999994</v>
      </c>
    </row>
    <row r="347" spans="1:6" s="275" customFormat="1" ht="51" customHeight="1" x14ac:dyDescent="0.2">
      <c r="A347" s="217">
        <v>44390</v>
      </c>
      <c r="B347" s="252" t="s">
        <v>6901</v>
      </c>
      <c r="C347" s="576" t="s">
        <v>6918</v>
      </c>
      <c r="D347" s="266"/>
      <c r="E347" s="42">
        <v>9244465.5899999999</v>
      </c>
      <c r="F347" s="494">
        <f t="shared" si="5"/>
        <v>344738820.03999996</v>
      </c>
    </row>
    <row r="348" spans="1:6" s="275" customFormat="1" ht="59.25" customHeight="1" x14ac:dyDescent="0.2">
      <c r="A348" s="217">
        <v>44390</v>
      </c>
      <c r="B348" s="252" t="s">
        <v>6902</v>
      </c>
      <c r="C348" s="576" t="s">
        <v>6919</v>
      </c>
      <c r="D348" s="266"/>
      <c r="E348" s="42">
        <v>240967.5</v>
      </c>
      <c r="F348" s="494">
        <f t="shared" si="5"/>
        <v>344497852.53999996</v>
      </c>
    </row>
    <row r="349" spans="1:6" s="275" customFormat="1" ht="84" customHeight="1" x14ac:dyDescent="0.2">
      <c r="A349" s="217">
        <v>44390</v>
      </c>
      <c r="B349" s="252" t="s">
        <v>6903</v>
      </c>
      <c r="C349" s="576" t="s">
        <v>6920</v>
      </c>
      <c r="D349" s="266"/>
      <c r="E349" s="42">
        <v>113000</v>
      </c>
      <c r="F349" s="494">
        <f t="shared" si="5"/>
        <v>344384852.53999996</v>
      </c>
    </row>
    <row r="350" spans="1:6" s="275" customFormat="1" ht="48" customHeight="1" x14ac:dyDescent="0.2">
      <c r="A350" s="217">
        <v>44390</v>
      </c>
      <c r="B350" s="252" t="s">
        <v>6904</v>
      </c>
      <c r="C350" s="576" t="s">
        <v>6921</v>
      </c>
      <c r="D350" s="266"/>
      <c r="E350" s="42">
        <v>38081.360000000001</v>
      </c>
      <c r="F350" s="494">
        <f t="shared" si="5"/>
        <v>344346771.17999995</v>
      </c>
    </row>
    <row r="351" spans="1:6" s="275" customFormat="1" ht="60" customHeight="1" x14ac:dyDescent="0.2">
      <c r="A351" s="217">
        <v>44390</v>
      </c>
      <c r="B351" s="252" t="s">
        <v>6905</v>
      </c>
      <c r="C351" s="576" t="s">
        <v>6922</v>
      </c>
      <c r="D351" s="266"/>
      <c r="E351" s="42">
        <v>169500</v>
      </c>
      <c r="F351" s="494">
        <f t="shared" si="5"/>
        <v>344177271.17999995</v>
      </c>
    </row>
    <row r="352" spans="1:6" s="275" customFormat="1" ht="41.25" customHeight="1" x14ac:dyDescent="0.2">
      <c r="A352" s="217">
        <v>44390</v>
      </c>
      <c r="B352" s="252" t="s">
        <v>6906</v>
      </c>
      <c r="C352" s="576" t="s">
        <v>6923</v>
      </c>
      <c r="D352" s="266"/>
      <c r="E352" s="42">
        <v>415029.99</v>
      </c>
      <c r="F352" s="494">
        <f t="shared" si="5"/>
        <v>343762241.18999994</v>
      </c>
    </row>
    <row r="353" spans="1:6" s="275" customFormat="1" ht="41.25" customHeight="1" x14ac:dyDescent="0.2">
      <c r="A353" s="217">
        <v>44390</v>
      </c>
      <c r="B353" s="252" t="s">
        <v>6907</v>
      </c>
      <c r="C353" s="576" t="s">
        <v>6924</v>
      </c>
      <c r="D353" s="266"/>
      <c r="E353" s="42">
        <v>398837.1</v>
      </c>
      <c r="F353" s="494">
        <f t="shared" si="5"/>
        <v>343363404.08999991</v>
      </c>
    </row>
    <row r="354" spans="1:6" s="275" customFormat="1" ht="41.25" customHeight="1" x14ac:dyDescent="0.2">
      <c r="A354" s="217">
        <v>44390</v>
      </c>
      <c r="B354" s="252" t="s">
        <v>6908</v>
      </c>
      <c r="C354" s="576" t="s">
        <v>6925</v>
      </c>
      <c r="D354" s="266"/>
      <c r="E354" s="42">
        <v>89161.44</v>
      </c>
      <c r="F354" s="494">
        <f t="shared" si="5"/>
        <v>343274242.64999992</v>
      </c>
    </row>
    <row r="355" spans="1:6" s="275" customFormat="1" ht="51.75" customHeight="1" x14ac:dyDescent="0.2">
      <c r="A355" s="217">
        <v>44390</v>
      </c>
      <c r="B355" s="252" t="s">
        <v>6909</v>
      </c>
      <c r="C355" s="576" t="s">
        <v>6926</v>
      </c>
      <c r="D355" s="266"/>
      <c r="E355" s="42">
        <v>235524.74</v>
      </c>
      <c r="F355" s="494">
        <f t="shared" si="5"/>
        <v>343038717.90999991</v>
      </c>
    </row>
    <row r="356" spans="1:6" s="275" customFormat="1" ht="38.25" customHeight="1" x14ac:dyDescent="0.2">
      <c r="A356" s="217">
        <v>44390</v>
      </c>
      <c r="B356" s="252" t="s">
        <v>6910</v>
      </c>
      <c r="C356" s="576" t="s">
        <v>6927</v>
      </c>
      <c r="D356" s="266"/>
      <c r="E356" s="42">
        <v>412415.9</v>
      </c>
      <c r="F356" s="494">
        <f t="shared" si="5"/>
        <v>342626302.00999993</v>
      </c>
    </row>
    <row r="357" spans="1:6" s="275" customFormat="1" ht="60.75" customHeight="1" x14ac:dyDescent="0.2">
      <c r="A357" s="217">
        <v>44390</v>
      </c>
      <c r="B357" s="252" t="s">
        <v>6911</v>
      </c>
      <c r="C357" s="576" t="s">
        <v>6928</v>
      </c>
      <c r="D357" s="266"/>
      <c r="E357" s="42">
        <v>9000</v>
      </c>
      <c r="F357" s="494">
        <f t="shared" si="5"/>
        <v>342617302.00999993</v>
      </c>
    </row>
    <row r="358" spans="1:6" s="275" customFormat="1" ht="41.25" customHeight="1" x14ac:dyDescent="0.2">
      <c r="A358" s="217">
        <v>44390</v>
      </c>
      <c r="B358" s="252" t="s">
        <v>6912</v>
      </c>
      <c r="C358" s="576" t="s">
        <v>6929</v>
      </c>
      <c r="D358" s="266"/>
      <c r="E358" s="42">
        <v>163014.95000000001</v>
      </c>
      <c r="F358" s="494">
        <f t="shared" si="5"/>
        <v>342454287.05999994</v>
      </c>
    </row>
    <row r="359" spans="1:6" s="275" customFormat="1" ht="21" customHeight="1" x14ac:dyDescent="0.2">
      <c r="A359" s="217">
        <v>44390</v>
      </c>
      <c r="B359" s="252" t="s">
        <v>6913</v>
      </c>
      <c r="C359" s="576" t="s">
        <v>41</v>
      </c>
      <c r="D359" s="266"/>
      <c r="E359" s="42">
        <v>0</v>
      </c>
      <c r="F359" s="494">
        <f t="shared" si="5"/>
        <v>342454287.05999994</v>
      </c>
    </row>
    <row r="360" spans="1:6" s="275" customFormat="1" ht="41.25" customHeight="1" x14ac:dyDescent="0.2">
      <c r="A360" s="217">
        <v>44390</v>
      </c>
      <c r="B360" s="252" t="s">
        <v>6914</v>
      </c>
      <c r="C360" s="576" t="s">
        <v>6930</v>
      </c>
      <c r="D360" s="266"/>
      <c r="E360" s="42">
        <v>119360.72</v>
      </c>
      <c r="F360" s="494">
        <f t="shared" si="5"/>
        <v>342334926.33999991</v>
      </c>
    </row>
    <row r="361" spans="1:6" s="275" customFormat="1" ht="34.5" customHeight="1" x14ac:dyDescent="0.2">
      <c r="A361" s="217">
        <v>44390</v>
      </c>
      <c r="B361" s="252" t="s">
        <v>6915</v>
      </c>
      <c r="C361" s="576" t="s">
        <v>6931</v>
      </c>
      <c r="D361" s="266"/>
      <c r="E361" s="42">
        <v>299722</v>
      </c>
      <c r="F361" s="494">
        <f t="shared" si="5"/>
        <v>342035204.33999991</v>
      </c>
    </row>
    <row r="362" spans="1:6" s="275" customFormat="1" ht="64.5" customHeight="1" x14ac:dyDescent="0.2">
      <c r="A362" s="217">
        <v>44390</v>
      </c>
      <c r="B362" s="252" t="s">
        <v>6879</v>
      </c>
      <c r="C362" s="576" t="s">
        <v>6932</v>
      </c>
      <c r="D362" s="266"/>
      <c r="E362" s="42">
        <v>376247.5</v>
      </c>
      <c r="F362" s="494">
        <f t="shared" si="5"/>
        <v>341658956.83999991</v>
      </c>
    </row>
    <row r="363" spans="1:6" s="275" customFormat="1" ht="54" customHeight="1" x14ac:dyDescent="0.2">
      <c r="A363" s="217">
        <v>44390</v>
      </c>
      <c r="B363" s="252" t="s">
        <v>6880</v>
      </c>
      <c r="C363" s="576" t="s">
        <v>6933</v>
      </c>
      <c r="D363" s="266"/>
      <c r="E363" s="42">
        <v>122597.5</v>
      </c>
      <c r="F363" s="494">
        <f t="shared" si="5"/>
        <v>341536359.33999991</v>
      </c>
    </row>
    <row r="364" spans="1:6" s="275" customFormat="1" ht="51.75" customHeight="1" x14ac:dyDescent="0.2">
      <c r="A364" s="217">
        <v>44390</v>
      </c>
      <c r="B364" s="252" t="s">
        <v>6881</v>
      </c>
      <c r="C364" s="576" t="s">
        <v>6934</v>
      </c>
      <c r="D364" s="266"/>
      <c r="E364" s="42">
        <v>126825</v>
      </c>
      <c r="F364" s="494">
        <f t="shared" si="5"/>
        <v>341409534.33999991</v>
      </c>
    </row>
    <row r="365" spans="1:6" s="275" customFormat="1" ht="41.25" customHeight="1" x14ac:dyDescent="0.2">
      <c r="A365" s="217">
        <v>44390</v>
      </c>
      <c r="B365" s="252" t="s">
        <v>6882</v>
      </c>
      <c r="C365" s="576" t="s">
        <v>6935</v>
      </c>
      <c r="D365" s="266"/>
      <c r="E365" s="42">
        <v>131052.5</v>
      </c>
      <c r="F365" s="494">
        <f t="shared" si="5"/>
        <v>341278481.83999991</v>
      </c>
    </row>
    <row r="366" spans="1:6" s="412" customFormat="1" ht="30" customHeight="1" x14ac:dyDescent="0.2">
      <c r="A366" s="217">
        <v>44390</v>
      </c>
      <c r="B366" s="252" t="s">
        <v>6883</v>
      </c>
      <c r="C366" s="576" t="s">
        <v>6936</v>
      </c>
      <c r="D366" s="402"/>
      <c r="E366" s="42">
        <v>46453.919999999998</v>
      </c>
      <c r="F366" s="494">
        <f t="shared" si="5"/>
        <v>341232027.9199999</v>
      </c>
    </row>
    <row r="367" spans="1:6" s="275" customFormat="1" ht="60.75" customHeight="1" x14ac:dyDescent="0.2">
      <c r="A367" s="217">
        <v>44390</v>
      </c>
      <c r="B367" s="252" t="s">
        <v>6884</v>
      </c>
      <c r="C367" s="576" t="s">
        <v>6937</v>
      </c>
      <c r="D367" s="266"/>
      <c r="E367" s="42">
        <v>359337.5</v>
      </c>
      <c r="F367" s="494">
        <f t="shared" si="5"/>
        <v>340872690.4199999</v>
      </c>
    </row>
    <row r="368" spans="1:6" s="275" customFormat="1" ht="58.5" customHeight="1" x14ac:dyDescent="0.2">
      <c r="A368" s="217">
        <v>44390</v>
      </c>
      <c r="B368" s="252" t="s">
        <v>6885</v>
      </c>
      <c r="C368" s="576" t="s">
        <v>6938</v>
      </c>
      <c r="D368" s="266"/>
      <c r="E368" s="42">
        <v>9000</v>
      </c>
      <c r="F368" s="494">
        <f t="shared" si="5"/>
        <v>340863690.4199999</v>
      </c>
    </row>
    <row r="369" spans="1:6" s="275" customFormat="1" ht="53.25" customHeight="1" x14ac:dyDescent="0.2">
      <c r="A369" s="217">
        <v>44390</v>
      </c>
      <c r="B369" s="252" t="s">
        <v>6886</v>
      </c>
      <c r="C369" s="576" t="s">
        <v>6939</v>
      </c>
      <c r="D369" s="266"/>
      <c r="E369" s="42">
        <v>126825</v>
      </c>
      <c r="F369" s="494">
        <f t="shared" si="5"/>
        <v>340736865.4199999</v>
      </c>
    </row>
    <row r="370" spans="1:6" s="275" customFormat="1" ht="57" customHeight="1" x14ac:dyDescent="0.2">
      <c r="A370" s="217">
        <v>44390</v>
      </c>
      <c r="B370" s="252" t="s">
        <v>6887</v>
      </c>
      <c r="C370" s="576" t="s">
        <v>6940</v>
      </c>
      <c r="D370" s="266"/>
      <c r="E370" s="42">
        <v>287470</v>
      </c>
      <c r="F370" s="494">
        <f t="shared" si="5"/>
        <v>340449395.4199999</v>
      </c>
    </row>
    <row r="371" spans="1:6" s="275" customFormat="1" ht="60" customHeight="1" x14ac:dyDescent="0.2">
      <c r="A371" s="217">
        <v>44390</v>
      </c>
      <c r="B371" s="252" t="s">
        <v>6888</v>
      </c>
      <c r="C371" s="576" t="s">
        <v>6941</v>
      </c>
      <c r="D371" s="266"/>
      <c r="E371" s="42">
        <v>363565</v>
      </c>
      <c r="F371" s="494">
        <f t="shared" si="5"/>
        <v>340085830.4199999</v>
      </c>
    </row>
    <row r="372" spans="1:6" s="275" customFormat="1" ht="59.25" customHeight="1" x14ac:dyDescent="0.2">
      <c r="A372" s="217">
        <v>44390</v>
      </c>
      <c r="B372" s="252" t="s">
        <v>6889</v>
      </c>
      <c r="C372" s="576" t="s">
        <v>6942</v>
      </c>
      <c r="D372" s="266"/>
      <c r="E372" s="42">
        <v>456570</v>
      </c>
      <c r="F372" s="494">
        <f t="shared" si="5"/>
        <v>339629260.4199999</v>
      </c>
    </row>
    <row r="373" spans="1:6" s="275" customFormat="1" ht="48" customHeight="1" x14ac:dyDescent="0.2">
      <c r="A373" s="217">
        <v>44390</v>
      </c>
      <c r="B373" s="252" t="s">
        <v>6890</v>
      </c>
      <c r="C373" s="576" t="s">
        <v>6943</v>
      </c>
      <c r="D373" s="266"/>
      <c r="E373" s="42">
        <v>29592.5</v>
      </c>
      <c r="F373" s="494">
        <f t="shared" si="5"/>
        <v>339599667.9199999</v>
      </c>
    </row>
    <row r="374" spans="1:6" s="275" customFormat="1" ht="39.75" customHeight="1" x14ac:dyDescent="0.2">
      <c r="A374" s="217">
        <v>44390</v>
      </c>
      <c r="B374" s="252" t="s">
        <v>6891</v>
      </c>
      <c r="C374" s="576" t="s">
        <v>6944</v>
      </c>
      <c r="D374" s="266"/>
      <c r="E374" s="42">
        <v>131052.5</v>
      </c>
      <c r="F374" s="494">
        <f t="shared" si="5"/>
        <v>339468615.4199999</v>
      </c>
    </row>
    <row r="375" spans="1:6" s="275" customFormat="1" ht="41.25" customHeight="1" x14ac:dyDescent="0.2">
      <c r="A375" s="217">
        <v>44390</v>
      </c>
      <c r="B375" s="252" t="s">
        <v>6892</v>
      </c>
      <c r="C375" s="576" t="s">
        <v>6945</v>
      </c>
      <c r="D375" s="266"/>
      <c r="E375" s="42">
        <v>6300</v>
      </c>
      <c r="F375" s="494">
        <f t="shared" si="5"/>
        <v>339462315.4199999</v>
      </c>
    </row>
    <row r="376" spans="1:6" s="275" customFormat="1" ht="51" customHeight="1" x14ac:dyDescent="0.2">
      <c r="A376" s="217">
        <v>44390</v>
      </c>
      <c r="B376" s="252" t="s">
        <v>6893</v>
      </c>
      <c r="C376" s="576" t="s">
        <v>6946</v>
      </c>
      <c r="D376" s="266"/>
      <c r="E376" s="42">
        <v>207147.5</v>
      </c>
      <c r="F376" s="494">
        <f t="shared" si="5"/>
        <v>339255167.9199999</v>
      </c>
    </row>
    <row r="377" spans="1:6" s="275" customFormat="1" ht="72.75" customHeight="1" x14ac:dyDescent="0.2">
      <c r="A377" s="217">
        <v>44390</v>
      </c>
      <c r="B377" s="252" t="s">
        <v>6894</v>
      </c>
      <c r="C377" s="576" t="s">
        <v>6947</v>
      </c>
      <c r="D377" s="266"/>
      <c r="E377" s="42">
        <v>197750</v>
      </c>
      <c r="F377" s="494">
        <f t="shared" si="5"/>
        <v>339057417.9199999</v>
      </c>
    </row>
    <row r="378" spans="1:6" s="275" customFormat="1" ht="50.25" customHeight="1" x14ac:dyDescent="0.2">
      <c r="A378" s="217">
        <v>44390</v>
      </c>
      <c r="B378" s="252" t="s">
        <v>6895</v>
      </c>
      <c r="C378" s="576" t="s">
        <v>6948</v>
      </c>
      <c r="D378" s="266"/>
      <c r="E378" s="42">
        <v>34380.93</v>
      </c>
      <c r="F378" s="494">
        <f t="shared" si="5"/>
        <v>339023036.98999989</v>
      </c>
    </row>
    <row r="379" spans="1:6" s="275" customFormat="1" ht="54.75" customHeight="1" x14ac:dyDescent="0.2">
      <c r="A379" s="217">
        <v>44390</v>
      </c>
      <c r="B379" s="252" t="s">
        <v>6896</v>
      </c>
      <c r="C379" s="576" t="s">
        <v>6949</v>
      </c>
      <c r="D379" s="266"/>
      <c r="E379" s="42">
        <v>245195</v>
      </c>
      <c r="F379" s="494">
        <f t="shared" si="5"/>
        <v>338777841.98999989</v>
      </c>
    </row>
    <row r="380" spans="1:6" s="275" customFormat="1" ht="32.25" customHeight="1" x14ac:dyDescent="0.2">
      <c r="A380" s="217">
        <v>44390</v>
      </c>
      <c r="B380" s="252" t="s">
        <v>6897</v>
      </c>
      <c r="C380" s="576" t="s">
        <v>6950</v>
      </c>
      <c r="D380" s="266"/>
      <c r="E380" s="42">
        <v>18998941.82</v>
      </c>
      <c r="F380" s="494">
        <f t="shared" si="5"/>
        <v>319778900.1699999</v>
      </c>
    </row>
    <row r="381" spans="1:6" s="275" customFormat="1" ht="50.25" customHeight="1" x14ac:dyDescent="0.2">
      <c r="A381" s="217">
        <v>44390</v>
      </c>
      <c r="B381" s="252" t="s">
        <v>6898</v>
      </c>
      <c r="C381" s="576" t="s">
        <v>6951</v>
      </c>
      <c r="D381" s="266"/>
      <c r="E381" s="42">
        <v>236740</v>
      </c>
      <c r="F381" s="494">
        <f t="shared" si="5"/>
        <v>319542160.1699999</v>
      </c>
    </row>
    <row r="382" spans="1:6" s="275" customFormat="1" ht="48.75" customHeight="1" x14ac:dyDescent="0.2">
      <c r="A382" s="217">
        <v>44391</v>
      </c>
      <c r="B382" s="252" t="s">
        <v>6957</v>
      </c>
      <c r="C382" s="576" t="s">
        <v>6969</v>
      </c>
      <c r="D382" s="266"/>
      <c r="E382" s="42">
        <v>29097.5</v>
      </c>
      <c r="F382" s="494">
        <f t="shared" si="5"/>
        <v>319513062.6699999</v>
      </c>
    </row>
    <row r="383" spans="1:6" s="275" customFormat="1" ht="50.25" customHeight="1" x14ac:dyDescent="0.2">
      <c r="A383" s="217">
        <v>44391</v>
      </c>
      <c r="B383" s="252" t="s">
        <v>6958</v>
      </c>
      <c r="C383" s="576" t="s">
        <v>6970</v>
      </c>
      <c r="D383" s="266"/>
      <c r="E383" s="42">
        <v>100311.24</v>
      </c>
      <c r="F383" s="494">
        <f t="shared" si="5"/>
        <v>319412751.42999989</v>
      </c>
    </row>
    <row r="384" spans="1:6" s="275" customFormat="1" ht="21.75" customHeight="1" x14ac:dyDescent="0.2">
      <c r="A384" s="217">
        <v>44391</v>
      </c>
      <c r="B384" s="252" t="s">
        <v>6959</v>
      </c>
      <c r="C384" s="576" t="s">
        <v>41</v>
      </c>
      <c r="D384" s="266"/>
      <c r="E384" s="42">
        <v>0</v>
      </c>
      <c r="F384" s="494">
        <f t="shared" si="5"/>
        <v>319412751.42999989</v>
      </c>
    </row>
    <row r="385" spans="1:6" s="275" customFormat="1" ht="30.75" customHeight="1" x14ac:dyDescent="0.2">
      <c r="A385" s="217">
        <v>44391</v>
      </c>
      <c r="B385" s="252" t="s">
        <v>6960</v>
      </c>
      <c r="C385" s="576" t="s">
        <v>6971</v>
      </c>
      <c r="D385" s="266"/>
      <c r="E385" s="42">
        <v>718832.49</v>
      </c>
      <c r="F385" s="494">
        <f t="shared" si="5"/>
        <v>318693918.93999988</v>
      </c>
    </row>
    <row r="386" spans="1:6" s="275" customFormat="1" ht="44.25" customHeight="1" x14ac:dyDescent="0.2">
      <c r="A386" s="217">
        <v>44391</v>
      </c>
      <c r="B386" s="252" t="s">
        <v>6961</v>
      </c>
      <c r="C386" s="576" t="s">
        <v>6972</v>
      </c>
      <c r="D386" s="266"/>
      <c r="E386" s="42">
        <v>1360806.36</v>
      </c>
      <c r="F386" s="494">
        <f t="shared" si="5"/>
        <v>317333112.57999986</v>
      </c>
    </row>
    <row r="387" spans="1:6" s="275" customFormat="1" ht="42" customHeight="1" x14ac:dyDescent="0.2">
      <c r="A387" s="217">
        <v>44391</v>
      </c>
      <c r="B387" s="252" t="s">
        <v>6962</v>
      </c>
      <c r="C387" s="576" t="s">
        <v>6973</v>
      </c>
      <c r="D387" s="266"/>
      <c r="E387" s="42">
        <v>5824</v>
      </c>
      <c r="F387" s="494">
        <f t="shared" si="5"/>
        <v>317327288.57999986</v>
      </c>
    </row>
    <row r="388" spans="1:6" s="275" customFormat="1" ht="35.25" customHeight="1" x14ac:dyDescent="0.2">
      <c r="A388" s="217">
        <v>44391</v>
      </c>
      <c r="B388" s="252" t="s">
        <v>6963</v>
      </c>
      <c r="C388" s="576" t="s">
        <v>6974</v>
      </c>
      <c r="D388" s="266"/>
      <c r="E388" s="42">
        <v>117280.22</v>
      </c>
      <c r="F388" s="494">
        <f t="shared" si="5"/>
        <v>317210008.35999984</v>
      </c>
    </row>
    <row r="389" spans="1:6" s="275" customFormat="1" ht="72" customHeight="1" x14ac:dyDescent="0.2">
      <c r="A389" s="217">
        <v>44391</v>
      </c>
      <c r="B389" s="252" t="s">
        <v>6964</v>
      </c>
      <c r="C389" s="576" t="s">
        <v>6975</v>
      </c>
      <c r="D389" s="266"/>
      <c r="E389" s="42">
        <v>667945</v>
      </c>
      <c r="F389" s="494">
        <f t="shared" si="5"/>
        <v>316542063.35999984</v>
      </c>
    </row>
    <row r="390" spans="1:6" s="275" customFormat="1" ht="33.75" customHeight="1" x14ac:dyDescent="0.2">
      <c r="A390" s="217">
        <v>44391</v>
      </c>
      <c r="B390" s="252" t="s">
        <v>6965</v>
      </c>
      <c r="C390" s="576" t="s">
        <v>6976</v>
      </c>
      <c r="D390" s="266"/>
      <c r="E390" s="42">
        <v>200802.76</v>
      </c>
      <c r="F390" s="494">
        <f t="shared" si="5"/>
        <v>316341260.59999985</v>
      </c>
    </row>
    <row r="391" spans="1:6" s="275" customFormat="1" ht="72.75" customHeight="1" x14ac:dyDescent="0.2">
      <c r="A391" s="217">
        <v>44391</v>
      </c>
      <c r="B391" s="252" t="s">
        <v>6966</v>
      </c>
      <c r="C391" s="576" t="s">
        <v>6977</v>
      </c>
      <c r="D391" s="266"/>
      <c r="E391" s="42">
        <v>697537.5</v>
      </c>
      <c r="F391" s="494">
        <f t="shared" si="5"/>
        <v>315643723.09999985</v>
      </c>
    </row>
    <row r="392" spans="1:6" s="275" customFormat="1" ht="60.75" customHeight="1" x14ac:dyDescent="0.2">
      <c r="A392" s="217">
        <v>44391</v>
      </c>
      <c r="B392" s="252" t="s">
        <v>6967</v>
      </c>
      <c r="C392" s="576" t="s">
        <v>6978</v>
      </c>
      <c r="D392" s="266"/>
      <c r="E392" s="42">
        <v>537777.67000000004</v>
      </c>
      <c r="F392" s="494">
        <f t="shared" si="5"/>
        <v>315105945.42999983</v>
      </c>
    </row>
    <row r="393" spans="1:6" s="275" customFormat="1" ht="69" customHeight="1" x14ac:dyDescent="0.2">
      <c r="A393" s="217">
        <v>44391</v>
      </c>
      <c r="B393" s="252" t="s">
        <v>6968</v>
      </c>
      <c r="C393" s="576" t="s">
        <v>6979</v>
      </c>
      <c r="D393" s="266"/>
      <c r="E393" s="42">
        <v>50000</v>
      </c>
      <c r="F393" s="494">
        <f t="shared" si="5"/>
        <v>315055945.42999983</v>
      </c>
    </row>
    <row r="394" spans="1:6" s="275" customFormat="1" ht="71.25" customHeight="1" x14ac:dyDescent="0.2">
      <c r="A394" s="217">
        <v>44391</v>
      </c>
      <c r="B394" s="252" t="s">
        <v>6952</v>
      </c>
      <c r="C394" s="576" t="s">
        <v>6776</v>
      </c>
      <c r="D394" s="266"/>
      <c r="E394" s="42">
        <v>84750</v>
      </c>
      <c r="F394" s="494">
        <f t="shared" si="5"/>
        <v>314971195.42999983</v>
      </c>
    </row>
    <row r="395" spans="1:6" s="275" customFormat="1" ht="42" customHeight="1" x14ac:dyDescent="0.2">
      <c r="A395" s="217">
        <v>44391</v>
      </c>
      <c r="B395" s="252" t="s">
        <v>6953</v>
      </c>
      <c r="C395" s="576" t="s">
        <v>6980</v>
      </c>
      <c r="D395" s="266"/>
      <c r="E395" s="42">
        <v>109915</v>
      </c>
      <c r="F395" s="494">
        <f t="shared" si="5"/>
        <v>314861280.42999983</v>
      </c>
    </row>
    <row r="396" spans="1:6" s="275" customFormat="1" ht="42" customHeight="1" x14ac:dyDescent="0.2">
      <c r="A396" s="217">
        <v>44391</v>
      </c>
      <c r="B396" s="252" t="s">
        <v>6954</v>
      </c>
      <c r="C396" s="576" t="s">
        <v>6981</v>
      </c>
      <c r="D396" s="266"/>
      <c r="E396" s="42">
        <v>105687.5</v>
      </c>
      <c r="F396" s="494">
        <f t="shared" si="5"/>
        <v>314755592.92999983</v>
      </c>
    </row>
    <row r="397" spans="1:6" s="275" customFormat="1" ht="58.5" customHeight="1" x14ac:dyDescent="0.2">
      <c r="A397" s="217">
        <v>44391</v>
      </c>
      <c r="B397" s="252" t="s">
        <v>6955</v>
      </c>
      <c r="C397" s="576" t="s">
        <v>6982</v>
      </c>
      <c r="D397" s="266"/>
      <c r="E397" s="42">
        <v>435432.5</v>
      </c>
      <c r="F397" s="494">
        <f t="shared" si="5"/>
        <v>314320160.42999983</v>
      </c>
    </row>
    <row r="398" spans="1:6" s="275" customFormat="1" ht="65.25" customHeight="1" x14ac:dyDescent="0.2">
      <c r="A398" s="217">
        <v>44391</v>
      </c>
      <c r="B398" s="252" t="s">
        <v>6956</v>
      </c>
      <c r="C398" s="576" t="s">
        <v>6983</v>
      </c>
      <c r="D398" s="266"/>
      <c r="E398" s="42">
        <v>135000</v>
      </c>
      <c r="F398" s="494">
        <f t="shared" si="5"/>
        <v>314185160.42999983</v>
      </c>
    </row>
    <row r="399" spans="1:6" s="275" customFormat="1" ht="113.25" customHeight="1" x14ac:dyDescent="0.2">
      <c r="A399" s="464">
        <v>44392</v>
      </c>
      <c r="B399" s="252" t="s">
        <v>7104</v>
      </c>
      <c r="C399" s="576" t="s">
        <v>7127</v>
      </c>
      <c r="D399" s="266"/>
      <c r="E399" s="42">
        <v>27000</v>
      </c>
      <c r="F399" s="494">
        <f t="shared" ref="F399:F462" si="6">F398-E399</f>
        <v>314158160.42999983</v>
      </c>
    </row>
    <row r="400" spans="1:6" s="275" customFormat="1" ht="33" customHeight="1" x14ac:dyDescent="0.2">
      <c r="A400" s="464">
        <v>44392</v>
      </c>
      <c r="B400" s="252" t="s">
        <v>7105</v>
      </c>
      <c r="C400" s="576" t="s">
        <v>7128</v>
      </c>
      <c r="D400" s="266"/>
      <c r="E400" s="42">
        <v>2977.95</v>
      </c>
      <c r="F400" s="494">
        <f t="shared" si="6"/>
        <v>314155182.47999984</v>
      </c>
    </row>
    <row r="401" spans="1:6" s="275" customFormat="1" ht="44.25" customHeight="1" x14ac:dyDescent="0.2">
      <c r="A401" s="464">
        <v>44392</v>
      </c>
      <c r="B401" s="252" t="s">
        <v>7106</v>
      </c>
      <c r="C401" s="576" t="s">
        <v>7129</v>
      </c>
      <c r="D401" s="266"/>
      <c r="E401" s="42">
        <v>316326.90000000002</v>
      </c>
      <c r="F401" s="494">
        <f t="shared" si="6"/>
        <v>313838855.57999986</v>
      </c>
    </row>
    <row r="402" spans="1:6" s="275" customFormat="1" ht="47.25" customHeight="1" x14ac:dyDescent="0.2">
      <c r="A402" s="464">
        <v>44392</v>
      </c>
      <c r="B402" s="252" t="s">
        <v>7107</v>
      </c>
      <c r="C402" s="576" t="s">
        <v>7130</v>
      </c>
      <c r="D402" s="266"/>
      <c r="E402" s="42">
        <v>30335.03</v>
      </c>
      <c r="F402" s="494">
        <f t="shared" si="6"/>
        <v>313808520.54999989</v>
      </c>
    </row>
    <row r="403" spans="1:6" s="275" customFormat="1" ht="41.25" customHeight="1" x14ac:dyDescent="0.2">
      <c r="A403" s="464">
        <v>44392</v>
      </c>
      <c r="B403" s="252" t="s">
        <v>7108</v>
      </c>
      <c r="C403" s="576" t="s">
        <v>7131</v>
      </c>
      <c r="D403" s="266"/>
      <c r="E403" s="42">
        <v>407837.56</v>
      </c>
      <c r="F403" s="494">
        <f t="shared" si="6"/>
        <v>313400682.98999989</v>
      </c>
    </row>
    <row r="404" spans="1:6" s="275" customFormat="1" ht="42.75" customHeight="1" x14ac:dyDescent="0.2">
      <c r="A404" s="464">
        <v>44392</v>
      </c>
      <c r="B404" s="252" t="s">
        <v>7109</v>
      </c>
      <c r="C404" s="576" t="s">
        <v>7132</v>
      </c>
      <c r="D404" s="266"/>
      <c r="E404" s="42">
        <v>68931.73</v>
      </c>
      <c r="F404" s="494">
        <f t="shared" si="6"/>
        <v>313331751.25999987</v>
      </c>
    </row>
    <row r="405" spans="1:6" s="275" customFormat="1" ht="41.25" customHeight="1" x14ac:dyDescent="0.2">
      <c r="A405" s="464">
        <v>44392</v>
      </c>
      <c r="B405" s="252" t="s">
        <v>7110</v>
      </c>
      <c r="C405" s="576" t="s">
        <v>7133</v>
      </c>
      <c r="D405" s="266"/>
      <c r="E405" s="42">
        <v>29526.97</v>
      </c>
      <c r="F405" s="494">
        <f t="shared" si="6"/>
        <v>313302224.28999984</v>
      </c>
    </row>
    <row r="406" spans="1:6" s="275" customFormat="1" ht="52.5" customHeight="1" x14ac:dyDescent="0.2">
      <c r="A406" s="464">
        <v>44392</v>
      </c>
      <c r="B406" s="252" t="s">
        <v>7111</v>
      </c>
      <c r="C406" s="576" t="s">
        <v>7134</v>
      </c>
      <c r="D406" s="266"/>
      <c r="E406" s="42">
        <v>25000</v>
      </c>
      <c r="F406" s="494">
        <f t="shared" si="6"/>
        <v>313277224.28999984</v>
      </c>
    </row>
    <row r="407" spans="1:6" s="275" customFormat="1" ht="40.5" customHeight="1" x14ac:dyDescent="0.2">
      <c r="A407" s="464">
        <v>44392</v>
      </c>
      <c r="B407" s="252" t="s">
        <v>7112</v>
      </c>
      <c r="C407" s="576" t="s">
        <v>7135</v>
      </c>
      <c r="D407" s="266"/>
      <c r="E407" s="42">
        <v>89623.7</v>
      </c>
      <c r="F407" s="494">
        <f t="shared" si="6"/>
        <v>313187600.58999985</v>
      </c>
    </row>
    <row r="408" spans="1:6" s="275" customFormat="1" ht="40.5" customHeight="1" x14ac:dyDescent="0.2">
      <c r="A408" s="464">
        <v>44392</v>
      </c>
      <c r="B408" s="252" t="s">
        <v>7113</v>
      </c>
      <c r="C408" s="576" t="s">
        <v>7136</v>
      </c>
      <c r="D408" s="266"/>
      <c r="E408" s="42">
        <v>185380.71</v>
      </c>
      <c r="F408" s="494">
        <f t="shared" si="6"/>
        <v>313002219.87999988</v>
      </c>
    </row>
    <row r="409" spans="1:6" s="275" customFormat="1" ht="42.75" customHeight="1" x14ac:dyDescent="0.2">
      <c r="A409" s="464">
        <v>44392</v>
      </c>
      <c r="B409" s="252" t="s">
        <v>7114</v>
      </c>
      <c r="C409" s="576" t="s">
        <v>7137</v>
      </c>
      <c r="D409" s="266"/>
      <c r="E409" s="42">
        <v>31536.69</v>
      </c>
      <c r="F409" s="494">
        <f t="shared" si="6"/>
        <v>312970683.18999988</v>
      </c>
    </row>
    <row r="410" spans="1:6" s="275" customFormat="1" ht="41.25" customHeight="1" x14ac:dyDescent="0.2">
      <c r="A410" s="464">
        <v>44392</v>
      </c>
      <c r="B410" s="252" t="s">
        <v>7115</v>
      </c>
      <c r="C410" s="576" t="s">
        <v>7138</v>
      </c>
      <c r="D410" s="266"/>
      <c r="E410" s="42">
        <v>314117.5</v>
      </c>
      <c r="F410" s="494">
        <f t="shared" si="6"/>
        <v>312656565.68999988</v>
      </c>
    </row>
    <row r="411" spans="1:6" s="275" customFormat="1" ht="44.25" customHeight="1" x14ac:dyDescent="0.2">
      <c r="A411" s="464">
        <v>44392</v>
      </c>
      <c r="B411" s="252" t="s">
        <v>7116</v>
      </c>
      <c r="C411" s="576" t="s">
        <v>7139</v>
      </c>
      <c r="D411" s="266"/>
      <c r="E411" s="42">
        <v>93720.06</v>
      </c>
      <c r="F411" s="494">
        <f t="shared" si="6"/>
        <v>312562845.62999988</v>
      </c>
    </row>
    <row r="412" spans="1:6" s="275" customFormat="1" ht="41.25" customHeight="1" x14ac:dyDescent="0.2">
      <c r="A412" s="464">
        <v>44392</v>
      </c>
      <c r="B412" s="252" t="s">
        <v>7117</v>
      </c>
      <c r="C412" s="576" t="s">
        <v>7140</v>
      </c>
      <c r="D412" s="266"/>
      <c r="E412" s="42">
        <v>1159</v>
      </c>
      <c r="F412" s="494">
        <f t="shared" si="6"/>
        <v>312561686.62999988</v>
      </c>
    </row>
    <row r="413" spans="1:6" s="275" customFormat="1" ht="41.25" customHeight="1" x14ac:dyDescent="0.2">
      <c r="A413" s="464">
        <v>44392</v>
      </c>
      <c r="B413" s="252" t="s">
        <v>7118</v>
      </c>
      <c r="C413" s="576" t="s">
        <v>7141</v>
      </c>
      <c r="D413" s="266"/>
      <c r="E413" s="42">
        <v>88384.73</v>
      </c>
      <c r="F413" s="494">
        <f t="shared" si="6"/>
        <v>312473301.89999986</v>
      </c>
    </row>
    <row r="414" spans="1:6" s="275" customFormat="1" ht="50.25" customHeight="1" x14ac:dyDescent="0.2">
      <c r="A414" s="464">
        <v>44392</v>
      </c>
      <c r="B414" s="252" t="s">
        <v>7119</v>
      </c>
      <c r="C414" s="576" t="s">
        <v>7142</v>
      </c>
      <c r="D414" s="266"/>
      <c r="E414" s="42">
        <v>25257.41</v>
      </c>
      <c r="F414" s="494">
        <f t="shared" si="6"/>
        <v>312448044.48999983</v>
      </c>
    </row>
    <row r="415" spans="1:6" s="275" customFormat="1" ht="41.25" customHeight="1" x14ac:dyDescent="0.2">
      <c r="A415" s="464">
        <v>44392</v>
      </c>
      <c r="B415" s="252" t="s">
        <v>7120</v>
      </c>
      <c r="C415" s="576" t="s">
        <v>7143</v>
      </c>
      <c r="D415" s="266"/>
      <c r="E415" s="42">
        <v>151536.69</v>
      </c>
      <c r="F415" s="494">
        <f t="shared" si="6"/>
        <v>312296507.79999983</v>
      </c>
    </row>
    <row r="416" spans="1:6" s="275" customFormat="1" ht="41.25" customHeight="1" x14ac:dyDescent="0.2">
      <c r="A416" s="464">
        <v>44392</v>
      </c>
      <c r="B416" s="252" t="s">
        <v>7121</v>
      </c>
      <c r="C416" s="576" t="s">
        <v>7144</v>
      </c>
      <c r="D416" s="266"/>
      <c r="E416" s="42">
        <v>157438.93</v>
      </c>
      <c r="F416" s="494">
        <f t="shared" si="6"/>
        <v>312139068.86999983</v>
      </c>
    </row>
    <row r="417" spans="1:6" s="275" customFormat="1" ht="41.25" customHeight="1" x14ac:dyDescent="0.2">
      <c r="A417" s="464">
        <v>44392</v>
      </c>
      <c r="B417" s="252" t="s">
        <v>7122</v>
      </c>
      <c r="C417" s="576" t="s">
        <v>7145</v>
      </c>
      <c r="D417" s="266"/>
      <c r="E417" s="42">
        <v>27941.78</v>
      </c>
      <c r="F417" s="494">
        <f t="shared" si="6"/>
        <v>312111127.08999985</v>
      </c>
    </row>
    <row r="418" spans="1:6" s="275" customFormat="1" ht="41.25" customHeight="1" x14ac:dyDescent="0.2">
      <c r="A418" s="464">
        <v>44392</v>
      </c>
      <c r="B418" s="252" t="s">
        <v>7123</v>
      </c>
      <c r="C418" s="576" t="s">
        <v>7146</v>
      </c>
      <c r="D418" s="266"/>
      <c r="E418" s="42">
        <v>32459.62</v>
      </c>
      <c r="F418" s="494">
        <f t="shared" si="6"/>
        <v>312078667.46999985</v>
      </c>
    </row>
    <row r="419" spans="1:6" s="275" customFormat="1" ht="70.5" customHeight="1" x14ac:dyDescent="0.2">
      <c r="A419" s="464">
        <v>44392</v>
      </c>
      <c r="B419" s="252" t="s">
        <v>7124</v>
      </c>
      <c r="C419" s="576" t="s">
        <v>7147</v>
      </c>
      <c r="D419" s="266"/>
      <c r="E419" s="42">
        <v>18000</v>
      </c>
      <c r="F419" s="494">
        <f t="shared" si="6"/>
        <v>312060667.46999985</v>
      </c>
    </row>
    <row r="420" spans="1:6" s="275" customFormat="1" ht="78" customHeight="1" x14ac:dyDescent="0.2">
      <c r="A420" s="464">
        <v>44392</v>
      </c>
      <c r="B420" s="252" t="s">
        <v>7125</v>
      </c>
      <c r="C420" s="576" t="s">
        <v>7149</v>
      </c>
      <c r="D420" s="266"/>
      <c r="E420" s="42">
        <v>226800</v>
      </c>
      <c r="F420" s="494">
        <f t="shared" si="6"/>
        <v>311833867.46999985</v>
      </c>
    </row>
    <row r="421" spans="1:6" s="275" customFormat="1" ht="41.25" customHeight="1" x14ac:dyDescent="0.2">
      <c r="A421" s="464">
        <v>44392</v>
      </c>
      <c r="B421" s="252" t="s">
        <v>7126</v>
      </c>
      <c r="C421" s="576" t="s">
        <v>7148</v>
      </c>
      <c r="D421" s="266"/>
      <c r="E421" s="42">
        <v>187688.05</v>
      </c>
      <c r="F421" s="494">
        <f t="shared" si="6"/>
        <v>311646179.41999984</v>
      </c>
    </row>
    <row r="422" spans="1:6" s="275" customFormat="1" ht="45" customHeight="1" x14ac:dyDescent="0.2">
      <c r="A422" s="464">
        <v>44392</v>
      </c>
      <c r="B422" s="252" t="s">
        <v>7096</v>
      </c>
      <c r="C422" s="576" t="s">
        <v>7150</v>
      </c>
      <c r="D422" s="266"/>
      <c r="E422" s="42">
        <v>20471</v>
      </c>
      <c r="F422" s="494">
        <f t="shared" si="6"/>
        <v>311625708.41999984</v>
      </c>
    </row>
    <row r="423" spans="1:6" s="275" customFormat="1" ht="48" customHeight="1" x14ac:dyDescent="0.2">
      <c r="A423" s="464">
        <v>44392</v>
      </c>
      <c r="B423" s="252" t="s">
        <v>7097</v>
      </c>
      <c r="C423" s="576" t="s">
        <v>7151</v>
      </c>
      <c r="D423" s="266"/>
      <c r="E423" s="42">
        <v>122597.5</v>
      </c>
      <c r="F423" s="494">
        <f t="shared" si="6"/>
        <v>311503110.91999984</v>
      </c>
    </row>
    <row r="424" spans="1:6" s="275" customFormat="1" ht="42.75" customHeight="1" x14ac:dyDescent="0.2">
      <c r="A424" s="464">
        <v>44392</v>
      </c>
      <c r="B424" s="252" t="s">
        <v>7098</v>
      </c>
      <c r="C424" s="576" t="s">
        <v>7152</v>
      </c>
      <c r="D424" s="266"/>
      <c r="E424" s="42">
        <v>676241.95</v>
      </c>
      <c r="F424" s="494">
        <f t="shared" si="6"/>
        <v>310826868.96999985</v>
      </c>
    </row>
    <row r="425" spans="1:6" s="275" customFormat="1" ht="75.75" customHeight="1" x14ac:dyDescent="0.2">
      <c r="A425" s="464">
        <v>44392</v>
      </c>
      <c r="B425" s="252" t="s">
        <v>7099</v>
      </c>
      <c r="C425" s="576" t="s">
        <v>7153</v>
      </c>
      <c r="D425" s="266"/>
      <c r="E425" s="42">
        <v>621442.5</v>
      </c>
      <c r="F425" s="494">
        <f t="shared" si="6"/>
        <v>310205426.46999985</v>
      </c>
    </row>
    <row r="426" spans="1:6" s="275" customFormat="1" ht="41.25" customHeight="1" x14ac:dyDescent="0.2">
      <c r="A426" s="464">
        <v>44392</v>
      </c>
      <c r="B426" s="252" t="s">
        <v>7100</v>
      </c>
      <c r="C426" s="576" t="s">
        <v>7154</v>
      </c>
      <c r="D426" s="266"/>
      <c r="E426" s="42">
        <v>5328502.33</v>
      </c>
      <c r="F426" s="494">
        <f t="shared" si="6"/>
        <v>304876924.13999987</v>
      </c>
    </row>
    <row r="427" spans="1:6" s="275" customFormat="1" ht="96.75" customHeight="1" x14ac:dyDescent="0.2">
      <c r="A427" s="464">
        <v>44392</v>
      </c>
      <c r="B427" s="252" t="s">
        <v>7101</v>
      </c>
      <c r="C427" s="576" t="s">
        <v>7155</v>
      </c>
      <c r="D427" s="266"/>
      <c r="E427" s="42">
        <v>99868.32</v>
      </c>
      <c r="F427" s="494">
        <f t="shared" si="6"/>
        <v>304777055.81999987</v>
      </c>
    </row>
    <row r="428" spans="1:6" s="275" customFormat="1" ht="51" customHeight="1" x14ac:dyDescent="0.2">
      <c r="A428" s="464">
        <v>44392</v>
      </c>
      <c r="B428" s="252" t="s">
        <v>7102</v>
      </c>
      <c r="C428" s="576" t="s">
        <v>7156</v>
      </c>
      <c r="D428" s="266"/>
      <c r="E428" s="42">
        <v>253650</v>
      </c>
      <c r="F428" s="494">
        <f t="shared" si="6"/>
        <v>304523405.81999987</v>
      </c>
    </row>
    <row r="429" spans="1:6" s="275" customFormat="1" ht="72.75" customHeight="1" x14ac:dyDescent="0.2">
      <c r="A429" s="464">
        <v>44392</v>
      </c>
      <c r="B429" s="252" t="s">
        <v>7103</v>
      </c>
      <c r="C429" s="576" t="s">
        <v>7157</v>
      </c>
      <c r="D429" s="266"/>
      <c r="E429" s="42">
        <v>684855</v>
      </c>
      <c r="F429" s="494">
        <f t="shared" si="6"/>
        <v>303838550.81999987</v>
      </c>
    </row>
    <row r="430" spans="1:6" s="275" customFormat="1" ht="74.25" customHeight="1" x14ac:dyDescent="0.2">
      <c r="A430" s="464">
        <v>44396</v>
      </c>
      <c r="B430" s="252" t="s">
        <v>7166</v>
      </c>
      <c r="C430" s="576" t="s">
        <v>7194</v>
      </c>
      <c r="D430" s="266"/>
      <c r="E430" s="42">
        <v>50000</v>
      </c>
      <c r="F430" s="494">
        <f t="shared" si="6"/>
        <v>303788550.81999987</v>
      </c>
    </row>
    <row r="431" spans="1:6" s="275" customFormat="1" ht="41.25" customHeight="1" x14ac:dyDescent="0.2">
      <c r="A431" s="464">
        <v>44396</v>
      </c>
      <c r="B431" s="252" t="s">
        <v>7167</v>
      </c>
      <c r="C431" s="576" t="s">
        <v>7195</v>
      </c>
      <c r="D431" s="266"/>
      <c r="E431" s="42">
        <v>160939.28</v>
      </c>
      <c r="F431" s="494">
        <f t="shared" si="6"/>
        <v>303627611.5399999</v>
      </c>
    </row>
    <row r="432" spans="1:6" s="275" customFormat="1" ht="41.25" customHeight="1" x14ac:dyDescent="0.2">
      <c r="A432" s="464">
        <v>44396</v>
      </c>
      <c r="B432" s="252" t="s">
        <v>7168</v>
      </c>
      <c r="C432" s="576" t="s">
        <v>7196</v>
      </c>
      <c r="D432" s="266"/>
      <c r="E432" s="42">
        <v>26748.77</v>
      </c>
      <c r="F432" s="494">
        <f t="shared" si="6"/>
        <v>303600862.76999992</v>
      </c>
    </row>
    <row r="433" spans="1:6" s="412" customFormat="1" ht="20.25" customHeight="1" x14ac:dyDescent="0.2">
      <c r="A433" s="464">
        <v>44396</v>
      </c>
      <c r="B433" s="252" t="s">
        <v>7158</v>
      </c>
      <c r="C433" s="576" t="s">
        <v>41</v>
      </c>
      <c r="D433" s="402"/>
      <c r="E433" s="42">
        <v>0</v>
      </c>
      <c r="F433" s="494">
        <f t="shared" si="6"/>
        <v>303600862.76999992</v>
      </c>
    </row>
    <row r="434" spans="1:6" s="275" customFormat="1" ht="51.75" customHeight="1" x14ac:dyDescent="0.2">
      <c r="A434" s="464">
        <v>44396</v>
      </c>
      <c r="B434" s="252" t="s">
        <v>7169</v>
      </c>
      <c r="C434" s="576" t="s">
        <v>7197</v>
      </c>
      <c r="D434" s="266"/>
      <c r="E434" s="42">
        <v>177555</v>
      </c>
      <c r="F434" s="494">
        <f t="shared" si="6"/>
        <v>303423307.76999992</v>
      </c>
    </row>
    <row r="435" spans="1:6" s="275" customFormat="1" ht="41.25" customHeight="1" x14ac:dyDescent="0.2">
      <c r="A435" s="464">
        <v>44396</v>
      </c>
      <c r="B435" s="252" t="s">
        <v>7170</v>
      </c>
      <c r="C435" s="576" t="s">
        <v>7198</v>
      </c>
      <c r="D435" s="266"/>
      <c r="E435" s="42">
        <v>118494.6</v>
      </c>
      <c r="F435" s="494">
        <f t="shared" si="6"/>
        <v>303304813.1699999</v>
      </c>
    </row>
    <row r="436" spans="1:6" s="275" customFormat="1" ht="63.75" customHeight="1" x14ac:dyDescent="0.2">
      <c r="A436" s="464">
        <v>44396</v>
      </c>
      <c r="B436" s="252" t="s">
        <v>7171</v>
      </c>
      <c r="C436" s="576" t="s">
        <v>7199</v>
      </c>
      <c r="D436" s="266"/>
      <c r="E436" s="42">
        <v>31500</v>
      </c>
      <c r="F436" s="494">
        <f t="shared" si="6"/>
        <v>303273313.1699999</v>
      </c>
    </row>
    <row r="437" spans="1:6" s="275" customFormat="1" ht="73.5" customHeight="1" x14ac:dyDescent="0.2">
      <c r="A437" s="464">
        <v>44396</v>
      </c>
      <c r="B437" s="252" t="s">
        <v>7172</v>
      </c>
      <c r="C437" s="576" t="s">
        <v>7200</v>
      </c>
      <c r="D437" s="266"/>
      <c r="E437" s="42">
        <v>45000</v>
      </c>
      <c r="F437" s="494">
        <f t="shared" si="6"/>
        <v>303228313.1699999</v>
      </c>
    </row>
    <row r="438" spans="1:6" s="275" customFormat="1" ht="83.25" customHeight="1" x14ac:dyDescent="0.2">
      <c r="A438" s="464">
        <v>44396</v>
      </c>
      <c r="B438" s="252" t="s">
        <v>7173</v>
      </c>
      <c r="C438" s="576" t="s">
        <v>7201</v>
      </c>
      <c r="D438" s="266"/>
      <c r="E438" s="42">
        <v>54000</v>
      </c>
      <c r="F438" s="494">
        <f t="shared" si="6"/>
        <v>303174313.1699999</v>
      </c>
    </row>
    <row r="439" spans="1:6" s="275" customFormat="1" ht="43.5" customHeight="1" x14ac:dyDescent="0.2">
      <c r="A439" s="464">
        <v>44396</v>
      </c>
      <c r="B439" s="252" t="s">
        <v>7174</v>
      </c>
      <c r="C439" s="576" t="s">
        <v>7202</v>
      </c>
      <c r="D439" s="266"/>
      <c r="E439" s="42">
        <v>36612.480000000003</v>
      </c>
      <c r="F439" s="494">
        <f t="shared" si="6"/>
        <v>303137700.68999988</v>
      </c>
    </row>
    <row r="440" spans="1:6" s="275" customFormat="1" ht="43.5" customHeight="1" x14ac:dyDescent="0.2">
      <c r="A440" s="464">
        <v>44396</v>
      </c>
      <c r="B440" s="252" t="s">
        <v>7175</v>
      </c>
      <c r="C440" s="576" t="s">
        <v>7203</v>
      </c>
      <c r="D440" s="266"/>
      <c r="E440" s="42">
        <v>37222.31</v>
      </c>
      <c r="F440" s="494">
        <f t="shared" si="6"/>
        <v>303100478.37999988</v>
      </c>
    </row>
    <row r="441" spans="1:6" s="275" customFormat="1" ht="41.25" customHeight="1" x14ac:dyDescent="0.2">
      <c r="A441" s="464">
        <v>44396</v>
      </c>
      <c r="B441" s="252" t="s">
        <v>7176</v>
      </c>
      <c r="C441" s="576" t="s">
        <v>7204</v>
      </c>
      <c r="D441" s="266"/>
      <c r="E441" s="42">
        <v>158535.03</v>
      </c>
      <c r="F441" s="494">
        <f t="shared" si="6"/>
        <v>302941943.3499999</v>
      </c>
    </row>
    <row r="442" spans="1:6" s="275" customFormat="1" ht="41.25" customHeight="1" x14ac:dyDescent="0.2">
      <c r="A442" s="464">
        <v>44396</v>
      </c>
      <c r="B442" s="252" t="s">
        <v>7177</v>
      </c>
      <c r="C442" s="576" t="s">
        <v>7205</v>
      </c>
      <c r="D442" s="266"/>
      <c r="E442" s="42">
        <v>81093.399999999994</v>
      </c>
      <c r="F442" s="494">
        <f t="shared" si="6"/>
        <v>302860849.94999993</v>
      </c>
    </row>
    <row r="443" spans="1:6" s="275" customFormat="1" ht="41.25" customHeight="1" x14ac:dyDescent="0.2">
      <c r="A443" s="464">
        <v>44396</v>
      </c>
      <c r="B443" s="252" t="s">
        <v>7178</v>
      </c>
      <c r="C443" s="576" t="s">
        <v>7206</v>
      </c>
      <c r="D443" s="266"/>
      <c r="E443" s="42">
        <v>100113.88</v>
      </c>
      <c r="F443" s="494">
        <f t="shared" si="6"/>
        <v>302760736.06999993</v>
      </c>
    </row>
    <row r="444" spans="1:6" s="275" customFormat="1" ht="43.5" customHeight="1" x14ac:dyDescent="0.2">
      <c r="A444" s="464">
        <v>44396</v>
      </c>
      <c r="B444" s="252" t="s">
        <v>7179</v>
      </c>
      <c r="C444" s="576" t="s">
        <v>7207</v>
      </c>
      <c r="D444" s="266"/>
      <c r="E444" s="42">
        <v>105840.2</v>
      </c>
      <c r="F444" s="494">
        <f t="shared" si="6"/>
        <v>302654895.86999995</v>
      </c>
    </row>
    <row r="445" spans="1:6" s="275" customFormat="1" ht="41.25" customHeight="1" x14ac:dyDescent="0.2">
      <c r="A445" s="464">
        <v>44396</v>
      </c>
      <c r="B445" s="252" t="s">
        <v>7180</v>
      </c>
      <c r="C445" s="576" t="s">
        <v>7208</v>
      </c>
      <c r="D445" s="266"/>
      <c r="E445" s="42">
        <v>46088.54</v>
      </c>
      <c r="F445" s="494">
        <f t="shared" si="6"/>
        <v>302608807.32999992</v>
      </c>
    </row>
    <row r="446" spans="1:6" s="275" customFormat="1" ht="46.5" customHeight="1" x14ac:dyDescent="0.2">
      <c r="A446" s="464">
        <v>44396</v>
      </c>
      <c r="B446" s="252" t="s">
        <v>7181</v>
      </c>
      <c r="C446" s="576" t="s">
        <v>7209</v>
      </c>
      <c r="D446" s="266"/>
      <c r="E446" s="42">
        <v>2365.54</v>
      </c>
      <c r="F446" s="494">
        <f t="shared" si="6"/>
        <v>302606441.7899999</v>
      </c>
    </row>
    <row r="447" spans="1:6" s="275" customFormat="1" ht="41.25" customHeight="1" x14ac:dyDescent="0.2">
      <c r="A447" s="464">
        <v>44396</v>
      </c>
      <c r="B447" s="252" t="s">
        <v>7182</v>
      </c>
      <c r="C447" s="576" t="s">
        <v>1728</v>
      </c>
      <c r="D447" s="266"/>
      <c r="E447" s="42">
        <v>142602.72</v>
      </c>
      <c r="F447" s="494">
        <f t="shared" si="6"/>
        <v>302463839.06999987</v>
      </c>
    </row>
    <row r="448" spans="1:6" s="275" customFormat="1" ht="41.25" customHeight="1" x14ac:dyDescent="0.2">
      <c r="A448" s="464">
        <v>44396</v>
      </c>
      <c r="B448" s="252" t="s">
        <v>7183</v>
      </c>
      <c r="C448" s="576" t="s">
        <v>7210</v>
      </c>
      <c r="D448" s="266"/>
      <c r="E448" s="42">
        <v>42777.99</v>
      </c>
      <c r="F448" s="494">
        <f t="shared" si="6"/>
        <v>302421061.07999986</v>
      </c>
    </row>
    <row r="449" spans="1:6" s="275" customFormat="1" ht="39" customHeight="1" x14ac:dyDescent="0.2">
      <c r="A449" s="464">
        <v>44396</v>
      </c>
      <c r="B449" s="252" t="s">
        <v>7184</v>
      </c>
      <c r="C449" s="576" t="s">
        <v>7211</v>
      </c>
      <c r="D449" s="266"/>
      <c r="E449" s="42">
        <v>310711.57</v>
      </c>
      <c r="F449" s="494">
        <f t="shared" si="6"/>
        <v>302110349.50999987</v>
      </c>
    </row>
    <row r="450" spans="1:6" s="275" customFormat="1" ht="41.25" customHeight="1" x14ac:dyDescent="0.2">
      <c r="A450" s="464">
        <v>44396</v>
      </c>
      <c r="B450" s="252" t="s">
        <v>7185</v>
      </c>
      <c r="C450" s="576" t="s">
        <v>7212</v>
      </c>
      <c r="D450" s="266"/>
      <c r="E450" s="42">
        <v>389620.21</v>
      </c>
      <c r="F450" s="494">
        <f t="shared" si="6"/>
        <v>301720729.29999989</v>
      </c>
    </row>
    <row r="451" spans="1:6" s="275" customFormat="1" ht="41.25" customHeight="1" x14ac:dyDescent="0.2">
      <c r="A451" s="464">
        <v>44396</v>
      </c>
      <c r="B451" s="252" t="s">
        <v>7186</v>
      </c>
      <c r="C451" s="576" t="s">
        <v>7213</v>
      </c>
      <c r="D451" s="266"/>
      <c r="E451" s="42">
        <v>381687.51</v>
      </c>
      <c r="F451" s="494">
        <f t="shared" si="6"/>
        <v>301339041.7899999</v>
      </c>
    </row>
    <row r="452" spans="1:6" s="275" customFormat="1" ht="32.25" customHeight="1" x14ac:dyDescent="0.2">
      <c r="A452" s="464">
        <v>44396</v>
      </c>
      <c r="B452" s="252" t="s">
        <v>7187</v>
      </c>
      <c r="C452" s="576" t="s">
        <v>7214</v>
      </c>
      <c r="D452" s="266"/>
      <c r="E452" s="42">
        <v>56952.08</v>
      </c>
      <c r="F452" s="494">
        <f t="shared" si="6"/>
        <v>301282089.70999992</v>
      </c>
    </row>
    <row r="453" spans="1:6" s="275" customFormat="1" ht="41.25" customHeight="1" x14ac:dyDescent="0.2">
      <c r="A453" s="464">
        <v>44396</v>
      </c>
      <c r="B453" s="252" t="s">
        <v>7188</v>
      </c>
      <c r="C453" s="576" t="s">
        <v>7215</v>
      </c>
      <c r="D453" s="266"/>
      <c r="E453" s="42">
        <v>330130.45</v>
      </c>
      <c r="F453" s="494">
        <f t="shared" si="6"/>
        <v>300951959.25999993</v>
      </c>
    </row>
    <row r="454" spans="1:6" s="275" customFormat="1" ht="41.25" customHeight="1" x14ac:dyDescent="0.2">
      <c r="A454" s="464">
        <v>44396</v>
      </c>
      <c r="B454" s="252" t="s">
        <v>7189</v>
      </c>
      <c r="C454" s="576" t="s">
        <v>7216</v>
      </c>
      <c r="D454" s="266"/>
      <c r="E454" s="42">
        <v>81261.929999999993</v>
      </c>
      <c r="F454" s="494">
        <f t="shared" si="6"/>
        <v>300870697.32999992</v>
      </c>
    </row>
    <row r="455" spans="1:6" s="275" customFormat="1" ht="42.75" customHeight="1" x14ac:dyDescent="0.2">
      <c r="A455" s="464">
        <v>44396</v>
      </c>
      <c r="B455" s="252" t="s">
        <v>7190</v>
      </c>
      <c r="C455" s="576" t="s">
        <v>7217</v>
      </c>
      <c r="D455" s="266"/>
      <c r="E455" s="42">
        <v>31094.92</v>
      </c>
      <c r="F455" s="494">
        <f t="shared" si="6"/>
        <v>300839602.40999991</v>
      </c>
    </row>
    <row r="456" spans="1:6" s="275" customFormat="1" ht="40.5" customHeight="1" x14ac:dyDescent="0.2">
      <c r="A456" s="464">
        <v>44396</v>
      </c>
      <c r="B456" s="252" t="s">
        <v>7191</v>
      </c>
      <c r="C456" s="576" t="s">
        <v>7218</v>
      </c>
      <c r="D456" s="266"/>
      <c r="E456" s="42">
        <v>320084.26</v>
      </c>
      <c r="F456" s="494">
        <f t="shared" si="6"/>
        <v>300519518.14999992</v>
      </c>
    </row>
    <row r="457" spans="1:6" s="275" customFormat="1" ht="41.25" customHeight="1" x14ac:dyDescent="0.2">
      <c r="A457" s="464">
        <v>44396</v>
      </c>
      <c r="B457" s="252" t="s">
        <v>7192</v>
      </c>
      <c r="C457" s="576" t="s">
        <v>7219</v>
      </c>
      <c r="D457" s="266"/>
      <c r="E457" s="42">
        <v>602877.17000000004</v>
      </c>
      <c r="F457" s="494">
        <f t="shared" si="6"/>
        <v>299916640.9799999</v>
      </c>
    </row>
    <row r="458" spans="1:6" s="275" customFormat="1" ht="60" customHeight="1" x14ac:dyDescent="0.2">
      <c r="A458" s="464">
        <v>44396</v>
      </c>
      <c r="B458" s="252" t="s">
        <v>7193</v>
      </c>
      <c r="C458" s="576" t="s">
        <v>7220</v>
      </c>
      <c r="D458" s="266"/>
      <c r="E458" s="42">
        <v>113000</v>
      </c>
      <c r="F458" s="494">
        <f t="shared" si="6"/>
        <v>299803640.9799999</v>
      </c>
    </row>
    <row r="459" spans="1:6" s="275" customFormat="1" ht="41.25" customHeight="1" x14ac:dyDescent="0.2">
      <c r="A459" s="464">
        <v>44396</v>
      </c>
      <c r="B459" s="252" t="s">
        <v>7159</v>
      </c>
      <c r="C459" s="576" t="s">
        <v>7221</v>
      </c>
      <c r="D459" s="266"/>
      <c r="E459" s="42">
        <v>24925.599999999999</v>
      </c>
      <c r="F459" s="494">
        <f t="shared" si="6"/>
        <v>299778715.37999988</v>
      </c>
    </row>
    <row r="460" spans="1:6" s="275" customFormat="1" ht="41.25" customHeight="1" x14ac:dyDescent="0.2">
      <c r="A460" s="464">
        <v>44396</v>
      </c>
      <c r="B460" s="252" t="s">
        <v>7160</v>
      </c>
      <c r="C460" s="576" t="s">
        <v>7222</v>
      </c>
      <c r="D460" s="266"/>
      <c r="E460" s="42">
        <v>7202.12</v>
      </c>
      <c r="F460" s="494">
        <f t="shared" si="6"/>
        <v>299771513.25999987</v>
      </c>
    </row>
    <row r="461" spans="1:6" s="275" customFormat="1" ht="56.25" customHeight="1" x14ac:dyDescent="0.2">
      <c r="A461" s="464">
        <v>44396</v>
      </c>
      <c r="B461" s="252" t="s">
        <v>7161</v>
      </c>
      <c r="C461" s="576" t="s">
        <v>7223</v>
      </c>
      <c r="D461" s="266"/>
      <c r="E461" s="42">
        <v>75427.27</v>
      </c>
      <c r="F461" s="494">
        <f t="shared" si="6"/>
        <v>299696085.98999989</v>
      </c>
    </row>
    <row r="462" spans="1:6" s="275" customFormat="1" ht="68.25" customHeight="1" x14ac:dyDescent="0.2">
      <c r="A462" s="464">
        <v>44396</v>
      </c>
      <c r="B462" s="252" t="s">
        <v>7162</v>
      </c>
      <c r="C462" s="576" t="s">
        <v>7224</v>
      </c>
      <c r="D462" s="266"/>
      <c r="E462" s="42">
        <v>617215</v>
      </c>
      <c r="F462" s="494">
        <f t="shared" si="6"/>
        <v>299078870.98999989</v>
      </c>
    </row>
    <row r="463" spans="1:6" s="275" customFormat="1" ht="41.25" customHeight="1" x14ac:dyDescent="0.2">
      <c r="A463" s="464">
        <v>44396</v>
      </c>
      <c r="B463" s="252" t="s">
        <v>7163</v>
      </c>
      <c r="C463" s="576" t="s">
        <v>7225</v>
      </c>
      <c r="D463" s="266"/>
      <c r="E463" s="42">
        <v>43269982.479999997</v>
      </c>
      <c r="F463" s="494">
        <f t="shared" ref="F463:F526" si="7">F462-E463</f>
        <v>255808888.5099999</v>
      </c>
    </row>
    <row r="464" spans="1:6" s="275" customFormat="1" ht="66" customHeight="1" x14ac:dyDescent="0.2">
      <c r="A464" s="464">
        <v>44396</v>
      </c>
      <c r="B464" s="252" t="s">
        <v>7164</v>
      </c>
      <c r="C464" s="576" t="s">
        <v>7226</v>
      </c>
      <c r="D464" s="266"/>
      <c r="E464" s="42">
        <v>600305</v>
      </c>
      <c r="F464" s="494">
        <f t="shared" si="7"/>
        <v>255208583.5099999</v>
      </c>
    </row>
    <row r="465" spans="1:6" s="275" customFormat="1" ht="62.25" customHeight="1" x14ac:dyDescent="0.2">
      <c r="A465" s="464">
        <v>44396</v>
      </c>
      <c r="B465" s="252" t="s">
        <v>7165</v>
      </c>
      <c r="C465" s="576" t="s">
        <v>7227</v>
      </c>
      <c r="D465" s="266"/>
      <c r="E465" s="42">
        <v>58326</v>
      </c>
      <c r="F465" s="494">
        <f t="shared" si="7"/>
        <v>255150257.5099999</v>
      </c>
    </row>
    <row r="466" spans="1:6" s="275" customFormat="1" ht="25.5" customHeight="1" x14ac:dyDescent="0.2">
      <c r="A466" s="464">
        <v>44397</v>
      </c>
      <c r="B466" s="252" t="s">
        <v>7230</v>
      </c>
      <c r="C466" s="809" t="s">
        <v>41</v>
      </c>
      <c r="D466" s="266"/>
      <c r="E466" s="472">
        <v>0</v>
      </c>
      <c r="F466" s="494">
        <f t="shared" si="7"/>
        <v>255150257.5099999</v>
      </c>
    </row>
    <row r="467" spans="1:6" s="275" customFormat="1" ht="62.25" customHeight="1" x14ac:dyDescent="0.2">
      <c r="A467" s="464">
        <v>44397</v>
      </c>
      <c r="B467" s="252" t="s">
        <v>7228</v>
      </c>
      <c r="C467" s="576" t="s">
        <v>7246</v>
      </c>
      <c r="D467" s="266"/>
      <c r="E467" s="42">
        <v>9000</v>
      </c>
      <c r="F467" s="494">
        <f t="shared" si="7"/>
        <v>255141257.5099999</v>
      </c>
    </row>
    <row r="468" spans="1:6" s="275" customFormat="1" ht="60.75" customHeight="1" x14ac:dyDescent="0.2">
      <c r="A468" s="464">
        <v>44397</v>
      </c>
      <c r="B468" s="252" t="s">
        <v>7229</v>
      </c>
      <c r="C468" s="576" t="s">
        <v>7247</v>
      </c>
      <c r="D468" s="266"/>
      <c r="E468" s="42">
        <v>113000</v>
      </c>
      <c r="F468" s="494">
        <f t="shared" si="7"/>
        <v>255028257.5099999</v>
      </c>
    </row>
    <row r="469" spans="1:6" s="275" customFormat="1" ht="48" customHeight="1" x14ac:dyDescent="0.2">
      <c r="A469" s="464">
        <v>44397</v>
      </c>
      <c r="B469" s="252" t="s">
        <v>7240</v>
      </c>
      <c r="C469" s="576" t="s">
        <v>7248</v>
      </c>
      <c r="D469" s="266"/>
      <c r="E469" s="42">
        <v>448165.42</v>
      </c>
      <c r="F469" s="494">
        <f t="shared" si="7"/>
        <v>254580092.08999991</v>
      </c>
    </row>
    <row r="470" spans="1:6" s="275" customFormat="1" ht="41.25" customHeight="1" x14ac:dyDescent="0.2">
      <c r="A470" s="464">
        <v>44397</v>
      </c>
      <c r="B470" s="252" t="s">
        <v>7241</v>
      </c>
      <c r="C470" s="576" t="s">
        <v>7249</v>
      </c>
      <c r="D470" s="266"/>
      <c r="E470" s="42">
        <v>618427.67000000004</v>
      </c>
      <c r="F470" s="494">
        <f t="shared" si="7"/>
        <v>253961664.41999993</v>
      </c>
    </row>
    <row r="471" spans="1:6" s="275" customFormat="1" ht="30.75" customHeight="1" x14ac:dyDescent="0.2">
      <c r="A471" s="464">
        <v>44397</v>
      </c>
      <c r="B471" s="252" t="s">
        <v>7242</v>
      </c>
      <c r="C471" s="576" t="s">
        <v>7250</v>
      </c>
      <c r="D471" s="266"/>
      <c r="E471" s="42">
        <v>29975.19</v>
      </c>
      <c r="F471" s="494">
        <f t="shared" si="7"/>
        <v>253931689.22999993</v>
      </c>
    </row>
    <row r="472" spans="1:6" s="275" customFormat="1" ht="37.5" customHeight="1" x14ac:dyDescent="0.2">
      <c r="A472" s="464">
        <v>44397</v>
      </c>
      <c r="B472" s="252" t="s">
        <v>7243</v>
      </c>
      <c r="C472" s="576" t="s">
        <v>7251</v>
      </c>
      <c r="D472" s="266"/>
      <c r="E472" s="42">
        <v>177566.47</v>
      </c>
      <c r="F472" s="494">
        <f t="shared" si="7"/>
        <v>253754122.75999993</v>
      </c>
    </row>
    <row r="473" spans="1:6" s="275" customFormat="1" ht="41.25" customHeight="1" x14ac:dyDescent="0.2">
      <c r="A473" s="464">
        <v>44397</v>
      </c>
      <c r="B473" s="252" t="s">
        <v>7244</v>
      </c>
      <c r="C473" s="576" t="s">
        <v>7252</v>
      </c>
      <c r="D473" s="266"/>
      <c r="E473" s="42">
        <v>7814.24</v>
      </c>
      <c r="F473" s="494">
        <f t="shared" si="7"/>
        <v>253746308.51999992</v>
      </c>
    </row>
    <row r="474" spans="1:6" s="275" customFormat="1" ht="41.25" customHeight="1" x14ac:dyDescent="0.2">
      <c r="A474" s="464">
        <v>44397</v>
      </c>
      <c r="B474" s="252" t="s">
        <v>7245</v>
      </c>
      <c r="C474" s="576" t="s">
        <v>7253</v>
      </c>
      <c r="D474" s="266"/>
      <c r="E474" s="42">
        <v>328454.09000000003</v>
      </c>
      <c r="F474" s="494">
        <f t="shared" si="7"/>
        <v>253417854.42999992</v>
      </c>
    </row>
    <row r="475" spans="1:6" s="275" customFormat="1" ht="41.25" customHeight="1" x14ac:dyDescent="0.2">
      <c r="A475" s="464">
        <v>44397</v>
      </c>
      <c r="B475" s="252" t="s">
        <v>7231</v>
      </c>
      <c r="C475" s="576" t="s">
        <v>7254</v>
      </c>
      <c r="D475" s="266"/>
      <c r="E475" s="42">
        <v>4576362.8600000003</v>
      </c>
      <c r="F475" s="494">
        <f t="shared" si="7"/>
        <v>248841491.5699999</v>
      </c>
    </row>
    <row r="476" spans="1:6" s="275" customFormat="1" ht="52.5" customHeight="1" x14ac:dyDescent="0.2">
      <c r="A476" s="464">
        <v>44397</v>
      </c>
      <c r="B476" s="252" t="s">
        <v>7232</v>
      </c>
      <c r="C476" s="576" t="s">
        <v>7255</v>
      </c>
      <c r="D476" s="266"/>
      <c r="E476" s="42">
        <v>47392.29</v>
      </c>
      <c r="F476" s="494">
        <f t="shared" si="7"/>
        <v>248794099.27999991</v>
      </c>
    </row>
    <row r="477" spans="1:6" s="275" customFormat="1" ht="30" customHeight="1" x14ac:dyDescent="0.2">
      <c r="A477" s="464">
        <v>44397</v>
      </c>
      <c r="B477" s="252" t="s">
        <v>7233</v>
      </c>
      <c r="C477" s="576" t="s">
        <v>7256</v>
      </c>
      <c r="D477" s="266"/>
      <c r="E477" s="42">
        <v>1157.5899999999999</v>
      </c>
      <c r="F477" s="494">
        <f t="shared" si="7"/>
        <v>248792941.68999991</v>
      </c>
    </row>
    <row r="478" spans="1:6" s="275" customFormat="1" ht="30" customHeight="1" x14ac:dyDescent="0.2">
      <c r="A478" s="464">
        <v>44397</v>
      </c>
      <c r="B478" s="252" t="s">
        <v>7234</v>
      </c>
      <c r="C478" s="576" t="s">
        <v>7257</v>
      </c>
      <c r="D478" s="266"/>
      <c r="E478" s="42">
        <v>41319805.369999997</v>
      </c>
      <c r="F478" s="494">
        <f t="shared" si="7"/>
        <v>207473136.3199999</v>
      </c>
    </row>
    <row r="479" spans="1:6" s="275" customFormat="1" ht="41.25" customHeight="1" x14ac:dyDescent="0.2">
      <c r="A479" s="464">
        <v>44397</v>
      </c>
      <c r="B479" s="252" t="s">
        <v>7235</v>
      </c>
      <c r="C479" s="576" t="s">
        <v>7258</v>
      </c>
      <c r="D479" s="266"/>
      <c r="E479" s="42">
        <v>39034364.159999996</v>
      </c>
      <c r="F479" s="494">
        <f t="shared" si="7"/>
        <v>168438772.15999991</v>
      </c>
    </row>
    <row r="480" spans="1:6" s="275" customFormat="1" ht="48.75" customHeight="1" x14ac:dyDescent="0.2">
      <c r="A480" s="464">
        <v>44397</v>
      </c>
      <c r="B480" s="252" t="s">
        <v>7236</v>
      </c>
      <c r="C480" s="576" t="s">
        <v>7259</v>
      </c>
      <c r="D480" s="266"/>
      <c r="E480" s="42">
        <v>131052.5</v>
      </c>
      <c r="F480" s="494">
        <f t="shared" si="7"/>
        <v>168307719.65999991</v>
      </c>
    </row>
    <row r="481" spans="1:6" s="275" customFormat="1" ht="41.25" customHeight="1" x14ac:dyDescent="0.2">
      <c r="A481" s="464">
        <v>44397</v>
      </c>
      <c r="B481" s="252" t="s">
        <v>7237</v>
      </c>
      <c r="C481" s="576" t="s">
        <v>7260</v>
      </c>
      <c r="D481" s="266"/>
      <c r="E481" s="42">
        <v>6282.02</v>
      </c>
      <c r="F481" s="494">
        <f t="shared" si="7"/>
        <v>168301437.6399999</v>
      </c>
    </row>
    <row r="482" spans="1:6" s="275" customFormat="1" ht="41.25" customHeight="1" x14ac:dyDescent="0.2">
      <c r="A482" s="464">
        <v>44397</v>
      </c>
      <c r="B482" s="252" t="s">
        <v>7238</v>
      </c>
      <c r="C482" s="576" t="s">
        <v>7261</v>
      </c>
      <c r="D482" s="266"/>
      <c r="E482" s="42">
        <v>266802.65000000002</v>
      </c>
      <c r="F482" s="494">
        <f t="shared" si="7"/>
        <v>168034634.98999989</v>
      </c>
    </row>
    <row r="483" spans="1:6" s="275" customFormat="1" ht="41.25" customHeight="1" x14ac:dyDescent="0.2">
      <c r="A483" s="464">
        <v>44397</v>
      </c>
      <c r="B483" s="252" t="s">
        <v>7239</v>
      </c>
      <c r="C483" s="576" t="s">
        <v>7262</v>
      </c>
      <c r="D483" s="266"/>
      <c r="E483" s="42">
        <v>33300</v>
      </c>
      <c r="F483" s="494">
        <f t="shared" si="7"/>
        <v>168001334.98999989</v>
      </c>
    </row>
    <row r="484" spans="1:6" s="275" customFormat="1" ht="41.25" customHeight="1" x14ac:dyDescent="0.2">
      <c r="A484" s="464">
        <v>44398</v>
      </c>
      <c r="B484" s="252" t="s">
        <v>7272</v>
      </c>
      <c r="C484" s="576" t="s">
        <v>7292</v>
      </c>
      <c r="D484" s="266"/>
      <c r="E484" s="42">
        <v>82709.490000000005</v>
      </c>
      <c r="F484" s="494">
        <f t="shared" si="7"/>
        <v>167918625.49999988</v>
      </c>
    </row>
    <row r="485" spans="1:6" s="275" customFormat="1" ht="41.25" customHeight="1" x14ac:dyDescent="0.2">
      <c r="A485" s="464">
        <v>44398</v>
      </c>
      <c r="B485" s="252" t="s">
        <v>7273</v>
      </c>
      <c r="C485" s="576" t="s">
        <v>7293</v>
      </c>
      <c r="D485" s="266"/>
      <c r="E485" s="42">
        <v>5749.21</v>
      </c>
      <c r="F485" s="494">
        <f t="shared" si="7"/>
        <v>167912876.28999987</v>
      </c>
    </row>
    <row r="486" spans="1:6" s="275" customFormat="1" ht="41.25" customHeight="1" x14ac:dyDescent="0.2">
      <c r="A486" s="464">
        <v>44398</v>
      </c>
      <c r="B486" s="252" t="s">
        <v>7274</v>
      </c>
      <c r="C486" s="576" t="s">
        <v>7294</v>
      </c>
      <c r="D486" s="266"/>
      <c r="E486" s="42">
        <v>109447.54</v>
      </c>
      <c r="F486" s="494">
        <f t="shared" si="7"/>
        <v>167803428.74999988</v>
      </c>
    </row>
    <row r="487" spans="1:6" s="275" customFormat="1" ht="41.25" customHeight="1" x14ac:dyDescent="0.2">
      <c r="A487" s="464">
        <v>44398</v>
      </c>
      <c r="B487" s="252" t="s">
        <v>7275</v>
      </c>
      <c r="C487" s="576" t="s">
        <v>7295</v>
      </c>
      <c r="D487" s="266"/>
      <c r="E487" s="42">
        <v>120026.57</v>
      </c>
      <c r="F487" s="494">
        <f t="shared" si="7"/>
        <v>167683402.17999989</v>
      </c>
    </row>
    <row r="488" spans="1:6" s="275" customFormat="1" ht="41.25" customHeight="1" x14ac:dyDescent="0.2">
      <c r="A488" s="464">
        <v>44398</v>
      </c>
      <c r="B488" s="252" t="s">
        <v>7276</v>
      </c>
      <c r="C488" s="576" t="s">
        <v>7296</v>
      </c>
      <c r="D488" s="266"/>
      <c r="E488" s="42">
        <v>9013.2000000000007</v>
      </c>
      <c r="F488" s="494">
        <f t="shared" si="7"/>
        <v>167674388.9799999</v>
      </c>
    </row>
    <row r="489" spans="1:6" s="275" customFormat="1" ht="41.25" customHeight="1" x14ac:dyDescent="0.2">
      <c r="A489" s="464">
        <v>44398</v>
      </c>
      <c r="B489" s="252" t="s">
        <v>7277</v>
      </c>
      <c r="C489" s="576" t="s">
        <v>7297</v>
      </c>
      <c r="D489" s="266"/>
      <c r="E489" s="42">
        <v>193043.65</v>
      </c>
      <c r="F489" s="494">
        <f t="shared" si="7"/>
        <v>167481345.32999989</v>
      </c>
    </row>
    <row r="490" spans="1:6" s="275" customFormat="1" ht="41.25" customHeight="1" x14ac:dyDescent="0.2">
      <c r="A490" s="464">
        <v>44398</v>
      </c>
      <c r="B490" s="252" t="s">
        <v>7278</v>
      </c>
      <c r="C490" s="576" t="s">
        <v>7298</v>
      </c>
      <c r="D490" s="266"/>
      <c r="E490" s="42">
        <v>213729.36</v>
      </c>
      <c r="F490" s="494">
        <f t="shared" si="7"/>
        <v>167267615.96999988</v>
      </c>
    </row>
    <row r="491" spans="1:6" s="275" customFormat="1" ht="41.25" customHeight="1" x14ac:dyDescent="0.2">
      <c r="A491" s="464">
        <v>44398</v>
      </c>
      <c r="B491" s="252" t="s">
        <v>7279</v>
      </c>
      <c r="C491" s="576" t="s">
        <v>7299</v>
      </c>
      <c r="D491" s="266"/>
      <c r="E491" s="42">
        <v>13373.18</v>
      </c>
      <c r="F491" s="494">
        <f t="shared" si="7"/>
        <v>167254242.78999987</v>
      </c>
    </row>
    <row r="492" spans="1:6" s="275" customFormat="1" ht="41.25" customHeight="1" x14ac:dyDescent="0.2">
      <c r="A492" s="464">
        <v>44398</v>
      </c>
      <c r="B492" s="252" t="s">
        <v>7280</v>
      </c>
      <c r="C492" s="576" t="s">
        <v>7300</v>
      </c>
      <c r="D492" s="266"/>
      <c r="E492" s="42">
        <v>96908.17</v>
      </c>
      <c r="F492" s="494">
        <f t="shared" si="7"/>
        <v>167157334.61999989</v>
      </c>
    </row>
    <row r="493" spans="1:6" s="275" customFormat="1" ht="39" customHeight="1" x14ac:dyDescent="0.2">
      <c r="A493" s="464">
        <v>44398</v>
      </c>
      <c r="B493" s="252" t="s">
        <v>7281</v>
      </c>
      <c r="C493" s="576" t="s">
        <v>7301</v>
      </c>
      <c r="D493" s="266"/>
      <c r="E493" s="42">
        <v>30456.85</v>
      </c>
      <c r="F493" s="494">
        <f t="shared" si="7"/>
        <v>167126877.76999989</v>
      </c>
    </row>
    <row r="494" spans="1:6" s="275" customFormat="1" ht="78" customHeight="1" x14ac:dyDescent="0.2">
      <c r="A494" s="464">
        <v>44398</v>
      </c>
      <c r="B494" s="252" t="s">
        <v>7282</v>
      </c>
      <c r="C494" s="576" t="s">
        <v>7302</v>
      </c>
      <c r="D494" s="266"/>
      <c r="E494" s="42">
        <v>113000</v>
      </c>
      <c r="F494" s="494">
        <f t="shared" si="7"/>
        <v>167013877.76999989</v>
      </c>
    </row>
    <row r="495" spans="1:6" s="275" customFormat="1" ht="90.75" customHeight="1" x14ac:dyDescent="0.2">
      <c r="A495" s="464">
        <v>44398</v>
      </c>
      <c r="B495" s="252" t="s">
        <v>7283</v>
      </c>
      <c r="C495" s="576" t="s">
        <v>7303</v>
      </c>
      <c r="D495" s="266"/>
      <c r="E495" s="42">
        <v>226000</v>
      </c>
      <c r="F495" s="494">
        <f t="shared" si="7"/>
        <v>166787877.76999989</v>
      </c>
    </row>
    <row r="496" spans="1:6" s="275" customFormat="1" ht="41.25" customHeight="1" x14ac:dyDescent="0.2">
      <c r="A496" s="464">
        <v>44398</v>
      </c>
      <c r="B496" s="252" t="s">
        <v>7284</v>
      </c>
      <c r="C496" s="576" t="s">
        <v>7304</v>
      </c>
      <c r="D496" s="266"/>
      <c r="E496" s="42">
        <v>39782.68</v>
      </c>
      <c r="F496" s="494">
        <f t="shared" si="7"/>
        <v>166748095.08999988</v>
      </c>
    </row>
    <row r="497" spans="1:6" s="275" customFormat="1" ht="41.25" customHeight="1" x14ac:dyDescent="0.2">
      <c r="A497" s="464">
        <v>44398</v>
      </c>
      <c r="B497" s="252" t="s">
        <v>7285</v>
      </c>
      <c r="C497" s="576" t="s">
        <v>7305</v>
      </c>
      <c r="D497" s="266"/>
      <c r="E497" s="42">
        <v>157905.37</v>
      </c>
      <c r="F497" s="494">
        <f t="shared" si="7"/>
        <v>166590189.71999988</v>
      </c>
    </row>
    <row r="498" spans="1:6" s="275" customFormat="1" ht="30" customHeight="1" x14ac:dyDescent="0.2">
      <c r="A498" s="464">
        <v>44398</v>
      </c>
      <c r="B498" s="252" t="s">
        <v>7286</v>
      </c>
      <c r="C498" s="576" t="s">
        <v>7306</v>
      </c>
      <c r="D498" s="266"/>
      <c r="E498" s="42">
        <v>43520.54</v>
      </c>
      <c r="F498" s="494">
        <f t="shared" si="7"/>
        <v>166546669.17999989</v>
      </c>
    </row>
    <row r="499" spans="1:6" s="275" customFormat="1" ht="41.25" customHeight="1" x14ac:dyDescent="0.2">
      <c r="A499" s="464">
        <v>44398</v>
      </c>
      <c r="B499" s="252" t="s">
        <v>7287</v>
      </c>
      <c r="C499" s="576" t="s">
        <v>7307</v>
      </c>
      <c r="D499" s="266"/>
      <c r="E499" s="42">
        <v>476.92</v>
      </c>
      <c r="F499" s="494">
        <f t="shared" si="7"/>
        <v>166546192.2599999</v>
      </c>
    </row>
    <row r="500" spans="1:6" s="275" customFormat="1" ht="41.25" customHeight="1" x14ac:dyDescent="0.2">
      <c r="A500" s="464">
        <v>44398</v>
      </c>
      <c r="B500" s="252" t="s">
        <v>7288</v>
      </c>
      <c r="C500" s="576" t="s">
        <v>7308</v>
      </c>
      <c r="D500" s="266"/>
      <c r="E500" s="42">
        <v>27181.8</v>
      </c>
      <c r="F500" s="494">
        <f t="shared" si="7"/>
        <v>166519010.45999989</v>
      </c>
    </row>
    <row r="501" spans="1:6" s="275" customFormat="1" ht="41.25" customHeight="1" x14ac:dyDescent="0.2">
      <c r="A501" s="464">
        <v>44398</v>
      </c>
      <c r="B501" s="252" t="s">
        <v>7289</v>
      </c>
      <c r="C501" s="576" t="s">
        <v>7309</v>
      </c>
      <c r="D501" s="266"/>
      <c r="E501" s="42">
        <v>506.25</v>
      </c>
      <c r="F501" s="494">
        <f t="shared" si="7"/>
        <v>166518504.20999989</v>
      </c>
    </row>
    <row r="502" spans="1:6" s="275" customFormat="1" ht="41.25" customHeight="1" x14ac:dyDescent="0.2">
      <c r="A502" s="464">
        <v>44398</v>
      </c>
      <c r="B502" s="252" t="s">
        <v>7290</v>
      </c>
      <c r="C502" s="576" t="s">
        <v>7310</v>
      </c>
      <c r="D502" s="266"/>
      <c r="E502" s="42">
        <v>224820.62</v>
      </c>
      <c r="F502" s="494">
        <f t="shared" si="7"/>
        <v>166293683.58999988</v>
      </c>
    </row>
    <row r="503" spans="1:6" s="275" customFormat="1" ht="41.25" customHeight="1" x14ac:dyDescent="0.2">
      <c r="A503" s="464">
        <v>44398</v>
      </c>
      <c r="B503" s="252" t="s">
        <v>7291</v>
      </c>
      <c r="C503" s="576" t="s">
        <v>7311</v>
      </c>
      <c r="D503" s="266"/>
      <c r="E503" s="42">
        <v>167887.13</v>
      </c>
      <c r="F503" s="494">
        <f t="shared" si="7"/>
        <v>166125796.45999989</v>
      </c>
    </row>
    <row r="504" spans="1:6" s="275" customFormat="1" ht="63.75" customHeight="1" x14ac:dyDescent="0.2">
      <c r="A504" s="464">
        <v>44398</v>
      </c>
      <c r="B504" s="252" t="s">
        <v>7270</v>
      </c>
      <c r="C504" s="576" t="s">
        <v>7312</v>
      </c>
      <c r="D504" s="266"/>
      <c r="E504" s="42">
        <v>60721.15</v>
      </c>
      <c r="F504" s="494">
        <f t="shared" si="7"/>
        <v>166065075.30999988</v>
      </c>
    </row>
    <row r="505" spans="1:6" s="275" customFormat="1" ht="105.75" customHeight="1" x14ac:dyDescent="0.2">
      <c r="A505" s="464">
        <v>44398</v>
      </c>
      <c r="B505" s="252" t="s">
        <v>7271</v>
      </c>
      <c r="C505" s="576" t="s">
        <v>7313</v>
      </c>
      <c r="D505" s="266"/>
      <c r="E505" s="42">
        <v>116616</v>
      </c>
      <c r="F505" s="494">
        <f t="shared" si="7"/>
        <v>165948459.30999988</v>
      </c>
    </row>
    <row r="506" spans="1:6" s="275" customFormat="1" ht="62.25" customHeight="1" x14ac:dyDescent="0.2">
      <c r="A506" s="464">
        <v>44398</v>
      </c>
      <c r="B506" s="252" t="s">
        <v>7263</v>
      </c>
      <c r="C506" s="576" t="s">
        <v>7314</v>
      </c>
      <c r="D506" s="266"/>
      <c r="E506" s="42">
        <v>28250</v>
      </c>
      <c r="F506" s="494">
        <f t="shared" si="7"/>
        <v>165920209.30999988</v>
      </c>
    </row>
    <row r="507" spans="1:6" s="275" customFormat="1" ht="66" customHeight="1" x14ac:dyDescent="0.2">
      <c r="A507" s="464">
        <v>44398</v>
      </c>
      <c r="B507" s="252" t="s">
        <v>7264</v>
      </c>
      <c r="C507" s="576" t="s">
        <v>7315</v>
      </c>
      <c r="D507" s="266"/>
      <c r="E507" s="42">
        <v>27000</v>
      </c>
      <c r="F507" s="494">
        <f t="shared" si="7"/>
        <v>165893209.30999988</v>
      </c>
    </row>
    <row r="508" spans="1:6" s="275" customFormat="1" ht="30.75" customHeight="1" x14ac:dyDescent="0.2">
      <c r="A508" s="464">
        <v>44398</v>
      </c>
      <c r="B508" s="252" t="s">
        <v>7265</v>
      </c>
      <c r="C508" s="576" t="s">
        <v>7316</v>
      </c>
      <c r="D508" s="266"/>
      <c r="E508" s="42">
        <v>1637415</v>
      </c>
      <c r="F508" s="494">
        <f t="shared" si="7"/>
        <v>164255794.30999988</v>
      </c>
    </row>
    <row r="509" spans="1:6" s="275" customFormat="1" ht="41.25" customHeight="1" x14ac:dyDescent="0.2">
      <c r="A509" s="464">
        <v>44398</v>
      </c>
      <c r="B509" s="252" t="s">
        <v>7266</v>
      </c>
      <c r="C509" s="576" t="s">
        <v>7317</v>
      </c>
      <c r="D509" s="266"/>
      <c r="E509" s="42">
        <v>8644.5</v>
      </c>
      <c r="F509" s="494">
        <f t="shared" si="7"/>
        <v>164247149.80999988</v>
      </c>
    </row>
    <row r="510" spans="1:6" s="275" customFormat="1" ht="41.25" customHeight="1" x14ac:dyDescent="0.2">
      <c r="A510" s="464">
        <v>44398</v>
      </c>
      <c r="B510" s="252" t="s">
        <v>7267</v>
      </c>
      <c r="C510" s="576" t="s">
        <v>7318</v>
      </c>
      <c r="D510" s="266"/>
      <c r="E510" s="42">
        <v>85754.5</v>
      </c>
      <c r="F510" s="494">
        <f t="shared" si="7"/>
        <v>164161395.30999988</v>
      </c>
    </row>
    <row r="511" spans="1:6" s="275" customFormat="1" ht="50.25" customHeight="1" x14ac:dyDescent="0.2">
      <c r="A511" s="464">
        <v>44398</v>
      </c>
      <c r="B511" s="252" t="s">
        <v>7268</v>
      </c>
      <c r="C511" s="576" t="s">
        <v>7319</v>
      </c>
      <c r="D511" s="266"/>
      <c r="E511" s="42">
        <v>114142.5</v>
      </c>
      <c r="F511" s="494">
        <f t="shared" si="7"/>
        <v>164047252.80999988</v>
      </c>
    </row>
    <row r="512" spans="1:6" s="275" customFormat="1" ht="41.25" customHeight="1" x14ac:dyDescent="0.2">
      <c r="A512" s="464">
        <v>44398</v>
      </c>
      <c r="B512" s="252" t="s">
        <v>7269</v>
      </c>
      <c r="C512" s="576" t="s">
        <v>7320</v>
      </c>
      <c r="D512" s="266"/>
      <c r="E512" s="42">
        <v>4016536.11</v>
      </c>
      <c r="F512" s="494">
        <f t="shared" si="7"/>
        <v>160030716.69999987</v>
      </c>
    </row>
    <row r="513" spans="1:6" s="275" customFormat="1" ht="41.25" customHeight="1" x14ac:dyDescent="0.2">
      <c r="A513" s="464">
        <v>44399</v>
      </c>
      <c r="B513" s="252" t="s">
        <v>7326</v>
      </c>
      <c r="C513" s="576" t="s">
        <v>7335</v>
      </c>
      <c r="D513" s="266"/>
      <c r="E513" s="42">
        <v>67432.23</v>
      </c>
      <c r="F513" s="494">
        <f t="shared" si="7"/>
        <v>159963284.46999988</v>
      </c>
    </row>
    <row r="514" spans="1:6" s="275" customFormat="1" ht="41.25" customHeight="1" x14ac:dyDescent="0.2">
      <c r="A514" s="464">
        <v>44399</v>
      </c>
      <c r="B514" s="252" t="s">
        <v>7327</v>
      </c>
      <c r="C514" s="576" t="s">
        <v>7335</v>
      </c>
      <c r="D514" s="266"/>
      <c r="E514" s="42">
        <v>179140.61</v>
      </c>
      <c r="F514" s="494">
        <f t="shared" si="7"/>
        <v>159784143.85999987</v>
      </c>
    </row>
    <row r="515" spans="1:6" s="275" customFormat="1" ht="42" customHeight="1" x14ac:dyDescent="0.2">
      <c r="A515" s="464">
        <v>44399</v>
      </c>
      <c r="B515" s="252" t="s">
        <v>7328</v>
      </c>
      <c r="C515" s="576" t="s">
        <v>7336</v>
      </c>
      <c r="D515" s="266"/>
      <c r="E515" s="42">
        <v>92155.83</v>
      </c>
      <c r="F515" s="494">
        <f t="shared" si="7"/>
        <v>159691988.02999985</v>
      </c>
    </row>
    <row r="516" spans="1:6" s="275" customFormat="1" ht="20.25" customHeight="1" x14ac:dyDescent="0.2">
      <c r="A516" s="464">
        <v>44399</v>
      </c>
      <c r="B516" s="252" t="s">
        <v>7329</v>
      </c>
      <c r="C516" s="576" t="s">
        <v>41</v>
      </c>
      <c r="D516" s="266"/>
      <c r="E516" s="42">
        <v>0</v>
      </c>
      <c r="F516" s="494">
        <f t="shared" si="7"/>
        <v>159691988.02999985</v>
      </c>
    </row>
    <row r="517" spans="1:6" s="275" customFormat="1" ht="37.5" customHeight="1" x14ac:dyDescent="0.2">
      <c r="A517" s="464">
        <v>44399</v>
      </c>
      <c r="B517" s="252" t="s">
        <v>7330</v>
      </c>
      <c r="C517" s="576" t="s">
        <v>7337</v>
      </c>
      <c r="D517" s="266"/>
      <c r="E517" s="42">
        <v>13844.01</v>
      </c>
      <c r="F517" s="494">
        <f t="shared" si="7"/>
        <v>159678144.01999986</v>
      </c>
    </row>
    <row r="518" spans="1:6" s="275" customFormat="1" ht="41.25" customHeight="1" x14ac:dyDescent="0.2">
      <c r="A518" s="464">
        <v>44399</v>
      </c>
      <c r="B518" s="252" t="s">
        <v>7331</v>
      </c>
      <c r="C518" s="576" t="s">
        <v>7338</v>
      </c>
      <c r="D518" s="266"/>
      <c r="E518" s="42">
        <v>74614.69</v>
      </c>
      <c r="F518" s="494">
        <f t="shared" si="7"/>
        <v>159603529.32999986</v>
      </c>
    </row>
    <row r="519" spans="1:6" s="275" customFormat="1" ht="29.25" customHeight="1" x14ac:dyDescent="0.2">
      <c r="A519" s="464">
        <v>44399</v>
      </c>
      <c r="B519" s="252" t="s">
        <v>7332</v>
      </c>
      <c r="C519" s="576" t="s">
        <v>7339</v>
      </c>
      <c r="D519" s="266"/>
      <c r="E519" s="42">
        <v>14740.24</v>
      </c>
      <c r="F519" s="494">
        <f t="shared" si="7"/>
        <v>159588789.08999985</v>
      </c>
    </row>
    <row r="520" spans="1:6" s="275" customFormat="1" ht="24.75" customHeight="1" x14ac:dyDescent="0.2">
      <c r="A520" s="464">
        <v>44399</v>
      </c>
      <c r="B520" s="252" t="s">
        <v>7321</v>
      </c>
      <c r="C520" s="576" t="s">
        <v>41</v>
      </c>
      <c r="D520" s="266"/>
      <c r="E520" s="42">
        <v>0</v>
      </c>
      <c r="F520" s="494">
        <f t="shared" si="7"/>
        <v>159588789.08999985</v>
      </c>
    </row>
    <row r="521" spans="1:6" s="275" customFormat="1" ht="41.25" customHeight="1" x14ac:dyDescent="0.2">
      <c r="A521" s="464">
        <v>44399</v>
      </c>
      <c r="B521" s="252" t="s">
        <v>7333</v>
      </c>
      <c r="C521" s="576" t="s">
        <v>7340</v>
      </c>
      <c r="D521" s="266"/>
      <c r="E521" s="42">
        <v>56614</v>
      </c>
      <c r="F521" s="494">
        <f t="shared" si="7"/>
        <v>159532175.08999985</v>
      </c>
    </row>
    <row r="522" spans="1:6" s="275" customFormat="1" ht="41.25" customHeight="1" x14ac:dyDescent="0.2">
      <c r="A522" s="464">
        <v>44399</v>
      </c>
      <c r="B522" s="252" t="s">
        <v>7334</v>
      </c>
      <c r="C522" s="576" t="s">
        <v>7341</v>
      </c>
      <c r="D522" s="266"/>
      <c r="E522" s="42">
        <v>71811.5</v>
      </c>
      <c r="F522" s="494">
        <f t="shared" si="7"/>
        <v>159460363.58999985</v>
      </c>
    </row>
    <row r="523" spans="1:6" s="275" customFormat="1" ht="75.75" customHeight="1" x14ac:dyDescent="0.2">
      <c r="A523" s="464">
        <v>44399</v>
      </c>
      <c r="B523" s="252" t="s">
        <v>7322</v>
      </c>
      <c r="C523" s="576" t="s">
        <v>7342</v>
      </c>
      <c r="D523" s="266"/>
      <c r="E523" s="42">
        <v>667945</v>
      </c>
      <c r="F523" s="494">
        <f t="shared" si="7"/>
        <v>158792418.58999985</v>
      </c>
    </row>
    <row r="524" spans="1:6" s="275" customFormat="1" ht="20.25" customHeight="1" x14ac:dyDescent="0.2">
      <c r="A524" s="464">
        <v>44399</v>
      </c>
      <c r="B524" s="252" t="s">
        <v>7323</v>
      </c>
      <c r="C524" s="809" t="s">
        <v>41</v>
      </c>
      <c r="D524" s="266"/>
      <c r="E524" s="42">
        <v>0</v>
      </c>
      <c r="F524" s="494">
        <f t="shared" si="7"/>
        <v>158792418.58999985</v>
      </c>
    </row>
    <row r="525" spans="1:6" s="275" customFormat="1" ht="75" customHeight="1" x14ac:dyDescent="0.2">
      <c r="A525" s="464">
        <v>44399</v>
      </c>
      <c r="B525" s="252" t="s">
        <v>7324</v>
      </c>
      <c r="C525" s="576" t="s">
        <v>7344</v>
      </c>
      <c r="D525" s="266"/>
      <c r="E525" s="42">
        <v>4027642.57</v>
      </c>
      <c r="F525" s="494">
        <f t="shared" si="7"/>
        <v>154764776.01999986</v>
      </c>
    </row>
    <row r="526" spans="1:6" s="275" customFormat="1" ht="60.75" customHeight="1" x14ac:dyDescent="0.2">
      <c r="A526" s="464">
        <v>44399</v>
      </c>
      <c r="B526" s="252" t="s">
        <v>7325</v>
      </c>
      <c r="C526" s="576" t="s">
        <v>7343</v>
      </c>
      <c r="D526" s="266"/>
      <c r="E526" s="42">
        <v>477707.5</v>
      </c>
      <c r="F526" s="494">
        <f t="shared" si="7"/>
        <v>154287068.51999986</v>
      </c>
    </row>
    <row r="527" spans="1:6" s="275" customFormat="1" ht="41.25" customHeight="1" x14ac:dyDescent="0.2">
      <c r="A527" s="464">
        <v>44400</v>
      </c>
      <c r="B527" s="252" t="s">
        <v>7350</v>
      </c>
      <c r="C527" s="576" t="s">
        <v>7376</v>
      </c>
      <c r="D527" s="266"/>
      <c r="E527" s="42">
        <v>145447.95000000001</v>
      </c>
      <c r="F527" s="494">
        <f t="shared" ref="F527:F590" si="8">F526-E527</f>
        <v>154141620.56999987</v>
      </c>
    </row>
    <row r="528" spans="1:6" s="275" customFormat="1" ht="48" customHeight="1" x14ac:dyDescent="0.2">
      <c r="A528" s="464">
        <v>44400</v>
      </c>
      <c r="B528" s="252" t="s">
        <v>7351</v>
      </c>
      <c r="C528" s="576" t="s">
        <v>7377</v>
      </c>
      <c r="D528" s="266"/>
      <c r="E528" s="42">
        <v>38872</v>
      </c>
      <c r="F528" s="494">
        <f t="shared" si="8"/>
        <v>154102748.56999987</v>
      </c>
    </row>
    <row r="529" spans="1:6" s="275" customFormat="1" ht="41.25" customHeight="1" x14ac:dyDescent="0.2">
      <c r="A529" s="464">
        <v>44400</v>
      </c>
      <c r="B529" s="252" t="s">
        <v>7352</v>
      </c>
      <c r="C529" s="576" t="s">
        <v>7378</v>
      </c>
      <c r="D529" s="266"/>
      <c r="E529" s="42">
        <v>149829.70000000001</v>
      </c>
      <c r="F529" s="494">
        <f t="shared" si="8"/>
        <v>153952918.86999989</v>
      </c>
    </row>
    <row r="530" spans="1:6" s="275" customFormat="1" ht="40.5" customHeight="1" x14ac:dyDescent="0.2">
      <c r="A530" s="464">
        <v>44400</v>
      </c>
      <c r="B530" s="252" t="s">
        <v>7353</v>
      </c>
      <c r="C530" s="576" t="s">
        <v>7379</v>
      </c>
      <c r="D530" s="266"/>
      <c r="E530" s="42">
        <v>36795.93</v>
      </c>
      <c r="F530" s="494">
        <f t="shared" si="8"/>
        <v>153916122.93999988</v>
      </c>
    </row>
    <row r="531" spans="1:6" s="275" customFormat="1" ht="41.25" customHeight="1" x14ac:dyDescent="0.2">
      <c r="A531" s="464">
        <v>44400</v>
      </c>
      <c r="B531" s="252" t="s">
        <v>7354</v>
      </c>
      <c r="C531" s="576" t="s">
        <v>7380</v>
      </c>
      <c r="D531" s="266"/>
      <c r="E531" s="42">
        <v>134893.04</v>
      </c>
      <c r="F531" s="494">
        <f t="shared" si="8"/>
        <v>153781229.89999989</v>
      </c>
    </row>
    <row r="532" spans="1:6" s="275" customFormat="1" ht="41.25" customHeight="1" x14ac:dyDescent="0.2">
      <c r="A532" s="464">
        <v>44400</v>
      </c>
      <c r="B532" s="252" t="s">
        <v>7355</v>
      </c>
      <c r="C532" s="576" t="s">
        <v>7381</v>
      </c>
      <c r="D532" s="266"/>
      <c r="E532" s="42">
        <v>543690.55000000005</v>
      </c>
      <c r="F532" s="494">
        <f t="shared" si="8"/>
        <v>153237539.34999987</v>
      </c>
    </row>
    <row r="533" spans="1:6" s="275" customFormat="1" ht="41.25" customHeight="1" x14ac:dyDescent="0.2">
      <c r="A533" s="464">
        <v>44400</v>
      </c>
      <c r="B533" s="252" t="s">
        <v>7356</v>
      </c>
      <c r="C533" s="576" t="s">
        <v>7382</v>
      </c>
      <c r="D533" s="266"/>
      <c r="E533" s="42">
        <v>1490.58</v>
      </c>
      <c r="F533" s="494">
        <f t="shared" si="8"/>
        <v>153236048.76999986</v>
      </c>
    </row>
    <row r="534" spans="1:6" s="275" customFormat="1" ht="41.25" customHeight="1" x14ac:dyDescent="0.2">
      <c r="A534" s="464">
        <v>44400</v>
      </c>
      <c r="B534" s="252" t="s">
        <v>7357</v>
      </c>
      <c r="C534" s="576" t="s">
        <v>7383</v>
      </c>
      <c r="D534" s="266"/>
      <c r="E534" s="42">
        <v>182304.31</v>
      </c>
      <c r="F534" s="494">
        <f t="shared" si="8"/>
        <v>153053744.45999986</v>
      </c>
    </row>
    <row r="535" spans="1:6" s="275" customFormat="1" ht="41.25" customHeight="1" x14ac:dyDescent="0.2">
      <c r="A535" s="464">
        <v>44400</v>
      </c>
      <c r="B535" s="252" t="s">
        <v>7358</v>
      </c>
      <c r="C535" s="576" t="s">
        <v>7384</v>
      </c>
      <c r="D535" s="266"/>
      <c r="E535" s="42">
        <v>73863.199999999997</v>
      </c>
      <c r="F535" s="494">
        <f t="shared" si="8"/>
        <v>152979881.25999987</v>
      </c>
    </row>
    <row r="536" spans="1:6" s="275" customFormat="1" ht="41.25" customHeight="1" x14ac:dyDescent="0.2">
      <c r="A536" s="464">
        <v>44400</v>
      </c>
      <c r="B536" s="252" t="s">
        <v>7359</v>
      </c>
      <c r="C536" s="576" t="s">
        <v>7385</v>
      </c>
      <c r="D536" s="266"/>
      <c r="E536" s="42">
        <v>200000</v>
      </c>
      <c r="F536" s="494">
        <f t="shared" si="8"/>
        <v>152779881.25999987</v>
      </c>
    </row>
    <row r="537" spans="1:6" s="275" customFormat="1" ht="41.25" customHeight="1" x14ac:dyDescent="0.2">
      <c r="A537" s="464">
        <v>44400</v>
      </c>
      <c r="B537" s="252" t="s">
        <v>7360</v>
      </c>
      <c r="C537" s="576" t="s">
        <v>7386</v>
      </c>
      <c r="D537" s="266"/>
      <c r="E537" s="42">
        <v>101149.5</v>
      </c>
      <c r="F537" s="494">
        <f t="shared" si="8"/>
        <v>152678731.75999987</v>
      </c>
    </row>
    <row r="538" spans="1:6" s="275" customFormat="1" ht="40.5" customHeight="1" x14ac:dyDescent="0.2">
      <c r="A538" s="464">
        <v>44400</v>
      </c>
      <c r="B538" s="252" t="s">
        <v>7361</v>
      </c>
      <c r="C538" s="576" t="s">
        <v>7387</v>
      </c>
      <c r="D538" s="266"/>
      <c r="E538" s="42">
        <v>159494.39000000001</v>
      </c>
      <c r="F538" s="494">
        <f t="shared" si="8"/>
        <v>152519237.36999989</v>
      </c>
    </row>
    <row r="539" spans="1:6" s="275" customFormat="1" ht="41.25" customHeight="1" x14ac:dyDescent="0.2">
      <c r="A539" s="464">
        <v>44400</v>
      </c>
      <c r="B539" s="252" t="s">
        <v>7362</v>
      </c>
      <c r="C539" s="576" t="s">
        <v>7388</v>
      </c>
      <c r="D539" s="266"/>
      <c r="E539" s="42">
        <v>192808.33</v>
      </c>
      <c r="F539" s="494">
        <f t="shared" si="8"/>
        <v>152326429.03999987</v>
      </c>
    </row>
    <row r="540" spans="1:6" s="275" customFormat="1" ht="73.5" customHeight="1" x14ac:dyDescent="0.2">
      <c r="A540" s="464">
        <v>44400</v>
      </c>
      <c r="B540" s="252" t="s">
        <v>7363</v>
      </c>
      <c r="C540" s="576" t="s">
        <v>7389</v>
      </c>
      <c r="D540" s="266"/>
      <c r="E540" s="42">
        <v>74778</v>
      </c>
      <c r="F540" s="494">
        <f t="shared" si="8"/>
        <v>152251651.03999987</v>
      </c>
    </row>
    <row r="541" spans="1:6" s="275" customFormat="1" ht="44.25" customHeight="1" x14ac:dyDescent="0.2">
      <c r="A541" s="464">
        <v>44400</v>
      </c>
      <c r="B541" s="252" t="s">
        <v>7364</v>
      </c>
      <c r="C541" s="576" t="s">
        <v>7390</v>
      </c>
      <c r="D541" s="266"/>
      <c r="E541" s="42">
        <v>165445.66</v>
      </c>
      <c r="F541" s="494">
        <f t="shared" si="8"/>
        <v>152086205.37999988</v>
      </c>
    </row>
    <row r="542" spans="1:6" s="275" customFormat="1" ht="21.75" customHeight="1" x14ac:dyDescent="0.2">
      <c r="A542" s="464">
        <v>44400</v>
      </c>
      <c r="B542" s="252" t="s">
        <v>7365</v>
      </c>
      <c r="C542" s="576" t="s">
        <v>41</v>
      </c>
      <c r="D542" s="266"/>
      <c r="E542" s="42">
        <v>0</v>
      </c>
      <c r="F542" s="494">
        <f t="shared" si="8"/>
        <v>152086205.37999988</v>
      </c>
    </row>
    <row r="543" spans="1:6" s="275" customFormat="1" ht="41.25" customHeight="1" x14ac:dyDescent="0.2">
      <c r="A543" s="464">
        <v>44400</v>
      </c>
      <c r="B543" s="252" t="s">
        <v>7366</v>
      </c>
      <c r="C543" s="576" t="s">
        <v>7391</v>
      </c>
      <c r="D543" s="266"/>
      <c r="E543" s="42">
        <v>7046.94</v>
      </c>
      <c r="F543" s="494">
        <f t="shared" si="8"/>
        <v>152079158.43999988</v>
      </c>
    </row>
    <row r="544" spans="1:6" s="275" customFormat="1" ht="40.5" customHeight="1" x14ac:dyDescent="0.2">
      <c r="A544" s="464">
        <v>44400</v>
      </c>
      <c r="B544" s="252" t="s">
        <v>7367</v>
      </c>
      <c r="C544" s="576" t="s">
        <v>7392</v>
      </c>
      <c r="D544" s="266"/>
      <c r="E544" s="42">
        <v>12334.69</v>
      </c>
      <c r="F544" s="494">
        <f t="shared" si="8"/>
        <v>152066823.74999988</v>
      </c>
    </row>
    <row r="545" spans="1:6" s="275" customFormat="1" ht="42.75" customHeight="1" x14ac:dyDescent="0.2">
      <c r="A545" s="464">
        <v>44400</v>
      </c>
      <c r="B545" s="252" t="s">
        <v>7368</v>
      </c>
      <c r="C545" s="576" t="s">
        <v>7393</v>
      </c>
      <c r="D545" s="266"/>
      <c r="E545" s="42">
        <v>4489.59</v>
      </c>
      <c r="F545" s="494">
        <f t="shared" si="8"/>
        <v>152062334.15999988</v>
      </c>
    </row>
    <row r="546" spans="1:6" s="275" customFormat="1" ht="43.5" customHeight="1" x14ac:dyDescent="0.2">
      <c r="A546" s="464">
        <v>44400</v>
      </c>
      <c r="B546" s="252" t="s">
        <v>7369</v>
      </c>
      <c r="C546" s="576" t="s">
        <v>7394</v>
      </c>
      <c r="D546" s="266"/>
      <c r="E546" s="42">
        <v>83969.11</v>
      </c>
      <c r="F546" s="494">
        <f t="shared" si="8"/>
        <v>151978365.04999986</v>
      </c>
    </row>
    <row r="547" spans="1:6" s="275" customFormat="1" ht="39.75" customHeight="1" x14ac:dyDescent="0.2">
      <c r="A547" s="464">
        <v>44400</v>
      </c>
      <c r="B547" s="252" t="s">
        <v>7370</v>
      </c>
      <c r="C547" s="576" t="s">
        <v>7395</v>
      </c>
      <c r="D547" s="266"/>
      <c r="E547" s="42">
        <v>299469.01</v>
      </c>
      <c r="F547" s="494">
        <f t="shared" si="8"/>
        <v>151678896.03999987</v>
      </c>
    </row>
    <row r="548" spans="1:6" s="275" customFormat="1" ht="33" customHeight="1" x14ac:dyDescent="0.2">
      <c r="A548" s="464">
        <v>44400</v>
      </c>
      <c r="B548" s="252" t="s">
        <v>7371</v>
      </c>
      <c r="C548" s="576" t="s">
        <v>7396</v>
      </c>
      <c r="D548" s="266"/>
      <c r="E548" s="42">
        <v>91587.49</v>
      </c>
      <c r="F548" s="494">
        <f t="shared" si="8"/>
        <v>151587308.54999986</v>
      </c>
    </row>
    <row r="549" spans="1:6" s="275" customFormat="1" ht="39" customHeight="1" x14ac:dyDescent="0.2">
      <c r="A549" s="464">
        <v>44400</v>
      </c>
      <c r="B549" s="252" t="s">
        <v>7372</v>
      </c>
      <c r="C549" s="576" t="s">
        <v>7397</v>
      </c>
      <c r="D549" s="266"/>
      <c r="E549" s="42">
        <v>83745</v>
      </c>
      <c r="F549" s="494">
        <f t="shared" si="8"/>
        <v>151503563.54999986</v>
      </c>
    </row>
    <row r="550" spans="1:6" s="275" customFormat="1" ht="77.25" customHeight="1" x14ac:dyDescent="0.2">
      <c r="A550" s="464">
        <v>44400</v>
      </c>
      <c r="B550" s="252" t="s">
        <v>7373</v>
      </c>
      <c r="C550" s="576" t="s">
        <v>7398</v>
      </c>
      <c r="D550" s="266"/>
      <c r="E550" s="42">
        <v>45000</v>
      </c>
      <c r="F550" s="494">
        <f t="shared" si="8"/>
        <v>151458563.54999986</v>
      </c>
    </row>
    <row r="551" spans="1:6" s="275" customFormat="1" ht="50.25" customHeight="1" x14ac:dyDescent="0.2">
      <c r="A551" s="464">
        <v>44400</v>
      </c>
      <c r="B551" s="252" t="s">
        <v>7374</v>
      </c>
      <c r="C551" s="576" t="s">
        <v>7399</v>
      </c>
      <c r="D551" s="266"/>
      <c r="E551" s="42">
        <v>75000</v>
      </c>
      <c r="F551" s="494">
        <f t="shared" si="8"/>
        <v>151383563.54999986</v>
      </c>
    </row>
    <row r="552" spans="1:6" s="275" customFormat="1" ht="41.25" customHeight="1" x14ac:dyDescent="0.2">
      <c r="A552" s="464">
        <v>44400</v>
      </c>
      <c r="B552" s="252" t="s">
        <v>7375</v>
      </c>
      <c r="C552" s="576" t="s">
        <v>7400</v>
      </c>
      <c r="D552" s="266"/>
      <c r="E552" s="42">
        <v>32205</v>
      </c>
      <c r="F552" s="494">
        <f t="shared" si="8"/>
        <v>151351358.54999986</v>
      </c>
    </row>
    <row r="553" spans="1:6" s="275" customFormat="1" ht="41.25" customHeight="1" x14ac:dyDescent="0.2">
      <c r="A553" s="464">
        <v>44400</v>
      </c>
      <c r="B553" s="252" t="s">
        <v>7345</v>
      </c>
      <c r="C553" s="576" t="s">
        <v>7401</v>
      </c>
      <c r="D553" s="266"/>
      <c r="E553" s="42">
        <v>1712907.09</v>
      </c>
      <c r="F553" s="494">
        <f t="shared" si="8"/>
        <v>149638451.45999986</v>
      </c>
    </row>
    <row r="554" spans="1:6" s="275" customFormat="1" ht="41.25" customHeight="1" x14ac:dyDescent="0.2">
      <c r="A554" s="464">
        <v>44400</v>
      </c>
      <c r="B554" s="252" t="s">
        <v>7346</v>
      </c>
      <c r="C554" s="576" t="s">
        <v>7402</v>
      </c>
      <c r="D554" s="266"/>
      <c r="E554" s="42">
        <v>247018</v>
      </c>
      <c r="F554" s="494">
        <f t="shared" si="8"/>
        <v>149391433.45999986</v>
      </c>
    </row>
    <row r="555" spans="1:6" s="275" customFormat="1" ht="65.25" customHeight="1" x14ac:dyDescent="0.2">
      <c r="A555" s="464">
        <v>44400</v>
      </c>
      <c r="B555" s="252" t="s">
        <v>7347</v>
      </c>
      <c r="C555" s="576" t="s">
        <v>7403</v>
      </c>
      <c r="D555" s="266"/>
      <c r="E555" s="42">
        <v>855420</v>
      </c>
      <c r="F555" s="494">
        <f t="shared" si="8"/>
        <v>148536013.45999986</v>
      </c>
    </row>
    <row r="556" spans="1:6" s="275" customFormat="1" ht="51.75" customHeight="1" x14ac:dyDescent="0.2">
      <c r="A556" s="464">
        <v>44400</v>
      </c>
      <c r="B556" s="252" t="s">
        <v>7348</v>
      </c>
      <c r="C556" s="576" t="s">
        <v>7404</v>
      </c>
      <c r="D556" s="266"/>
      <c r="E556" s="42">
        <v>126825</v>
      </c>
      <c r="F556" s="494">
        <f t="shared" si="8"/>
        <v>148409188.45999986</v>
      </c>
    </row>
    <row r="557" spans="1:6" s="275" customFormat="1" ht="48" customHeight="1" x14ac:dyDescent="0.2">
      <c r="A557" s="464">
        <v>44400</v>
      </c>
      <c r="B557" s="252" t="s">
        <v>7349</v>
      </c>
      <c r="C557" s="576" t="s">
        <v>7405</v>
      </c>
      <c r="D557" s="266"/>
      <c r="E557" s="42">
        <v>126825</v>
      </c>
      <c r="F557" s="494">
        <f t="shared" si="8"/>
        <v>148282363.45999986</v>
      </c>
    </row>
    <row r="558" spans="1:6" s="275" customFormat="1" ht="53.25" customHeight="1" x14ac:dyDescent="0.2">
      <c r="A558" s="464">
        <v>44403</v>
      </c>
      <c r="B558" s="252" t="s">
        <v>7417</v>
      </c>
      <c r="C558" s="576" t="s">
        <v>7431</v>
      </c>
      <c r="D558" s="266"/>
      <c r="E558" s="42">
        <v>254250</v>
      </c>
      <c r="F558" s="494">
        <f t="shared" si="8"/>
        <v>148028113.45999986</v>
      </c>
    </row>
    <row r="559" spans="1:6" s="275" customFormat="1" ht="123.75" customHeight="1" x14ac:dyDescent="0.2">
      <c r="A559" s="464">
        <v>44403</v>
      </c>
      <c r="B559" s="252" t="s">
        <v>7418</v>
      </c>
      <c r="C559" s="576" t="s">
        <v>7432</v>
      </c>
      <c r="D559" s="266"/>
      <c r="E559" s="42">
        <v>76162.720000000001</v>
      </c>
      <c r="F559" s="494">
        <f t="shared" si="8"/>
        <v>147951950.73999986</v>
      </c>
    </row>
    <row r="560" spans="1:6" s="275" customFormat="1" ht="41.25" customHeight="1" x14ac:dyDescent="0.2">
      <c r="A560" s="464">
        <v>44403</v>
      </c>
      <c r="B560" s="252" t="s">
        <v>7419</v>
      </c>
      <c r="C560" s="576" t="s">
        <v>7433</v>
      </c>
      <c r="D560" s="266"/>
      <c r="E560" s="42">
        <v>229221</v>
      </c>
      <c r="F560" s="494">
        <f t="shared" si="8"/>
        <v>147722729.73999986</v>
      </c>
    </row>
    <row r="561" spans="1:6" s="275" customFormat="1" ht="41.25" customHeight="1" x14ac:dyDescent="0.2">
      <c r="A561" s="464">
        <v>44403</v>
      </c>
      <c r="B561" s="252" t="s">
        <v>7420</v>
      </c>
      <c r="C561" s="576" t="s">
        <v>7434</v>
      </c>
      <c r="D561" s="266"/>
      <c r="E561" s="42">
        <v>146770.59</v>
      </c>
      <c r="F561" s="494">
        <f t="shared" si="8"/>
        <v>147575959.14999986</v>
      </c>
    </row>
    <row r="562" spans="1:6" s="275" customFormat="1" ht="39" customHeight="1" x14ac:dyDescent="0.2">
      <c r="A562" s="464">
        <v>44403</v>
      </c>
      <c r="B562" s="252" t="s">
        <v>7421</v>
      </c>
      <c r="C562" s="576" t="s">
        <v>7435</v>
      </c>
      <c r="D562" s="266"/>
      <c r="E562" s="42">
        <v>58385.47</v>
      </c>
      <c r="F562" s="494">
        <f t="shared" si="8"/>
        <v>147517573.67999986</v>
      </c>
    </row>
    <row r="563" spans="1:6" s="275" customFormat="1" ht="41.25" customHeight="1" x14ac:dyDescent="0.2">
      <c r="A563" s="464">
        <v>44403</v>
      </c>
      <c r="B563" s="252" t="s">
        <v>7422</v>
      </c>
      <c r="C563" s="576" t="s">
        <v>7436</v>
      </c>
      <c r="D563" s="266"/>
      <c r="E563" s="42">
        <v>118.05</v>
      </c>
      <c r="F563" s="494">
        <f t="shared" si="8"/>
        <v>147517455.62999985</v>
      </c>
    </row>
    <row r="564" spans="1:6" s="275" customFormat="1" ht="50.25" customHeight="1" x14ac:dyDescent="0.2">
      <c r="A564" s="464">
        <v>44403</v>
      </c>
      <c r="B564" s="252" t="s">
        <v>7423</v>
      </c>
      <c r="C564" s="576" t="s">
        <v>7437</v>
      </c>
      <c r="D564" s="266"/>
      <c r="E564" s="42">
        <v>339000</v>
      </c>
      <c r="F564" s="494">
        <f t="shared" si="8"/>
        <v>147178455.62999985</v>
      </c>
    </row>
    <row r="565" spans="1:6" s="275" customFormat="1" ht="61.5" customHeight="1" x14ac:dyDescent="0.2">
      <c r="A565" s="464">
        <v>44403</v>
      </c>
      <c r="B565" s="252" t="s">
        <v>7424</v>
      </c>
      <c r="C565" s="576" t="s">
        <v>7438</v>
      </c>
      <c r="D565" s="266"/>
      <c r="E565" s="42">
        <v>113000</v>
      </c>
      <c r="F565" s="494">
        <f t="shared" si="8"/>
        <v>147065455.62999985</v>
      </c>
    </row>
    <row r="566" spans="1:6" s="275" customFormat="1" ht="65.25" customHeight="1" x14ac:dyDescent="0.2">
      <c r="A566" s="464">
        <v>44403</v>
      </c>
      <c r="B566" s="252" t="s">
        <v>7425</v>
      </c>
      <c r="C566" s="576" t="s">
        <v>7439</v>
      </c>
      <c r="D566" s="266"/>
      <c r="E566" s="42">
        <v>45000</v>
      </c>
      <c r="F566" s="494">
        <f t="shared" si="8"/>
        <v>147020455.62999985</v>
      </c>
    </row>
    <row r="567" spans="1:6" s="275" customFormat="1" ht="49.5" customHeight="1" x14ac:dyDescent="0.2">
      <c r="A567" s="464">
        <v>44403</v>
      </c>
      <c r="B567" s="252" t="s">
        <v>7426</v>
      </c>
      <c r="C567" s="576" t="s">
        <v>7440</v>
      </c>
      <c r="D567" s="266"/>
      <c r="E567" s="42">
        <v>14000</v>
      </c>
      <c r="F567" s="494">
        <f t="shared" si="8"/>
        <v>147006455.62999985</v>
      </c>
    </row>
    <row r="568" spans="1:6" s="275" customFormat="1" ht="48.75" customHeight="1" x14ac:dyDescent="0.2">
      <c r="A568" s="464">
        <v>44403</v>
      </c>
      <c r="B568" s="252" t="s">
        <v>7427</v>
      </c>
      <c r="C568" s="576" t="s">
        <v>7441</v>
      </c>
      <c r="D568" s="266"/>
      <c r="E568" s="42">
        <v>2482.1999999999998</v>
      </c>
      <c r="F568" s="494">
        <f t="shared" si="8"/>
        <v>147003973.42999986</v>
      </c>
    </row>
    <row r="569" spans="1:6" s="275" customFormat="1" ht="41.25" customHeight="1" x14ac:dyDescent="0.2">
      <c r="A569" s="464">
        <v>44403</v>
      </c>
      <c r="B569" s="252" t="s">
        <v>7428</v>
      </c>
      <c r="C569" s="576" t="s">
        <v>7442</v>
      </c>
      <c r="D569" s="266"/>
      <c r="E569" s="42">
        <v>217850.79</v>
      </c>
      <c r="F569" s="494">
        <f t="shared" si="8"/>
        <v>146786122.63999987</v>
      </c>
    </row>
    <row r="570" spans="1:6" s="275" customFormat="1" ht="41.25" customHeight="1" x14ac:dyDescent="0.2">
      <c r="A570" s="464">
        <v>44403</v>
      </c>
      <c r="B570" s="252" t="s">
        <v>7429</v>
      </c>
      <c r="C570" s="576" t="s">
        <v>7443</v>
      </c>
      <c r="D570" s="266"/>
      <c r="E570" s="42">
        <v>15102.96</v>
      </c>
      <c r="F570" s="494">
        <f t="shared" si="8"/>
        <v>146771019.67999986</v>
      </c>
    </row>
    <row r="571" spans="1:6" s="275" customFormat="1" ht="36.75" customHeight="1" x14ac:dyDescent="0.2">
      <c r="A571" s="464">
        <v>44403</v>
      </c>
      <c r="B571" s="252" t="s">
        <v>7430</v>
      </c>
      <c r="C571" s="576" t="s">
        <v>7444</v>
      </c>
      <c r="D571" s="266"/>
      <c r="E571" s="42">
        <v>3355.74</v>
      </c>
      <c r="F571" s="494">
        <f t="shared" si="8"/>
        <v>146767663.93999985</v>
      </c>
    </row>
    <row r="572" spans="1:6" s="412" customFormat="1" ht="41.25" customHeight="1" x14ac:dyDescent="0.2">
      <c r="A572" s="464">
        <v>44403</v>
      </c>
      <c r="B572" s="252" t="s">
        <v>7406</v>
      </c>
      <c r="C572" s="576" t="s">
        <v>7445</v>
      </c>
      <c r="D572" s="402"/>
      <c r="E572" s="42">
        <v>706542.84</v>
      </c>
      <c r="F572" s="494">
        <f t="shared" si="8"/>
        <v>146061121.09999985</v>
      </c>
    </row>
    <row r="573" spans="1:6" s="412" customFormat="1" ht="51" customHeight="1" x14ac:dyDescent="0.2">
      <c r="A573" s="464">
        <v>44403</v>
      </c>
      <c r="B573" s="252" t="s">
        <v>7407</v>
      </c>
      <c r="C573" s="576" t="s">
        <v>7446</v>
      </c>
      <c r="D573" s="402"/>
      <c r="E573" s="42">
        <v>5444303.6100000003</v>
      </c>
      <c r="F573" s="494">
        <f t="shared" si="8"/>
        <v>140616817.48999983</v>
      </c>
    </row>
    <row r="574" spans="1:6" s="412" customFormat="1" ht="75" customHeight="1" x14ac:dyDescent="0.2">
      <c r="A574" s="464">
        <v>44403</v>
      </c>
      <c r="B574" s="252" t="s">
        <v>7408</v>
      </c>
      <c r="C574" s="576" t="s">
        <v>7447</v>
      </c>
      <c r="D574" s="402"/>
      <c r="E574" s="42">
        <v>659490</v>
      </c>
      <c r="F574" s="494">
        <f t="shared" si="8"/>
        <v>139957327.48999983</v>
      </c>
    </row>
    <row r="575" spans="1:6" s="412" customFormat="1" ht="41.25" customHeight="1" x14ac:dyDescent="0.2">
      <c r="A575" s="464">
        <v>44403</v>
      </c>
      <c r="B575" s="252" t="s">
        <v>7409</v>
      </c>
      <c r="C575" s="576" t="s">
        <v>7448</v>
      </c>
      <c r="D575" s="402"/>
      <c r="E575" s="42">
        <v>17792174.27</v>
      </c>
      <c r="F575" s="494">
        <f t="shared" si="8"/>
        <v>122165153.21999983</v>
      </c>
    </row>
    <row r="576" spans="1:6" s="275" customFormat="1" ht="41.25" customHeight="1" x14ac:dyDescent="0.2">
      <c r="A576" s="464">
        <v>44403</v>
      </c>
      <c r="B576" s="252" t="s">
        <v>7410</v>
      </c>
      <c r="C576" s="576" t="s">
        <v>7449</v>
      </c>
      <c r="D576" s="266"/>
      <c r="E576" s="42">
        <v>126825</v>
      </c>
      <c r="F576" s="494">
        <f t="shared" si="8"/>
        <v>122038328.21999983</v>
      </c>
    </row>
    <row r="577" spans="1:6" s="275" customFormat="1" ht="18" customHeight="1" x14ac:dyDescent="0.2">
      <c r="A577" s="464">
        <v>44403</v>
      </c>
      <c r="B577" s="252" t="s">
        <v>7411</v>
      </c>
      <c r="C577" s="576" t="s">
        <v>41</v>
      </c>
      <c r="D577" s="266"/>
      <c r="E577" s="42">
        <v>0</v>
      </c>
      <c r="F577" s="494">
        <f t="shared" si="8"/>
        <v>122038328.21999983</v>
      </c>
    </row>
    <row r="578" spans="1:6" s="275" customFormat="1" ht="37.5" customHeight="1" x14ac:dyDescent="0.2">
      <c r="A578" s="464">
        <v>44403</v>
      </c>
      <c r="B578" s="252" t="s">
        <v>7412</v>
      </c>
      <c r="C578" s="576" t="s">
        <v>7450</v>
      </c>
      <c r="D578" s="266"/>
      <c r="E578" s="42">
        <v>7772439.5899999999</v>
      </c>
      <c r="F578" s="494">
        <f t="shared" si="8"/>
        <v>114265888.62999983</v>
      </c>
    </row>
    <row r="579" spans="1:6" s="275" customFormat="1" ht="55.5" customHeight="1" x14ac:dyDescent="0.2">
      <c r="A579" s="464">
        <v>44403</v>
      </c>
      <c r="B579" s="252" t="s">
        <v>7413</v>
      </c>
      <c r="C579" s="576" t="s">
        <v>7451</v>
      </c>
      <c r="D579" s="266"/>
      <c r="E579" s="42">
        <v>126825</v>
      </c>
      <c r="F579" s="494">
        <f t="shared" si="8"/>
        <v>114139063.62999983</v>
      </c>
    </row>
    <row r="580" spans="1:6" s="275" customFormat="1" ht="51" customHeight="1" x14ac:dyDescent="0.2">
      <c r="A580" s="464">
        <v>44403</v>
      </c>
      <c r="B580" s="252" t="s">
        <v>7414</v>
      </c>
      <c r="C580" s="576" t="s">
        <v>7452</v>
      </c>
      <c r="D580" s="266"/>
      <c r="E580" s="42">
        <v>126825</v>
      </c>
      <c r="F580" s="494">
        <f t="shared" si="8"/>
        <v>114012238.62999983</v>
      </c>
    </row>
    <row r="581" spans="1:6" s="275" customFormat="1" ht="43.5" customHeight="1" x14ac:dyDescent="0.2">
      <c r="A581" s="464">
        <v>44403</v>
      </c>
      <c r="B581" s="252" t="s">
        <v>7415</v>
      </c>
      <c r="C581" s="576" t="s">
        <v>7453</v>
      </c>
      <c r="D581" s="266"/>
      <c r="E581" s="42">
        <v>4180337.4</v>
      </c>
      <c r="F581" s="494">
        <f t="shared" si="8"/>
        <v>109831901.22999983</v>
      </c>
    </row>
    <row r="582" spans="1:6" s="275" customFormat="1" ht="37.5" customHeight="1" x14ac:dyDescent="0.2">
      <c r="A582" s="464">
        <v>44403</v>
      </c>
      <c r="B582" s="252" t="s">
        <v>7416</v>
      </c>
      <c r="C582" s="576" t="s">
        <v>7454</v>
      </c>
      <c r="D582" s="266"/>
      <c r="E582" s="42">
        <v>4734.3999999999996</v>
      </c>
      <c r="F582" s="494">
        <f t="shared" si="8"/>
        <v>109827166.82999982</v>
      </c>
    </row>
    <row r="583" spans="1:6" s="275" customFormat="1" ht="49.5" customHeight="1" x14ac:dyDescent="0.2">
      <c r="A583" s="464">
        <v>44404</v>
      </c>
      <c r="B583" s="252" t="s">
        <v>7462</v>
      </c>
      <c r="C583" s="576" t="s">
        <v>7476</v>
      </c>
      <c r="D583" s="266"/>
      <c r="E583" s="42">
        <v>4881.6000000000004</v>
      </c>
      <c r="F583" s="494">
        <f t="shared" si="8"/>
        <v>109822285.22999983</v>
      </c>
    </row>
    <row r="584" spans="1:6" s="275" customFormat="1" ht="50.25" customHeight="1" x14ac:dyDescent="0.2">
      <c r="A584" s="464">
        <v>44404</v>
      </c>
      <c r="B584" s="252" t="s">
        <v>7463</v>
      </c>
      <c r="C584" s="576" t="s">
        <v>7477</v>
      </c>
      <c r="D584" s="266"/>
      <c r="E584" s="42">
        <v>188792.34</v>
      </c>
      <c r="F584" s="494">
        <f t="shared" si="8"/>
        <v>109633492.88999982</v>
      </c>
    </row>
    <row r="585" spans="1:6" s="275" customFormat="1" ht="39.75" customHeight="1" x14ac:dyDescent="0.2">
      <c r="A585" s="464">
        <v>44404</v>
      </c>
      <c r="B585" s="252" t="s">
        <v>7464</v>
      </c>
      <c r="C585" s="576" t="s">
        <v>7478</v>
      </c>
      <c r="D585" s="266"/>
      <c r="E585" s="42">
        <v>62936.82</v>
      </c>
      <c r="F585" s="494">
        <f t="shared" si="8"/>
        <v>109570556.06999983</v>
      </c>
    </row>
    <row r="586" spans="1:6" s="275" customFormat="1" ht="85.5" customHeight="1" x14ac:dyDescent="0.2">
      <c r="A586" s="464">
        <v>44404</v>
      </c>
      <c r="B586" s="252" t="s">
        <v>7465</v>
      </c>
      <c r="C586" s="576" t="s">
        <v>7479</v>
      </c>
      <c r="D586" s="266"/>
      <c r="E586" s="42">
        <v>270000</v>
      </c>
      <c r="F586" s="494">
        <f t="shared" si="8"/>
        <v>109300556.06999983</v>
      </c>
    </row>
    <row r="587" spans="1:6" s="275" customFormat="1" ht="64.5" customHeight="1" x14ac:dyDescent="0.2">
      <c r="A587" s="464">
        <v>44404</v>
      </c>
      <c r="B587" s="252" t="s">
        <v>7466</v>
      </c>
      <c r="C587" s="576" t="s">
        <v>7480</v>
      </c>
      <c r="D587" s="266"/>
      <c r="E587" s="42">
        <v>158200</v>
      </c>
      <c r="F587" s="494">
        <f t="shared" si="8"/>
        <v>109142356.06999983</v>
      </c>
    </row>
    <row r="588" spans="1:6" s="275" customFormat="1" ht="49.5" customHeight="1" x14ac:dyDescent="0.2">
      <c r="A588" s="464">
        <v>44404</v>
      </c>
      <c r="B588" s="252" t="s">
        <v>7467</v>
      </c>
      <c r="C588" s="576" t="s">
        <v>7481</v>
      </c>
      <c r="D588" s="266"/>
      <c r="E588" s="42">
        <v>84075</v>
      </c>
      <c r="F588" s="494">
        <f t="shared" si="8"/>
        <v>109058281.06999983</v>
      </c>
    </row>
    <row r="589" spans="1:6" s="275" customFormat="1" ht="88.5" customHeight="1" x14ac:dyDescent="0.2">
      <c r="A589" s="464">
        <v>44404</v>
      </c>
      <c r="B589" s="252" t="s">
        <v>7468</v>
      </c>
      <c r="C589" s="576" t="s">
        <v>7482</v>
      </c>
      <c r="D589" s="266"/>
      <c r="E589" s="42">
        <v>67500</v>
      </c>
      <c r="F589" s="494">
        <f t="shared" si="8"/>
        <v>108990781.06999983</v>
      </c>
    </row>
    <row r="590" spans="1:6" s="275" customFormat="1" ht="41.25" customHeight="1" x14ac:dyDescent="0.2">
      <c r="A590" s="464">
        <v>44404</v>
      </c>
      <c r="B590" s="252" t="s">
        <v>7469</v>
      </c>
      <c r="C590" s="576" t="s">
        <v>7483</v>
      </c>
      <c r="D590" s="266"/>
      <c r="E590" s="42">
        <v>33014.730000000003</v>
      </c>
      <c r="F590" s="494">
        <f t="shared" si="8"/>
        <v>108957766.33999982</v>
      </c>
    </row>
    <row r="591" spans="1:6" s="275" customFormat="1" ht="41.25" customHeight="1" x14ac:dyDescent="0.2">
      <c r="A591" s="464">
        <v>44404</v>
      </c>
      <c r="B591" s="252" t="s">
        <v>7470</v>
      </c>
      <c r="C591" s="576" t="s">
        <v>7484</v>
      </c>
      <c r="D591" s="266"/>
      <c r="E591" s="42">
        <v>10940.41</v>
      </c>
      <c r="F591" s="494">
        <f t="shared" ref="F591:F654" si="9">F590-E591</f>
        <v>108946825.92999983</v>
      </c>
    </row>
    <row r="592" spans="1:6" s="275" customFormat="1" ht="41.25" customHeight="1" x14ac:dyDescent="0.2">
      <c r="A592" s="464">
        <v>44404</v>
      </c>
      <c r="B592" s="252" t="s">
        <v>7471</v>
      </c>
      <c r="C592" s="576" t="s">
        <v>7485</v>
      </c>
      <c r="D592" s="266"/>
      <c r="E592" s="42">
        <v>6243.29</v>
      </c>
      <c r="F592" s="494">
        <f t="shared" si="9"/>
        <v>108940582.63999982</v>
      </c>
    </row>
    <row r="593" spans="1:6" s="275" customFormat="1" ht="41.25" customHeight="1" x14ac:dyDescent="0.2">
      <c r="A593" s="464">
        <v>44404</v>
      </c>
      <c r="B593" s="252" t="s">
        <v>7472</v>
      </c>
      <c r="C593" s="576" t="s">
        <v>7486</v>
      </c>
      <c r="D593" s="266"/>
      <c r="E593" s="42">
        <v>292356.73</v>
      </c>
      <c r="F593" s="494">
        <f t="shared" si="9"/>
        <v>108648225.90999982</v>
      </c>
    </row>
    <row r="594" spans="1:6" s="275" customFormat="1" ht="41.25" customHeight="1" x14ac:dyDescent="0.2">
      <c r="A594" s="464">
        <v>44404</v>
      </c>
      <c r="B594" s="252" t="s">
        <v>7473</v>
      </c>
      <c r="C594" s="576" t="s">
        <v>7487</v>
      </c>
      <c r="D594" s="266"/>
      <c r="E594" s="42">
        <v>30722.11</v>
      </c>
      <c r="F594" s="494">
        <f t="shared" si="9"/>
        <v>108617503.79999982</v>
      </c>
    </row>
    <row r="595" spans="1:6" s="275" customFormat="1" ht="48" customHeight="1" x14ac:dyDescent="0.2">
      <c r="A595" s="464">
        <v>44404</v>
      </c>
      <c r="B595" s="252" t="s">
        <v>7474</v>
      </c>
      <c r="C595" s="576" t="s">
        <v>7488</v>
      </c>
      <c r="D595" s="266"/>
      <c r="E595" s="42">
        <v>52669.48</v>
      </c>
      <c r="F595" s="494">
        <f t="shared" si="9"/>
        <v>108564834.31999981</v>
      </c>
    </row>
    <row r="596" spans="1:6" s="275" customFormat="1" ht="41.25" customHeight="1" x14ac:dyDescent="0.2">
      <c r="A596" s="464">
        <v>44404</v>
      </c>
      <c r="B596" s="252" t="s">
        <v>7475</v>
      </c>
      <c r="C596" s="576" t="s">
        <v>7489</v>
      </c>
      <c r="D596" s="266"/>
      <c r="E596" s="42">
        <v>42291.38</v>
      </c>
      <c r="F596" s="494">
        <f t="shared" si="9"/>
        <v>108522542.93999982</v>
      </c>
    </row>
    <row r="597" spans="1:6" s="275" customFormat="1" ht="41.25" customHeight="1" x14ac:dyDescent="0.2">
      <c r="A597" s="464">
        <v>44404</v>
      </c>
      <c r="B597" s="252" t="s">
        <v>7455</v>
      </c>
      <c r="C597" s="576" t="s">
        <v>7490</v>
      </c>
      <c r="D597" s="266"/>
      <c r="E597" s="42">
        <v>114142.5</v>
      </c>
      <c r="F597" s="494">
        <f t="shared" si="9"/>
        <v>108408400.43999982</v>
      </c>
    </row>
    <row r="598" spans="1:6" s="275" customFormat="1" ht="41.25" customHeight="1" x14ac:dyDescent="0.2">
      <c r="A598" s="464">
        <v>44404</v>
      </c>
      <c r="B598" s="252" t="s">
        <v>7456</v>
      </c>
      <c r="C598" s="576" t="s">
        <v>7491</v>
      </c>
      <c r="D598" s="266"/>
      <c r="E598" s="42">
        <v>165600</v>
      </c>
      <c r="F598" s="494">
        <f t="shared" si="9"/>
        <v>108242800.43999982</v>
      </c>
    </row>
    <row r="599" spans="1:6" s="275" customFormat="1" ht="41.25" customHeight="1" x14ac:dyDescent="0.2">
      <c r="A599" s="464">
        <v>44404</v>
      </c>
      <c r="B599" s="252" t="s">
        <v>7457</v>
      </c>
      <c r="C599" s="576" t="s">
        <v>7492</v>
      </c>
      <c r="D599" s="266"/>
      <c r="E599" s="42">
        <v>355725</v>
      </c>
      <c r="F599" s="494">
        <f t="shared" si="9"/>
        <v>107887075.43999982</v>
      </c>
    </row>
    <row r="600" spans="1:6" s="275" customFormat="1" ht="65.25" customHeight="1" x14ac:dyDescent="0.2">
      <c r="A600" s="464">
        <v>44404</v>
      </c>
      <c r="B600" s="252" t="s">
        <v>7458</v>
      </c>
      <c r="C600" s="576" t="s">
        <v>7493</v>
      </c>
      <c r="D600" s="266"/>
      <c r="E600" s="42">
        <v>384702.5</v>
      </c>
      <c r="F600" s="494">
        <f t="shared" si="9"/>
        <v>107502372.93999982</v>
      </c>
    </row>
    <row r="601" spans="1:6" s="275" customFormat="1" ht="68.25" customHeight="1" x14ac:dyDescent="0.2">
      <c r="A601" s="464">
        <v>44404</v>
      </c>
      <c r="B601" s="252" t="s">
        <v>7459</v>
      </c>
      <c r="C601" s="576" t="s">
        <v>7494</v>
      </c>
      <c r="D601" s="266"/>
      <c r="E601" s="42">
        <v>847289.79</v>
      </c>
      <c r="F601" s="494">
        <f t="shared" si="9"/>
        <v>106655083.14999981</v>
      </c>
    </row>
    <row r="602" spans="1:6" s="275" customFormat="1" ht="50.25" customHeight="1" x14ac:dyDescent="0.2">
      <c r="A602" s="464">
        <v>44404</v>
      </c>
      <c r="B602" s="252" t="s">
        <v>7460</v>
      </c>
      <c r="C602" s="576" t="s">
        <v>7495</v>
      </c>
      <c r="D602" s="266"/>
      <c r="E602" s="42">
        <v>5822955.8399999999</v>
      </c>
      <c r="F602" s="494">
        <f t="shared" si="9"/>
        <v>100832127.30999981</v>
      </c>
    </row>
    <row r="603" spans="1:6" s="275" customFormat="1" ht="51.75" customHeight="1" x14ac:dyDescent="0.2">
      <c r="A603" s="464">
        <v>44404</v>
      </c>
      <c r="B603" s="252" t="s">
        <v>7461</v>
      </c>
      <c r="C603" s="576" t="s">
        <v>7496</v>
      </c>
      <c r="D603" s="266"/>
      <c r="E603" s="42">
        <v>126825</v>
      </c>
      <c r="F603" s="494">
        <f t="shared" si="9"/>
        <v>100705302.30999981</v>
      </c>
    </row>
    <row r="604" spans="1:6" s="275" customFormat="1" ht="37.5" customHeight="1" x14ac:dyDescent="0.2">
      <c r="A604" s="464">
        <v>44405</v>
      </c>
      <c r="B604" s="252" t="s">
        <v>7530</v>
      </c>
      <c r="C604" s="576" t="s">
        <v>7549</v>
      </c>
      <c r="D604" s="266"/>
      <c r="E604" s="42">
        <v>99669.5</v>
      </c>
      <c r="F604" s="494">
        <f t="shared" si="9"/>
        <v>100605632.80999981</v>
      </c>
    </row>
    <row r="605" spans="1:6" s="275" customFormat="1" ht="42.75" customHeight="1" x14ac:dyDescent="0.2">
      <c r="A605" s="464">
        <v>44405</v>
      </c>
      <c r="B605" s="252" t="s">
        <v>7531</v>
      </c>
      <c r="C605" s="576" t="s">
        <v>7550</v>
      </c>
      <c r="D605" s="266"/>
      <c r="E605" s="42">
        <v>8635.07</v>
      </c>
      <c r="F605" s="494">
        <f t="shared" si="9"/>
        <v>100596997.73999982</v>
      </c>
    </row>
    <row r="606" spans="1:6" s="275" customFormat="1" ht="40.5" customHeight="1" x14ac:dyDescent="0.2">
      <c r="A606" s="464">
        <v>44405</v>
      </c>
      <c r="B606" s="252" t="s">
        <v>7532</v>
      </c>
      <c r="C606" s="576" t="s">
        <v>7551</v>
      </c>
      <c r="D606" s="266"/>
      <c r="E606" s="42">
        <v>117888.41</v>
      </c>
      <c r="F606" s="494">
        <f t="shared" si="9"/>
        <v>100479109.32999982</v>
      </c>
    </row>
    <row r="607" spans="1:6" s="275" customFormat="1" ht="39" customHeight="1" x14ac:dyDescent="0.2">
      <c r="A607" s="464">
        <v>44405</v>
      </c>
      <c r="B607" s="252" t="s">
        <v>7533</v>
      </c>
      <c r="C607" s="576" t="s">
        <v>7552</v>
      </c>
      <c r="D607" s="266"/>
      <c r="E607" s="42">
        <v>3939</v>
      </c>
      <c r="F607" s="494">
        <f t="shared" si="9"/>
        <v>100475170.32999982</v>
      </c>
    </row>
    <row r="608" spans="1:6" s="275" customFormat="1" ht="39.75" customHeight="1" x14ac:dyDescent="0.2">
      <c r="A608" s="464">
        <v>44405</v>
      </c>
      <c r="B608" s="252" t="s">
        <v>7534</v>
      </c>
      <c r="C608" s="576" t="s">
        <v>7553</v>
      </c>
      <c r="D608" s="266"/>
      <c r="E608" s="42">
        <v>50381.05</v>
      </c>
      <c r="F608" s="494">
        <f t="shared" si="9"/>
        <v>100424789.27999982</v>
      </c>
    </row>
    <row r="609" spans="1:6" s="275" customFormat="1" ht="24" customHeight="1" x14ac:dyDescent="0.2">
      <c r="A609" s="464">
        <v>44405</v>
      </c>
      <c r="B609" s="252" t="s">
        <v>7535</v>
      </c>
      <c r="C609" s="576" t="s">
        <v>7554</v>
      </c>
      <c r="D609" s="266"/>
      <c r="E609" s="42">
        <v>46800</v>
      </c>
      <c r="F609" s="494">
        <f t="shared" si="9"/>
        <v>100377989.27999982</v>
      </c>
    </row>
    <row r="610" spans="1:6" s="275" customFormat="1" ht="61.5" customHeight="1" x14ac:dyDescent="0.2">
      <c r="A610" s="464">
        <v>44405</v>
      </c>
      <c r="B610" s="252" t="s">
        <v>7536</v>
      </c>
      <c r="C610" s="576" t="s">
        <v>7555</v>
      </c>
      <c r="D610" s="266"/>
      <c r="E610" s="42">
        <v>423750</v>
      </c>
      <c r="F610" s="494">
        <f t="shared" si="9"/>
        <v>99954239.279999822</v>
      </c>
    </row>
    <row r="611" spans="1:6" s="275" customFormat="1" ht="68.25" customHeight="1" x14ac:dyDescent="0.2">
      <c r="A611" s="464">
        <v>44405</v>
      </c>
      <c r="B611" s="252" t="s">
        <v>7537</v>
      </c>
      <c r="C611" s="576" t="s">
        <v>7556</v>
      </c>
      <c r="D611" s="266"/>
      <c r="E611" s="42">
        <v>98389.83</v>
      </c>
      <c r="F611" s="494">
        <f t="shared" si="9"/>
        <v>99855849.449999824</v>
      </c>
    </row>
    <row r="612" spans="1:6" s="275" customFormat="1" ht="41.25" customHeight="1" x14ac:dyDescent="0.2">
      <c r="A612" s="464">
        <v>44405</v>
      </c>
      <c r="B612" s="252" t="s">
        <v>7538</v>
      </c>
      <c r="C612" s="576" t="s">
        <v>7557</v>
      </c>
      <c r="D612" s="266"/>
      <c r="E612" s="42">
        <v>21311.52</v>
      </c>
      <c r="F612" s="494">
        <f t="shared" si="9"/>
        <v>99834537.929999828</v>
      </c>
    </row>
    <row r="613" spans="1:6" s="275" customFormat="1" ht="41.25" customHeight="1" x14ac:dyDescent="0.2">
      <c r="A613" s="464">
        <v>44405</v>
      </c>
      <c r="B613" s="252" t="s">
        <v>7539</v>
      </c>
      <c r="C613" s="576" t="s">
        <v>7558</v>
      </c>
      <c r="D613" s="266"/>
      <c r="E613" s="42">
        <v>176376.53</v>
      </c>
      <c r="F613" s="494">
        <f t="shared" si="9"/>
        <v>99658161.399999827</v>
      </c>
    </row>
    <row r="614" spans="1:6" s="275" customFormat="1" ht="90.75" customHeight="1" x14ac:dyDescent="0.2">
      <c r="A614" s="464">
        <v>44405</v>
      </c>
      <c r="B614" s="252" t="s">
        <v>7540</v>
      </c>
      <c r="C614" s="576" t="s">
        <v>7559</v>
      </c>
      <c r="D614" s="266"/>
      <c r="E614" s="42">
        <v>56500</v>
      </c>
      <c r="F614" s="494">
        <f t="shared" si="9"/>
        <v>99601661.399999827</v>
      </c>
    </row>
    <row r="615" spans="1:6" s="275" customFormat="1" ht="37.5" customHeight="1" x14ac:dyDescent="0.2">
      <c r="A615" s="464">
        <v>44405</v>
      </c>
      <c r="B615" s="252" t="s">
        <v>7541</v>
      </c>
      <c r="C615" s="576" t="s">
        <v>7560</v>
      </c>
      <c r="D615" s="266"/>
      <c r="E615" s="42">
        <v>71641.789999999994</v>
      </c>
      <c r="F615" s="494">
        <f t="shared" si="9"/>
        <v>99530019.609999821</v>
      </c>
    </row>
    <row r="616" spans="1:6" s="275" customFormat="1" ht="41.25" customHeight="1" x14ac:dyDescent="0.2">
      <c r="A616" s="464">
        <v>44405</v>
      </c>
      <c r="B616" s="252" t="s">
        <v>7542</v>
      </c>
      <c r="C616" s="576" t="s">
        <v>7561</v>
      </c>
      <c r="D616" s="266"/>
      <c r="E616" s="42">
        <v>82455.67</v>
      </c>
      <c r="F616" s="494">
        <f t="shared" si="9"/>
        <v>99447563.939999819</v>
      </c>
    </row>
    <row r="617" spans="1:6" s="275" customFormat="1" ht="41.25" customHeight="1" x14ac:dyDescent="0.2">
      <c r="A617" s="464">
        <v>44405</v>
      </c>
      <c r="B617" s="252" t="s">
        <v>7543</v>
      </c>
      <c r="C617" s="576" t="s">
        <v>7562</v>
      </c>
      <c r="D617" s="266"/>
      <c r="E617" s="42">
        <v>37602.43</v>
      </c>
      <c r="F617" s="494">
        <f t="shared" si="9"/>
        <v>99409961.509999812</v>
      </c>
    </row>
    <row r="618" spans="1:6" s="275" customFormat="1" ht="41.25" customHeight="1" x14ac:dyDescent="0.2">
      <c r="A618" s="464">
        <v>44405</v>
      </c>
      <c r="B618" s="252" t="s">
        <v>7544</v>
      </c>
      <c r="C618" s="576" t="s">
        <v>7563</v>
      </c>
      <c r="D618" s="266"/>
      <c r="E618" s="42">
        <v>150085.62</v>
      </c>
      <c r="F618" s="494">
        <f t="shared" si="9"/>
        <v>99259875.889999807</v>
      </c>
    </row>
    <row r="619" spans="1:6" s="275" customFormat="1" ht="41.25" customHeight="1" x14ac:dyDescent="0.2">
      <c r="A619" s="464">
        <v>44405</v>
      </c>
      <c r="B619" s="252" t="s">
        <v>7545</v>
      </c>
      <c r="C619" s="576" t="s">
        <v>7564</v>
      </c>
      <c r="D619" s="266"/>
      <c r="E619" s="42">
        <v>90447.62</v>
      </c>
      <c r="F619" s="494">
        <f t="shared" si="9"/>
        <v>99169428.269999802</v>
      </c>
    </row>
    <row r="620" spans="1:6" s="275" customFormat="1" ht="41.25" customHeight="1" x14ac:dyDescent="0.2">
      <c r="A620" s="464">
        <v>44405</v>
      </c>
      <c r="B620" s="252" t="s">
        <v>7546</v>
      </c>
      <c r="C620" s="576" t="s">
        <v>7565</v>
      </c>
      <c r="D620" s="266"/>
      <c r="E620" s="42">
        <v>1782.27</v>
      </c>
      <c r="F620" s="494">
        <f t="shared" si="9"/>
        <v>99167645.999999806</v>
      </c>
    </row>
    <row r="621" spans="1:6" s="275" customFormat="1" ht="41.25" customHeight="1" x14ac:dyDescent="0.2">
      <c r="A621" s="464">
        <v>44405</v>
      </c>
      <c r="B621" s="252" t="s">
        <v>7547</v>
      </c>
      <c r="C621" s="576" t="s">
        <v>7566</v>
      </c>
      <c r="D621" s="266"/>
      <c r="E621" s="42">
        <v>6262.1</v>
      </c>
      <c r="F621" s="494">
        <f t="shared" si="9"/>
        <v>99161383.899999812</v>
      </c>
    </row>
    <row r="622" spans="1:6" s="275" customFormat="1" ht="38.25" customHeight="1" x14ac:dyDescent="0.2">
      <c r="A622" s="464">
        <v>44405</v>
      </c>
      <c r="B622" s="252" t="s">
        <v>7548</v>
      </c>
      <c r="C622" s="576" t="s">
        <v>7567</v>
      </c>
      <c r="D622" s="266"/>
      <c r="E622" s="42">
        <v>137912.48000000001</v>
      </c>
      <c r="F622" s="494">
        <f t="shared" si="9"/>
        <v>99023471.419999808</v>
      </c>
    </row>
    <row r="623" spans="1:6" s="275" customFormat="1" ht="72.75" customHeight="1" x14ac:dyDescent="0.2">
      <c r="A623" s="464">
        <v>44405</v>
      </c>
      <c r="B623" s="252" t="s">
        <v>7523</v>
      </c>
      <c r="C623" s="576" t="s">
        <v>7568</v>
      </c>
      <c r="D623" s="266"/>
      <c r="E623" s="42">
        <v>659490</v>
      </c>
      <c r="F623" s="494">
        <f t="shared" si="9"/>
        <v>98363981.419999808</v>
      </c>
    </row>
    <row r="624" spans="1:6" s="275" customFormat="1" ht="48" customHeight="1" x14ac:dyDescent="0.2">
      <c r="A624" s="464">
        <v>44405</v>
      </c>
      <c r="B624" s="252" t="s">
        <v>7524</v>
      </c>
      <c r="C624" s="576" t="s">
        <v>7569</v>
      </c>
      <c r="D624" s="266"/>
      <c r="E624" s="42">
        <v>295925</v>
      </c>
      <c r="F624" s="494">
        <f t="shared" si="9"/>
        <v>98068056.419999808</v>
      </c>
    </row>
    <row r="625" spans="1:6" s="275" customFormat="1" ht="51" customHeight="1" x14ac:dyDescent="0.2">
      <c r="A625" s="464">
        <v>44405</v>
      </c>
      <c r="B625" s="252" t="s">
        <v>7525</v>
      </c>
      <c r="C625" s="576" t="s">
        <v>7570</v>
      </c>
      <c r="D625" s="266"/>
      <c r="E625" s="42">
        <v>126825</v>
      </c>
      <c r="F625" s="494">
        <f t="shared" si="9"/>
        <v>97941231.419999808</v>
      </c>
    </row>
    <row r="626" spans="1:6" s="275" customFormat="1" ht="28.5" customHeight="1" x14ac:dyDescent="0.2">
      <c r="A626" s="464">
        <v>44405</v>
      </c>
      <c r="B626" s="252" t="s">
        <v>7526</v>
      </c>
      <c r="C626" s="576" t="s">
        <v>7571</v>
      </c>
      <c r="D626" s="266"/>
      <c r="E626" s="42">
        <v>41205003.840000004</v>
      </c>
      <c r="F626" s="494">
        <f t="shared" si="9"/>
        <v>56736227.579999804</v>
      </c>
    </row>
    <row r="627" spans="1:6" s="275" customFormat="1" ht="51.75" customHeight="1" x14ac:dyDescent="0.2">
      <c r="A627" s="464">
        <v>44405</v>
      </c>
      <c r="B627" s="252" t="s">
        <v>7527</v>
      </c>
      <c r="C627" s="576" t="s">
        <v>7572</v>
      </c>
      <c r="D627" s="266"/>
      <c r="E627" s="42">
        <v>84550</v>
      </c>
      <c r="F627" s="494">
        <f t="shared" si="9"/>
        <v>56651677.579999804</v>
      </c>
    </row>
    <row r="628" spans="1:6" s="275" customFormat="1" ht="50.25" customHeight="1" x14ac:dyDescent="0.2">
      <c r="A628" s="464">
        <v>44405</v>
      </c>
      <c r="B628" s="252" t="s">
        <v>7528</v>
      </c>
      <c r="C628" s="576" t="s">
        <v>7573</v>
      </c>
      <c r="D628" s="266"/>
      <c r="E628" s="42">
        <v>126825</v>
      </c>
      <c r="F628" s="494">
        <f t="shared" si="9"/>
        <v>56524852.579999804</v>
      </c>
    </row>
    <row r="629" spans="1:6" s="275" customFormat="1" ht="50.25" customHeight="1" x14ac:dyDescent="0.2">
      <c r="A629" s="464">
        <v>44405</v>
      </c>
      <c r="B629" s="252" t="s">
        <v>7529</v>
      </c>
      <c r="C629" s="576" t="s">
        <v>7574</v>
      </c>
      <c r="D629" s="266"/>
      <c r="E629" s="42">
        <v>126825</v>
      </c>
      <c r="F629" s="494">
        <f t="shared" si="9"/>
        <v>56398027.579999804</v>
      </c>
    </row>
    <row r="630" spans="1:6" s="275" customFormat="1" ht="70.5" customHeight="1" x14ac:dyDescent="0.2">
      <c r="A630" s="464">
        <v>44406</v>
      </c>
      <c r="B630" s="252" t="s">
        <v>7578</v>
      </c>
      <c r="C630" s="576" t="s">
        <v>7586</v>
      </c>
      <c r="D630" s="266"/>
      <c r="E630" s="42">
        <v>9000</v>
      </c>
      <c r="F630" s="494">
        <f t="shared" si="9"/>
        <v>56389027.579999804</v>
      </c>
    </row>
    <row r="631" spans="1:6" s="275" customFormat="1" ht="48" customHeight="1" x14ac:dyDescent="0.2">
      <c r="A631" s="464">
        <v>44406</v>
      </c>
      <c r="B631" s="252" t="s">
        <v>7579</v>
      </c>
      <c r="C631" s="576" t="s">
        <v>7587</v>
      </c>
      <c r="D631" s="266"/>
      <c r="E631" s="42">
        <v>33820</v>
      </c>
      <c r="F631" s="494">
        <f t="shared" si="9"/>
        <v>56355207.579999804</v>
      </c>
    </row>
    <row r="632" spans="1:6" s="275" customFormat="1" ht="51.75" customHeight="1" x14ac:dyDescent="0.2">
      <c r="A632" s="464">
        <v>44406</v>
      </c>
      <c r="B632" s="252" t="s">
        <v>7580</v>
      </c>
      <c r="C632" s="576" t="s">
        <v>7588</v>
      </c>
      <c r="D632" s="266"/>
      <c r="E632" s="42">
        <v>7085.1</v>
      </c>
      <c r="F632" s="494">
        <f t="shared" si="9"/>
        <v>56348122.479999803</v>
      </c>
    </row>
    <row r="633" spans="1:6" s="275" customFormat="1" ht="59.25" customHeight="1" x14ac:dyDescent="0.2">
      <c r="A633" s="464">
        <v>44406</v>
      </c>
      <c r="B633" s="252" t="s">
        <v>7581</v>
      </c>
      <c r="C633" s="576" t="s">
        <v>7589</v>
      </c>
      <c r="D633" s="266"/>
      <c r="E633" s="42">
        <v>169500</v>
      </c>
      <c r="F633" s="494">
        <f t="shared" si="9"/>
        <v>56178622.479999803</v>
      </c>
    </row>
    <row r="634" spans="1:6" s="275" customFormat="1" ht="54" customHeight="1" x14ac:dyDescent="0.2">
      <c r="A634" s="464">
        <v>44406</v>
      </c>
      <c r="B634" s="252" t="s">
        <v>7582</v>
      </c>
      <c r="C634" s="576" t="s">
        <v>7590</v>
      </c>
      <c r="D634" s="266"/>
      <c r="E634" s="42">
        <v>628845</v>
      </c>
      <c r="F634" s="494">
        <f t="shared" si="9"/>
        <v>55549777.479999803</v>
      </c>
    </row>
    <row r="635" spans="1:6" s="275" customFormat="1" ht="43.5" customHeight="1" x14ac:dyDescent="0.2">
      <c r="A635" s="464">
        <v>44406</v>
      </c>
      <c r="B635" s="252" t="s">
        <v>7583</v>
      </c>
      <c r="C635" s="576" t="s">
        <v>7591</v>
      </c>
      <c r="D635" s="266"/>
      <c r="E635" s="42">
        <v>13322.7</v>
      </c>
      <c r="F635" s="494">
        <f t="shared" si="9"/>
        <v>55536454.7799998</v>
      </c>
    </row>
    <row r="636" spans="1:6" s="275" customFormat="1" ht="48" customHeight="1" x14ac:dyDescent="0.2">
      <c r="A636" s="464">
        <v>44406</v>
      </c>
      <c r="B636" s="252" t="s">
        <v>7584</v>
      </c>
      <c r="C636" s="576" t="s">
        <v>7592</v>
      </c>
      <c r="D636" s="266"/>
      <c r="E636" s="42">
        <v>118650</v>
      </c>
      <c r="F636" s="494">
        <f t="shared" si="9"/>
        <v>55417804.7799998</v>
      </c>
    </row>
    <row r="637" spans="1:6" s="275" customFormat="1" ht="40.5" customHeight="1" x14ac:dyDescent="0.2">
      <c r="A637" s="464">
        <v>44406</v>
      </c>
      <c r="B637" s="252" t="s">
        <v>7585</v>
      </c>
      <c r="C637" s="576" t="s">
        <v>7593</v>
      </c>
      <c r="D637" s="266"/>
      <c r="E637" s="42">
        <v>55398.54</v>
      </c>
      <c r="F637" s="494">
        <f t="shared" si="9"/>
        <v>55362406.239999801</v>
      </c>
    </row>
    <row r="638" spans="1:6" s="275" customFormat="1" ht="51" customHeight="1" x14ac:dyDescent="0.2">
      <c r="A638" s="464">
        <v>44406</v>
      </c>
      <c r="B638" s="252" t="s">
        <v>7575</v>
      </c>
      <c r="C638" s="576" t="s">
        <v>7594</v>
      </c>
      <c r="D638" s="266"/>
      <c r="E638" s="42">
        <v>321290</v>
      </c>
      <c r="F638" s="494">
        <f t="shared" si="9"/>
        <v>55041116.239999801</v>
      </c>
    </row>
    <row r="639" spans="1:6" s="275" customFormat="1" ht="75" customHeight="1" x14ac:dyDescent="0.2">
      <c r="A639" s="464">
        <v>44406</v>
      </c>
      <c r="B639" s="252" t="s">
        <v>7576</v>
      </c>
      <c r="C639" s="576" t="s">
        <v>7595</v>
      </c>
      <c r="D639" s="266"/>
      <c r="E639" s="42">
        <v>532665</v>
      </c>
      <c r="F639" s="494">
        <f t="shared" si="9"/>
        <v>54508451.239999801</v>
      </c>
    </row>
    <row r="640" spans="1:6" s="275" customFormat="1" ht="39.75" customHeight="1" x14ac:dyDescent="0.2">
      <c r="A640" s="464">
        <v>44406</v>
      </c>
      <c r="B640" s="252" t="s">
        <v>7577</v>
      </c>
      <c r="C640" s="576" t="s">
        <v>7596</v>
      </c>
      <c r="D640" s="266"/>
      <c r="E640" s="42">
        <v>10170</v>
      </c>
      <c r="F640" s="494">
        <f t="shared" si="9"/>
        <v>54498281.239999801</v>
      </c>
    </row>
    <row r="641" spans="1:6" s="275" customFormat="1" ht="30.75" customHeight="1" x14ac:dyDescent="0.2">
      <c r="A641" s="464">
        <v>44407</v>
      </c>
      <c r="B641" s="252" t="s">
        <v>7601</v>
      </c>
      <c r="C641" s="576" t="s">
        <v>7629</v>
      </c>
      <c r="D641" s="266"/>
      <c r="E641" s="42">
        <v>1959648.52</v>
      </c>
      <c r="F641" s="494">
        <f t="shared" si="9"/>
        <v>52538632.719999798</v>
      </c>
    </row>
    <row r="642" spans="1:6" s="275" customFormat="1" ht="35.25" customHeight="1" x14ac:dyDescent="0.2">
      <c r="A642" s="464">
        <v>44407</v>
      </c>
      <c r="B642" s="252" t="s">
        <v>7602</v>
      </c>
      <c r="C642" s="576" t="s">
        <v>7630</v>
      </c>
      <c r="D642" s="266"/>
      <c r="E642" s="42">
        <v>115851.49</v>
      </c>
      <c r="F642" s="494">
        <f t="shared" si="9"/>
        <v>52422781.229999796</v>
      </c>
    </row>
    <row r="643" spans="1:6" s="275" customFormat="1" ht="49.5" customHeight="1" x14ac:dyDescent="0.2">
      <c r="A643" s="464">
        <v>44407</v>
      </c>
      <c r="B643" s="252" t="s">
        <v>7603</v>
      </c>
      <c r="C643" s="576" t="s">
        <v>7631</v>
      </c>
      <c r="D643" s="266"/>
      <c r="E643" s="42">
        <v>97232.5</v>
      </c>
      <c r="F643" s="494">
        <f t="shared" si="9"/>
        <v>52325548.729999796</v>
      </c>
    </row>
    <row r="644" spans="1:6" s="275" customFormat="1" ht="41.25" customHeight="1" x14ac:dyDescent="0.2">
      <c r="A644" s="464">
        <v>44407</v>
      </c>
      <c r="B644" s="252" t="s">
        <v>7604</v>
      </c>
      <c r="C644" s="576" t="s">
        <v>7632</v>
      </c>
      <c r="D644" s="266"/>
      <c r="E644" s="42">
        <v>289512.28999999998</v>
      </c>
      <c r="F644" s="494">
        <f t="shared" si="9"/>
        <v>52036036.439999796</v>
      </c>
    </row>
    <row r="645" spans="1:6" s="275" customFormat="1" ht="44.25" customHeight="1" x14ac:dyDescent="0.2">
      <c r="A645" s="464">
        <v>44407</v>
      </c>
      <c r="B645" s="252" t="s">
        <v>7605</v>
      </c>
      <c r="C645" s="576" t="s">
        <v>7633</v>
      </c>
      <c r="D645" s="266"/>
      <c r="E645" s="42">
        <v>21383.9</v>
      </c>
      <c r="F645" s="494">
        <f t="shared" si="9"/>
        <v>52014652.539999798</v>
      </c>
    </row>
    <row r="646" spans="1:6" s="275" customFormat="1" ht="41.25" customHeight="1" x14ac:dyDescent="0.2">
      <c r="A646" s="464">
        <v>44407</v>
      </c>
      <c r="B646" s="252" t="s">
        <v>7606</v>
      </c>
      <c r="C646" s="576" t="s">
        <v>7634</v>
      </c>
      <c r="D646" s="266"/>
      <c r="E646" s="42">
        <v>253100.21</v>
      </c>
      <c r="F646" s="494">
        <f t="shared" si="9"/>
        <v>51761552.329999797</v>
      </c>
    </row>
    <row r="647" spans="1:6" s="275" customFormat="1" ht="41.25" customHeight="1" x14ac:dyDescent="0.2">
      <c r="A647" s="464">
        <v>44407</v>
      </c>
      <c r="B647" s="252" t="s">
        <v>7607</v>
      </c>
      <c r="C647" s="576" t="s">
        <v>7635</v>
      </c>
      <c r="D647" s="266"/>
      <c r="E647" s="42">
        <v>227603.83</v>
      </c>
      <c r="F647" s="494">
        <f t="shared" si="9"/>
        <v>51533948.499999799</v>
      </c>
    </row>
    <row r="648" spans="1:6" s="275" customFormat="1" ht="41.25" customHeight="1" x14ac:dyDescent="0.2">
      <c r="A648" s="464">
        <v>44407</v>
      </c>
      <c r="B648" s="252" t="s">
        <v>7608</v>
      </c>
      <c r="C648" s="576" t="s">
        <v>7636</v>
      </c>
      <c r="D648" s="266"/>
      <c r="E648" s="42">
        <v>209.67</v>
      </c>
      <c r="F648" s="494">
        <f t="shared" si="9"/>
        <v>51533738.829999797</v>
      </c>
    </row>
    <row r="649" spans="1:6" s="275" customFormat="1" ht="45.75" customHeight="1" x14ac:dyDescent="0.2">
      <c r="A649" s="464">
        <v>44407</v>
      </c>
      <c r="B649" s="252" t="s">
        <v>7609</v>
      </c>
      <c r="C649" s="576" t="s">
        <v>7637</v>
      </c>
      <c r="D649" s="266"/>
      <c r="E649" s="42">
        <v>159033.21</v>
      </c>
      <c r="F649" s="494">
        <f t="shared" si="9"/>
        <v>51374705.619999796</v>
      </c>
    </row>
    <row r="650" spans="1:6" s="275" customFormat="1" ht="45.75" customHeight="1" x14ac:dyDescent="0.2">
      <c r="A650" s="464">
        <v>44407</v>
      </c>
      <c r="B650" s="252" t="s">
        <v>7610</v>
      </c>
      <c r="C650" s="576" t="s">
        <v>7637</v>
      </c>
      <c r="D650" s="266"/>
      <c r="E650" s="42">
        <v>28654.84</v>
      </c>
      <c r="F650" s="494">
        <f t="shared" si="9"/>
        <v>51346050.779999793</v>
      </c>
    </row>
    <row r="651" spans="1:6" s="275" customFormat="1" ht="37.5" customHeight="1" x14ac:dyDescent="0.2">
      <c r="A651" s="464">
        <v>44407</v>
      </c>
      <c r="B651" s="252" t="s">
        <v>7611</v>
      </c>
      <c r="C651" s="576" t="s">
        <v>7638</v>
      </c>
      <c r="D651" s="266"/>
      <c r="E651" s="42">
        <v>33108.300000000003</v>
      </c>
      <c r="F651" s="494">
        <f t="shared" si="9"/>
        <v>51312942.479999796</v>
      </c>
    </row>
    <row r="652" spans="1:6" s="275" customFormat="1" ht="41.25" customHeight="1" x14ac:dyDescent="0.2">
      <c r="A652" s="464">
        <v>44407</v>
      </c>
      <c r="B652" s="252" t="s">
        <v>7612</v>
      </c>
      <c r="C652" s="576" t="s">
        <v>7638</v>
      </c>
      <c r="D652" s="266"/>
      <c r="E652" s="42">
        <v>98119.2</v>
      </c>
      <c r="F652" s="494">
        <f t="shared" si="9"/>
        <v>51214823.279999793</v>
      </c>
    </row>
    <row r="653" spans="1:6" s="275" customFormat="1" ht="41.25" customHeight="1" x14ac:dyDescent="0.2">
      <c r="A653" s="464">
        <v>44407</v>
      </c>
      <c r="B653" s="252" t="s">
        <v>7613</v>
      </c>
      <c r="C653" s="576" t="s">
        <v>7639</v>
      </c>
      <c r="D653" s="266"/>
      <c r="E653" s="42">
        <v>12780.69</v>
      </c>
      <c r="F653" s="494">
        <f t="shared" si="9"/>
        <v>51202042.589999795</v>
      </c>
    </row>
    <row r="654" spans="1:6" s="275" customFormat="1" ht="41.25" customHeight="1" x14ac:dyDescent="0.2">
      <c r="A654" s="464">
        <v>44407</v>
      </c>
      <c r="B654" s="252" t="s">
        <v>7614</v>
      </c>
      <c r="C654" s="576" t="s">
        <v>7640</v>
      </c>
      <c r="D654" s="266"/>
      <c r="E654" s="42">
        <v>130292.68</v>
      </c>
      <c r="F654" s="494">
        <f t="shared" si="9"/>
        <v>51071749.909999795</v>
      </c>
    </row>
    <row r="655" spans="1:6" s="275" customFormat="1" ht="41.25" customHeight="1" x14ac:dyDescent="0.2">
      <c r="A655" s="464">
        <v>44407</v>
      </c>
      <c r="B655" s="252" t="s">
        <v>7615</v>
      </c>
      <c r="C655" s="576" t="s">
        <v>7641</v>
      </c>
      <c r="D655" s="266"/>
      <c r="E655" s="42">
        <v>200158.65</v>
      </c>
      <c r="F655" s="494">
        <f t="shared" ref="F655:F670" si="10">F654-E655</f>
        <v>50871591.259999797</v>
      </c>
    </row>
    <row r="656" spans="1:6" s="275" customFormat="1" ht="41.25" customHeight="1" x14ac:dyDescent="0.2">
      <c r="A656" s="464">
        <v>44407</v>
      </c>
      <c r="B656" s="252" t="s">
        <v>7616</v>
      </c>
      <c r="C656" s="576" t="s">
        <v>7642</v>
      </c>
      <c r="D656" s="266"/>
      <c r="E656" s="42">
        <v>252123.43</v>
      </c>
      <c r="F656" s="494">
        <f t="shared" si="10"/>
        <v>50619467.829999797</v>
      </c>
    </row>
    <row r="657" spans="1:6" s="275" customFormat="1" ht="41.25" customHeight="1" x14ac:dyDescent="0.2">
      <c r="A657" s="464">
        <v>44407</v>
      </c>
      <c r="B657" s="252" t="s">
        <v>7617</v>
      </c>
      <c r="C657" s="576" t="s">
        <v>7643</v>
      </c>
      <c r="D657" s="266"/>
      <c r="E657" s="42">
        <v>984.56</v>
      </c>
      <c r="F657" s="494">
        <f t="shared" si="10"/>
        <v>50618483.269999795</v>
      </c>
    </row>
    <row r="658" spans="1:6" s="275" customFormat="1" ht="77.25" customHeight="1" x14ac:dyDescent="0.2">
      <c r="A658" s="464">
        <v>44407</v>
      </c>
      <c r="B658" s="252" t="s">
        <v>7618</v>
      </c>
      <c r="C658" s="576" t="s">
        <v>7644</v>
      </c>
      <c r="D658" s="266"/>
      <c r="E658" s="42">
        <v>481935</v>
      </c>
      <c r="F658" s="494">
        <f t="shared" si="10"/>
        <v>50136548.269999795</v>
      </c>
    </row>
    <row r="659" spans="1:6" s="275" customFormat="1" ht="98.25" customHeight="1" x14ac:dyDescent="0.2">
      <c r="A659" s="464">
        <v>44407</v>
      </c>
      <c r="B659" s="252" t="s">
        <v>7619</v>
      </c>
      <c r="C659" s="576" t="s">
        <v>7645</v>
      </c>
      <c r="D659" s="266"/>
      <c r="E659" s="42">
        <v>18000</v>
      </c>
      <c r="F659" s="494">
        <f t="shared" si="10"/>
        <v>50118548.269999795</v>
      </c>
    </row>
    <row r="660" spans="1:6" s="275" customFormat="1" ht="31.5" customHeight="1" x14ac:dyDescent="0.2">
      <c r="A660" s="464">
        <v>44407</v>
      </c>
      <c r="B660" s="252" t="s">
        <v>7620</v>
      </c>
      <c r="C660" s="576" t="s">
        <v>7646</v>
      </c>
      <c r="D660" s="266"/>
      <c r="E660" s="42">
        <v>34560</v>
      </c>
      <c r="F660" s="494">
        <f t="shared" si="10"/>
        <v>50083988.269999795</v>
      </c>
    </row>
    <row r="661" spans="1:6" s="275" customFormat="1" ht="41.25" customHeight="1" x14ac:dyDescent="0.2">
      <c r="A661" s="464">
        <v>44407</v>
      </c>
      <c r="B661" s="252" t="s">
        <v>7621</v>
      </c>
      <c r="C661" s="576" t="s">
        <v>7647</v>
      </c>
      <c r="D661" s="266"/>
      <c r="E661" s="42">
        <v>20543.75</v>
      </c>
      <c r="F661" s="494">
        <f t="shared" si="10"/>
        <v>50063444.519999795</v>
      </c>
    </row>
    <row r="662" spans="1:6" s="275" customFormat="1" ht="41.25" customHeight="1" x14ac:dyDescent="0.2">
      <c r="A662" s="464">
        <v>44407</v>
      </c>
      <c r="B662" s="252" t="s">
        <v>7622</v>
      </c>
      <c r="C662" s="576" t="s">
        <v>7648</v>
      </c>
      <c r="D662" s="266"/>
      <c r="E662" s="42">
        <v>2333.04</v>
      </c>
      <c r="F662" s="494">
        <f t="shared" si="10"/>
        <v>50061111.479999796</v>
      </c>
    </row>
    <row r="663" spans="1:6" s="275" customFormat="1" ht="54" customHeight="1" x14ac:dyDescent="0.2">
      <c r="A663" s="464">
        <v>44407</v>
      </c>
      <c r="B663" s="252" t="s">
        <v>7623</v>
      </c>
      <c r="C663" s="576" t="s">
        <v>7649</v>
      </c>
      <c r="D663" s="266"/>
      <c r="E663" s="42">
        <v>247621.94</v>
      </c>
      <c r="F663" s="494">
        <f t="shared" si="10"/>
        <v>49813489.539999798</v>
      </c>
    </row>
    <row r="664" spans="1:6" s="275" customFormat="1" ht="41.25" customHeight="1" x14ac:dyDescent="0.2">
      <c r="A664" s="464">
        <v>44407</v>
      </c>
      <c r="B664" s="252" t="s">
        <v>7624</v>
      </c>
      <c r="C664" s="576" t="s">
        <v>7650</v>
      </c>
      <c r="D664" s="266"/>
      <c r="E664" s="42">
        <v>94920</v>
      </c>
      <c r="F664" s="494">
        <f t="shared" si="10"/>
        <v>49718569.539999798</v>
      </c>
    </row>
    <row r="665" spans="1:6" s="275" customFormat="1" ht="87" customHeight="1" x14ac:dyDescent="0.2">
      <c r="A665" s="464">
        <v>44407</v>
      </c>
      <c r="B665" s="252" t="s">
        <v>7625</v>
      </c>
      <c r="C665" s="576" t="s">
        <v>7656</v>
      </c>
      <c r="D665" s="266"/>
      <c r="E665" s="42">
        <v>67500</v>
      </c>
      <c r="F665" s="494">
        <f t="shared" si="10"/>
        <v>49651069.539999798</v>
      </c>
    </row>
    <row r="666" spans="1:6" s="275" customFormat="1" ht="52.5" customHeight="1" x14ac:dyDescent="0.2">
      <c r="A666" s="464">
        <v>44407</v>
      </c>
      <c r="B666" s="252" t="s">
        <v>7626</v>
      </c>
      <c r="C666" s="576" t="s">
        <v>7651</v>
      </c>
      <c r="D666" s="266"/>
      <c r="E666" s="42">
        <v>187094.1</v>
      </c>
      <c r="F666" s="494">
        <f t="shared" si="10"/>
        <v>49463975.439999796</v>
      </c>
    </row>
    <row r="667" spans="1:6" s="275" customFormat="1" ht="51.75" customHeight="1" x14ac:dyDescent="0.2">
      <c r="A667" s="464">
        <v>44407</v>
      </c>
      <c r="B667" s="252" t="s">
        <v>7627</v>
      </c>
      <c r="C667" s="576" t="s">
        <v>7652</v>
      </c>
      <c r="D667" s="266"/>
      <c r="E667" s="42">
        <v>197451.32</v>
      </c>
      <c r="F667" s="494">
        <f t="shared" si="10"/>
        <v>49266524.119999796</v>
      </c>
    </row>
    <row r="668" spans="1:6" s="275" customFormat="1" ht="41.25" customHeight="1" x14ac:dyDescent="0.2">
      <c r="A668" s="464">
        <v>44407</v>
      </c>
      <c r="B668" s="252" t="s">
        <v>7628</v>
      </c>
      <c r="C668" s="576" t="s">
        <v>7653</v>
      </c>
      <c r="D668" s="266"/>
      <c r="E668" s="42">
        <v>55376.1</v>
      </c>
      <c r="F668" s="494">
        <f t="shared" si="10"/>
        <v>49211148.019999795</v>
      </c>
    </row>
    <row r="669" spans="1:6" s="275" customFormat="1" ht="53.25" customHeight="1" x14ac:dyDescent="0.2">
      <c r="A669" s="464">
        <v>44407</v>
      </c>
      <c r="B669" s="5" t="s">
        <v>7599</v>
      </c>
      <c r="C669" s="576" t="s">
        <v>7654</v>
      </c>
      <c r="D669" s="266"/>
      <c r="E669" s="42">
        <v>101460</v>
      </c>
      <c r="F669" s="494">
        <f t="shared" si="10"/>
        <v>49109688.019999795</v>
      </c>
    </row>
    <row r="670" spans="1:6" s="275" customFormat="1" ht="41.25" customHeight="1" x14ac:dyDescent="0.2">
      <c r="A670" s="464">
        <v>44407</v>
      </c>
      <c r="B670" s="5" t="s">
        <v>7600</v>
      </c>
      <c r="C670" s="576" t="s">
        <v>7655</v>
      </c>
      <c r="D670" s="266"/>
      <c r="E670" s="42">
        <v>19181955.969999999</v>
      </c>
      <c r="F670" s="494">
        <f t="shared" si="10"/>
        <v>29927732.049999796</v>
      </c>
    </row>
    <row r="671" spans="1:6" s="275" customFormat="1" ht="29.25" customHeight="1" x14ac:dyDescent="0.2">
      <c r="A671" s="573"/>
      <c r="B671" s="707"/>
      <c r="C671" s="35"/>
      <c r="D671" s="634"/>
      <c r="E671" s="32"/>
      <c r="F671" s="118"/>
    </row>
    <row r="672" spans="1:6" s="275" customFormat="1" ht="29.25" customHeight="1" x14ac:dyDescent="0.2">
      <c r="A672" s="573"/>
      <c r="B672" s="707"/>
      <c r="C672" s="35"/>
      <c r="D672" s="634"/>
      <c r="E672" s="32"/>
      <c r="F672" s="118"/>
    </row>
    <row r="673" spans="1:6" s="275" customFormat="1" ht="29.25" customHeight="1" x14ac:dyDescent="0.2">
      <c r="A673" s="573"/>
      <c r="B673" s="707"/>
      <c r="C673" s="35"/>
      <c r="D673" s="634"/>
      <c r="E673" s="32"/>
      <c r="F673" s="118"/>
    </row>
    <row r="674" spans="1:6" s="275" customFormat="1" ht="29.25" customHeight="1" x14ac:dyDescent="0.2">
      <c r="A674" s="573"/>
      <c r="B674" s="707"/>
      <c r="C674" s="35"/>
      <c r="D674" s="634"/>
      <c r="E674" s="32"/>
      <c r="F674" s="118"/>
    </row>
    <row r="675" spans="1:6" s="275" customFormat="1" ht="29.25" customHeight="1" x14ac:dyDescent="0.2">
      <c r="A675" s="573"/>
      <c r="B675" s="707"/>
      <c r="C675" s="35"/>
      <c r="D675" s="634"/>
      <c r="E675" s="32"/>
      <c r="F675" s="118"/>
    </row>
    <row r="676" spans="1:6" s="275" customFormat="1" ht="29.25" customHeight="1" x14ac:dyDescent="0.2">
      <c r="A676" s="573"/>
      <c r="B676" s="707"/>
      <c r="C676" s="35"/>
      <c r="D676" s="634"/>
      <c r="E676" s="32"/>
      <c r="F676" s="118"/>
    </row>
    <row r="677" spans="1:6" s="275" customFormat="1" ht="29.25" customHeight="1" x14ac:dyDescent="0.2">
      <c r="A677" s="573"/>
      <c r="B677" s="707"/>
      <c r="C677" s="35"/>
      <c r="D677" s="634"/>
      <c r="E677" s="32"/>
      <c r="F677" s="118"/>
    </row>
    <row r="678" spans="1:6" s="275" customFormat="1" ht="29.25" customHeight="1" x14ac:dyDescent="0.2">
      <c r="A678" s="573"/>
      <c r="B678" s="707"/>
      <c r="C678" s="35"/>
      <c r="D678" s="634"/>
      <c r="E678" s="32"/>
      <c r="F678" s="118"/>
    </row>
    <row r="679" spans="1:6" s="275" customFormat="1" ht="29.25" customHeight="1" x14ac:dyDescent="0.2">
      <c r="A679" s="573"/>
      <c r="B679" s="707"/>
      <c r="C679" s="35"/>
      <c r="D679" s="634"/>
      <c r="E679" s="32"/>
      <c r="F679" s="118"/>
    </row>
    <row r="680" spans="1:6" s="275" customFormat="1" ht="29.25" customHeight="1" x14ac:dyDescent="0.2">
      <c r="A680" s="573"/>
      <c r="B680" s="707"/>
      <c r="C680" s="35"/>
      <c r="D680" s="634"/>
      <c r="E680" s="32"/>
      <c r="F680" s="118"/>
    </row>
    <row r="681" spans="1:6" s="275" customFormat="1" ht="29.25" customHeight="1" x14ac:dyDescent="0.2">
      <c r="A681" s="573"/>
      <c r="B681" s="707"/>
      <c r="C681" s="35"/>
      <c r="D681" s="634"/>
      <c r="E681" s="32"/>
      <c r="F681" s="118"/>
    </row>
    <row r="682" spans="1:6" s="275" customFormat="1" ht="29.25" customHeight="1" x14ac:dyDescent="0.2">
      <c r="A682" s="573"/>
      <c r="B682" s="707"/>
      <c r="C682" s="35"/>
      <c r="D682" s="634"/>
      <c r="E682" s="32"/>
      <c r="F682" s="118"/>
    </row>
    <row r="683" spans="1:6" s="275" customFormat="1" ht="29.25" customHeight="1" x14ac:dyDescent="0.2">
      <c r="A683" s="573"/>
      <c r="B683" s="707"/>
      <c r="C683" s="35"/>
      <c r="D683" s="634"/>
      <c r="E683" s="32"/>
      <c r="F683" s="118"/>
    </row>
    <row r="684" spans="1:6" s="275" customFormat="1" ht="29.25" customHeight="1" x14ac:dyDescent="0.2">
      <c r="A684" s="573"/>
      <c r="B684" s="707"/>
      <c r="C684" s="35"/>
      <c r="D684" s="634"/>
      <c r="E684" s="32"/>
      <c r="F684" s="118"/>
    </row>
    <row r="685" spans="1:6" s="275" customFormat="1" ht="29.25" customHeight="1" x14ac:dyDescent="0.2">
      <c r="A685" s="573"/>
      <c r="B685" s="707"/>
      <c r="C685" s="35"/>
      <c r="D685" s="634"/>
      <c r="E685" s="32"/>
      <c r="F685" s="118"/>
    </row>
    <row r="686" spans="1:6" s="275" customFormat="1" ht="29.25" customHeight="1" x14ac:dyDescent="0.2">
      <c r="A686" s="573"/>
      <c r="B686" s="707"/>
      <c r="C686" s="35"/>
      <c r="D686" s="634"/>
      <c r="E686" s="32"/>
      <c r="F686" s="118"/>
    </row>
    <row r="687" spans="1:6" s="275" customFormat="1" ht="29.25" customHeight="1" x14ac:dyDescent="0.2">
      <c r="A687" s="573"/>
      <c r="B687" s="707"/>
      <c r="C687" s="35"/>
      <c r="D687" s="634"/>
      <c r="E687" s="32"/>
      <c r="F687" s="118"/>
    </row>
    <row r="688" spans="1:6" s="275" customFormat="1" ht="29.25" customHeight="1" x14ac:dyDescent="0.2">
      <c r="A688" s="573"/>
      <c r="B688" s="707"/>
      <c r="C688" s="35"/>
      <c r="D688" s="634"/>
      <c r="E688" s="32"/>
      <c r="F688" s="118"/>
    </row>
    <row r="689" spans="1:6" s="275" customFormat="1" ht="29.25" customHeight="1" x14ac:dyDescent="0.2">
      <c r="A689" s="573"/>
      <c r="B689" s="707"/>
      <c r="C689" s="35"/>
      <c r="D689" s="634"/>
      <c r="E689" s="32"/>
      <c r="F689" s="118"/>
    </row>
    <row r="690" spans="1:6" s="275" customFormat="1" ht="29.25" customHeight="1" x14ac:dyDescent="0.2">
      <c r="A690" s="573"/>
      <c r="B690" s="707"/>
      <c r="C690" s="35"/>
      <c r="D690" s="634"/>
      <c r="E690" s="32"/>
      <c r="F690" s="118"/>
    </row>
    <row r="691" spans="1:6" s="275" customFormat="1" ht="29.25" customHeight="1" x14ac:dyDescent="0.2">
      <c r="A691" s="573"/>
      <c r="B691" s="707"/>
      <c r="C691" s="35"/>
      <c r="D691" s="634"/>
      <c r="E691" s="32"/>
      <c r="F691" s="118"/>
    </row>
    <row r="692" spans="1:6" s="275" customFormat="1" ht="29.25" customHeight="1" x14ac:dyDescent="0.2">
      <c r="A692" s="573"/>
      <c r="B692" s="707"/>
      <c r="C692" s="35"/>
      <c r="D692" s="634"/>
      <c r="E692" s="32"/>
      <c r="F692" s="118"/>
    </row>
    <row r="693" spans="1:6" s="275" customFormat="1" ht="29.25" customHeight="1" x14ac:dyDescent="0.2">
      <c r="A693" s="573"/>
      <c r="B693" s="707"/>
      <c r="C693" s="35"/>
      <c r="D693" s="634"/>
      <c r="E693" s="32"/>
      <c r="F693" s="118"/>
    </row>
    <row r="694" spans="1:6" s="275" customFormat="1" ht="29.25" customHeight="1" x14ac:dyDescent="0.2">
      <c r="A694" s="573"/>
      <c r="B694" s="707"/>
      <c r="C694" s="35"/>
      <c r="D694" s="634"/>
      <c r="E694" s="32"/>
      <c r="F694" s="118"/>
    </row>
    <row r="695" spans="1:6" s="275" customFormat="1" ht="29.25" customHeight="1" x14ac:dyDescent="0.2">
      <c r="A695" s="573"/>
      <c r="B695" s="707"/>
      <c r="C695" s="35"/>
      <c r="D695" s="634"/>
      <c r="E695" s="32"/>
      <c r="F695" s="118"/>
    </row>
    <row r="696" spans="1:6" s="275" customFormat="1" ht="29.25" customHeight="1" x14ac:dyDescent="0.2">
      <c r="A696" s="573"/>
      <c r="B696" s="707"/>
      <c r="C696" s="35"/>
      <c r="D696" s="634"/>
      <c r="E696" s="32"/>
      <c r="F696" s="118"/>
    </row>
    <row r="697" spans="1:6" s="275" customFormat="1" ht="29.25" customHeight="1" x14ac:dyDescent="0.2">
      <c r="A697" s="573"/>
      <c r="B697" s="707"/>
      <c r="C697" s="35"/>
      <c r="D697" s="634"/>
      <c r="E697" s="32"/>
      <c r="F697" s="118"/>
    </row>
    <row r="698" spans="1:6" s="275" customFormat="1" ht="29.25" customHeight="1" x14ac:dyDescent="0.2">
      <c r="A698" s="573"/>
      <c r="B698" s="707"/>
      <c r="C698" s="35"/>
      <c r="D698" s="634"/>
      <c r="E698" s="32"/>
      <c r="F698" s="118"/>
    </row>
    <row r="699" spans="1:6" s="275" customFormat="1" ht="29.25" customHeight="1" x14ac:dyDescent="0.2">
      <c r="A699" s="573"/>
      <c r="B699" s="707"/>
      <c r="C699" s="35"/>
      <c r="D699" s="634"/>
      <c r="E699" s="32"/>
      <c r="F699" s="118"/>
    </row>
    <row r="700" spans="1:6" s="275" customFormat="1" ht="29.25" customHeight="1" x14ac:dyDescent="0.2">
      <c r="A700" s="573"/>
      <c r="B700" s="707"/>
      <c r="C700" s="35"/>
      <c r="D700" s="634"/>
      <c r="E700" s="32"/>
      <c r="F700" s="118"/>
    </row>
    <row r="701" spans="1:6" s="275" customFormat="1" ht="29.25" customHeight="1" x14ac:dyDescent="0.2">
      <c r="A701" s="573"/>
      <c r="B701" s="707"/>
      <c r="C701" s="35"/>
      <c r="D701" s="634"/>
      <c r="E701" s="32"/>
      <c r="F701" s="118"/>
    </row>
    <row r="702" spans="1:6" s="275" customFormat="1" ht="29.25" customHeight="1" x14ac:dyDescent="0.2">
      <c r="A702" s="573"/>
      <c r="B702" s="707"/>
      <c r="C702" s="35"/>
      <c r="D702" s="634"/>
      <c r="E702" s="32"/>
      <c r="F702" s="118"/>
    </row>
    <row r="703" spans="1:6" s="275" customFormat="1" ht="29.25" customHeight="1" x14ac:dyDescent="0.2">
      <c r="A703" s="573"/>
      <c r="B703" s="707"/>
      <c r="C703" s="35"/>
      <c r="D703" s="634"/>
      <c r="E703" s="32"/>
      <c r="F703" s="118"/>
    </row>
    <row r="704" spans="1:6" s="275" customFormat="1" ht="29.25" customHeight="1" x14ac:dyDescent="0.2">
      <c r="A704" s="573"/>
      <c r="B704" s="707"/>
      <c r="C704" s="35"/>
      <c r="D704" s="634"/>
      <c r="E704" s="32"/>
      <c r="F704" s="118"/>
    </row>
    <row r="705" spans="1:60" s="275" customFormat="1" ht="29.25" customHeight="1" x14ac:dyDescent="0.2">
      <c r="A705" s="573"/>
      <c r="B705" s="707"/>
      <c r="C705" s="35"/>
      <c r="D705" s="634"/>
      <c r="E705" s="32"/>
      <c r="F705" s="118"/>
    </row>
    <row r="706" spans="1:60" s="275" customFormat="1" ht="15" customHeight="1" x14ac:dyDescent="0.25">
      <c r="A706" s="887" t="s">
        <v>0</v>
      </c>
      <c r="B706" s="887"/>
      <c r="C706" s="887"/>
      <c r="D706" s="887"/>
      <c r="E706" s="887"/>
      <c r="F706" s="887"/>
    </row>
    <row r="707" spans="1:60" s="275" customFormat="1" ht="15" customHeight="1" x14ac:dyDescent="0.25">
      <c r="A707" s="887" t="s">
        <v>1</v>
      </c>
      <c r="B707" s="887"/>
      <c r="C707" s="887"/>
      <c r="D707" s="887"/>
      <c r="E707" s="887"/>
      <c r="F707" s="887"/>
    </row>
    <row r="708" spans="1:60" s="275" customFormat="1" ht="15" customHeight="1" x14ac:dyDescent="0.25">
      <c r="A708" s="889" t="s">
        <v>6177</v>
      </c>
      <c r="B708" s="889"/>
      <c r="C708" s="889"/>
      <c r="D708" s="889"/>
      <c r="E708" s="889"/>
      <c r="F708" s="889"/>
    </row>
    <row r="709" spans="1:60" s="275" customFormat="1" ht="15" customHeight="1" x14ac:dyDescent="0.25">
      <c r="A709" s="889" t="s">
        <v>2</v>
      </c>
      <c r="B709" s="889"/>
      <c r="C709" s="889"/>
      <c r="D709" s="889"/>
      <c r="E709" s="889"/>
      <c r="F709" s="889"/>
    </row>
    <row r="710" spans="1:60" s="275" customFormat="1" ht="14.25" customHeight="1" x14ac:dyDescent="0.25">
      <c r="A710" s="626"/>
      <c r="B710" s="627"/>
      <c r="C710" s="628"/>
      <c r="D710" s="629"/>
      <c r="E710" s="630"/>
      <c r="F710" s="631"/>
    </row>
    <row r="711" spans="1:60" s="275" customFormat="1" ht="30" customHeight="1" x14ac:dyDescent="0.2">
      <c r="A711" s="1026" t="s">
        <v>15</v>
      </c>
      <c r="B711" s="1026"/>
      <c r="C711" s="1026"/>
      <c r="D711" s="1026"/>
      <c r="E711" s="1026"/>
      <c r="F711" s="1026"/>
    </row>
    <row r="712" spans="1:60" s="275" customFormat="1" ht="3.75" hidden="1" customHeight="1" x14ac:dyDescent="0.2">
      <c r="A712" s="720"/>
      <c r="B712" s="714"/>
      <c r="C712" s="720"/>
      <c r="D712" s="720"/>
      <c r="E712" s="720"/>
      <c r="F712" s="720"/>
    </row>
    <row r="713" spans="1:60" s="275" customFormat="1" ht="33" customHeight="1" x14ac:dyDescent="0.2">
      <c r="A713" s="1026" t="s">
        <v>4</v>
      </c>
      <c r="B713" s="1026"/>
      <c r="C713" s="1026"/>
      <c r="D713" s="1026"/>
      <c r="E713" s="1026"/>
      <c r="F713" s="721">
        <v>2790153776.5700002</v>
      </c>
    </row>
    <row r="714" spans="1:60" s="275" customFormat="1" ht="5.25" hidden="1" customHeight="1" x14ac:dyDescent="0.2">
      <c r="A714" s="720"/>
      <c r="B714" s="714"/>
      <c r="C714" s="720"/>
      <c r="D714" s="720"/>
      <c r="E714" s="720"/>
      <c r="F714" s="721"/>
    </row>
    <row r="715" spans="1:60" s="68" customFormat="1" ht="15" customHeight="1" x14ac:dyDescent="0.2">
      <c r="A715" s="813" t="s">
        <v>5</v>
      </c>
      <c r="B715" s="813" t="s">
        <v>6</v>
      </c>
      <c r="C715" s="813" t="s">
        <v>22</v>
      </c>
      <c r="D715" s="813" t="s">
        <v>8</v>
      </c>
      <c r="E715" s="813" t="s">
        <v>9</v>
      </c>
      <c r="F715" s="813" t="s">
        <v>6181</v>
      </c>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c r="BG715" s="69"/>
      <c r="BH715" s="69"/>
    </row>
    <row r="716" spans="1:60" ht="15" customHeight="1" x14ac:dyDescent="0.2">
      <c r="A716" s="720"/>
      <c r="B716" s="722"/>
      <c r="C716" s="720"/>
      <c r="D716" s="720"/>
      <c r="E716" s="723"/>
      <c r="F716" s="720"/>
    </row>
    <row r="717" spans="1:60" ht="15" customHeight="1" x14ac:dyDescent="0.2">
      <c r="A717" s="640"/>
      <c r="B717" s="4"/>
      <c r="C717" s="641" t="s">
        <v>16</v>
      </c>
      <c r="D717" s="724">
        <v>370403467</v>
      </c>
      <c r="E717" s="153"/>
      <c r="F717" s="725">
        <f>F713+D717-E717</f>
        <v>3160557243.5700002</v>
      </c>
    </row>
    <row r="718" spans="1:60" ht="15" customHeight="1" x14ac:dyDescent="0.2">
      <c r="A718" s="640"/>
      <c r="B718" s="4"/>
      <c r="C718" s="641" t="s">
        <v>387</v>
      </c>
      <c r="D718" s="724">
        <v>205000</v>
      </c>
      <c r="E718" s="153"/>
      <c r="F718" s="725">
        <f>F717+D718-E718</f>
        <v>3160762243.5700002</v>
      </c>
    </row>
    <row r="719" spans="1:60" ht="15" customHeight="1" x14ac:dyDescent="0.2">
      <c r="A719" s="640"/>
      <c r="B719" s="4"/>
      <c r="C719" s="641" t="s">
        <v>1759</v>
      </c>
      <c r="D719" s="724"/>
      <c r="E719" s="153"/>
      <c r="F719" s="725">
        <f>F718</f>
        <v>3160762243.5700002</v>
      </c>
    </row>
    <row r="720" spans="1:60" ht="15" customHeight="1" x14ac:dyDescent="0.2">
      <c r="A720" s="644"/>
      <c r="B720" s="708"/>
      <c r="C720" s="641" t="s">
        <v>34</v>
      </c>
      <c r="D720" s="724">
        <v>57063.97</v>
      </c>
      <c r="E720" s="724"/>
      <c r="F720" s="725">
        <f>F719+D720-E720</f>
        <v>3160819307.54</v>
      </c>
    </row>
    <row r="721" spans="1:60" ht="15" customHeight="1" x14ac:dyDescent="0.2">
      <c r="A721" s="644"/>
      <c r="B721" s="708"/>
      <c r="C721" s="641" t="s">
        <v>16</v>
      </c>
      <c r="D721" s="645"/>
      <c r="E721" s="791">
        <v>205124893.37</v>
      </c>
      <c r="F721" s="725">
        <f t="shared" ref="F721:F760" si="11">F720+D721-E721</f>
        <v>2955694414.1700001</v>
      </c>
    </row>
    <row r="722" spans="1:60" ht="15" customHeight="1" x14ac:dyDescent="0.2">
      <c r="A722" s="654"/>
      <c r="B722" s="708"/>
      <c r="C722" s="657" t="s">
        <v>1090</v>
      </c>
      <c r="D722" s="128"/>
      <c r="E722" s="792">
        <v>282978.83</v>
      </c>
      <c r="F722" s="725">
        <f t="shared" si="11"/>
        <v>2955411435.3400002</v>
      </c>
    </row>
    <row r="723" spans="1:60" ht="15" customHeight="1" x14ac:dyDescent="0.2">
      <c r="A723" s="654"/>
      <c r="B723" s="708"/>
      <c r="C723" s="656" t="s">
        <v>2479</v>
      </c>
      <c r="D723" s="128"/>
      <c r="E723" s="792">
        <v>35183.519999999997</v>
      </c>
      <c r="F723" s="725">
        <f t="shared" si="11"/>
        <v>2955376251.8200002</v>
      </c>
    </row>
    <row r="724" spans="1:60" ht="15" customHeight="1" x14ac:dyDescent="0.2">
      <c r="A724" s="654"/>
      <c r="B724" s="708"/>
      <c r="C724" s="656" t="s">
        <v>7514</v>
      </c>
      <c r="D724" s="128"/>
      <c r="E724" s="792">
        <v>0.01</v>
      </c>
      <c r="F724" s="725">
        <f t="shared" si="11"/>
        <v>2955376251.8099999</v>
      </c>
    </row>
    <row r="725" spans="1:60" ht="15" customHeight="1" x14ac:dyDescent="0.2">
      <c r="A725" s="654"/>
      <c r="B725" s="708"/>
      <c r="C725" s="657" t="s">
        <v>1083</v>
      </c>
      <c r="D725" s="128"/>
      <c r="E725" s="792">
        <v>1500</v>
      </c>
      <c r="F725" s="725">
        <f t="shared" si="11"/>
        <v>2955374751.8099999</v>
      </c>
      <c r="K725" s="103"/>
    </row>
    <row r="726" spans="1:60" ht="15" customHeight="1" x14ac:dyDescent="0.2">
      <c r="A726" s="654"/>
      <c r="B726" s="708"/>
      <c r="C726" s="657" t="s">
        <v>1358</v>
      </c>
      <c r="D726" s="128"/>
      <c r="E726" s="792">
        <v>175</v>
      </c>
      <c r="F726" s="725">
        <f t="shared" si="11"/>
        <v>2955374576.8099999</v>
      </c>
    </row>
    <row r="727" spans="1:60" s="141" customFormat="1" ht="45" customHeight="1" x14ac:dyDescent="0.2">
      <c r="A727" s="654">
        <v>44378</v>
      </c>
      <c r="B727" s="5">
        <v>33982</v>
      </c>
      <c r="C727" s="576" t="s">
        <v>6185</v>
      </c>
      <c r="D727" s="198"/>
      <c r="E727" s="42">
        <v>1417722.8799999999</v>
      </c>
      <c r="F727" s="725">
        <f t="shared" si="11"/>
        <v>2953956853.9299998</v>
      </c>
      <c r="G727" s="276"/>
      <c r="H727" s="794"/>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row>
    <row r="728" spans="1:60" s="141" customFormat="1" ht="60" customHeight="1" x14ac:dyDescent="0.2">
      <c r="A728" s="654">
        <v>44379</v>
      </c>
      <c r="B728" s="661">
        <v>33983</v>
      </c>
      <c r="C728" s="576" t="s">
        <v>6220</v>
      </c>
      <c r="D728" s="198"/>
      <c r="E728" s="42">
        <v>936744.41</v>
      </c>
      <c r="F728" s="725">
        <f t="shared" si="11"/>
        <v>2953020109.52</v>
      </c>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276"/>
      <c r="AF728" s="276"/>
      <c r="AG728" s="276"/>
      <c r="AH728" s="276"/>
      <c r="AI728" s="276"/>
      <c r="AJ728" s="276"/>
      <c r="AK728" s="276"/>
      <c r="AL728" s="276"/>
      <c r="AM728" s="276"/>
      <c r="AN728" s="276"/>
      <c r="AO728" s="276"/>
      <c r="AP728" s="276"/>
      <c r="AQ728" s="276"/>
      <c r="AR728" s="276"/>
      <c r="AS728" s="276"/>
      <c r="AT728" s="276"/>
      <c r="AU728" s="276"/>
      <c r="AV728" s="276"/>
      <c r="AW728" s="276"/>
      <c r="AX728" s="276"/>
      <c r="AY728" s="276"/>
      <c r="AZ728" s="276"/>
      <c r="BA728" s="276"/>
      <c r="BB728" s="276"/>
      <c r="BC728" s="276"/>
      <c r="BD728" s="276"/>
      <c r="BE728" s="276"/>
      <c r="BF728" s="276"/>
      <c r="BG728" s="276"/>
      <c r="BH728" s="276"/>
    </row>
    <row r="729" spans="1:60" s="141" customFormat="1" ht="37.5" customHeight="1" x14ac:dyDescent="0.2">
      <c r="A729" s="654">
        <v>44379</v>
      </c>
      <c r="B729" s="661" t="s">
        <v>6182</v>
      </c>
      <c r="C729" s="576" t="s">
        <v>6186</v>
      </c>
      <c r="D729" s="198"/>
      <c r="E729" s="42">
        <v>4579856.84</v>
      </c>
      <c r="F729" s="725">
        <f t="shared" si="11"/>
        <v>2948440252.6799998</v>
      </c>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6"/>
      <c r="AF729" s="276"/>
      <c r="AG729" s="276"/>
      <c r="AH729" s="276"/>
      <c r="AI729" s="276"/>
      <c r="AJ729" s="276"/>
      <c r="AK729" s="276"/>
      <c r="AL729" s="276"/>
      <c r="AM729" s="276"/>
      <c r="AN729" s="276"/>
      <c r="AO729" s="276"/>
      <c r="AP729" s="276"/>
      <c r="AQ729" s="276"/>
      <c r="AR729" s="276"/>
      <c r="AS729" s="276"/>
      <c r="AT729" s="276"/>
      <c r="AU729" s="276"/>
      <c r="AV729" s="276"/>
      <c r="AW729" s="276"/>
      <c r="AX729" s="276"/>
      <c r="AY729" s="276"/>
      <c r="AZ729" s="276"/>
      <c r="BA729" s="276"/>
      <c r="BB729" s="276"/>
      <c r="BC729" s="276"/>
      <c r="BD729" s="276"/>
      <c r="BE729" s="276"/>
      <c r="BF729" s="276"/>
      <c r="BG729" s="276"/>
      <c r="BH729" s="276"/>
    </row>
    <row r="730" spans="1:60" s="141" customFormat="1" ht="37.5" customHeight="1" x14ac:dyDescent="0.2">
      <c r="A730" s="654">
        <v>44382</v>
      </c>
      <c r="B730" s="661" t="s">
        <v>6183</v>
      </c>
      <c r="C730" s="576" t="s">
        <v>6190</v>
      </c>
      <c r="D730" s="198"/>
      <c r="E730" s="42">
        <v>566785.17000000004</v>
      </c>
      <c r="F730" s="725">
        <f t="shared" si="11"/>
        <v>2947873467.5099998</v>
      </c>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276"/>
      <c r="AF730" s="276"/>
      <c r="AG730" s="276"/>
      <c r="AH730" s="276"/>
      <c r="AI730" s="276"/>
      <c r="AJ730" s="276"/>
      <c r="AK730" s="276"/>
      <c r="AL730" s="276"/>
      <c r="AM730" s="276"/>
      <c r="AN730" s="276"/>
      <c r="AO730" s="276"/>
      <c r="AP730" s="276"/>
      <c r="AQ730" s="276"/>
      <c r="AR730" s="276"/>
      <c r="AS730" s="276"/>
      <c r="AT730" s="276"/>
      <c r="AU730" s="276"/>
      <c r="AV730" s="276"/>
      <c r="AW730" s="276"/>
      <c r="AX730" s="276"/>
      <c r="AY730" s="276"/>
      <c r="AZ730" s="276"/>
      <c r="BA730" s="276"/>
      <c r="BB730" s="276"/>
      <c r="BC730" s="276"/>
      <c r="BD730" s="276"/>
      <c r="BE730" s="276"/>
      <c r="BF730" s="276"/>
      <c r="BG730" s="276"/>
      <c r="BH730" s="276"/>
    </row>
    <row r="731" spans="1:60" s="141" customFormat="1" ht="36.75" customHeight="1" x14ac:dyDescent="0.2">
      <c r="A731" s="654">
        <v>44382</v>
      </c>
      <c r="B731" s="661" t="s">
        <v>6184</v>
      </c>
      <c r="C731" s="576" t="s">
        <v>6187</v>
      </c>
      <c r="D731" s="198"/>
      <c r="E731" s="42">
        <v>4885401.04</v>
      </c>
      <c r="F731" s="725">
        <f t="shared" si="11"/>
        <v>2942988066.4699998</v>
      </c>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76"/>
      <c r="AE731" s="276"/>
      <c r="AF731" s="276"/>
      <c r="AG731" s="276"/>
      <c r="AH731" s="276"/>
      <c r="AI731" s="276"/>
      <c r="AJ731" s="276"/>
      <c r="AK731" s="276"/>
      <c r="AL731" s="276"/>
      <c r="AM731" s="276"/>
      <c r="AN731" s="276"/>
      <c r="AO731" s="276"/>
      <c r="AP731" s="276"/>
      <c r="AQ731" s="276"/>
      <c r="AR731" s="276"/>
      <c r="AS731" s="276"/>
      <c r="AT731" s="276"/>
      <c r="AU731" s="276"/>
      <c r="AV731" s="276"/>
      <c r="AW731" s="276"/>
      <c r="AX731" s="276"/>
      <c r="AY731" s="276"/>
      <c r="AZ731" s="276"/>
      <c r="BA731" s="276"/>
      <c r="BB731" s="276"/>
      <c r="BC731" s="276"/>
      <c r="BD731" s="276"/>
      <c r="BE731" s="276"/>
      <c r="BF731" s="276"/>
      <c r="BG731" s="276"/>
      <c r="BH731" s="276"/>
    </row>
    <row r="732" spans="1:60" s="141" customFormat="1" ht="30" customHeight="1" x14ac:dyDescent="0.2">
      <c r="A732" s="654">
        <v>44384</v>
      </c>
      <c r="B732" s="661">
        <v>33984</v>
      </c>
      <c r="C732" s="576" t="s">
        <v>6221</v>
      </c>
      <c r="D732" s="198"/>
      <c r="E732" s="42">
        <v>1237815.58</v>
      </c>
      <c r="F732" s="725">
        <f t="shared" si="11"/>
        <v>2941750250.8899999</v>
      </c>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76"/>
      <c r="AE732" s="276"/>
      <c r="AF732" s="276"/>
      <c r="AG732" s="276"/>
      <c r="AH732" s="276"/>
      <c r="AI732" s="276"/>
      <c r="AJ732" s="276"/>
      <c r="AK732" s="276"/>
      <c r="AL732" s="276"/>
      <c r="AM732" s="276"/>
      <c r="AN732" s="276"/>
      <c r="AO732" s="276"/>
      <c r="AP732" s="276"/>
      <c r="AQ732" s="276"/>
      <c r="AR732" s="276"/>
      <c r="AS732" s="276"/>
      <c r="AT732" s="276"/>
      <c r="AU732" s="276"/>
      <c r="AV732" s="276"/>
      <c r="AW732" s="276"/>
      <c r="AX732" s="276"/>
      <c r="AY732" s="276"/>
      <c r="AZ732" s="276"/>
      <c r="BA732" s="276"/>
      <c r="BB732" s="276"/>
      <c r="BC732" s="276"/>
      <c r="BD732" s="276"/>
      <c r="BE732" s="276"/>
      <c r="BF732" s="276"/>
      <c r="BG732" s="276"/>
      <c r="BH732" s="276"/>
    </row>
    <row r="733" spans="1:60" s="141" customFormat="1" ht="36.75" customHeight="1" x14ac:dyDescent="0.2">
      <c r="A733" s="654">
        <v>44384</v>
      </c>
      <c r="B733" s="661" t="s">
        <v>6188</v>
      </c>
      <c r="C733" s="576" t="s">
        <v>6189</v>
      </c>
      <c r="D733" s="198"/>
      <c r="E733" s="42">
        <v>7542918.6699999999</v>
      </c>
      <c r="F733" s="725">
        <f t="shared" si="11"/>
        <v>2934207332.2199998</v>
      </c>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c r="AN733" s="276"/>
      <c r="AO733" s="276"/>
      <c r="AP733" s="276"/>
      <c r="AQ733" s="276"/>
      <c r="AR733" s="276"/>
      <c r="AS733" s="276"/>
      <c r="AT733" s="276"/>
      <c r="AU733" s="276"/>
      <c r="AV733" s="276"/>
      <c r="AW733" s="276"/>
      <c r="AX733" s="276"/>
      <c r="AY733" s="276"/>
      <c r="AZ733" s="276"/>
      <c r="BA733" s="276"/>
      <c r="BB733" s="276"/>
      <c r="BC733" s="276"/>
      <c r="BD733" s="276"/>
      <c r="BE733" s="276"/>
      <c r="BF733" s="276"/>
      <c r="BG733" s="276"/>
      <c r="BH733" s="276"/>
    </row>
    <row r="734" spans="1:60" s="141" customFormat="1" ht="39.75" customHeight="1" x14ac:dyDescent="0.2">
      <c r="A734" s="654">
        <v>44386</v>
      </c>
      <c r="B734" s="661" t="s">
        <v>6223</v>
      </c>
      <c r="C734" s="576" t="s">
        <v>6876</v>
      </c>
      <c r="D734" s="95"/>
      <c r="E734" s="42">
        <v>732824</v>
      </c>
      <c r="F734" s="725">
        <f t="shared" si="11"/>
        <v>2933474508.2199998</v>
      </c>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76"/>
      <c r="AE734" s="276"/>
      <c r="AF734" s="276"/>
      <c r="AG734" s="276"/>
      <c r="AH734" s="276"/>
      <c r="AI734" s="276"/>
      <c r="AJ734" s="276"/>
      <c r="AK734" s="276"/>
      <c r="AL734" s="276"/>
      <c r="AM734" s="276"/>
      <c r="AN734" s="276"/>
      <c r="AO734" s="276"/>
      <c r="AP734" s="276"/>
      <c r="AQ734" s="276"/>
      <c r="AR734" s="276"/>
      <c r="AS734" s="276"/>
      <c r="AT734" s="276"/>
      <c r="AU734" s="276"/>
      <c r="AV734" s="276"/>
      <c r="AW734" s="276"/>
      <c r="AX734" s="276"/>
      <c r="AY734" s="276"/>
      <c r="AZ734" s="276"/>
      <c r="BA734" s="276"/>
      <c r="BB734" s="276"/>
      <c r="BC734" s="276"/>
      <c r="BD734" s="276"/>
      <c r="BE734" s="276"/>
      <c r="BF734" s="276"/>
      <c r="BG734" s="276"/>
      <c r="BH734" s="276"/>
    </row>
    <row r="735" spans="1:60" s="141" customFormat="1" ht="45" customHeight="1" x14ac:dyDescent="0.2">
      <c r="A735" s="134">
        <v>44389</v>
      </c>
      <c r="B735" s="661" t="s">
        <v>6872</v>
      </c>
      <c r="C735" s="576" t="s">
        <v>6877</v>
      </c>
      <c r="D735" s="95"/>
      <c r="E735" s="42">
        <v>903077.28</v>
      </c>
      <c r="F735" s="725">
        <f t="shared" si="11"/>
        <v>2932571430.9399996</v>
      </c>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276"/>
      <c r="AF735" s="276"/>
      <c r="AG735" s="276"/>
      <c r="AH735" s="276"/>
      <c r="AI735" s="276"/>
      <c r="AJ735" s="276"/>
      <c r="AK735" s="276"/>
      <c r="AL735" s="276"/>
      <c r="AM735" s="276"/>
      <c r="AN735" s="276"/>
      <c r="AO735" s="276"/>
      <c r="AP735" s="276"/>
      <c r="AQ735" s="276"/>
      <c r="AR735" s="276"/>
      <c r="AS735" s="276"/>
      <c r="AT735" s="276"/>
      <c r="AU735" s="276"/>
      <c r="AV735" s="276"/>
      <c r="AW735" s="276"/>
      <c r="AX735" s="276"/>
      <c r="AY735" s="276"/>
      <c r="AZ735" s="276"/>
      <c r="BA735" s="276"/>
      <c r="BB735" s="276"/>
      <c r="BC735" s="276"/>
      <c r="BD735" s="276"/>
      <c r="BE735" s="276"/>
      <c r="BF735" s="276"/>
      <c r="BG735" s="276"/>
      <c r="BH735" s="276"/>
    </row>
    <row r="736" spans="1:60" s="141" customFormat="1" ht="36.75" customHeight="1" x14ac:dyDescent="0.2">
      <c r="A736" s="134">
        <v>44390</v>
      </c>
      <c r="B736" s="661" t="s">
        <v>6875</v>
      </c>
      <c r="C736" s="576" t="s">
        <v>6878</v>
      </c>
      <c r="D736" s="95"/>
      <c r="E736" s="42">
        <v>8162444.1200000001</v>
      </c>
      <c r="F736" s="725">
        <f t="shared" si="11"/>
        <v>2924408986.8199997</v>
      </c>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276"/>
      <c r="AF736" s="276"/>
      <c r="AG736" s="276"/>
      <c r="AH736" s="276"/>
      <c r="AI736" s="276"/>
      <c r="AJ736" s="276"/>
      <c r="AK736" s="276"/>
      <c r="AL736" s="276"/>
      <c r="AM736" s="276"/>
      <c r="AN736" s="276"/>
      <c r="AO736" s="276"/>
      <c r="AP736" s="276"/>
      <c r="AQ736" s="276"/>
      <c r="AR736" s="276"/>
      <c r="AS736" s="276"/>
      <c r="AT736" s="276"/>
      <c r="AU736" s="276"/>
      <c r="AV736" s="276"/>
      <c r="AW736" s="276"/>
      <c r="AX736" s="276"/>
      <c r="AY736" s="276"/>
      <c r="AZ736" s="276"/>
      <c r="BA736" s="276"/>
      <c r="BB736" s="276"/>
      <c r="BC736" s="276"/>
      <c r="BD736" s="276"/>
      <c r="BE736" s="276"/>
      <c r="BF736" s="276"/>
      <c r="BG736" s="276"/>
      <c r="BH736" s="276"/>
    </row>
    <row r="737" spans="1:60" s="141" customFormat="1" ht="38.25" customHeight="1" x14ac:dyDescent="0.2">
      <c r="A737" s="134">
        <v>44392</v>
      </c>
      <c r="B737" s="661" t="s">
        <v>6987</v>
      </c>
      <c r="C737" s="576" t="s">
        <v>6988</v>
      </c>
      <c r="D737" s="95"/>
      <c r="E737" s="42">
        <v>39338652.049999997</v>
      </c>
      <c r="F737" s="725">
        <f t="shared" si="11"/>
        <v>2885070334.7699995</v>
      </c>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276"/>
      <c r="AF737" s="276"/>
      <c r="AG737" s="276"/>
      <c r="AH737" s="276"/>
      <c r="AI737" s="276"/>
      <c r="AJ737" s="276"/>
      <c r="AK737" s="276"/>
      <c r="AL737" s="276"/>
      <c r="AM737" s="276"/>
      <c r="AN737" s="276"/>
      <c r="AO737" s="276"/>
      <c r="AP737" s="276"/>
      <c r="AQ737" s="276"/>
      <c r="AR737" s="276"/>
      <c r="AS737" s="276"/>
      <c r="AT737" s="276"/>
      <c r="AU737" s="276"/>
      <c r="AV737" s="276"/>
      <c r="AW737" s="276"/>
      <c r="AX737" s="276"/>
      <c r="AY737" s="276"/>
      <c r="AZ737" s="276"/>
      <c r="BA737" s="276"/>
      <c r="BB737" s="276"/>
      <c r="BC737" s="276"/>
      <c r="BD737" s="276"/>
      <c r="BE737" s="276"/>
      <c r="BF737" s="276"/>
      <c r="BG737" s="276"/>
      <c r="BH737" s="276"/>
    </row>
    <row r="738" spans="1:60" s="141" customFormat="1" ht="36" customHeight="1" x14ac:dyDescent="0.2">
      <c r="A738" s="134">
        <v>44393</v>
      </c>
      <c r="B738" s="661" t="s">
        <v>6989</v>
      </c>
      <c r="C738" s="576" t="s">
        <v>6990</v>
      </c>
      <c r="D738" s="95"/>
      <c r="E738" s="42">
        <v>16789674.41</v>
      </c>
      <c r="F738" s="725">
        <f t="shared" si="11"/>
        <v>2868280660.3599997</v>
      </c>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76"/>
      <c r="AE738" s="276"/>
      <c r="AF738" s="276"/>
      <c r="AG738" s="276"/>
      <c r="AH738" s="276"/>
      <c r="AI738" s="276"/>
      <c r="AJ738" s="276"/>
      <c r="AK738" s="276"/>
      <c r="AL738" s="276"/>
      <c r="AM738" s="276"/>
      <c r="AN738" s="276"/>
      <c r="AO738" s="276"/>
      <c r="AP738" s="276"/>
      <c r="AQ738" s="276"/>
      <c r="AR738" s="276"/>
      <c r="AS738" s="276"/>
      <c r="AT738" s="276"/>
      <c r="AU738" s="276"/>
      <c r="AV738" s="276"/>
      <c r="AW738" s="276"/>
      <c r="AX738" s="276"/>
      <c r="AY738" s="276"/>
      <c r="AZ738" s="276"/>
      <c r="BA738" s="276"/>
      <c r="BB738" s="276"/>
      <c r="BC738" s="276"/>
      <c r="BD738" s="276"/>
      <c r="BE738" s="276"/>
      <c r="BF738" s="276"/>
      <c r="BG738" s="276"/>
      <c r="BH738" s="276"/>
    </row>
    <row r="739" spans="1:60" s="141" customFormat="1" ht="23.25" customHeight="1" x14ac:dyDescent="0.2">
      <c r="A739" s="134">
        <v>44393</v>
      </c>
      <c r="B739" s="661" t="s">
        <v>6991</v>
      </c>
      <c r="C739" s="576" t="s">
        <v>41</v>
      </c>
      <c r="D739" s="95"/>
      <c r="E739" s="42">
        <v>0</v>
      </c>
      <c r="F739" s="725">
        <f t="shared" si="11"/>
        <v>2868280660.3599997</v>
      </c>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76"/>
      <c r="AE739" s="276"/>
      <c r="AF739" s="276"/>
      <c r="AG739" s="276"/>
      <c r="AH739" s="276"/>
      <c r="AI739" s="276"/>
      <c r="AJ739" s="276"/>
      <c r="AK739" s="276"/>
      <c r="AL739" s="276"/>
      <c r="AM739" s="276"/>
      <c r="AN739" s="276"/>
      <c r="AO739" s="276"/>
      <c r="AP739" s="276"/>
      <c r="AQ739" s="276"/>
      <c r="AR739" s="276"/>
      <c r="AS739" s="276"/>
      <c r="AT739" s="276"/>
      <c r="AU739" s="276"/>
      <c r="AV739" s="276"/>
      <c r="AW739" s="276"/>
      <c r="AX739" s="276"/>
      <c r="AY739" s="276"/>
      <c r="AZ739" s="276"/>
      <c r="BA739" s="276"/>
      <c r="BB739" s="276"/>
      <c r="BC739" s="276"/>
      <c r="BD739" s="276"/>
      <c r="BE739" s="276"/>
      <c r="BF739" s="276"/>
      <c r="BG739" s="276"/>
      <c r="BH739" s="276"/>
    </row>
    <row r="740" spans="1:60" s="141" customFormat="1" ht="22.5" customHeight="1" x14ac:dyDescent="0.2">
      <c r="A740" s="134">
        <v>44397</v>
      </c>
      <c r="B740" s="661" t="s">
        <v>6997</v>
      </c>
      <c r="C740" s="576" t="s">
        <v>41</v>
      </c>
      <c r="D740" s="95"/>
      <c r="E740" s="42">
        <v>0</v>
      </c>
      <c r="F740" s="725">
        <f t="shared" si="11"/>
        <v>2868280660.3599997</v>
      </c>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row>
    <row r="741" spans="1:60" s="141" customFormat="1" ht="43.5" customHeight="1" x14ac:dyDescent="0.2">
      <c r="A741" s="134">
        <v>44400</v>
      </c>
      <c r="B741" s="661" t="s">
        <v>7031</v>
      </c>
      <c r="C741" s="576" t="s">
        <v>7028</v>
      </c>
      <c r="D741" s="95"/>
      <c r="E741" s="42">
        <v>608730.9</v>
      </c>
      <c r="F741" s="725">
        <f t="shared" si="11"/>
        <v>2867671929.4599996</v>
      </c>
      <c r="G741" s="276"/>
      <c r="H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76"/>
      <c r="AE741" s="276"/>
      <c r="AF741" s="276"/>
      <c r="AG741" s="276"/>
      <c r="AH741" s="276"/>
      <c r="AI741" s="276"/>
      <c r="AJ741" s="276"/>
      <c r="AK741" s="276"/>
      <c r="AL741" s="276"/>
      <c r="AM741" s="276"/>
      <c r="AN741" s="276"/>
      <c r="AO741" s="276"/>
      <c r="AP741" s="276"/>
      <c r="AQ741" s="276"/>
      <c r="AR741" s="276"/>
      <c r="AS741" s="276"/>
      <c r="AT741" s="276"/>
      <c r="AU741" s="276"/>
      <c r="AV741" s="276"/>
      <c r="AW741" s="276"/>
      <c r="AX741" s="276"/>
      <c r="AY741" s="276"/>
      <c r="AZ741" s="276"/>
      <c r="BA741" s="276"/>
      <c r="BB741" s="276"/>
      <c r="BC741" s="276"/>
      <c r="BD741" s="276"/>
      <c r="BE741" s="276"/>
      <c r="BF741" s="276"/>
      <c r="BG741" s="276"/>
      <c r="BH741" s="276"/>
    </row>
    <row r="742" spans="1:60" s="141" customFormat="1" ht="33" customHeight="1" x14ac:dyDescent="0.2">
      <c r="A742" s="134">
        <v>44400</v>
      </c>
      <c r="B742" s="661" t="s">
        <v>7032</v>
      </c>
      <c r="C742" s="576" t="s">
        <v>7029</v>
      </c>
      <c r="D742" s="95"/>
      <c r="E742" s="42">
        <v>5003260.33</v>
      </c>
      <c r="F742" s="725">
        <f t="shared" si="11"/>
        <v>2862668669.1299996</v>
      </c>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c r="AN742" s="276"/>
      <c r="AO742" s="276"/>
      <c r="AP742" s="276"/>
      <c r="AQ742" s="276"/>
      <c r="AR742" s="276"/>
      <c r="AS742" s="276"/>
      <c r="AT742" s="276"/>
      <c r="AU742" s="276"/>
      <c r="AV742" s="276"/>
      <c r="AW742" s="276"/>
      <c r="AX742" s="276"/>
      <c r="AY742" s="276"/>
      <c r="AZ742" s="276"/>
      <c r="BA742" s="276"/>
      <c r="BB742" s="276"/>
      <c r="BC742" s="276"/>
      <c r="BD742" s="276"/>
      <c r="BE742" s="276"/>
      <c r="BF742" s="276"/>
      <c r="BG742" s="276"/>
      <c r="BH742" s="276"/>
    </row>
    <row r="743" spans="1:60" s="141" customFormat="1" ht="58.5" customHeight="1" x14ac:dyDescent="0.2">
      <c r="A743" s="134">
        <v>44400</v>
      </c>
      <c r="B743" s="661" t="s">
        <v>7033</v>
      </c>
      <c r="C743" s="576" t="s">
        <v>7030</v>
      </c>
      <c r="D743" s="95"/>
      <c r="E743" s="42">
        <v>3019337.71</v>
      </c>
      <c r="F743" s="725">
        <f t="shared" si="11"/>
        <v>2859649331.4199996</v>
      </c>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c r="AN743" s="276"/>
      <c r="AO743" s="276"/>
      <c r="AP743" s="276"/>
      <c r="AQ743" s="276"/>
      <c r="AR743" s="276"/>
      <c r="AS743" s="276"/>
      <c r="AT743" s="276"/>
      <c r="AU743" s="276"/>
      <c r="AV743" s="276"/>
      <c r="AW743" s="276"/>
      <c r="AX743" s="276"/>
      <c r="AY743" s="276"/>
      <c r="AZ743" s="276"/>
      <c r="BA743" s="276"/>
      <c r="BB743" s="276"/>
      <c r="BC743" s="276"/>
      <c r="BD743" s="276"/>
      <c r="BE743" s="276"/>
      <c r="BF743" s="276"/>
      <c r="BG743" s="276"/>
      <c r="BH743" s="276"/>
    </row>
    <row r="744" spans="1:60" s="141" customFormat="1" ht="18" customHeight="1" x14ac:dyDescent="0.2">
      <c r="A744" s="134">
        <v>44403</v>
      </c>
      <c r="B744" s="661">
        <v>33985</v>
      </c>
      <c r="C744" s="576" t="s">
        <v>41</v>
      </c>
      <c r="D744" s="95"/>
      <c r="E744" s="42">
        <v>0</v>
      </c>
      <c r="F744" s="725">
        <f t="shared" si="11"/>
        <v>2859649331.4199996</v>
      </c>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276"/>
      <c r="AF744" s="276"/>
      <c r="AG744" s="276"/>
      <c r="AH744" s="276"/>
      <c r="AI744" s="276"/>
      <c r="AJ744" s="276"/>
      <c r="AK744" s="276"/>
      <c r="AL744" s="276"/>
      <c r="AM744" s="276"/>
      <c r="AN744" s="276"/>
      <c r="AO744" s="276"/>
      <c r="AP744" s="276"/>
      <c r="AQ744" s="276"/>
      <c r="AR744" s="276"/>
      <c r="AS744" s="276"/>
      <c r="AT744" s="276"/>
      <c r="AU744" s="276"/>
      <c r="AV744" s="276"/>
      <c r="AW744" s="276"/>
      <c r="AX744" s="276"/>
      <c r="AY744" s="276"/>
      <c r="AZ744" s="276"/>
      <c r="BA744" s="276"/>
      <c r="BB744" s="276"/>
      <c r="BC744" s="276"/>
      <c r="BD744" s="276"/>
      <c r="BE744" s="276"/>
      <c r="BF744" s="276"/>
      <c r="BG744" s="276"/>
      <c r="BH744" s="276"/>
    </row>
    <row r="745" spans="1:60" s="141" customFormat="1" ht="31.5" customHeight="1" x14ac:dyDescent="0.2">
      <c r="A745" s="134">
        <v>44403</v>
      </c>
      <c r="B745" s="661">
        <v>33986</v>
      </c>
      <c r="C745" s="576" t="s">
        <v>7087</v>
      </c>
      <c r="D745" s="95"/>
      <c r="E745" s="42">
        <v>1913209.12</v>
      </c>
      <c r="F745" s="725">
        <f t="shared" si="11"/>
        <v>2857736122.2999997</v>
      </c>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276"/>
      <c r="AF745" s="276"/>
      <c r="AG745" s="276"/>
      <c r="AH745" s="276"/>
      <c r="AI745" s="276"/>
      <c r="AJ745" s="276"/>
      <c r="AK745" s="276"/>
      <c r="AL745" s="276"/>
      <c r="AM745" s="276"/>
      <c r="AN745" s="276"/>
      <c r="AO745" s="276"/>
      <c r="AP745" s="276"/>
      <c r="AQ745" s="276"/>
      <c r="AR745" s="276"/>
      <c r="AS745" s="276"/>
      <c r="AT745" s="276"/>
      <c r="AU745" s="276"/>
      <c r="AV745" s="276"/>
      <c r="AW745" s="276"/>
      <c r="AX745" s="276"/>
      <c r="AY745" s="276"/>
      <c r="AZ745" s="276"/>
      <c r="BA745" s="276"/>
      <c r="BB745" s="276"/>
      <c r="BC745" s="276"/>
      <c r="BD745" s="276"/>
      <c r="BE745" s="276"/>
      <c r="BF745" s="276"/>
      <c r="BG745" s="276"/>
      <c r="BH745" s="276"/>
    </row>
    <row r="746" spans="1:60" s="141" customFormat="1" ht="31.5" customHeight="1" x14ac:dyDescent="0.2">
      <c r="A746" s="134">
        <v>44403</v>
      </c>
      <c r="B746" s="661">
        <v>33987</v>
      </c>
      <c r="C746" s="576" t="s">
        <v>7088</v>
      </c>
      <c r="D746" s="95"/>
      <c r="E746" s="42">
        <v>154884.41</v>
      </c>
      <c r="F746" s="725">
        <f t="shared" si="11"/>
        <v>2857581237.8899999</v>
      </c>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c r="AF746" s="276"/>
      <c r="AG746" s="276"/>
      <c r="AH746" s="276"/>
      <c r="AI746" s="276"/>
      <c r="AJ746" s="276"/>
      <c r="AK746" s="276"/>
      <c r="AL746" s="276"/>
      <c r="AM746" s="276"/>
      <c r="AN746" s="276"/>
      <c r="AO746" s="276"/>
      <c r="AP746" s="276"/>
      <c r="AQ746" s="276"/>
      <c r="AR746" s="276"/>
      <c r="AS746" s="276"/>
      <c r="AT746" s="276"/>
      <c r="AU746" s="276"/>
      <c r="AV746" s="276"/>
      <c r="AW746" s="276"/>
      <c r="AX746" s="276"/>
      <c r="AY746" s="276"/>
      <c r="AZ746" s="276"/>
      <c r="BA746" s="276"/>
      <c r="BB746" s="276"/>
      <c r="BC746" s="276"/>
      <c r="BD746" s="276"/>
      <c r="BE746" s="276"/>
      <c r="BF746" s="276"/>
      <c r="BG746" s="276"/>
      <c r="BH746" s="276"/>
    </row>
    <row r="747" spans="1:60" s="141" customFormat="1" ht="26.25" customHeight="1" x14ac:dyDescent="0.2">
      <c r="A747" s="134">
        <v>44403</v>
      </c>
      <c r="B747" s="661">
        <v>33988</v>
      </c>
      <c r="C747" s="576" t="s">
        <v>7089</v>
      </c>
      <c r="D747" s="95"/>
      <c r="E747" s="42">
        <v>1031417.76</v>
      </c>
      <c r="F747" s="725">
        <f t="shared" si="11"/>
        <v>2856549820.1299996</v>
      </c>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76"/>
      <c r="AE747" s="276"/>
      <c r="AF747" s="276"/>
      <c r="AG747" s="276"/>
      <c r="AH747" s="276"/>
      <c r="AI747" s="276"/>
      <c r="AJ747" s="276"/>
      <c r="AK747" s="276"/>
      <c r="AL747" s="276"/>
      <c r="AM747" s="276"/>
      <c r="AN747" s="276"/>
      <c r="AO747" s="276"/>
      <c r="AP747" s="276"/>
      <c r="AQ747" s="276"/>
      <c r="AR747" s="276"/>
      <c r="AS747" s="276"/>
      <c r="AT747" s="276"/>
      <c r="AU747" s="276"/>
      <c r="AV747" s="276"/>
      <c r="AW747" s="276"/>
      <c r="AX747" s="276"/>
      <c r="AY747" s="276"/>
      <c r="AZ747" s="276"/>
      <c r="BA747" s="276"/>
      <c r="BB747" s="276"/>
      <c r="BC747" s="276"/>
      <c r="BD747" s="276"/>
      <c r="BE747" s="276"/>
      <c r="BF747" s="276"/>
      <c r="BG747" s="276"/>
      <c r="BH747" s="276"/>
    </row>
    <row r="748" spans="1:60" s="141" customFormat="1" ht="28.5" customHeight="1" x14ac:dyDescent="0.2">
      <c r="A748" s="134">
        <v>44403</v>
      </c>
      <c r="B748" s="661">
        <v>33989</v>
      </c>
      <c r="C748" s="576" t="s">
        <v>7090</v>
      </c>
      <c r="D748" s="95"/>
      <c r="E748" s="42">
        <v>2002038.68</v>
      </c>
      <c r="F748" s="725">
        <f t="shared" si="11"/>
        <v>2854547781.4499998</v>
      </c>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s="276"/>
      <c r="AG748" s="276"/>
      <c r="AH748" s="276"/>
      <c r="AI748" s="276"/>
      <c r="AJ748" s="276"/>
      <c r="AK748" s="276"/>
      <c r="AL748" s="276"/>
      <c r="AM748" s="276"/>
      <c r="AN748" s="276"/>
      <c r="AO748" s="276"/>
      <c r="AP748" s="276"/>
      <c r="AQ748" s="276"/>
      <c r="AR748" s="276"/>
      <c r="AS748" s="276"/>
      <c r="AT748" s="276"/>
      <c r="AU748" s="276"/>
      <c r="AV748" s="276"/>
      <c r="AW748" s="276"/>
      <c r="AX748" s="276"/>
      <c r="AY748" s="276"/>
      <c r="AZ748" s="276"/>
      <c r="BA748" s="276"/>
      <c r="BB748" s="276"/>
      <c r="BC748" s="276"/>
      <c r="BD748" s="276"/>
      <c r="BE748" s="276"/>
      <c r="BF748" s="276"/>
      <c r="BG748" s="276"/>
      <c r="BH748" s="276"/>
    </row>
    <row r="749" spans="1:60" s="141" customFormat="1" ht="27" customHeight="1" x14ac:dyDescent="0.2">
      <c r="A749" s="134">
        <v>44403</v>
      </c>
      <c r="B749" s="661">
        <v>33990</v>
      </c>
      <c r="C749" s="576" t="s">
        <v>7091</v>
      </c>
      <c r="D749" s="95"/>
      <c r="E749" s="42">
        <v>740600.84</v>
      </c>
      <c r="F749" s="725">
        <f t="shared" si="11"/>
        <v>2853807180.6099997</v>
      </c>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c r="AK749" s="276"/>
      <c r="AL749" s="276"/>
      <c r="AM749" s="276"/>
      <c r="AN749" s="276"/>
      <c r="AO749" s="276"/>
      <c r="AP749" s="276"/>
      <c r="AQ749" s="276"/>
      <c r="AR749" s="276"/>
      <c r="AS749" s="276"/>
      <c r="AT749" s="276"/>
      <c r="AU749" s="276"/>
      <c r="AV749" s="276"/>
      <c r="AW749" s="276"/>
      <c r="AX749" s="276"/>
      <c r="AY749" s="276"/>
      <c r="AZ749" s="276"/>
      <c r="BA749" s="276"/>
      <c r="BB749" s="276"/>
      <c r="BC749" s="276"/>
      <c r="BD749" s="276"/>
      <c r="BE749" s="276"/>
      <c r="BF749" s="276"/>
      <c r="BG749" s="276"/>
      <c r="BH749" s="276"/>
    </row>
    <row r="750" spans="1:60" s="141" customFormat="1" ht="37.5" customHeight="1" x14ac:dyDescent="0.2">
      <c r="A750" s="134">
        <v>44403</v>
      </c>
      <c r="B750" s="661" t="s">
        <v>7092</v>
      </c>
      <c r="C750" s="576" t="s">
        <v>7094</v>
      </c>
      <c r="D750" s="95"/>
      <c r="E750" s="42">
        <v>450908.29</v>
      </c>
      <c r="F750" s="725">
        <f t="shared" si="11"/>
        <v>2853356272.3199997</v>
      </c>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c r="AD750" s="276"/>
      <c r="AE750" s="276"/>
      <c r="AF750" s="276"/>
      <c r="AG750" s="276"/>
      <c r="AH750" s="276"/>
      <c r="AI750" s="276"/>
      <c r="AJ750" s="276"/>
      <c r="AK750" s="276"/>
      <c r="AL750" s="276"/>
      <c r="AM750" s="276"/>
      <c r="AN750" s="276"/>
      <c r="AO750" s="276"/>
      <c r="AP750" s="276"/>
      <c r="AQ750" s="276"/>
      <c r="AR750" s="276"/>
      <c r="AS750" s="276"/>
      <c r="AT750" s="276"/>
      <c r="AU750" s="276"/>
      <c r="AV750" s="276"/>
      <c r="AW750" s="276"/>
      <c r="AX750" s="276"/>
      <c r="AY750" s="276"/>
      <c r="AZ750" s="276"/>
      <c r="BA750" s="276"/>
      <c r="BB750" s="276"/>
      <c r="BC750" s="276"/>
      <c r="BD750" s="276"/>
      <c r="BE750" s="276"/>
      <c r="BF750" s="276"/>
      <c r="BG750" s="276"/>
      <c r="BH750" s="276"/>
    </row>
    <row r="751" spans="1:60" s="141" customFormat="1" ht="29.25" customHeight="1" x14ac:dyDescent="0.2">
      <c r="A751" s="134">
        <v>44403</v>
      </c>
      <c r="B751" s="661" t="s">
        <v>7093</v>
      </c>
      <c r="C751" s="576" t="s">
        <v>7095</v>
      </c>
      <c r="D751" s="95"/>
      <c r="E751" s="42">
        <v>1081162.06</v>
      </c>
      <c r="F751" s="725">
        <f t="shared" si="11"/>
        <v>2852275110.2599998</v>
      </c>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276"/>
      <c r="AE751" s="276"/>
      <c r="AF751" s="276"/>
      <c r="AG751" s="276"/>
      <c r="AH751" s="276"/>
      <c r="AI751" s="276"/>
      <c r="AJ751" s="276"/>
      <c r="AK751" s="276"/>
      <c r="AL751" s="276"/>
      <c r="AM751" s="276"/>
      <c r="AN751" s="276"/>
      <c r="AO751" s="276"/>
      <c r="AP751" s="276"/>
      <c r="AQ751" s="276"/>
      <c r="AR751" s="276"/>
      <c r="AS751" s="276"/>
      <c r="AT751" s="276"/>
      <c r="AU751" s="276"/>
      <c r="AV751" s="276"/>
      <c r="AW751" s="276"/>
      <c r="AX751" s="276"/>
      <c r="AY751" s="276"/>
      <c r="AZ751" s="276"/>
      <c r="BA751" s="276"/>
      <c r="BB751" s="276"/>
      <c r="BC751" s="276"/>
      <c r="BD751" s="276"/>
      <c r="BE751" s="276"/>
      <c r="BF751" s="276"/>
      <c r="BG751" s="276"/>
      <c r="BH751" s="276"/>
    </row>
    <row r="752" spans="1:60" s="141" customFormat="1" ht="51.75" customHeight="1" x14ac:dyDescent="0.2">
      <c r="A752" s="134">
        <v>44405</v>
      </c>
      <c r="B752" s="661">
        <v>33991</v>
      </c>
      <c r="C752" s="576" t="s">
        <v>7504</v>
      </c>
      <c r="D752" s="95"/>
      <c r="E752" s="42">
        <v>9205058.4499999993</v>
      </c>
      <c r="F752" s="725">
        <f t="shared" si="11"/>
        <v>2843070051.8099999</v>
      </c>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276"/>
      <c r="AF752" s="276"/>
      <c r="AG752" s="276"/>
      <c r="AH752" s="276"/>
      <c r="AI752" s="276"/>
      <c r="AJ752" s="276"/>
      <c r="AK752" s="276"/>
      <c r="AL752" s="276"/>
      <c r="AM752" s="276"/>
      <c r="AN752" s="276"/>
      <c r="AO752" s="276"/>
      <c r="AP752" s="276"/>
      <c r="AQ752" s="276"/>
      <c r="AR752" s="276"/>
      <c r="AS752" s="276"/>
      <c r="AT752" s="276"/>
      <c r="AU752" s="276"/>
      <c r="AV752" s="276"/>
      <c r="AW752" s="276"/>
      <c r="AX752" s="276"/>
      <c r="AY752" s="276"/>
      <c r="AZ752" s="276"/>
      <c r="BA752" s="276"/>
      <c r="BB752" s="276"/>
      <c r="BC752" s="276"/>
      <c r="BD752" s="276"/>
      <c r="BE752" s="276"/>
      <c r="BF752" s="276"/>
      <c r="BG752" s="276"/>
      <c r="BH752" s="276"/>
    </row>
    <row r="753" spans="1:60" s="141" customFormat="1" ht="39.75" customHeight="1" x14ac:dyDescent="0.2">
      <c r="A753" s="134">
        <v>44405</v>
      </c>
      <c r="B753" s="661">
        <v>33992</v>
      </c>
      <c r="C753" s="576" t="s">
        <v>7505</v>
      </c>
      <c r="D753" s="95"/>
      <c r="E753" s="42">
        <v>470000</v>
      </c>
      <c r="F753" s="725">
        <f t="shared" si="11"/>
        <v>2842600051.8099999</v>
      </c>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276"/>
      <c r="AF753" s="276"/>
      <c r="AG753" s="276"/>
      <c r="AH753" s="276"/>
      <c r="AI753" s="276"/>
      <c r="AJ753" s="276"/>
      <c r="AK753" s="276"/>
      <c r="AL753" s="276"/>
      <c r="AM753" s="276"/>
      <c r="AN753" s="276"/>
      <c r="AO753" s="276"/>
      <c r="AP753" s="276"/>
      <c r="AQ753" s="276"/>
      <c r="AR753" s="276"/>
      <c r="AS753" s="276"/>
      <c r="AT753" s="276"/>
      <c r="AU753" s="276"/>
      <c r="AV753" s="276"/>
      <c r="AW753" s="276"/>
      <c r="AX753" s="276"/>
      <c r="AY753" s="276"/>
      <c r="AZ753" s="276"/>
      <c r="BA753" s="276"/>
      <c r="BB753" s="276"/>
      <c r="BC753" s="276"/>
      <c r="BD753" s="276"/>
      <c r="BE753" s="276"/>
      <c r="BF753" s="276"/>
      <c r="BG753" s="276"/>
      <c r="BH753" s="276"/>
    </row>
    <row r="754" spans="1:60" s="141" customFormat="1" ht="34.5" customHeight="1" x14ac:dyDescent="0.2">
      <c r="A754" s="134">
        <v>44405</v>
      </c>
      <c r="B754" s="661" t="s">
        <v>7506</v>
      </c>
      <c r="C754" s="576" t="s">
        <v>7510</v>
      </c>
      <c r="D754" s="95"/>
      <c r="E754" s="42">
        <v>1873714.5</v>
      </c>
      <c r="F754" s="725">
        <f t="shared" si="11"/>
        <v>2840726337.3099999</v>
      </c>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76"/>
      <c r="AE754" s="276"/>
      <c r="AF754" s="276"/>
      <c r="AG754" s="276"/>
      <c r="AH754" s="276"/>
      <c r="AI754" s="276"/>
      <c r="AJ754" s="276"/>
      <c r="AK754" s="276"/>
      <c r="AL754" s="276"/>
      <c r="AM754" s="276"/>
      <c r="AN754" s="276"/>
      <c r="AO754" s="276"/>
      <c r="AP754" s="276"/>
      <c r="AQ754" s="276"/>
      <c r="AR754" s="276"/>
      <c r="AS754" s="276"/>
      <c r="AT754" s="276"/>
      <c r="AU754" s="276"/>
      <c r="AV754" s="276"/>
      <c r="AW754" s="276"/>
      <c r="AX754" s="276"/>
      <c r="AY754" s="276"/>
      <c r="AZ754" s="276"/>
      <c r="BA754" s="276"/>
      <c r="BB754" s="276"/>
      <c r="BC754" s="276"/>
      <c r="BD754" s="276"/>
      <c r="BE754" s="276"/>
      <c r="BF754" s="276"/>
      <c r="BG754" s="276"/>
      <c r="BH754" s="276"/>
    </row>
    <row r="755" spans="1:60" s="141" customFormat="1" ht="34.5" customHeight="1" x14ac:dyDescent="0.2">
      <c r="A755" s="134">
        <v>44405</v>
      </c>
      <c r="B755" s="661" t="s">
        <v>7507</v>
      </c>
      <c r="C755" s="576" t="s">
        <v>7511</v>
      </c>
      <c r="D755" s="95"/>
      <c r="E755" s="42">
        <v>3553178.69</v>
      </c>
      <c r="F755" s="725">
        <f t="shared" si="11"/>
        <v>2837173158.6199999</v>
      </c>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76"/>
      <c r="AE755" s="276"/>
      <c r="AF755" s="276"/>
      <c r="AG755" s="276"/>
      <c r="AH755" s="276"/>
      <c r="AI755" s="276"/>
      <c r="AJ755" s="276"/>
      <c r="AK755" s="276"/>
      <c r="AL755" s="276"/>
      <c r="AM755" s="276"/>
      <c r="AN755" s="276"/>
      <c r="AO755" s="276"/>
      <c r="AP755" s="276"/>
      <c r="AQ755" s="276"/>
      <c r="AR755" s="276"/>
      <c r="AS755" s="276"/>
      <c r="AT755" s="276"/>
      <c r="AU755" s="276"/>
      <c r="AV755" s="276"/>
      <c r="AW755" s="276"/>
      <c r="AX755" s="276"/>
      <c r="AY755" s="276"/>
      <c r="AZ755" s="276"/>
      <c r="BA755" s="276"/>
      <c r="BB755" s="276"/>
      <c r="BC755" s="276"/>
      <c r="BD755" s="276"/>
      <c r="BE755" s="276"/>
      <c r="BF755" s="276"/>
      <c r="BG755" s="276"/>
      <c r="BH755" s="276"/>
    </row>
    <row r="756" spans="1:60" s="141" customFormat="1" ht="28.5" customHeight="1" x14ac:dyDescent="0.2">
      <c r="A756" s="134">
        <v>44405</v>
      </c>
      <c r="B756" s="661" t="s">
        <v>7508</v>
      </c>
      <c r="C756" s="576" t="s">
        <v>7512</v>
      </c>
      <c r="D756" s="95"/>
      <c r="E756" s="42">
        <v>2250914.37</v>
      </c>
      <c r="F756" s="725">
        <f t="shared" si="11"/>
        <v>2834922244.25</v>
      </c>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76"/>
      <c r="AE756" s="276"/>
      <c r="AF756" s="276"/>
      <c r="AG756" s="276"/>
      <c r="AH756" s="276"/>
      <c r="AI756" s="276"/>
      <c r="AJ756" s="276"/>
      <c r="AK756" s="276"/>
      <c r="AL756" s="276"/>
      <c r="AM756" s="276"/>
      <c r="AN756" s="276"/>
      <c r="AO756" s="276"/>
      <c r="AP756" s="276"/>
      <c r="AQ756" s="276"/>
      <c r="AR756" s="276"/>
      <c r="AS756" s="276"/>
      <c r="AT756" s="276"/>
      <c r="AU756" s="276"/>
      <c r="AV756" s="276"/>
      <c r="AW756" s="276"/>
      <c r="AX756" s="276"/>
      <c r="AY756" s="276"/>
      <c r="AZ756" s="276"/>
      <c r="BA756" s="276"/>
      <c r="BB756" s="276"/>
      <c r="BC756" s="276"/>
      <c r="BD756" s="276"/>
      <c r="BE756" s="276"/>
      <c r="BF756" s="276"/>
      <c r="BG756" s="276"/>
      <c r="BH756" s="276"/>
    </row>
    <row r="757" spans="1:60" s="141" customFormat="1" ht="42" customHeight="1" x14ac:dyDescent="0.2">
      <c r="A757" s="134">
        <v>44405</v>
      </c>
      <c r="B757" s="661" t="s">
        <v>7509</v>
      </c>
      <c r="C757" s="576" t="s">
        <v>7513</v>
      </c>
      <c r="D757" s="95"/>
      <c r="E757" s="42">
        <v>3124738.33</v>
      </c>
      <c r="F757" s="725">
        <f t="shared" si="11"/>
        <v>2831797505.9200001</v>
      </c>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c r="AK757" s="276"/>
      <c r="AL757" s="276"/>
      <c r="AM757" s="276"/>
      <c r="AN757" s="276"/>
      <c r="AO757" s="276"/>
      <c r="AP757" s="276"/>
      <c r="AQ757" s="276"/>
      <c r="AR757" s="276"/>
      <c r="AS757" s="276"/>
      <c r="AT757" s="276"/>
      <c r="AU757" s="276"/>
      <c r="AV757" s="276"/>
      <c r="AW757" s="276"/>
      <c r="AX757" s="276"/>
      <c r="AY757" s="276"/>
      <c r="AZ757" s="276"/>
      <c r="BA757" s="276"/>
      <c r="BB757" s="276"/>
      <c r="BC757" s="276"/>
      <c r="BD757" s="276"/>
      <c r="BE757" s="276"/>
      <c r="BF757" s="276"/>
      <c r="BG757" s="276"/>
      <c r="BH757" s="276"/>
    </row>
    <row r="758" spans="1:60" s="141" customFormat="1" ht="45.75" customHeight="1" x14ac:dyDescent="0.2">
      <c r="A758" s="134">
        <v>44406</v>
      </c>
      <c r="B758" s="661">
        <v>33993</v>
      </c>
      <c r="C758" s="576" t="s">
        <v>7515</v>
      </c>
      <c r="D758" s="95"/>
      <c r="E758" s="42">
        <v>994615.32</v>
      </c>
      <c r="F758" s="725">
        <f t="shared" si="11"/>
        <v>2830802890.5999999</v>
      </c>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c r="AK758" s="276"/>
      <c r="AL758" s="276"/>
      <c r="AM758" s="276"/>
      <c r="AN758" s="276"/>
      <c r="AO758" s="276"/>
      <c r="AP758" s="276"/>
      <c r="AQ758" s="276"/>
      <c r="AR758" s="276"/>
      <c r="AS758" s="276"/>
      <c r="AT758" s="276"/>
      <c r="AU758" s="276"/>
      <c r="AV758" s="276"/>
      <c r="AW758" s="276"/>
      <c r="AX758" s="276"/>
      <c r="AY758" s="276"/>
      <c r="AZ758" s="276"/>
      <c r="BA758" s="276"/>
      <c r="BB758" s="276"/>
      <c r="BC758" s="276"/>
      <c r="BD758" s="276"/>
      <c r="BE758" s="276"/>
      <c r="BF758" s="276"/>
      <c r="BG758" s="276"/>
      <c r="BH758" s="276"/>
    </row>
    <row r="759" spans="1:60" s="141" customFormat="1" ht="39.75" customHeight="1" x14ac:dyDescent="0.2">
      <c r="A759" s="134">
        <v>44406</v>
      </c>
      <c r="B759" s="661">
        <v>33994</v>
      </c>
      <c r="C759" s="576" t="s">
        <v>7516</v>
      </c>
      <c r="D759" s="95"/>
      <c r="E759" s="42">
        <v>294000</v>
      </c>
      <c r="F759" s="725">
        <f t="shared" si="11"/>
        <v>2830508890.5999999</v>
      </c>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c r="AK759" s="276"/>
      <c r="AL759" s="276"/>
      <c r="AM759" s="276"/>
      <c r="AN759" s="276"/>
      <c r="AO759" s="276"/>
      <c r="AP759" s="276"/>
      <c r="AQ759" s="276"/>
      <c r="AR759" s="276"/>
      <c r="AS759" s="276"/>
      <c r="AT759" s="276"/>
      <c r="AU759" s="276"/>
      <c r="AV759" s="276"/>
      <c r="AW759" s="276"/>
      <c r="AX759" s="276"/>
      <c r="AY759" s="276"/>
      <c r="AZ759" s="276"/>
      <c r="BA759" s="276"/>
      <c r="BB759" s="276"/>
      <c r="BC759" s="276"/>
      <c r="BD759" s="276"/>
      <c r="BE759" s="276"/>
      <c r="BF759" s="276"/>
      <c r="BG759" s="276"/>
      <c r="BH759" s="276"/>
    </row>
    <row r="760" spans="1:60" s="141" customFormat="1" ht="28.5" customHeight="1" x14ac:dyDescent="0.2">
      <c r="A760" s="134">
        <v>44406</v>
      </c>
      <c r="B760" s="793" t="s">
        <v>7518</v>
      </c>
      <c r="C760" s="576" t="s">
        <v>7517</v>
      </c>
      <c r="D760" s="95"/>
      <c r="E760" s="42">
        <v>66015493.460000001</v>
      </c>
      <c r="F760" s="725">
        <f t="shared" si="11"/>
        <v>2764493397.1399999</v>
      </c>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row>
    <row r="761" spans="1:60" s="141" customFormat="1" ht="34.5" customHeight="1" x14ac:dyDescent="0.2">
      <c r="A761" s="10"/>
      <c r="B761" s="28"/>
      <c r="C761" s="28"/>
      <c r="D761" s="121"/>
      <c r="E761" s="32"/>
      <c r="F761" s="113"/>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row>
    <row r="762" spans="1:60" s="141" customFormat="1" ht="34.5" customHeight="1" x14ac:dyDescent="0.2">
      <c r="A762" s="10"/>
      <c r="B762" s="28"/>
      <c r="C762" s="28"/>
      <c r="D762" s="121"/>
      <c r="E762" s="32"/>
      <c r="F762" s="113"/>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276"/>
      <c r="AF762" s="276"/>
      <c r="AG762" s="276"/>
      <c r="AH762" s="276"/>
      <c r="AI762" s="276"/>
      <c r="AJ762" s="276"/>
      <c r="AK762" s="276"/>
      <c r="AL762" s="276"/>
      <c r="AM762" s="276"/>
      <c r="AN762" s="276"/>
      <c r="AO762" s="276"/>
      <c r="AP762" s="276"/>
      <c r="AQ762" s="276"/>
      <c r="AR762" s="276"/>
      <c r="AS762" s="276"/>
      <c r="AT762" s="276"/>
      <c r="AU762" s="276"/>
      <c r="AV762" s="276"/>
      <c r="AW762" s="276"/>
      <c r="AX762" s="276"/>
      <c r="AY762" s="276"/>
      <c r="AZ762" s="276"/>
      <c r="BA762" s="276"/>
      <c r="BB762" s="276"/>
      <c r="BC762" s="276"/>
      <c r="BD762" s="276"/>
      <c r="BE762" s="276"/>
      <c r="BF762" s="276"/>
      <c r="BG762" s="276"/>
      <c r="BH762" s="276"/>
    </row>
    <row r="763" spans="1:60" s="141" customFormat="1" ht="34.5" customHeight="1" x14ac:dyDescent="0.2">
      <c r="A763" s="10"/>
      <c r="B763" s="28"/>
      <c r="C763" s="28"/>
      <c r="D763" s="121"/>
      <c r="E763" s="32"/>
      <c r="F763" s="113"/>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76"/>
      <c r="AE763" s="276"/>
      <c r="AF763" s="276"/>
      <c r="AG763" s="276"/>
      <c r="AH763" s="276"/>
      <c r="AI763" s="276"/>
      <c r="AJ763" s="276"/>
      <c r="AK763" s="276"/>
      <c r="AL763" s="276"/>
      <c r="AM763" s="276"/>
      <c r="AN763" s="276"/>
      <c r="AO763" s="276"/>
      <c r="AP763" s="276"/>
      <c r="AQ763" s="276"/>
      <c r="AR763" s="276"/>
      <c r="AS763" s="276"/>
      <c r="AT763" s="276"/>
      <c r="AU763" s="276"/>
      <c r="AV763" s="276"/>
      <c r="AW763" s="276"/>
      <c r="AX763" s="276"/>
      <c r="AY763" s="276"/>
      <c r="AZ763" s="276"/>
      <c r="BA763" s="276"/>
      <c r="BB763" s="276"/>
      <c r="BC763" s="276"/>
      <c r="BD763" s="276"/>
      <c r="BE763" s="276"/>
      <c r="BF763" s="276"/>
      <c r="BG763" s="276"/>
      <c r="BH763" s="276"/>
    </row>
    <row r="764" spans="1:60" s="141" customFormat="1" ht="34.5" customHeight="1" x14ac:dyDescent="0.2">
      <c r="A764" s="10"/>
      <c r="B764" s="28"/>
      <c r="C764" s="28"/>
      <c r="D764" s="121"/>
      <c r="E764" s="32"/>
      <c r="F764" s="113"/>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76"/>
      <c r="AE764" s="276"/>
      <c r="AF764" s="276"/>
      <c r="AG764" s="276"/>
      <c r="AH764" s="276"/>
      <c r="AI764" s="276"/>
      <c r="AJ764" s="276"/>
      <c r="AK764" s="276"/>
      <c r="AL764" s="276"/>
      <c r="AM764" s="276"/>
      <c r="AN764" s="276"/>
      <c r="AO764" s="276"/>
      <c r="AP764" s="276"/>
      <c r="AQ764" s="276"/>
      <c r="AR764" s="276"/>
      <c r="AS764" s="276"/>
      <c r="AT764" s="276"/>
      <c r="AU764" s="276"/>
      <c r="AV764" s="276"/>
      <c r="AW764" s="276"/>
      <c r="AX764" s="276"/>
      <c r="AY764" s="276"/>
      <c r="AZ764" s="276"/>
      <c r="BA764" s="276"/>
      <c r="BB764" s="276"/>
      <c r="BC764" s="276"/>
      <c r="BD764" s="276"/>
      <c r="BE764" s="276"/>
      <c r="BF764" s="276"/>
      <c r="BG764" s="276"/>
      <c r="BH764" s="276"/>
    </row>
    <row r="765" spans="1:60" s="141" customFormat="1" ht="34.5" customHeight="1" x14ac:dyDescent="0.2">
      <c r="A765" s="10"/>
      <c r="B765" s="28"/>
      <c r="C765" s="28"/>
      <c r="D765" s="121"/>
      <c r="E765" s="32"/>
      <c r="F765" s="113"/>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6"/>
      <c r="AF765" s="276"/>
      <c r="AG765" s="276"/>
      <c r="AH765" s="276"/>
      <c r="AI765" s="276"/>
      <c r="AJ765" s="276"/>
      <c r="AK765" s="276"/>
      <c r="AL765" s="276"/>
      <c r="AM765" s="276"/>
      <c r="AN765" s="276"/>
      <c r="AO765" s="276"/>
      <c r="AP765" s="276"/>
      <c r="AQ765" s="276"/>
      <c r="AR765" s="276"/>
      <c r="AS765" s="276"/>
      <c r="AT765" s="276"/>
      <c r="AU765" s="276"/>
      <c r="AV765" s="276"/>
      <c r="AW765" s="276"/>
      <c r="AX765" s="276"/>
      <c r="AY765" s="276"/>
      <c r="AZ765" s="276"/>
      <c r="BA765" s="276"/>
      <c r="BB765" s="276"/>
      <c r="BC765" s="276"/>
      <c r="BD765" s="276"/>
      <c r="BE765" s="276"/>
      <c r="BF765" s="276"/>
      <c r="BG765" s="276"/>
      <c r="BH765" s="276"/>
    </row>
    <row r="766" spans="1:60" s="141" customFormat="1" ht="34.5" customHeight="1" x14ac:dyDescent="0.2">
      <c r="A766" s="10"/>
      <c r="B766" s="28"/>
      <c r="C766" s="28"/>
      <c r="D766" s="121"/>
      <c r="E766" s="32"/>
      <c r="F766" s="113"/>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76"/>
      <c r="AE766" s="276"/>
      <c r="AF766" s="276"/>
      <c r="AG766" s="276"/>
      <c r="AH766" s="276"/>
      <c r="AI766" s="276"/>
      <c r="AJ766" s="276"/>
      <c r="AK766" s="276"/>
      <c r="AL766" s="276"/>
      <c r="AM766" s="276"/>
      <c r="AN766" s="276"/>
      <c r="AO766" s="276"/>
      <c r="AP766" s="276"/>
      <c r="AQ766" s="276"/>
      <c r="AR766" s="276"/>
      <c r="AS766" s="276"/>
      <c r="AT766" s="276"/>
      <c r="AU766" s="276"/>
      <c r="AV766" s="276"/>
      <c r="AW766" s="276"/>
      <c r="AX766" s="276"/>
      <c r="AY766" s="276"/>
      <c r="AZ766" s="276"/>
      <c r="BA766" s="276"/>
      <c r="BB766" s="276"/>
      <c r="BC766" s="276"/>
      <c r="BD766" s="276"/>
      <c r="BE766" s="276"/>
      <c r="BF766" s="276"/>
      <c r="BG766" s="276"/>
      <c r="BH766" s="276"/>
    </row>
    <row r="767" spans="1:60" s="141" customFormat="1" ht="34.5" customHeight="1" x14ac:dyDescent="0.2">
      <c r="A767" s="10"/>
      <c r="B767" s="28"/>
      <c r="C767" s="28"/>
      <c r="D767" s="121"/>
      <c r="E767" s="32"/>
      <c r="F767" s="113"/>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76"/>
      <c r="AE767" s="276"/>
      <c r="AF767" s="276"/>
      <c r="AG767" s="276"/>
      <c r="AH767" s="276"/>
      <c r="AI767" s="276"/>
      <c r="AJ767" s="276"/>
      <c r="AK767" s="276"/>
      <c r="AL767" s="276"/>
      <c r="AM767" s="276"/>
      <c r="AN767" s="276"/>
      <c r="AO767" s="276"/>
      <c r="AP767" s="276"/>
      <c r="AQ767" s="276"/>
      <c r="AR767" s="276"/>
      <c r="AS767" s="276"/>
      <c r="AT767" s="276"/>
      <c r="AU767" s="276"/>
      <c r="AV767" s="276"/>
      <c r="AW767" s="276"/>
      <c r="AX767" s="276"/>
      <c r="AY767" s="276"/>
      <c r="AZ767" s="276"/>
      <c r="BA767" s="276"/>
      <c r="BB767" s="276"/>
      <c r="BC767" s="276"/>
      <c r="BD767" s="276"/>
      <c r="BE767" s="276"/>
      <c r="BF767" s="276"/>
      <c r="BG767" s="276"/>
      <c r="BH767" s="276"/>
    </row>
    <row r="768" spans="1:60" s="141" customFormat="1" ht="34.5" customHeight="1" x14ac:dyDescent="0.2">
      <c r="A768" s="10"/>
      <c r="B768" s="28"/>
      <c r="C768" s="28"/>
      <c r="D768" s="121"/>
      <c r="E768" s="32"/>
      <c r="F768" s="113"/>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s="276"/>
      <c r="AG768" s="276"/>
      <c r="AH768" s="276"/>
      <c r="AI768" s="276"/>
      <c r="AJ768" s="276"/>
      <c r="AK768" s="276"/>
      <c r="AL768" s="276"/>
      <c r="AM768" s="276"/>
      <c r="AN768" s="276"/>
      <c r="AO768" s="276"/>
      <c r="AP768" s="276"/>
      <c r="AQ768" s="276"/>
      <c r="AR768" s="276"/>
      <c r="AS768" s="276"/>
      <c r="AT768" s="276"/>
      <c r="AU768" s="276"/>
      <c r="AV768" s="276"/>
      <c r="AW768" s="276"/>
      <c r="AX768" s="276"/>
      <c r="AY768" s="276"/>
      <c r="AZ768" s="276"/>
      <c r="BA768" s="276"/>
      <c r="BB768" s="276"/>
      <c r="BC768" s="276"/>
      <c r="BD768" s="276"/>
      <c r="BE768" s="276"/>
      <c r="BF768" s="276"/>
      <c r="BG768" s="276"/>
      <c r="BH768" s="276"/>
    </row>
    <row r="769" spans="1:60" s="141" customFormat="1" ht="34.5" customHeight="1" x14ac:dyDescent="0.2">
      <c r="A769" s="10"/>
      <c r="B769" s="28"/>
      <c r="C769" s="28"/>
      <c r="D769" s="121"/>
      <c r="E769" s="32"/>
      <c r="F769" s="113"/>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276"/>
      <c r="AF769" s="276"/>
      <c r="AG769" s="276"/>
      <c r="AH769" s="276"/>
      <c r="AI769" s="276"/>
      <c r="AJ769" s="276"/>
      <c r="AK769" s="276"/>
      <c r="AL769" s="276"/>
      <c r="AM769" s="276"/>
      <c r="AN769" s="276"/>
      <c r="AO769" s="276"/>
      <c r="AP769" s="276"/>
      <c r="AQ769" s="276"/>
      <c r="AR769" s="276"/>
      <c r="AS769" s="276"/>
      <c r="AT769" s="276"/>
      <c r="AU769" s="276"/>
      <c r="AV769" s="276"/>
      <c r="AW769" s="276"/>
      <c r="AX769" s="276"/>
      <c r="AY769" s="276"/>
      <c r="AZ769" s="276"/>
      <c r="BA769" s="276"/>
      <c r="BB769" s="276"/>
      <c r="BC769" s="276"/>
      <c r="BD769" s="276"/>
      <c r="BE769" s="276"/>
      <c r="BF769" s="276"/>
      <c r="BG769" s="276"/>
      <c r="BH769" s="276"/>
    </row>
    <row r="770" spans="1:60" s="141" customFormat="1" ht="34.5" customHeight="1" x14ac:dyDescent="0.2">
      <c r="A770" s="10"/>
      <c r="B770" s="28"/>
      <c r="C770" s="28"/>
      <c r="D770" s="121"/>
      <c r="E770" s="32"/>
      <c r="F770" s="113"/>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c r="AN770" s="276"/>
      <c r="AO770" s="276"/>
      <c r="AP770" s="276"/>
      <c r="AQ770" s="276"/>
      <c r="AR770" s="276"/>
      <c r="AS770" s="276"/>
      <c r="AT770" s="276"/>
      <c r="AU770" s="276"/>
      <c r="AV770" s="276"/>
      <c r="AW770" s="276"/>
      <c r="AX770" s="276"/>
      <c r="AY770" s="276"/>
      <c r="AZ770" s="276"/>
      <c r="BA770" s="276"/>
      <c r="BB770" s="276"/>
      <c r="BC770" s="276"/>
      <c r="BD770" s="276"/>
      <c r="BE770" s="276"/>
      <c r="BF770" s="276"/>
      <c r="BG770" s="276"/>
      <c r="BH770" s="276"/>
    </row>
    <row r="771" spans="1:60" s="141" customFormat="1" ht="34.5" customHeight="1" x14ac:dyDescent="0.2">
      <c r="A771" s="10"/>
      <c r="B771" s="28"/>
      <c r="C771" s="28"/>
      <c r="D771" s="121"/>
      <c r="E771" s="32"/>
      <c r="F771" s="113"/>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F771" s="276"/>
      <c r="AG771" s="276"/>
      <c r="AH771" s="276"/>
      <c r="AI771" s="276"/>
      <c r="AJ771" s="276"/>
      <c r="AK771" s="276"/>
      <c r="AL771" s="276"/>
      <c r="AM771" s="276"/>
      <c r="AN771" s="276"/>
      <c r="AO771" s="276"/>
      <c r="AP771" s="276"/>
      <c r="AQ771" s="276"/>
      <c r="AR771" s="276"/>
      <c r="AS771" s="276"/>
      <c r="AT771" s="276"/>
      <c r="AU771" s="276"/>
      <c r="AV771" s="276"/>
      <c r="AW771" s="276"/>
      <c r="AX771" s="276"/>
      <c r="AY771" s="276"/>
      <c r="AZ771" s="276"/>
      <c r="BA771" s="276"/>
      <c r="BB771" s="276"/>
      <c r="BC771" s="276"/>
      <c r="BD771" s="276"/>
      <c r="BE771" s="276"/>
      <c r="BF771" s="276"/>
      <c r="BG771" s="276"/>
      <c r="BH771" s="276"/>
    </row>
    <row r="772" spans="1:60" s="141" customFormat="1" ht="34.5" customHeight="1" x14ac:dyDescent="0.2">
      <c r="A772" s="10"/>
      <c r="B772" s="28"/>
      <c r="C772" s="28"/>
      <c r="D772" s="121"/>
      <c r="E772" s="32"/>
      <c r="F772" s="113"/>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76"/>
      <c r="AE772" s="276"/>
      <c r="AF772" s="276"/>
      <c r="AG772" s="276"/>
      <c r="AH772" s="276"/>
      <c r="AI772" s="276"/>
      <c r="AJ772" s="276"/>
      <c r="AK772" s="276"/>
      <c r="AL772" s="276"/>
      <c r="AM772" s="276"/>
      <c r="AN772" s="276"/>
      <c r="AO772" s="276"/>
      <c r="AP772" s="276"/>
      <c r="AQ772" s="276"/>
      <c r="AR772" s="276"/>
      <c r="AS772" s="276"/>
      <c r="AT772" s="276"/>
      <c r="AU772" s="276"/>
      <c r="AV772" s="276"/>
      <c r="AW772" s="276"/>
      <c r="AX772" s="276"/>
      <c r="AY772" s="276"/>
      <c r="AZ772" s="276"/>
      <c r="BA772" s="276"/>
      <c r="BB772" s="276"/>
      <c r="BC772" s="276"/>
      <c r="BD772" s="276"/>
      <c r="BE772" s="276"/>
      <c r="BF772" s="276"/>
      <c r="BG772" s="276"/>
      <c r="BH772" s="276"/>
    </row>
    <row r="773" spans="1:60" s="141" customFormat="1" ht="34.5" customHeight="1" x14ac:dyDescent="0.2">
      <c r="A773" s="10"/>
      <c r="B773" s="28"/>
      <c r="C773" s="28"/>
      <c r="D773" s="121"/>
      <c r="E773" s="32"/>
      <c r="F773" s="113"/>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76"/>
      <c r="AE773" s="276"/>
      <c r="AF773" s="276"/>
      <c r="AG773" s="276"/>
      <c r="AH773" s="276"/>
      <c r="AI773" s="276"/>
      <c r="AJ773" s="276"/>
      <c r="AK773" s="276"/>
      <c r="AL773" s="276"/>
      <c r="AM773" s="276"/>
      <c r="AN773" s="276"/>
      <c r="AO773" s="276"/>
      <c r="AP773" s="276"/>
      <c r="AQ773" s="276"/>
      <c r="AR773" s="276"/>
      <c r="AS773" s="276"/>
      <c r="AT773" s="276"/>
      <c r="AU773" s="276"/>
      <c r="AV773" s="276"/>
      <c r="AW773" s="276"/>
      <c r="AX773" s="276"/>
      <c r="AY773" s="276"/>
      <c r="AZ773" s="276"/>
      <c r="BA773" s="276"/>
      <c r="BB773" s="276"/>
      <c r="BC773" s="276"/>
      <c r="BD773" s="276"/>
      <c r="BE773" s="276"/>
      <c r="BF773" s="276"/>
      <c r="BG773" s="276"/>
      <c r="BH773" s="276"/>
    </row>
    <row r="774" spans="1:60" s="141" customFormat="1" ht="34.5" customHeight="1" x14ac:dyDescent="0.2">
      <c r="A774" s="10"/>
      <c r="B774" s="28"/>
      <c r="C774" s="28"/>
      <c r="D774" s="121"/>
      <c r="E774" s="32"/>
      <c r="F774" s="113"/>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76"/>
      <c r="AE774" s="276"/>
      <c r="AF774" s="276"/>
      <c r="AG774" s="276"/>
      <c r="AH774" s="276"/>
      <c r="AI774" s="276"/>
      <c r="AJ774" s="276"/>
      <c r="AK774" s="276"/>
      <c r="AL774" s="276"/>
      <c r="AM774" s="276"/>
      <c r="AN774" s="276"/>
      <c r="AO774" s="276"/>
      <c r="AP774" s="276"/>
      <c r="AQ774" s="276"/>
      <c r="AR774" s="276"/>
      <c r="AS774" s="276"/>
      <c r="AT774" s="276"/>
      <c r="AU774" s="276"/>
      <c r="AV774" s="276"/>
      <c r="AW774" s="276"/>
      <c r="AX774" s="276"/>
      <c r="AY774" s="276"/>
      <c r="AZ774" s="276"/>
      <c r="BA774" s="276"/>
      <c r="BB774" s="276"/>
      <c r="BC774" s="276"/>
      <c r="BD774" s="276"/>
      <c r="BE774" s="276"/>
      <c r="BF774" s="276"/>
      <c r="BG774" s="276"/>
      <c r="BH774" s="276"/>
    </row>
    <row r="775" spans="1:60" s="141" customFormat="1" ht="34.5" customHeight="1" x14ac:dyDescent="0.2">
      <c r="A775" s="10"/>
      <c r="B775" s="28"/>
      <c r="C775" s="28"/>
      <c r="D775" s="121"/>
      <c r="E775" s="32"/>
      <c r="F775" s="113"/>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row>
    <row r="776" spans="1:60" s="141" customFormat="1" ht="34.5" customHeight="1" x14ac:dyDescent="0.2">
      <c r="A776" s="10"/>
      <c r="B776" s="28"/>
      <c r="C776" s="28"/>
      <c r="D776" s="121"/>
      <c r="E776" s="32"/>
      <c r="F776" s="113"/>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row>
    <row r="777" spans="1:60" s="141" customFormat="1" ht="34.5" customHeight="1" x14ac:dyDescent="0.2">
      <c r="A777" s="10"/>
      <c r="B777" s="28"/>
      <c r="C777" s="28"/>
      <c r="D777" s="121"/>
      <c r="E777" s="32"/>
      <c r="F777" s="113"/>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276"/>
      <c r="AF777" s="276"/>
      <c r="AG777" s="276"/>
      <c r="AH777" s="276"/>
      <c r="AI777" s="276"/>
      <c r="AJ777" s="276"/>
      <c r="AK777" s="276"/>
      <c r="AL777" s="276"/>
      <c r="AM777" s="276"/>
      <c r="AN777" s="276"/>
      <c r="AO777" s="276"/>
      <c r="AP777" s="276"/>
      <c r="AQ777" s="276"/>
      <c r="AR777" s="276"/>
      <c r="AS777" s="276"/>
      <c r="AT777" s="276"/>
      <c r="AU777" s="276"/>
      <c r="AV777" s="276"/>
      <c r="AW777" s="276"/>
      <c r="AX777" s="276"/>
      <c r="AY777" s="276"/>
      <c r="AZ777" s="276"/>
      <c r="BA777" s="276"/>
      <c r="BB777" s="276"/>
      <c r="BC777" s="276"/>
      <c r="BD777" s="276"/>
      <c r="BE777" s="276"/>
      <c r="BF777" s="276"/>
      <c r="BG777" s="276"/>
      <c r="BH777" s="276"/>
    </row>
    <row r="778" spans="1:60" s="141" customFormat="1" ht="34.5" customHeight="1" x14ac:dyDescent="0.2">
      <c r="A778" s="10"/>
      <c r="B778" s="28"/>
      <c r="C778" s="28"/>
      <c r="D778" s="121"/>
      <c r="E778" s="32"/>
      <c r="F778" s="113"/>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276"/>
      <c r="AF778" s="276"/>
      <c r="AG778" s="276"/>
      <c r="AH778" s="276"/>
      <c r="AI778" s="276"/>
      <c r="AJ778" s="276"/>
      <c r="AK778" s="276"/>
      <c r="AL778" s="276"/>
      <c r="AM778" s="276"/>
      <c r="AN778" s="276"/>
      <c r="AO778" s="276"/>
      <c r="AP778" s="276"/>
      <c r="AQ778" s="276"/>
      <c r="AR778" s="276"/>
      <c r="AS778" s="276"/>
      <c r="AT778" s="276"/>
      <c r="AU778" s="276"/>
      <c r="AV778" s="276"/>
      <c r="AW778" s="276"/>
      <c r="AX778" s="276"/>
      <c r="AY778" s="276"/>
      <c r="AZ778" s="276"/>
      <c r="BA778" s="276"/>
      <c r="BB778" s="276"/>
      <c r="BC778" s="276"/>
      <c r="BD778" s="276"/>
      <c r="BE778" s="276"/>
      <c r="BF778" s="276"/>
      <c r="BG778" s="276"/>
      <c r="BH778" s="276"/>
    </row>
    <row r="779" spans="1:60" s="141" customFormat="1" ht="34.5" customHeight="1" x14ac:dyDescent="0.2">
      <c r="A779" s="10"/>
      <c r="B779" s="28"/>
      <c r="C779" s="28"/>
      <c r="D779" s="121"/>
      <c r="E779" s="32"/>
      <c r="F779" s="113"/>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76"/>
      <c r="AE779" s="276"/>
      <c r="AF779" s="276"/>
      <c r="AG779" s="276"/>
      <c r="AH779" s="276"/>
      <c r="AI779" s="276"/>
      <c r="AJ779" s="276"/>
      <c r="AK779" s="276"/>
      <c r="AL779" s="276"/>
      <c r="AM779" s="276"/>
      <c r="AN779" s="276"/>
      <c r="AO779" s="276"/>
      <c r="AP779" s="276"/>
      <c r="AQ779" s="276"/>
      <c r="AR779" s="276"/>
      <c r="AS779" s="276"/>
      <c r="AT779" s="276"/>
      <c r="AU779" s="276"/>
      <c r="AV779" s="276"/>
      <c r="AW779" s="276"/>
      <c r="AX779" s="276"/>
      <c r="AY779" s="276"/>
      <c r="AZ779" s="276"/>
      <c r="BA779" s="276"/>
      <c r="BB779" s="276"/>
      <c r="BC779" s="276"/>
      <c r="BD779" s="276"/>
      <c r="BE779" s="276"/>
      <c r="BF779" s="276"/>
      <c r="BG779" s="276"/>
      <c r="BH779" s="276"/>
    </row>
    <row r="780" spans="1:60" s="141" customFormat="1" ht="34.5" customHeight="1" x14ac:dyDescent="0.2">
      <c r="A780" s="10"/>
      <c r="B780" s="28"/>
      <c r="C780" s="28"/>
      <c r="D780" s="121"/>
      <c r="E780" s="32"/>
      <c r="F780" s="113"/>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76"/>
      <c r="AE780" s="276"/>
      <c r="AF780" s="276"/>
      <c r="AG780" s="276"/>
      <c r="AH780" s="276"/>
      <c r="AI780" s="276"/>
      <c r="AJ780" s="276"/>
      <c r="AK780" s="276"/>
      <c r="AL780" s="276"/>
      <c r="AM780" s="276"/>
      <c r="AN780" s="276"/>
      <c r="AO780" s="276"/>
      <c r="AP780" s="276"/>
      <c r="AQ780" s="276"/>
      <c r="AR780" s="276"/>
      <c r="AS780" s="276"/>
      <c r="AT780" s="276"/>
      <c r="AU780" s="276"/>
      <c r="AV780" s="276"/>
      <c r="AW780" s="276"/>
      <c r="AX780" s="276"/>
      <c r="AY780" s="276"/>
      <c r="AZ780" s="276"/>
      <c r="BA780" s="276"/>
      <c r="BB780" s="276"/>
      <c r="BC780" s="276"/>
      <c r="BD780" s="276"/>
      <c r="BE780" s="276"/>
      <c r="BF780" s="276"/>
      <c r="BG780" s="276"/>
      <c r="BH780" s="276"/>
    </row>
    <row r="781" spans="1:60" s="141" customFormat="1" ht="15" customHeight="1" x14ac:dyDescent="0.25">
      <c r="A781" s="887" t="s">
        <v>0</v>
      </c>
      <c r="B781" s="887"/>
      <c r="C781" s="887"/>
      <c r="D781" s="887"/>
      <c r="E781" s="887"/>
      <c r="F781" s="887"/>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276"/>
      <c r="AF781" s="276"/>
      <c r="AG781" s="276"/>
      <c r="AH781" s="276"/>
      <c r="AI781" s="276"/>
      <c r="AJ781" s="276"/>
      <c r="AK781" s="276"/>
      <c r="AL781" s="276"/>
      <c r="AM781" s="276"/>
      <c r="AN781" s="276"/>
      <c r="AO781" s="276"/>
      <c r="AP781" s="276"/>
      <c r="AQ781" s="276"/>
      <c r="AR781" s="276"/>
      <c r="AS781" s="276"/>
      <c r="AT781" s="276"/>
      <c r="AU781" s="276"/>
      <c r="AV781" s="276"/>
      <c r="AW781" s="276"/>
      <c r="AX781" s="276"/>
      <c r="AY781" s="276"/>
      <c r="AZ781" s="276"/>
      <c r="BA781" s="276"/>
      <c r="BB781" s="276"/>
      <c r="BC781" s="276"/>
      <c r="BD781" s="276"/>
      <c r="BE781" s="276"/>
      <c r="BF781" s="276"/>
      <c r="BG781" s="276"/>
      <c r="BH781" s="276"/>
    </row>
    <row r="782" spans="1:60" s="141" customFormat="1" ht="15" customHeight="1" x14ac:dyDescent="0.25">
      <c r="A782" s="887" t="s">
        <v>1</v>
      </c>
      <c r="B782" s="887"/>
      <c r="C782" s="887"/>
      <c r="D782" s="887"/>
      <c r="E782" s="887"/>
      <c r="F782" s="887"/>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276"/>
      <c r="AF782" s="276"/>
      <c r="AG782" s="276"/>
      <c r="AH782" s="276"/>
      <c r="AI782" s="276"/>
      <c r="AJ782" s="276"/>
      <c r="AK782" s="276"/>
      <c r="AL782" s="276"/>
      <c r="AM782" s="276"/>
      <c r="AN782" s="276"/>
      <c r="AO782" s="276"/>
      <c r="AP782" s="276"/>
      <c r="AQ782" s="276"/>
      <c r="AR782" s="276"/>
      <c r="AS782" s="276"/>
      <c r="AT782" s="276"/>
      <c r="AU782" s="276"/>
      <c r="AV782" s="276"/>
      <c r="AW782" s="276"/>
      <c r="AX782" s="276"/>
      <c r="AY782" s="276"/>
      <c r="AZ782" s="276"/>
      <c r="BA782" s="276"/>
      <c r="BB782" s="276"/>
      <c r="BC782" s="276"/>
      <c r="BD782" s="276"/>
      <c r="BE782" s="276"/>
      <c r="BF782" s="276"/>
      <c r="BG782" s="276"/>
      <c r="BH782" s="276"/>
    </row>
    <row r="783" spans="1:60" s="141" customFormat="1" ht="15" customHeight="1" x14ac:dyDescent="0.25">
      <c r="A783" s="889" t="s">
        <v>6177</v>
      </c>
      <c r="B783" s="889"/>
      <c r="C783" s="889"/>
      <c r="D783" s="889"/>
      <c r="E783" s="889"/>
      <c r="F783" s="889"/>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76"/>
      <c r="AE783" s="276"/>
      <c r="AF783" s="276"/>
      <c r="AG783" s="276"/>
      <c r="AH783" s="276"/>
      <c r="AI783" s="276"/>
      <c r="AJ783" s="276"/>
      <c r="AK783" s="276"/>
      <c r="AL783" s="276"/>
      <c r="AM783" s="276"/>
      <c r="AN783" s="276"/>
      <c r="AO783" s="276"/>
      <c r="AP783" s="276"/>
      <c r="AQ783" s="276"/>
      <c r="AR783" s="276"/>
      <c r="AS783" s="276"/>
      <c r="AT783" s="276"/>
      <c r="AU783" s="276"/>
      <c r="AV783" s="276"/>
      <c r="AW783" s="276"/>
      <c r="AX783" s="276"/>
      <c r="AY783" s="276"/>
      <c r="AZ783" s="276"/>
      <c r="BA783" s="276"/>
      <c r="BB783" s="276"/>
      <c r="BC783" s="276"/>
      <c r="BD783" s="276"/>
      <c r="BE783" s="276"/>
      <c r="BF783" s="276"/>
      <c r="BG783" s="276"/>
      <c r="BH783" s="276"/>
    </row>
    <row r="784" spans="1:60" s="141" customFormat="1" ht="15" customHeight="1" x14ac:dyDescent="0.25">
      <c r="A784" s="889" t="s">
        <v>2</v>
      </c>
      <c r="B784" s="889"/>
      <c r="C784" s="889"/>
      <c r="D784" s="889"/>
      <c r="E784" s="889"/>
      <c r="F784" s="889"/>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76"/>
      <c r="AE784" s="276"/>
      <c r="AF784" s="276"/>
      <c r="AG784" s="276"/>
      <c r="AH784" s="276"/>
      <c r="AI784" s="276"/>
      <c r="AJ784" s="276"/>
      <c r="AK784" s="276"/>
      <c r="AL784" s="276"/>
      <c r="AM784" s="276"/>
      <c r="AN784" s="276"/>
      <c r="AO784" s="276"/>
      <c r="AP784" s="276"/>
      <c r="AQ784" s="276"/>
      <c r="AR784" s="276"/>
      <c r="AS784" s="276"/>
      <c r="AT784" s="276"/>
      <c r="AU784" s="276"/>
      <c r="AV784" s="276"/>
      <c r="AW784" s="276"/>
      <c r="AX784" s="276"/>
      <c r="AY784" s="276"/>
      <c r="AZ784" s="276"/>
      <c r="BA784" s="276"/>
      <c r="BB784" s="276"/>
      <c r="BC784" s="276"/>
      <c r="BD784" s="276"/>
      <c r="BE784" s="276"/>
      <c r="BF784" s="276"/>
      <c r="BG784" s="276"/>
      <c r="BH784" s="276"/>
    </row>
    <row r="785" spans="1:60" s="141" customFormat="1" ht="15" customHeight="1" x14ac:dyDescent="0.25">
      <c r="A785" s="626"/>
      <c r="B785" s="627"/>
      <c r="C785" s="628"/>
      <c r="D785" s="629"/>
      <c r="E785" s="630"/>
      <c r="F785" s="631"/>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76"/>
      <c r="AE785" s="276"/>
      <c r="AF785" s="276"/>
      <c r="AG785" s="276"/>
      <c r="AH785" s="276"/>
      <c r="AI785" s="276"/>
      <c r="AJ785" s="276"/>
      <c r="AK785" s="276"/>
      <c r="AL785" s="276"/>
      <c r="AM785" s="276"/>
      <c r="AN785" s="276"/>
      <c r="AO785" s="276"/>
      <c r="AP785" s="276"/>
      <c r="AQ785" s="276"/>
      <c r="AR785" s="276"/>
      <c r="AS785" s="276"/>
      <c r="AT785" s="276"/>
      <c r="AU785" s="276"/>
      <c r="AV785" s="276"/>
      <c r="AW785" s="276"/>
      <c r="AX785" s="276"/>
      <c r="AY785" s="276"/>
      <c r="AZ785" s="276"/>
      <c r="BA785" s="276"/>
      <c r="BB785" s="276"/>
      <c r="BC785" s="276"/>
      <c r="BD785" s="276"/>
      <c r="BE785" s="276"/>
      <c r="BF785" s="276"/>
      <c r="BG785" s="276"/>
      <c r="BH785" s="276"/>
    </row>
    <row r="786" spans="1:60" s="141" customFormat="1" ht="30" customHeight="1" x14ac:dyDescent="0.2">
      <c r="A786" s="1022" t="s">
        <v>17</v>
      </c>
      <c r="B786" s="1022"/>
      <c r="C786" s="1022"/>
      <c r="D786" s="1022"/>
      <c r="E786" s="1022"/>
      <c r="F786" s="1022"/>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76"/>
      <c r="AE786" s="276"/>
      <c r="AF786" s="276"/>
      <c r="AG786" s="276"/>
      <c r="AH786" s="276"/>
      <c r="AI786" s="276"/>
      <c r="AJ786" s="276"/>
      <c r="AK786" s="276"/>
      <c r="AL786" s="276"/>
      <c r="AM786" s="276"/>
      <c r="AN786" s="276"/>
      <c r="AO786" s="276"/>
      <c r="AP786" s="276"/>
      <c r="AQ786" s="276"/>
      <c r="AR786" s="276"/>
      <c r="AS786" s="276"/>
      <c r="AT786" s="276"/>
      <c r="AU786" s="276"/>
      <c r="AV786" s="276"/>
      <c r="AW786" s="276"/>
      <c r="AX786" s="276"/>
      <c r="AY786" s="276"/>
      <c r="AZ786" s="276"/>
      <c r="BA786" s="276"/>
      <c r="BB786" s="276"/>
      <c r="BC786" s="276"/>
      <c r="BD786" s="276"/>
      <c r="BE786" s="276"/>
      <c r="BF786" s="276"/>
      <c r="BG786" s="276"/>
      <c r="BH786" s="276"/>
    </row>
    <row r="787" spans="1:60" s="141" customFormat="1" ht="33" customHeight="1" x14ac:dyDescent="0.2">
      <c r="A787" s="1022" t="s">
        <v>4</v>
      </c>
      <c r="B787" s="1022"/>
      <c r="C787" s="1022"/>
      <c r="D787" s="1022"/>
      <c r="E787" s="1022"/>
      <c r="F787" s="727">
        <v>18924467.52</v>
      </c>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s="276"/>
      <c r="AG787" s="276"/>
      <c r="AH787" s="276"/>
      <c r="AI787" s="276"/>
      <c r="AJ787" s="276"/>
      <c r="AK787" s="276"/>
      <c r="AL787" s="276"/>
      <c r="AM787" s="276"/>
      <c r="AN787" s="276"/>
      <c r="AO787" s="276"/>
      <c r="AP787" s="276"/>
      <c r="AQ787" s="276"/>
      <c r="AR787" s="276"/>
      <c r="AS787" s="276"/>
      <c r="AT787" s="276"/>
      <c r="AU787" s="276"/>
      <c r="AV787" s="276"/>
      <c r="AW787" s="276"/>
      <c r="AX787" s="276"/>
      <c r="AY787" s="276"/>
      <c r="AZ787" s="276"/>
      <c r="BA787" s="276"/>
      <c r="BB787" s="276"/>
      <c r="BC787" s="276"/>
      <c r="BD787" s="276"/>
      <c r="BE787" s="276"/>
      <c r="BF787" s="276"/>
      <c r="BG787" s="276"/>
      <c r="BH787" s="276"/>
    </row>
    <row r="788" spans="1:60" ht="12" x14ac:dyDescent="0.2">
      <c r="A788" s="812" t="s">
        <v>5</v>
      </c>
      <c r="B788" s="812" t="s">
        <v>6</v>
      </c>
      <c r="C788" s="812" t="s">
        <v>18</v>
      </c>
      <c r="D788" s="812" t="s">
        <v>8</v>
      </c>
      <c r="E788" s="812" t="s">
        <v>9</v>
      </c>
      <c r="F788" s="812" t="s">
        <v>6181</v>
      </c>
    </row>
    <row r="789" spans="1:60" x14ac:dyDescent="0.2">
      <c r="A789" s="615"/>
      <c r="B789" s="359"/>
      <c r="C789" s="616" t="s">
        <v>387</v>
      </c>
      <c r="D789" s="715"/>
      <c r="E789" s="447"/>
      <c r="F789" s="619">
        <f>F787+D789-E789</f>
        <v>18924467.52</v>
      </c>
    </row>
    <row r="790" spans="1:60" x14ac:dyDescent="0.2">
      <c r="A790" s="87"/>
      <c r="B790" s="1"/>
      <c r="C790" s="2" t="s">
        <v>19</v>
      </c>
      <c r="D790" s="716">
        <v>160841546</v>
      </c>
      <c r="E790" s="40"/>
      <c r="F790" s="619">
        <f t="shared" ref="F790:F837" si="12">F789+D790-E790</f>
        <v>179766013.52000001</v>
      </c>
    </row>
    <row r="791" spans="1:60" x14ac:dyDescent="0.2">
      <c r="A791" s="87"/>
      <c r="B791" s="1"/>
      <c r="C791" s="2" t="s">
        <v>20</v>
      </c>
      <c r="D791" s="716">
        <v>2030491.21</v>
      </c>
      <c r="E791" s="717"/>
      <c r="F791" s="619">
        <f t="shared" si="12"/>
        <v>181796504.73000002</v>
      </c>
    </row>
    <row r="792" spans="1:60" ht="15" customHeight="1" x14ac:dyDescent="0.2">
      <c r="A792" s="87"/>
      <c r="B792" s="1"/>
      <c r="C792" s="2" t="s">
        <v>19</v>
      </c>
      <c r="D792" s="40"/>
      <c r="E792" s="717">
        <v>8172753.4900000002</v>
      </c>
      <c r="F792" s="619">
        <f t="shared" si="12"/>
        <v>173623751.24000001</v>
      </c>
    </row>
    <row r="793" spans="1:60" ht="15" customHeight="1" x14ac:dyDescent="0.2">
      <c r="A793" s="87"/>
      <c r="B793" s="1"/>
      <c r="C793" s="2" t="s">
        <v>1599</v>
      </c>
      <c r="D793" s="717"/>
      <c r="E793" s="40"/>
      <c r="F793" s="619">
        <f t="shared" si="12"/>
        <v>173623751.24000001</v>
      </c>
    </row>
    <row r="794" spans="1:60" x14ac:dyDescent="0.2">
      <c r="A794" s="87"/>
      <c r="B794" s="1"/>
      <c r="C794" s="2" t="s">
        <v>2371</v>
      </c>
      <c r="D794" s="717"/>
      <c r="E794" s="40"/>
      <c r="F794" s="619">
        <f t="shared" si="12"/>
        <v>173623751.24000001</v>
      </c>
    </row>
    <row r="795" spans="1:60" x14ac:dyDescent="0.2">
      <c r="A795" s="87"/>
      <c r="B795" s="1"/>
      <c r="C795" s="2" t="s">
        <v>1084</v>
      </c>
      <c r="D795" s="717"/>
      <c r="E795" s="764"/>
      <c r="F795" s="619">
        <f t="shared" si="12"/>
        <v>173623751.24000001</v>
      </c>
    </row>
    <row r="796" spans="1:60" x14ac:dyDescent="0.2">
      <c r="A796" s="87"/>
      <c r="B796" s="1"/>
      <c r="C796" s="2" t="s">
        <v>3408</v>
      </c>
      <c r="D796" s="717"/>
      <c r="E796" s="764"/>
      <c r="F796" s="619">
        <f t="shared" si="12"/>
        <v>173623751.24000001</v>
      </c>
    </row>
    <row r="797" spans="1:60" x14ac:dyDescent="0.2">
      <c r="A797" s="87"/>
      <c r="B797" s="1"/>
      <c r="C797" s="530" t="s">
        <v>2479</v>
      </c>
      <c r="D797" s="717"/>
      <c r="E797" s="764">
        <v>191239.66</v>
      </c>
      <c r="F797" s="619">
        <f t="shared" si="12"/>
        <v>173432511.58000001</v>
      </c>
    </row>
    <row r="798" spans="1:60" x14ac:dyDescent="0.2">
      <c r="A798" s="87"/>
      <c r="B798" s="1"/>
      <c r="C798" s="2" t="s">
        <v>1090</v>
      </c>
      <c r="D798" s="717"/>
      <c r="E798" s="764">
        <v>657.88</v>
      </c>
      <c r="F798" s="619">
        <f t="shared" si="12"/>
        <v>173431853.70000002</v>
      </c>
    </row>
    <row r="799" spans="1:60" x14ac:dyDescent="0.2">
      <c r="A799" s="87"/>
      <c r="B799" s="242"/>
      <c r="C799" s="2" t="s">
        <v>1083</v>
      </c>
      <c r="D799" s="62"/>
      <c r="E799" s="711">
        <v>1000</v>
      </c>
      <c r="F799" s="619">
        <f t="shared" si="12"/>
        <v>173430853.70000002</v>
      </c>
    </row>
    <row r="800" spans="1:60" x14ac:dyDescent="0.2">
      <c r="A800" s="87"/>
      <c r="B800" s="242"/>
      <c r="C800" s="2" t="s">
        <v>1358</v>
      </c>
      <c r="D800" s="62"/>
      <c r="E800" s="711">
        <v>175</v>
      </c>
      <c r="F800" s="619">
        <f t="shared" si="12"/>
        <v>173430678.70000002</v>
      </c>
    </row>
    <row r="801" spans="1:6" x14ac:dyDescent="0.2">
      <c r="A801" s="134"/>
      <c r="B801" s="27"/>
      <c r="C801" s="538" t="s">
        <v>2484</v>
      </c>
      <c r="D801" s="95"/>
      <c r="E801" s="472">
        <v>291559.75</v>
      </c>
      <c r="F801" s="619">
        <f t="shared" si="12"/>
        <v>173139118.95000002</v>
      </c>
    </row>
    <row r="802" spans="1:6" ht="18.75" customHeight="1" x14ac:dyDescent="0.2">
      <c r="A802" s="134">
        <v>44379</v>
      </c>
      <c r="B802" s="5" t="s">
        <v>6874</v>
      </c>
      <c r="C802" s="576" t="s">
        <v>41</v>
      </c>
      <c r="D802" s="95"/>
      <c r="E802" s="472">
        <v>0</v>
      </c>
      <c r="F802" s="619">
        <f t="shared" si="12"/>
        <v>173139118.95000002</v>
      </c>
    </row>
    <row r="803" spans="1:6" ht="27.75" customHeight="1" x14ac:dyDescent="0.2">
      <c r="A803" s="134">
        <v>44352</v>
      </c>
      <c r="B803" s="5" t="s">
        <v>6873</v>
      </c>
      <c r="C803" s="809" t="s">
        <v>6195</v>
      </c>
      <c r="D803" s="95"/>
      <c r="E803" s="42">
        <v>28097.87</v>
      </c>
      <c r="F803" s="619">
        <f t="shared" si="12"/>
        <v>173111021.08000001</v>
      </c>
    </row>
    <row r="804" spans="1:6" ht="25.5" customHeight="1" x14ac:dyDescent="0.2">
      <c r="A804" s="134">
        <v>44352</v>
      </c>
      <c r="B804" s="5" t="s">
        <v>6196</v>
      </c>
      <c r="C804" s="809" t="s">
        <v>6197</v>
      </c>
      <c r="D804" s="95"/>
      <c r="E804" s="42">
        <v>5186121.1399999997</v>
      </c>
      <c r="F804" s="619">
        <f t="shared" si="12"/>
        <v>167924899.94000003</v>
      </c>
    </row>
    <row r="805" spans="1:6" s="14" customFormat="1" ht="35.25" customHeight="1" x14ac:dyDescent="0.2">
      <c r="A805" s="134">
        <v>44352</v>
      </c>
      <c r="B805" s="5" t="s">
        <v>6191</v>
      </c>
      <c r="C805" s="576" t="s">
        <v>6193</v>
      </c>
      <c r="D805" s="95"/>
      <c r="E805" s="42">
        <v>20598.080000000002</v>
      </c>
      <c r="F805" s="619">
        <f t="shared" si="12"/>
        <v>167904301.86000001</v>
      </c>
    </row>
    <row r="806" spans="1:6" s="14" customFormat="1" ht="49.5" customHeight="1" x14ac:dyDescent="0.2">
      <c r="A806" s="134">
        <v>44352</v>
      </c>
      <c r="B806" s="5" t="s">
        <v>6192</v>
      </c>
      <c r="C806" s="576" t="s">
        <v>6194</v>
      </c>
      <c r="D806" s="95"/>
      <c r="E806" s="42">
        <v>356451.31</v>
      </c>
      <c r="F806" s="619">
        <f t="shared" si="12"/>
        <v>167547850.55000001</v>
      </c>
    </row>
    <row r="807" spans="1:6" s="14" customFormat="1" ht="33" customHeight="1" x14ac:dyDescent="0.2">
      <c r="A807" s="134">
        <v>44386</v>
      </c>
      <c r="B807" s="5" t="s">
        <v>6224</v>
      </c>
      <c r="C807" s="578" t="s">
        <v>6226</v>
      </c>
      <c r="D807" s="95"/>
      <c r="E807" s="42">
        <v>11050</v>
      </c>
      <c r="F807" s="619">
        <f t="shared" si="12"/>
        <v>167536800.55000001</v>
      </c>
    </row>
    <row r="808" spans="1:6" s="14" customFormat="1" ht="41.25" customHeight="1" x14ac:dyDescent="0.2">
      <c r="A808" s="134">
        <v>44386</v>
      </c>
      <c r="B808" s="5" t="s">
        <v>6225</v>
      </c>
      <c r="C808" s="578" t="s">
        <v>6227</v>
      </c>
      <c r="D808" s="95"/>
      <c r="E808" s="42">
        <v>71078</v>
      </c>
      <c r="F808" s="619">
        <f t="shared" si="12"/>
        <v>167465722.55000001</v>
      </c>
    </row>
    <row r="809" spans="1:6" s="14" customFormat="1" ht="22.5" customHeight="1" x14ac:dyDescent="0.2">
      <c r="A809" s="134">
        <v>44399</v>
      </c>
      <c r="B809" s="252" t="s">
        <v>7073</v>
      </c>
      <c r="C809" s="810" t="s">
        <v>5734</v>
      </c>
      <c r="D809" s="95"/>
      <c r="E809" s="42">
        <v>9384</v>
      </c>
      <c r="F809" s="619">
        <f t="shared" si="12"/>
        <v>167456338.55000001</v>
      </c>
    </row>
    <row r="810" spans="1:6" s="14" customFormat="1" ht="20.25" customHeight="1" x14ac:dyDescent="0.2">
      <c r="A810" s="134">
        <v>44399</v>
      </c>
      <c r="B810" s="252" t="s">
        <v>7034</v>
      </c>
      <c r="C810" s="810" t="s">
        <v>526</v>
      </c>
      <c r="D810" s="95"/>
      <c r="E810" s="42">
        <v>295365.38</v>
      </c>
      <c r="F810" s="619">
        <f t="shared" si="12"/>
        <v>167160973.17000002</v>
      </c>
    </row>
    <row r="811" spans="1:6" s="14" customFormat="1" ht="23.25" customHeight="1" x14ac:dyDescent="0.2">
      <c r="A811" s="134">
        <v>44399</v>
      </c>
      <c r="B811" s="252" t="s">
        <v>7074</v>
      </c>
      <c r="C811" s="810" t="s">
        <v>7035</v>
      </c>
      <c r="D811" s="95"/>
      <c r="E811" s="42">
        <v>44366.239999999998</v>
      </c>
      <c r="F811" s="619">
        <f t="shared" si="12"/>
        <v>167116606.93000001</v>
      </c>
    </row>
    <row r="812" spans="1:6" s="14" customFormat="1" ht="20.25" customHeight="1" x14ac:dyDescent="0.2">
      <c r="A812" s="134">
        <v>44399</v>
      </c>
      <c r="B812" s="5">
        <v>103206</v>
      </c>
      <c r="C812" s="810" t="s">
        <v>41</v>
      </c>
      <c r="D812" s="95"/>
      <c r="E812" s="42">
        <v>0</v>
      </c>
      <c r="F812" s="619">
        <f t="shared" si="12"/>
        <v>167116606.93000001</v>
      </c>
    </row>
    <row r="813" spans="1:6" s="14" customFormat="1" ht="24.75" customHeight="1" x14ac:dyDescent="0.2">
      <c r="A813" s="134">
        <v>44399</v>
      </c>
      <c r="B813" s="252" t="s">
        <v>7036</v>
      </c>
      <c r="C813" s="810" t="s">
        <v>7040</v>
      </c>
      <c r="D813" s="95"/>
      <c r="E813" s="42">
        <v>704407.77</v>
      </c>
      <c r="F813" s="619">
        <f t="shared" si="12"/>
        <v>166412199.16</v>
      </c>
    </row>
    <row r="814" spans="1:6" s="14" customFormat="1" ht="18.75" customHeight="1" x14ac:dyDescent="0.2">
      <c r="A814" s="134">
        <v>44399</v>
      </c>
      <c r="B814" s="252" t="s">
        <v>7037</v>
      </c>
      <c r="C814" s="810" t="s">
        <v>527</v>
      </c>
      <c r="D814" s="95"/>
      <c r="E814" s="42">
        <v>45236.800000000003</v>
      </c>
      <c r="F814" s="619">
        <f t="shared" si="12"/>
        <v>166366962.35999998</v>
      </c>
    </row>
    <row r="815" spans="1:6" s="14" customFormat="1" ht="20.25" customHeight="1" x14ac:dyDescent="0.2">
      <c r="A815" s="134">
        <v>44399</v>
      </c>
      <c r="B815" s="212">
        <v>103257</v>
      </c>
      <c r="C815" s="811" t="s">
        <v>41</v>
      </c>
      <c r="D815" s="265"/>
      <c r="E815" s="42">
        <v>0</v>
      </c>
      <c r="F815" s="619">
        <f t="shared" si="12"/>
        <v>166366962.35999998</v>
      </c>
    </row>
    <row r="816" spans="1:6" s="14" customFormat="1" ht="18.75" customHeight="1" x14ac:dyDescent="0.2">
      <c r="A816" s="134">
        <v>44399</v>
      </c>
      <c r="B816" s="293" t="s">
        <v>7038</v>
      </c>
      <c r="C816" s="810" t="s">
        <v>527</v>
      </c>
      <c r="D816" s="95"/>
      <c r="E816" s="42">
        <v>26961.88</v>
      </c>
      <c r="F816" s="619">
        <f t="shared" si="12"/>
        <v>166340000.47999999</v>
      </c>
    </row>
    <row r="817" spans="1:34" s="14" customFormat="1" ht="24.75" customHeight="1" x14ac:dyDescent="0.2">
      <c r="A817" s="134">
        <v>44399</v>
      </c>
      <c r="B817" s="5">
        <v>103261</v>
      </c>
      <c r="C817" s="811" t="s">
        <v>41</v>
      </c>
      <c r="D817" s="265"/>
      <c r="E817" s="42">
        <v>0</v>
      </c>
      <c r="F817" s="619">
        <f t="shared" si="12"/>
        <v>166340000.47999999</v>
      </c>
    </row>
    <row r="818" spans="1:34" s="433" customFormat="1" ht="18.75" customHeight="1" x14ac:dyDescent="0.2">
      <c r="A818" s="134">
        <v>44399</v>
      </c>
      <c r="B818" s="252" t="s">
        <v>7039</v>
      </c>
      <c r="C818" s="810" t="s">
        <v>527</v>
      </c>
      <c r="D818" s="95"/>
      <c r="E818" s="42">
        <v>86757.25</v>
      </c>
      <c r="F818" s="619">
        <f t="shared" si="12"/>
        <v>166253243.22999999</v>
      </c>
      <c r="G818" s="14"/>
      <c r="H818" s="14"/>
      <c r="I818" s="14"/>
      <c r="J818" s="14"/>
      <c r="K818" s="14"/>
      <c r="L818" s="625"/>
      <c r="S818" s="781"/>
      <c r="T818" s="14"/>
      <c r="U818" s="14"/>
      <c r="V818" s="14"/>
      <c r="W818" s="14"/>
      <c r="X818" s="14"/>
      <c r="Y818" s="14"/>
      <c r="Z818" s="14"/>
      <c r="AA818" s="14"/>
      <c r="AB818" s="14"/>
      <c r="AC818" s="14"/>
      <c r="AD818" s="14"/>
      <c r="AE818" s="14"/>
      <c r="AF818" s="14"/>
      <c r="AG818" s="14"/>
      <c r="AH818" s="625"/>
    </row>
    <row r="819" spans="1:34" s="14" customFormat="1" ht="23.25" customHeight="1" x14ac:dyDescent="0.2">
      <c r="A819" s="134">
        <v>44399</v>
      </c>
      <c r="B819" s="252" t="s">
        <v>7041</v>
      </c>
      <c r="C819" s="578" t="s">
        <v>7054</v>
      </c>
      <c r="D819" s="95"/>
      <c r="E819" s="42">
        <v>48694310.130000003</v>
      </c>
      <c r="F819" s="619">
        <f t="shared" si="12"/>
        <v>117558933.09999999</v>
      </c>
    </row>
    <row r="820" spans="1:34" s="14" customFormat="1" ht="34.5" customHeight="1" x14ac:dyDescent="0.2">
      <c r="A820" s="134">
        <v>44399</v>
      </c>
      <c r="B820" s="252" t="s">
        <v>7042</v>
      </c>
      <c r="C820" s="578" t="s">
        <v>7055</v>
      </c>
      <c r="D820" s="95"/>
      <c r="E820" s="42">
        <v>10102293.01</v>
      </c>
      <c r="F820" s="619">
        <f t="shared" si="12"/>
        <v>107456640.08999999</v>
      </c>
    </row>
    <row r="821" spans="1:34" s="14" customFormat="1" ht="36" customHeight="1" x14ac:dyDescent="0.2">
      <c r="A821" s="134">
        <v>44399</v>
      </c>
      <c r="B821" s="252" t="s">
        <v>7043</v>
      </c>
      <c r="C821" s="578" t="s">
        <v>7056</v>
      </c>
      <c r="D821" s="95"/>
      <c r="E821" s="42">
        <v>4640315.9400000004</v>
      </c>
      <c r="F821" s="619">
        <f t="shared" si="12"/>
        <v>102816324.14999999</v>
      </c>
    </row>
    <row r="822" spans="1:34" s="14" customFormat="1" ht="24" customHeight="1" x14ac:dyDescent="0.2">
      <c r="A822" s="134">
        <v>44399</v>
      </c>
      <c r="B822" s="252" t="s">
        <v>7044</v>
      </c>
      <c r="C822" s="578" t="s">
        <v>7057</v>
      </c>
      <c r="D822" s="95"/>
      <c r="E822" s="42">
        <v>4471986.08</v>
      </c>
      <c r="F822" s="619">
        <f t="shared" si="12"/>
        <v>98344338.069999993</v>
      </c>
    </row>
    <row r="823" spans="1:34" s="14" customFormat="1" ht="33.75" customHeight="1" x14ac:dyDescent="0.2">
      <c r="A823" s="134">
        <v>44399</v>
      </c>
      <c r="B823" s="252" t="s">
        <v>7045</v>
      </c>
      <c r="C823" s="578" t="s">
        <v>7058</v>
      </c>
      <c r="D823" s="95"/>
      <c r="E823" s="42">
        <v>3407288.52</v>
      </c>
      <c r="F823" s="619">
        <f t="shared" si="12"/>
        <v>94937049.549999997</v>
      </c>
    </row>
    <row r="824" spans="1:34" s="14" customFormat="1" ht="32.25" customHeight="1" x14ac:dyDescent="0.2">
      <c r="A824" s="134">
        <v>44399</v>
      </c>
      <c r="B824" s="252" t="s">
        <v>7046</v>
      </c>
      <c r="C824" s="578" t="s">
        <v>7059</v>
      </c>
      <c r="D824" s="95"/>
      <c r="E824" s="42">
        <v>2875225.02</v>
      </c>
      <c r="F824" s="619">
        <f t="shared" si="12"/>
        <v>92061824.530000001</v>
      </c>
    </row>
    <row r="825" spans="1:34" s="14" customFormat="1" ht="31.5" customHeight="1" x14ac:dyDescent="0.2">
      <c r="A825" s="134">
        <v>44399</v>
      </c>
      <c r="B825" s="252" t="s">
        <v>7047</v>
      </c>
      <c r="C825" s="578" t="s">
        <v>7060</v>
      </c>
      <c r="D825" s="95"/>
      <c r="E825" s="42">
        <v>256340.74</v>
      </c>
      <c r="F825" s="619">
        <f t="shared" si="12"/>
        <v>91805483.790000007</v>
      </c>
    </row>
    <row r="826" spans="1:34" s="14" customFormat="1" ht="29.25" customHeight="1" x14ac:dyDescent="0.2">
      <c r="A826" s="134">
        <v>44399</v>
      </c>
      <c r="B826" s="252" t="s">
        <v>7048</v>
      </c>
      <c r="C826" s="578" t="s">
        <v>7061</v>
      </c>
      <c r="D826" s="95"/>
      <c r="E826" s="42">
        <v>121867.27</v>
      </c>
      <c r="F826" s="619">
        <f t="shared" si="12"/>
        <v>91683616.520000011</v>
      </c>
    </row>
    <row r="827" spans="1:34" s="14" customFormat="1" ht="34.5" customHeight="1" x14ac:dyDescent="0.2">
      <c r="A827" s="134">
        <v>44399</v>
      </c>
      <c r="B827" s="252" t="s">
        <v>7049</v>
      </c>
      <c r="C827" s="578" t="s">
        <v>7062</v>
      </c>
      <c r="D827" s="95"/>
      <c r="E827" s="42">
        <v>30999.7</v>
      </c>
      <c r="F827" s="619">
        <f t="shared" si="12"/>
        <v>91652616.820000008</v>
      </c>
    </row>
    <row r="828" spans="1:34" s="14" customFormat="1" ht="30.75" customHeight="1" x14ac:dyDescent="0.2">
      <c r="A828" s="134">
        <v>44399</v>
      </c>
      <c r="B828" s="252" t="s">
        <v>7050</v>
      </c>
      <c r="C828" s="578" t="s">
        <v>7063</v>
      </c>
      <c r="D828" s="95"/>
      <c r="E828" s="42">
        <v>27329.279999999999</v>
      </c>
      <c r="F828" s="619">
        <f t="shared" si="12"/>
        <v>91625287.540000007</v>
      </c>
    </row>
    <row r="829" spans="1:34" s="14" customFormat="1" ht="33.75" customHeight="1" x14ac:dyDescent="0.2">
      <c r="A829" s="134">
        <v>44399</v>
      </c>
      <c r="B829" s="252" t="s">
        <v>7051</v>
      </c>
      <c r="C829" s="578" t="s">
        <v>7064</v>
      </c>
      <c r="D829" s="95"/>
      <c r="E829" s="42">
        <v>271288.64</v>
      </c>
      <c r="F829" s="619">
        <f t="shared" si="12"/>
        <v>91353998.900000006</v>
      </c>
    </row>
    <row r="830" spans="1:34" s="14" customFormat="1" ht="36" customHeight="1" x14ac:dyDescent="0.2">
      <c r="A830" s="134">
        <v>44399</v>
      </c>
      <c r="B830" s="252" t="s">
        <v>7052</v>
      </c>
      <c r="C830" s="578" t="s">
        <v>7065</v>
      </c>
      <c r="D830" s="95"/>
      <c r="E830" s="42">
        <v>7000</v>
      </c>
      <c r="F830" s="619">
        <f t="shared" si="12"/>
        <v>91346998.900000006</v>
      </c>
    </row>
    <row r="831" spans="1:34" s="14" customFormat="1" ht="27.75" customHeight="1" x14ac:dyDescent="0.2">
      <c r="A831" s="256">
        <v>44399</v>
      </c>
      <c r="B831" s="456" t="s">
        <v>7053</v>
      </c>
      <c r="C831" s="578" t="s">
        <v>7066</v>
      </c>
      <c r="D831" s="265"/>
      <c r="E831" s="213">
        <v>48306009.340000004</v>
      </c>
      <c r="F831" s="619">
        <f t="shared" si="12"/>
        <v>43040989.560000002</v>
      </c>
    </row>
    <row r="832" spans="1:34" s="14" customFormat="1" ht="41.25" customHeight="1" x14ac:dyDescent="0.2">
      <c r="A832" s="134">
        <v>44400</v>
      </c>
      <c r="B832" s="252" t="s">
        <v>7067</v>
      </c>
      <c r="C832" s="578" t="s">
        <v>7070</v>
      </c>
      <c r="D832" s="95"/>
      <c r="E832" s="42">
        <v>7000</v>
      </c>
      <c r="F832" s="619">
        <f t="shared" si="12"/>
        <v>43033989.560000002</v>
      </c>
    </row>
    <row r="833" spans="1:6" s="14" customFormat="1" ht="35.25" customHeight="1" x14ac:dyDescent="0.2">
      <c r="A833" s="134">
        <v>44400</v>
      </c>
      <c r="B833" s="252" t="s">
        <v>7068</v>
      </c>
      <c r="C833" s="578" t="s">
        <v>7071</v>
      </c>
      <c r="D833" s="95"/>
      <c r="E833" s="42">
        <v>191606.96</v>
      </c>
      <c r="F833" s="619">
        <f t="shared" si="12"/>
        <v>42842382.600000001</v>
      </c>
    </row>
    <row r="834" spans="1:6" s="14" customFormat="1" ht="31.5" customHeight="1" x14ac:dyDescent="0.2">
      <c r="A834" s="134">
        <v>44400</v>
      </c>
      <c r="B834" s="252" t="s">
        <v>7069</v>
      </c>
      <c r="C834" s="578" t="s">
        <v>7072</v>
      </c>
      <c r="D834" s="95"/>
      <c r="E834" s="795">
        <v>3882.76</v>
      </c>
      <c r="F834" s="619">
        <f t="shared" si="12"/>
        <v>42838499.840000004</v>
      </c>
    </row>
    <row r="835" spans="1:6" s="14" customFormat="1" ht="27" customHeight="1" x14ac:dyDescent="0.2">
      <c r="A835" s="134">
        <v>44406</v>
      </c>
      <c r="B835" s="252" t="s">
        <v>7519</v>
      </c>
      <c r="C835" s="576" t="s">
        <v>7521</v>
      </c>
      <c r="D835" s="95"/>
      <c r="E835" s="795">
        <v>574131.14</v>
      </c>
      <c r="F835" s="619">
        <f t="shared" si="12"/>
        <v>42264368.700000003</v>
      </c>
    </row>
    <row r="836" spans="1:6" s="14" customFormat="1" ht="26.25" customHeight="1" x14ac:dyDescent="0.2">
      <c r="A836" s="134">
        <v>44406</v>
      </c>
      <c r="B836" s="252" t="s">
        <v>7520</v>
      </c>
      <c r="C836" s="576" t="s">
        <v>7522</v>
      </c>
      <c r="D836" s="95"/>
      <c r="E836" s="795">
        <v>25765280.120000001</v>
      </c>
      <c r="F836" s="619">
        <f t="shared" si="12"/>
        <v>16499088.580000002</v>
      </c>
    </row>
    <row r="837" spans="1:6" s="14" customFormat="1" ht="27" customHeight="1" x14ac:dyDescent="0.2">
      <c r="A837" s="134">
        <v>44407</v>
      </c>
      <c r="B837" s="252" t="s">
        <v>7598</v>
      </c>
      <c r="C837" s="576" t="s">
        <v>7597</v>
      </c>
      <c r="D837" s="95"/>
      <c r="E837" s="42">
        <v>13963805.470000001</v>
      </c>
      <c r="F837" s="619">
        <f t="shared" si="12"/>
        <v>2535283.1100000013</v>
      </c>
    </row>
    <row r="838" spans="1:6" s="14" customFormat="1" ht="18.75" customHeight="1" x14ac:dyDescent="0.2">
      <c r="A838" s="10"/>
      <c r="B838" s="782"/>
      <c r="C838" s="28"/>
      <c r="D838" s="121"/>
      <c r="E838" s="783"/>
      <c r="F838" s="620"/>
    </row>
    <row r="839" spans="1:6" s="14" customFormat="1" ht="18.75" customHeight="1" x14ac:dyDescent="0.2">
      <c r="A839" s="10"/>
      <c r="B839" s="782"/>
      <c r="C839" s="28"/>
      <c r="D839" s="121"/>
      <c r="E839" s="783"/>
      <c r="F839" s="620"/>
    </row>
    <row r="840" spans="1:6" s="14" customFormat="1" ht="18.75" customHeight="1" x14ac:dyDescent="0.2">
      <c r="A840" s="10"/>
      <c r="B840" s="782"/>
      <c r="C840" s="28"/>
      <c r="D840" s="121"/>
      <c r="E840" s="783"/>
      <c r="F840" s="620"/>
    </row>
    <row r="841" spans="1:6" s="14" customFormat="1" ht="18.75" customHeight="1" x14ac:dyDescent="0.2">
      <c r="A841" s="10"/>
      <c r="B841" s="782"/>
      <c r="C841" s="28"/>
      <c r="D841" s="121"/>
      <c r="E841" s="783"/>
      <c r="F841" s="620"/>
    </row>
    <row r="842" spans="1:6" s="14" customFormat="1" ht="18.75" customHeight="1" x14ac:dyDescent="0.2">
      <c r="A842" s="10"/>
      <c r="B842" s="782"/>
      <c r="C842" s="28"/>
      <c r="D842" s="121"/>
      <c r="E842" s="783"/>
      <c r="F842" s="620"/>
    </row>
    <row r="843" spans="1:6" s="14" customFormat="1" ht="18.75" customHeight="1" x14ac:dyDescent="0.2">
      <c r="A843" s="10"/>
      <c r="B843" s="782"/>
      <c r="C843" s="28"/>
      <c r="D843" s="121"/>
      <c r="E843" s="783"/>
      <c r="F843" s="620"/>
    </row>
    <row r="844" spans="1:6" s="14" customFormat="1" ht="18.75" customHeight="1" x14ac:dyDescent="0.2">
      <c r="A844" s="10"/>
      <c r="B844" s="782"/>
      <c r="C844" s="28"/>
      <c r="D844" s="121"/>
      <c r="E844" s="783"/>
      <c r="F844" s="620"/>
    </row>
    <row r="845" spans="1:6" s="14" customFormat="1" ht="18.75" customHeight="1" x14ac:dyDescent="0.2">
      <c r="A845" s="10"/>
      <c r="B845" s="782"/>
      <c r="C845" s="28"/>
      <c r="D845" s="121"/>
      <c r="E845" s="783"/>
      <c r="F845" s="620"/>
    </row>
    <row r="846" spans="1:6" s="14" customFormat="1" ht="18.75" customHeight="1" x14ac:dyDescent="0.2">
      <c r="A846" s="10"/>
      <c r="B846" s="782"/>
      <c r="C846" s="28"/>
      <c r="D846" s="121"/>
      <c r="E846" s="783"/>
      <c r="F846" s="620"/>
    </row>
    <row r="847" spans="1:6" s="14" customFormat="1" ht="18.75" customHeight="1" x14ac:dyDescent="0.2">
      <c r="A847" s="10"/>
      <c r="B847" s="782"/>
      <c r="C847" s="28"/>
      <c r="D847" s="121"/>
      <c r="E847" s="783"/>
      <c r="F847" s="620"/>
    </row>
    <row r="848" spans="1:6" s="14" customFormat="1" ht="18.75" customHeight="1" x14ac:dyDescent="0.2">
      <c r="A848" s="10"/>
      <c r="B848" s="782"/>
      <c r="C848" s="28"/>
      <c r="D848" s="121"/>
      <c r="E848" s="783"/>
      <c r="F848" s="620"/>
    </row>
    <row r="849" spans="1:6" s="14" customFormat="1" ht="18.75" customHeight="1" x14ac:dyDescent="0.2">
      <c r="A849" s="10"/>
      <c r="B849" s="782"/>
      <c r="C849" s="28"/>
      <c r="D849" s="121"/>
      <c r="E849" s="783"/>
      <c r="F849" s="620"/>
    </row>
    <row r="850" spans="1:6" s="14" customFormat="1" ht="18.75" customHeight="1" x14ac:dyDescent="0.2">
      <c r="A850" s="10"/>
      <c r="B850" s="782"/>
      <c r="C850" s="28"/>
      <c r="D850" s="121"/>
      <c r="E850" s="783"/>
      <c r="F850" s="620"/>
    </row>
    <row r="851" spans="1:6" s="14" customFormat="1" ht="18.75" customHeight="1" x14ac:dyDescent="0.2">
      <c r="A851" s="10"/>
      <c r="B851" s="782"/>
      <c r="C851" s="28"/>
      <c r="D851" s="121"/>
      <c r="E851" s="783"/>
      <c r="F851" s="620"/>
    </row>
    <row r="852" spans="1:6" s="14" customFormat="1" ht="18.75" customHeight="1" x14ac:dyDescent="0.2">
      <c r="A852" s="10"/>
      <c r="B852" s="782"/>
      <c r="C852" s="28"/>
      <c r="D852" s="121"/>
      <c r="E852" s="783"/>
      <c r="F852" s="620"/>
    </row>
    <row r="853" spans="1:6" s="14" customFormat="1" ht="18.75" customHeight="1" x14ac:dyDescent="0.2">
      <c r="A853" s="10"/>
      <c r="B853" s="782"/>
      <c r="C853" s="28"/>
      <c r="D853" s="121"/>
      <c r="E853" s="783"/>
      <c r="F853" s="620"/>
    </row>
    <row r="854" spans="1:6" s="14" customFormat="1" ht="18.75" customHeight="1" x14ac:dyDescent="0.2">
      <c r="A854" s="10"/>
      <c r="B854" s="782"/>
      <c r="C854" s="28"/>
      <c r="D854" s="121"/>
      <c r="E854" s="783"/>
      <c r="F854" s="620"/>
    </row>
    <row r="855" spans="1:6" s="14" customFormat="1" ht="18.75" customHeight="1" x14ac:dyDescent="0.2">
      <c r="A855" s="10"/>
      <c r="B855" s="782"/>
      <c r="C855" s="28"/>
      <c r="D855" s="121"/>
      <c r="E855" s="783"/>
      <c r="F855" s="620"/>
    </row>
    <row r="856" spans="1:6" s="14" customFormat="1" ht="18.75" customHeight="1" x14ac:dyDescent="0.2">
      <c r="A856" s="10"/>
      <c r="B856" s="782"/>
      <c r="C856" s="28"/>
      <c r="D856" s="121"/>
      <c r="E856" s="783"/>
      <c r="F856" s="620"/>
    </row>
    <row r="857" spans="1:6" s="14" customFormat="1" ht="18.75" customHeight="1" x14ac:dyDescent="0.2">
      <c r="A857" s="10"/>
      <c r="B857" s="782"/>
      <c r="C857" s="28"/>
      <c r="D857" s="121"/>
      <c r="E857" s="783"/>
      <c r="F857" s="620"/>
    </row>
    <row r="858" spans="1:6" s="14" customFormat="1" ht="18.75" customHeight="1" x14ac:dyDescent="0.2">
      <c r="A858" s="10"/>
      <c r="B858" s="782"/>
      <c r="C858" s="28"/>
      <c r="D858" s="121"/>
      <c r="E858" s="783"/>
      <c r="F858" s="620"/>
    </row>
    <row r="859" spans="1:6" s="14" customFormat="1" ht="18.75" customHeight="1" x14ac:dyDescent="0.2">
      <c r="A859" s="10"/>
      <c r="B859" s="782"/>
      <c r="C859" s="28"/>
      <c r="D859" s="121"/>
      <c r="E859" s="783"/>
      <c r="F859" s="620"/>
    </row>
    <row r="860" spans="1:6" s="14" customFormat="1" ht="18.75" customHeight="1" x14ac:dyDescent="0.2">
      <c r="A860" s="10"/>
      <c r="B860" s="782"/>
      <c r="C860" s="28"/>
      <c r="D860" s="121"/>
      <c r="E860" s="783"/>
      <c r="F860" s="620"/>
    </row>
    <row r="861" spans="1:6" s="14" customFormat="1" ht="18.75" customHeight="1" x14ac:dyDescent="0.2">
      <c r="A861" s="10"/>
      <c r="B861" s="782"/>
      <c r="C861" s="28"/>
      <c r="D861" s="121"/>
      <c r="E861" s="783"/>
      <c r="F861" s="620"/>
    </row>
    <row r="862" spans="1:6" s="14" customFormat="1" ht="18.75" customHeight="1" x14ac:dyDescent="0.2">
      <c r="A862" s="10"/>
      <c r="B862" s="782"/>
      <c r="C862" s="28"/>
      <c r="D862" s="121"/>
      <c r="E862" s="783"/>
      <c r="F862" s="620"/>
    </row>
    <row r="863" spans="1:6" s="14" customFormat="1" ht="18.75" customHeight="1" x14ac:dyDescent="0.2">
      <c r="A863" s="10"/>
      <c r="B863" s="782"/>
      <c r="C863" s="28"/>
      <c r="D863" s="121"/>
      <c r="E863" s="783"/>
      <c r="F863" s="620"/>
    </row>
    <row r="864" spans="1:6" s="14" customFormat="1" ht="18.75" customHeight="1" x14ac:dyDescent="0.2">
      <c r="A864" s="10"/>
      <c r="B864" s="782"/>
      <c r="C864" s="28"/>
      <c r="D864" s="121"/>
      <c r="E864" s="783"/>
      <c r="F864" s="620"/>
    </row>
    <row r="865" spans="1:6" s="14" customFormat="1" ht="18.75" customHeight="1" x14ac:dyDescent="0.2">
      <c r="A865" s="10"/>
      <c r="B865" s="782"/>
      <c r="C865" s="28"/>
      <c r="D865" s="121"/>
      <c r="E865" s="783"/>
      <c r="F865" s="620"/>
    </row>
    <row r="866" spans="1:6" s="14" customFormat="1" ht="18.75" customHeight="1" x14ac:dyDescent="0.2">
      <c r="A866" s="10"/>
      <c r="B866" s="782"/>
      <c r="C866" s="28"/>
      <c r="D866" s="121"/>
      <c r="E866" s="783"/>
      <c r="F866" s="620"/>
    </row>
    <row r="867" spans="1:6" s="14" customFormat="1" ht="18.75" customHeight="1" x14ac:dyDescent="0.2">
      <c r="A867" s="10"/>
      <c r="B867" s="782"/>
      <c r="C867" s="28"/>
      <c r="D867" s="121"/>
      <c r="E867" s="783"/>
      <c r="F867" s="620"/>
    </row>
    <row r="868" spans="1:6" s="14" customFormat="1" ht="18.75" customHeight="1" x14ac:dyDescent="0.2">
      <c r="A868" s="10"/>
      <c r="B868" s="782"/>
      <c r="C868" s="28"/>
      <c r="D868" s="121"/>
      <c r="E868" s="783"/>
      <c r="F868" s="620"/>
    </row>
    <row r="869" spans="1:6" s="14" customFormat="1" ht="18.75" customHeight="1" x14ac:dyDescent="0.2">
      <c r="A869" s="10"/>
      <c r="B869" s="782"/>
      <c r="C869" s="28"/>
      <c r="D869" s="121"/>
      <c r="E869" s="783"/>
      <c r="F869" s="620"/>
    </row>
    <row r="870" spans="1:6" s="14" customFormat="1" ht="18.75" customHeight="1" x14ac:dyDescent="0.2">
      <c r="A870" s="10"/>
      <c r="B870" s="782"/>
      <c r="C870" s="28"/>
      <c r="D870" s="121"/>
      <c r="E870" s="783"/>
      <c r="F870" s="620"/>
    </row>
    <row r="871" spans="1:6" s="14" customFormat="1" ht="18.75" customHeight="1" x14ac:dyDescent="0.2">
      <c r="A871" s="10"/>
      <c r="B871" s="782"/>
      <c r="C871" s="28"/>
      <c r="D871" s="121"/>
      <c r="E871" s="783"/>
      <c r="F871" s="620"/>
    </row>
    <row r="872" spans="1:6" s="14" customFormat="1" ht="18.75" customHeight="1" x14ac:dyDescent="0.2">
      <c r="A872" s="10"/>
      <c r="B872" s="782"/>
      <c r="C872" s="28"/>
      <c r="D872" s="121"/>
      <c r="E872" s="783"/>
      <c r="F872" s="620"/>
    </row>
    <row r="873" spans="1:6" s="14" customFormat="1" ht="18.75" customHeight="1" x14ac:dyDescent="0.2">
      <c r="A873" s="10"/>
      <c r="B873" s="782"/>
      <c r="C873" s="28"/>
      <c r="D873" s="121"/>
      <c r="E873" s="783"/>
      <c r="F873" s="620"/>
    </row>
    <row r="874" spans="1:6" s="14" customFormat="1" ht="18.75" customHeight="1" x14ac:dyDescent="0.2">
      <c r="A874" s="10"/>
      <c r="B874" s="782"/>
      <c r="C874" s="28"/>
      <c r="D874" s="121"/>
      <c r="E874" s="783"/>
      <c r="F874" s="620"/>
    </row>
    <row r="875" spans="1:6" s="14" customFormat="1" ht="18.75" customHeight="1" x14ac:dyDescent="0.2">
      <c r="A875" s="10"/>
      <c r="B875" s="782"/>
      <c r="C875" s="28"/>
      <c r="D875" s="121"/>
      <c r="E875" s="783"/>
      <c r="F875" s="620"/>
    </row>
    <row r="876" spans="1:6" s="14" customFormat="1" ht="18.75" customHeight="1" x14ac:dyDescent="0.2">
      <c r="A876" s="10"/>
      <c r="B876" s="782"/>
      <c r="C876" s="28"/>
      <c r="D876" s="121"/>
      <c r="E876" s="783"/>
      <c r="F876" s="620"/>
    </row>
    <row r="877" spans="1:6" s="14" customFormat="1" ht="18.75" customHeight="1" x14ac:dyDescent="0.2">
      <c r="A877" s="10"/>
      <c r="B877" s="782"/>
      <c r="C877" s="28"/>
      <c r="D877" s="121"/>
      <c r="E877" s="783"/>
      <c r="F877" s="620"/>
    </row>
    <row r="878" spans="1:6" s="14" customFormat="1" ht="18.75" customHeight="1" x14ac:dyDescent="0.2">
      <c r="A878" s="10"/>
      <c r="B878" s="782"/>
      <c r="C878" s="28"/>
      <c r="D878" s="121"/>
      <c r="E878" s="783"/>
      <c r="F878" s="620"/>
    </row>
    <row r="879" spans="1:6" s="14" customFormat="1" ht="18.75" customHeight="1" x14ac:dyDescent="0.2">
      <c r="A879" s="10"/>
      <c r="B879" s="782"/>
      <c r="C879" s="28"/>
      <c r="D879" s="121"/>
      <c r="E879" s="783"/>
      <c r="F879" s="620"/>
    </row>
    <row r="880" spans="1:6" s="14" customFormat="1" ht="18.75" customHeight="1" x14ac:dyDescent="0.2">
      <c r="A880" s="10"/>
      <c r="B880" s="782"/>
      <c r="C880" s="28"/>
      <c r="D880" s="121"/>
      <c r="E880" s="283"/>
      <c r="F880" s="620"/>
    </row>
    <row r="881" spans="1:60" s="14" customFormat="1" ht="18.75" customHeight="1" x14ac:dyDescent="0.2">
      <c r="A881" s="10"/>
      <c r="B881" s="782"/>
      <c r="C881" s="28"/>
      <c r="D881" s="121"/>
      <c r="E881" s="283"/>
      <c r="F881" s="620"/>
    </row>
    <row r="882" spans="1:60" ht="15" customHeight="1" x14ac:dyDescent="0.25">
      <c r="A882" s="887" t="s">
        <v>0</v>
      </c>
      <c r="B882" s="887"/>
      <c r="C882" s="887"/>
      <c r="D882" s="887"/>
      <c r="E882" s="887"/>
      <c r="F882" s="887"/>
    </row>
    <row r="883" spans="1:60" ht="15" customHeight="1" x14ac:dyDescent="0.25">
      <c r="A883" s="887" t="s">
        <v>1</v>
      </c>
      <c r="B883" s="887"/>
      <c r="C883" s="887"/>
      <c r="D883" s="887"/>
      <c r="E883" s="887"/>
      <c r="F883" s="887"/>
      <c r="G883" s="279"/>
    </row>
    <row r="884" spans="1:60" ht="15" customHeight="1" x14ac:dyDescent="0.25">
      <c r="A884" s="889" t="s">
        <v>6177</v>
      </c>
      <c r="B884" s="889"/>
      <c r="C884" s="889"/>
      <c r="D884" s="889"/>
      <c r="E884" s="889"/>
      <c r="F884" s="889"/>
      <c r="G884" s="279"/>
    </row>
    <row r="885" spans="1:60" ht="15" customHeight="1" x14ac:dyDescent="0.25">
      <c r="A885" s="889" t="s">
        <v>2</v>
      </c>
      <c r="B885" s="889"/>
      <c r="C885" s="889"/>
      <c r="D885" s="889"/>
      <c r="E885" s="889"/>
      <c r="F885" s="889"/>
      <c r="G885" s="279"/>
    </row>
    <row r="886" spans="1:60" ht="15" customHeight="1" x14ac:dyDescent="0.2">
      <c r="A886" s="123"/>
      <c r="G886" s="279"/>
    </row>
    <row r="887" spans="1:60" ht="30" customHeight="1" x14ac:dyDescent="0.2">
      <c r="A887" s="1023" t="s">
        <v>21</v>
      </c>
      <c r="B887" s="1024"/>
      <c r="C887" s="1024"/>
      <c r="D887" s="1024"/>
      <c r="E887" s="1024"/>
      <c r="F887" s="1025"/>
    </row>
    <row r="888" spans="1:60" ht="33" customHeight="1" x14ac:dyDescent="0.2">
      <c r="A888" s="1023" t="s">
        <v>4</v>
      </c>
      <c r="B888" s="1024"/>
      <c r="C888" s="1024"/>
      <c r="D888" s="1024"/>
      <c r="E888" s="1025"/>
      <c r="F888" s="727">
        <v>563434234.90999997</v>
      </c>
    </row>
    <row r="889" spans="1:60" s="68" customFormat="1" ht="21.75" customHeight="1" x14ac:dyDescent="0.2">
      <c r="A889" s="812" t="s">
        <v>5</v>
      </c>
      <c r="B889" s="812" t="s">
        <v>6</v>
      </c>
      <c r="C889" s="812" t="s">
        <v>22</v>
      </c>
      <c r="D889" s="812" t="s">
        <v>8</v>
      </c>
      <c r="E889" s="812" t="s">
        <v>9</v>
      </c>
      <c r="F889" s="812" t="s">
        <v>6181</v>
      </c>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c r="BG889" s="69"/>
      <c r="BH889" s="69"/>
    </row>
    <row r="890" spans="1:60" ht="15" customHeight="1" x14ac:dyDescent="0.2">
      <c r="A890" s="134"/>
      <c r="B890" s="16"/>
      <c r="C890" s="2" t="s">
        <v>32</v>
      </c>
      <c r="D890" s="128">
        <v>37139913.82</v>
      </c>
      <c r="E890" s="608"/>
      <c r="F890" s="332">
        <f>F888+D890</f>
        <v>600574148.73000002</v>
      </c>
    </row>
    <row r="891" spans="1:60" ht="15" customHeight="1" x14ac:dyDescent="0.2">
      <c r="A891" s="134"/>
      <c r="B891" s="16"/>
      <c r="C891" s="2" t="s">
        <v>32</v>
      </c>
      <c r="D891" s="128"/>
      <c r="E891" s="717"/>
      <c r="F891" s="332">
        <f>F890</f>
        <v>600574148.73000002</v>
      </c>
    </row>
    <row r="892" spans="1:60" ht="15" customHeight="1" x14ac:dyDescent="0.2">
      <c r="A892" s="134"/>
      <c r="B892" s="16"/>
      <c r="C892" s="2" t="s">
        <v>751</v>
      </c>
      <c r="D892" s="128"/>
      <c r="E892" s="608"/>
      <c r="F892" s="332">
        <f>F891</f>
        <v>600574148.73000002</v>
      </c>
    </row>
    <row r="893" spans="1:60" ht="15" customHeight="1" x14ac:dyDescent="0.2">
      <c r="A893" s="61"/>
      <c r="B893" s="16"/>
      <c r="C893" s="2" t="s">
        <v>1358</v>
      </c>
      <c r="D893" s="62"/>
      <c r="E893" s="717">
        <v>175</v>
      </c>
      <c r="F893" s="332">
        <f>F892-E893</f>
        <v>600573973.73000002</v>
      </c>
    </row>
    <row r="894" spans="1:60" ht="21.75" customHeight="1" x14ac:dyDescent="0.2">
      <c r="A894" s="59"/>
      <c r="B894" s="20"/>
      <c r="C894" s="64"/>
      <c r="D894" s="72"/>
      <c r="E894" s="65"/>
      <c r="F894" s="114"/>
    </row>
    <row r="895" spans="1:60" ht="21.75" customHeight="1" x14ac:dyDescent="0.2">
      <c r="A895" s="59"/>
      <c r="B895" s="20"/>
      <c r="C895" s="64"/>
      <c r="D895" s="72"/>
      <c r="E895" s="65"/>
      <c r="F895" s="114"/>
    </row>
    <row r="896" spans="1:60" s="628" customFormat="1" ht="15" customHeight="1" x14ac:dyDescent="0.25">
      <c r="A896" s="738"/>
      <c r="B896" s="739"/>
      <c r="C896" s="740"/>
      <c r="D896" s="741"/>
      <c r="E896" s="742"/>
      <c r="F896" s="743"/>
      <c r="G896" s="744"/>
      <c r="H896" s="744"/>
      <c r="I896" s="744"/>
      <c r="J896" s="744"/>
      <c r="K896" s="744"/>
      <c r="L896" s="744"/>
      <c r="M896" s="744"/>
      <c r="N896" s="744"/>
      <c r="O896" s="744"/>
      <c r="P896" s="744"/>
      <c r="Q896" s="744"/>
      <c r="R896" s="744"/>
      <c r="S896" s="744"/>
      <c r="T896" s="744"/>
      <c r="U896" s="744"/>
      <c r="V896" s="744"/>
      <c r="W896" s="744"/>
      <c r="X896" s="744"/>
      <c r="Y896" s="744"/>
      <c r="Z896" s="744"/>
      <c r="AA896" s="744"/>
      <c r="AB896" s="744"/>
      <c r="AC896" s="744"/>
      <c r="AD896" s="744"/>
      <c r="AE896" s="744"/>
      <c r="AF896" s="744"/>
      <c r="AG896" s="744"/>
      <c r="AH896" s="744"/>
      <c r="AI896" s="744"/>
      <c r="AJ896" s="744"/>
      <c r="AK896" s="744"/>
      <c r="AL896" s="744"/>
      <c r="AM896" s="744"/>
      <c r="AN896" s="744"/>
      <c r="AO896" s="744"/>
      <c r="AP896" s="744"/>
      <c r="AQ896" s="744"/>
      <c r="AR896" s="744"/>
      <c r="AS896" s="744"/>
      <c r="AT896" s="744"/>
      <c r="AU896" s="744"/>
      <c r="AV896" s="744"/>
      <c r="AW896" s="744"/>
      <c r="AX896" s="744"/>
      <c r="AY896" s="744"/>
      <c r="AZ896" s="744"/>
      <c r="BA896" s="744"/>
      <c r="BB896" s="744"/>
      <c r="BC896" s="744"/>
      <c r="BD896" s="744"/>
      <c r="BE896" s="744"/>
      <c r="BF896" s="744"/>
      <c r="BG896" s="744"/>
      <c r="BH896" s="744"/>
    </row>
    <row r="897" spans="1:60" s="628" customFormat="1" ht="15" customHeight="1" x14ac:dyDescent="0.25">
      <c r="A897" s="887" t="s">
        <v>0</v>
      </c>
      <c r="B897" s="887"/>
      <c r="C897" s="887"/>
      <c r="D897" s="887"/>
      <c r="E897" s="887"/>
      <c r="F897" s="887"/>
      <c r="G897" s="744"/>
      <c r="H897" s="744"/>
      <c r="I897" s="744"/>
      <c r="J897" s="744"/>
      <c r="K897" s="744"/>
      <c r="L897" s="744"/>
      <c r="M897" s="744"/>
      <c r="N897" s="744"/>
      <c r="O897" s="744"/>
      <c r="P897" s="744"/>
      <c r="Q897" s="744"/>
      <c r="R897" s="744"/>
      <c r="S897" s="744"/>
      <c r="T897" s="744"/>
      <c r="U897" s="744"/>
      <c r="V897" s="744"/>
      <c r="W897" s="744"/>
      <c r="X897" s="744"/>
      <c r="Y897" s="744"/>
      <c r="Z897" s="744"/>
      <c r="AA897" s="744"/>
      <c r="AB897" s="744"/>
      <c r="AC897" s="744"/>
      <c r="AD897" s="744"/>
      <c r="AE897" s="744"/>
      <c r="AF897" s="744"/>
      <c r="AG897" s="744"/>
      <c r="AH897" s="744"/>
      <c r="AI897" s="744"/>
      <c r="AJ897" s="744"/>
      <c r="AK897" s="744"/>
      <c r="AL897" s="744"/>
      <c r="AM897" s="744"/>
      <c r="AN897" s="744"/>
      <c r="AO897" s="744"/>
      <c r="AP897" s="744"/>
      <c r="AQ897" s="744"/>
      <c r="AR897" s="744"/>
      <c r="AS897" s="744"/>
      <c r="AT897" s="744"/>
      <c r="AU897" s="744"/>
      <c r="AV897" s="744"/>
      <c r="AW897" s="744"/>
      <c r="AX897" s="744"/>
      <c r="AY897" s="744"/>
      <c r="AZ897" s="744"/>
      <c r="BA897" s="744"/>
      <c r="BB897" s="744"/>
      <c r="BC897" s="744"/>
      <c r="BD897" s="744"/>
      <c r="BE897" s="744"/>
      <c r="BF897" s="744"/>
      <c r="BG897" s="744"/>
      <c r="BH897" s="744"/>
    </row>
    <row r="898" spans="1:60" s="628" customFormat="1" ht="15" customHeight="1" x14ac:dyDescent="0.25">
      <c r="A898" s="887" t="s">
        <v>1</v>
      </c>
      <c r="B898" s="887"/>
      <c r="C898" s="887"/>
      <c r="D898" s="887"/>
      <c r="E898" s="887"/>
      <c r="F898" s="887"/>
      <c r="G898" s="744"/>
      <c r="H898" s="744"/>
      <c r="I898" s="744"/>
      <c r="J898" s="744"/>
      <c r="K898" s="744"/>
      <c r="L898" s="744"/>
      <c r="M898" s="744"/>
      <c r="N898" s="744"/>
      <c r="O898" s="744"/>
      <c r="P898" s="744"/>
      <c r="Q898" s="744"/>
      <c r="R898" s="744"/>
      <c r="S898" s="744"/>
      <c r="T898" s="744"/>
      <c r="U898" s="744"/>
      <c r="V898" s="744"/>
      <c r="W898" s="744"/>
      <c r="X898" s="744"/>
      <c r="Y898" s="744"/>
      <c r="Z898" s="744"/>
      <c r="AA898" s="744"/>
      <c r="AB898" s="744"/>
      <c r="AC898" s="744"/>
      <c r="AD898" s="744"/>
      <c r="AE898" s="744"/>
      <c r="AF898" s="744"/>
      <c r="AG898" s="744"/>
      <c r="AH898" s="744"/>
      <c r="AI898" s="744"/>
      <c r="AJ898" s="744"/>
      <c r="AK898" s="744"/>
      <c r="AL898" s="744"/>
      <c r="AM898" s="744"/>
      <c r="AN898" s="744"/>
      <c r="AO898" s="744"/>
      <c r="AP898" s="744"/>
      <c r="AQ898" s="744"/>
      <c r="AR898" s="744"/>
      <c r="AS898" s="744"/>
      <c r="AT898" s="744"/>
      <c r="AU898" s="744"/>
      <c r="AV898" s="744"/>
      <c r="AW898" s="744"/>
      <c r="AX898" s="744"/>
      <c r="AY898" s="744"/>
      <c r="AZ898" s="744"/>
      <c r="BA898" s="744"/>
      <c r="BB898" s="744"/>
      <c r="BC898" s="744"/>
      <c r="BD898" s="744"/>
      <c r="BE898" s="744"/>
      <c r="BF898" s="744"/>
      <c r="BG898" s="744"/>
      <c r="BH898" s="744"/>
    </row>
    <row r="899" spans="1:60" s="746" customFormat="1" ht="15" customHeight="1" x14ac:dyDescent="0.25">
      <c r="A899" s="889" t="s">
        <v>6177</v>
      </c>
      <c r="B899" s="889"/>
      <c r="C899" s="889"/>
      <c r="D899" s="889"/>
      <c r="E899" s="889"/>
      <c r="F899" s="889"/>
      <c r="G899" s="744"/>
      <c r="H899" s="745"/>
      <c r="I899" s="745"/>
      <c r="J899" s="745"/>
      <c r="K899" s="745"/>
      <c r="L899" s="745"/>
      <c r="M899" s="745"/>
      <c r="N899" s="745"/>
      <c r="O899" s="745"/>
      <c r="P899" s="745"/>
      <c r="Q899" s="745"/>
      <c r="R899" s="745"/>
      <c r="S899" s="745"/>
      <c r="T899" s="745"/>
      <c r="U899" s="745"/>
      <c r="V899" s="745"/>
      <c r="W899" s="745"/>
      <c r="X899" s="745"/>
      <c r="Y899" s="745"/>
      <c r="Z899" s="745"/>
      <c r="AA899" s="745"/>
      <c r="AB899" s="745"/>
      <c r="AC899" s="745"/>
      <c r="AD899" s="745"/>
      <c r="AE899" s="745"/>
      <c r="AF899" s="745"/>
      <c r="AG899" s="745"/>
      <c r="AH899" s="745"/>
      <c r="AI899" s="745"/>
      <c r="AJ899" s="745"/>
      <c r="AK899" s="745"/>
      <c r="AL899" s="745"/>
      <c r="AM899" s="745"/>
      <c r="AN899" s="745"/>
      <c r="AO899" s="745"/>
      <c r="AP899" s="745"/>
      <c r="AQ899" s="745"/>
      <c r="AR899" s="745"/>
      <c r="AS899" s="745"/>
      <c r="AT899" s="745"/>
      <c r="AU899" s="745"/>
      <c r="AV899" s="745"/>
      <c r="AW899" s="745"/>
      <c r="AX899" s="745"/>
      <c r="AY899" s="745"/>
      <c r="AZ899" s="745"/>
      <c r="BA899" s="745"/>
      <c r="BB899" s="745"/>
      <c r="BC899" s="745"/>
      <c r="BD899" s="745"/>
      <c r="BE899" s="745"/>
      <c r="BF899" s="745"/>
      <c r="BG899" s="745"/>
      <c r="BH899" s="745"/>
    </row>
    <row r="900" spans="1:60" s="746" customFormat="1" ht="15" customHeight="1" x14ac:dyDescent="0.25">
      <c r="A900" s="889" t="s">
        <v>2</v>
      </c>
      <c r="B900" s="889"/>
      <c r="C900" s="889"/>
      <c r="D900" s="889"/>
      <c r="E900" s="889"/>
      <c r="F900" s="889"/>
      <c r="G900" s="744"/>
      <c r="H900" s="745"/>
      <c r="I900" s="745"/>
      <c r="J900" s="745"/>
      <c r="K900" s="745"/>
      <c r="L900" s="745"/>
      <c r="M900" s="745"/>
      <c r="N900" s="745"/>
      <c r="O900" s="745"/>
      <c r="P900" s="745"/>
      <c r="Q900" s="745"/>
      <c r="R900" s="745"/>
      <c r="S900" s="745"/>
      <c r="T900" s="745"/>
      <c r="U900" s="745"/>
      <c r="V900" s="745"/>
      <c r="W900" s="745"/>
      <c r="X900" s="745"/>
      <c r="Y900" s="745"/>
      <c r="Z900" s="745"/>
      <c r="AA900" s="745"/>
      <c r="AB900" s="745"/>
      <c r="AC900" s="745"/>
      <c r="AD900" s="745"/>
      <c r="AE900" s="745"/>
      <c r="AF900" s="745"/>
      <c r="AG900" s="745"/>
      <c r="AH900" s="745"/>
      <c r="AI900" s="745"/>
      <c r="AJ900" s="745"/>
      <c r="AK900" s="745"/>
      <c r="AL900" s="745"/>
      <c r="AM900" s="745"/>
      <c r="AN900" s="745"/>
      <c r="AO900" s="745"/>
      <c r="AP900" s="745"/>
      <c r="AQ900" s="745"/>
      <c r="AR900" s="745"/>
      <c r="AS900" s="745"/>
      <c r="AT900" s="745"/>
      <c r="AU900" s="745"/>
      <c r="AV900" s="745"/>
      <c r="AW900" s="745"/>
      <c r="AX900" s="745"/>
      <c r="AY900" s="745"/>
      <c r="AZ900" s="745"/>
      <c r="BA900" s="745"/>
      <c r="BB900" s="745"/>
      <c r="BC900" s="745"/>
      <c r="BD900" s="745"/>
      <c r="BE900" s="745"/>
      <c r="BF900" s="745"/>
      <c r="BG900" s="745"/>
      <c r="BH900" s="745"/>
    </row>
    <row r="901" spans="1:60" s="746" customFormat="1" ht="16.5" customHeight="1" x14ac:dyDescent="0.25">
      <c r="A901" s="747"/>
      <c r="B901" s="627"/>
      <c r="C901" s="628"/>
      <c r="D901" s="629"/>
      <c r="E901" s="630"/>
      <c r="F901" s="631"/>
      <c r="G901" s="744"/>
      <c r="H901" s="745"/>
      <c r="I901" s="745"/>
      <c r="J901" s="745"/>
      <c r="K901" s="745"/>
      <c r="L901" s="745"/>
      <c r="M901" s="745"/>
      <c r="N901" s="745"/>
      <c r="O901" s="745"/>
      <c r="P901" s="745"/>
      <c r="Q901" s="745"/>
      <c r="R901" s="745"/>
      <c r="S901" s="745"/>
      <c r="T901" s="745"/>
      <c r="U901" s="745"/>
      <c r="V901" s="745"/>
      <c r="W901" s="745"/>
      <c r="X901" s="745"/>
      <c r="Y901" s="745"/>
      <c r="Z901" s="745"/>
      <c r="AA901" s="745"/>
      <c r="AB901" s="745"/>
      <c r="AC901" s="745"/>
      <c r="AD901" s="745"/>
      <c r="AE901" s="745"/>
      <c r="AF901" s="745"/>
      <c r="AG901" s="745"/>
      <c r="AH901" s="745"/>
      <c r="AI901" s="745"/>
      <c r="AJ901" s="745"/>
      <c r="AK901" s="745"/>
      <c r="AL901" s="745"/>
      <c r="AM901" s="745"/>
      <c r="AN901" s="745"/>
      <c r="AO901" s="745"/>
      <c r="AP901" s="745"/>
      <c r="AQ901" s="745"/>
      <c r="AR901" s="745"/>
      <c r="AS901" s="745"/>
      <c r="AT901" s="745"/>
      <c r="AU901" s="745"/>
      <c r="AV901" s="745"/>
      <c r="AW901" s="745"/>
      <c r="AX901" s="745"/>
      <c r="AY901" s="745"/>
      <c r="AZ901" s="745"/>
      <c r="BA901" s="745"/>
      <c r="BB901" s="745"/>
      <c r="BC901" s="745"/>
      <c r="BD901" s="745"/>
      <c r="BE901" s="745"/>
      <c r="BF901" s="745"/>
      <c r="BG901" s="745"/>
      <c r="BH901" s="745"/>
    </row>
    <row r="902" spans="1:60" s="729" customFormat="1" ht="18" customHeight="1" x14ac:dyDescent="0.2">
      <c r="A902" s="1023" t="s">
        <v>38</v>
      </c>
      <c r="B902" s="1024"/>
      <c r="C902" s="1024"/>
      <c r="D902" s="1024"/>
      <c r="E902" s="1024"/>
      <c r="F902" s="1025"/>
      <c r="G902" s="728"/>
      <c r="H902" s="728"/>
      <c r="I902" s="728"/>
      <c r="J902" s="728"/>
      <c r="K902" s="728"/>
      <c r="L902" s="728"/>
      <c r="M902" s="728"/>
      <c r="N902" s="728"/>
      <c r="O902" s="728"/>
      <c r="P902" s="728"/>
      <c r="Q902" s="728"/>
      <c r="R902" s="728"/>
      <c r="S902" s="728"/>
      <c r="T902" s="728"/>
      <c r="U902" s="728"/>
      <c r="V902" s="728"/>
      <c r="W902" s="728"/>
      <c r="X902" s="728"/>
      <c r="Y902" s="728"/>
      <c r="Z902" s="728"/>
      <c r="AA902" s="728"/>
      <c r="AB902" s="728"/>
      <c r="AC902" s="728"/>
      <c r="AD902" s="728"/>
      <c r="AE902" s="728"/>
      <c r="AF902" s="728"/>
      <c r="AG902" s="728"/>
      <c r="AH902" s="728"/>
      <c r="AI902" s="728"/>
      <c r="AJ902" s="728"/>
      <c r="AK902" s="728"/>
      <c r="AL902" s="728"/>
      <c r="AM902" s="728"/>
      <c r="AN902" s="728"/>
      <c r="AO902" s="728"/>
      <c r="AP902" s="728"/>
      <c r="AQ902" s="728"/>
      <c r="AR902" s="728"/>
      <c r="AS902" s="728"/>
      <c r="AT902" s="728"/>
      <c r="AU902" s="728"/>
      <c r="AV902" s="728"/>
      <c r="AW902" s="728"/>
      <c r="AX902" s="728"/>
      <c r="AY902" s="728"/>
      <c r="AZ902" s="728"/>
      <c r="BA902" s="728"/>
      <c r="BB902" s="728"/>
      <c r="BC902" s="728"/>
      <c r="BD902" s="728"/>
      <c r="BE902" s="728"/>
      <c r="BF902" s="728"/>
      <c r="BG902" s="728"/>
      <c r="BH902" s="728"/>
    </row>
    <row r="903" spans="1:60" s="729" customFormat="1" ht="12.75" customHeight="1" x14ac:dyDescent="0.2">
      <c r="A903" s="1023" t="s">
        <v>4</v>
      </c>
      <c r="B903" s="1024"/>
      <c r="C903" s="1024"/>
      <c r="D903" s="1024"/>
      <c r="E903" s="1025"/>
      <c r="F903" s="727">
        <v>46510756.43</v>
      </c>
      <c r="G903" s="728"/>
      <c r="H903" s="728"/>
      <c r="I903" s="728"/>
      <c r="J903" s="728"/>
      <c r="K903" s="728"/>
      <c r="L903" s="728"/>
      <c r="M903" s="728"/>
      <c r="N903" s="728"/>
      <c r="O903" s="728"/>
      <c r="P903" s="728"/>
      <c r="Q903" s="728"/>
      <c r="R903" s="728"/>
      <c r="S903" s="728"/>
      <c r="T903" s="728"/>
      <c r="U903" s="728"/>
      <c r="V903" s="728"/>
      <c r="W903" s="728"/>
      <c r="X903" s="728"/>
      <c r="Y903" s="728"/>
      <c r="Z903" s="728"/>
      <c r="AA903" s="728"/>
      <c r="AB903" s="728"/>
      <c r="AC903" s="728"/>
      <c r="AD903" s="728"/>
      <c r="AE903" s="728"/>
      <c r="AF903" s="728"/>
      <c r="AG903" s="728"/>
      <c r="AH903" s="728"/>
      <c r="AI903" s="728"/>
      <c r="AJ903" s="728"/>
      <c r="AK903" s="728"/>
      <c r="AL903" s="728"/>
      <c r="AM903" s="728"/>
      <c r="AN903" s="728"/>
      <c r="AO903" s="728"/>
      <c r="AP903" s="728"/>
      <c r="AQ903" s="728"/>
      <c r="AR903" s="728"/>
      <c r="AS903" s="728"/>
      <c r="AT903" s="728"/>
      <c r="AU903" s="728"/>
      <c r="AV903" s="728"/>
      <c r="AW903" s="728"/>
      <c r="AX903" s="728"/>
      <c r="AY903" s="728"/>
      <c r="AZ903" s="728"/>
      <c r="BA903" s="728"/>
      <c r="BB903" s="728"/>
      <c r="BC903" s="728"/>
      <c r="BD903" s="728"/>
      <c r="BE903" s="728"/>
      <c r="BF903" s="728"/>
      <c r="BG903" s="728"/>
      <c r="BH903" s="728"/>
    </row>
    <row r="904" spans="1:60" s="729" customFormat="1" ht="12.75" customHeight="1" x14ac:dyDescent="0.2">
      <c r="A904" s="812" t="s">
        <v>5</v>
      </c>
      <c r="B904" s="812" t="s">
        <v>6</v>
      </c>
      <c r="C904" s="812" t="s">
        <v>22</v>
      </c>
      <c r="D904" s="812" t="s">
        <v>8</v>
      </c>
      <c r="E904" s="812" t="s">
        <v>9</v>
      </c>
      <c r="F904" s="812" t="s">
        <v>6181</v>
      </c>
      <c r="G904" s="728"/>
      <c r="H904" s="728"/>
      <c r="I904" s="728"/>
      <c r="J904" s="728"/>
      <c r="K904" s="728"/>
      <c r="L904" s="728"/>
      <c r="M904" s="728"/>
      <c r="N904" s="728"/>
      <c r="O904" s="728"/>
      <c r="P904" s="728"/>
      <c r="Q904" s="728"/>
      <c r="R904" s="728"/>
      <c r="S904" s="728"/>
      <c r="T904" s="728"/>
      <c r="U904" s="728"/>
      <c r="V904" s="728"/>
      <c r="W904" s="728"/>
      <c r="X904" s="728"/>
      <c r="Y904" s="728"/>
      <c r="Z904" s="728"/>
      <c r="AA904" s="728"/>
      <c r="AB904" s="728"/>
      <c r="AC904" s="728"/>
      <c r="AD904" s="728"/>
      <c r="AE904" s="728"/>
      <c r="AF904" s="728"/>
      <c r="AG904" s="728"/>
      <c r="AH904" s="728"/>
      <c r="AI904" s="728"/>
      <c r="AJ904" s="728"/>
      <c r="AK904" s="728"/>
      <c r="AL904" s="728"/>
      <c r="AM904" s="728"/>
      <c r="AN904" s="728"/>
      <c r="AO904" s="728"/>
      <c r="AP904" s="728"/>
      <c r="AQ904" s="728"/>
      <c r="AR904" s="728"/>
      <c r="AS904" s="728"/>
      <c r="AT904" s="728"/>
      <c r="AU904" s="728"/>
      <c r="AV904" s="728"/>
      <c r="AW904" s="728"/>
      <c r="AX904" s="728"/>
      <c r="AY904" s="728"/>
      <c r="AZ904" s="728"/>
      <c r="BA904" s="728"/>
      <c r="BB904" s="728"/>
      <c r="BC904" s="728"/>
      <c r="BD904" s="728"/>
      <c r="BE904" s="728"/>
      <c r="BF904" s="728"/>
      <c r="BG904" s="728"/>
      <c r="BH904" s="728"/>
    </row>
    <row r="905" spans="1:60" ht="11.25" customHeight="1" x14ac:dyDescent="0.2">
      <c r="A905" s="134"/>
      <c r="B905" s="16"/>
      <c r="C905" s="2" t="s">
        <v>387</v>
      </c>
      <c r="D905" s="730">
        <v>22752766.899999999</v>
      </c>
      <c r="E905" s="608"/>
      <c r="F905" s="332">
        <f>F903+D905</f>
        <v>69263523.329999998</v>
      </c>
    </row>
    <row r="906" spans="1:60" x14ac:dyDescent="0.2">
      <c r="A906" s="134"/>
      <c r="B906" s="16"/>
      <c r="C906" s="2" t="s">
        <v>32</v>
      </c>
      <c r="D906" s="128"/>
      <c r="E906" s="40"/>
      <c r="F906" s="332">
        <f>F905</f>
        <v>69263523.329999998</v>
      </c>
    </row>
    <row r="907" spans="1:60" x14ac:dyDescent="0.2">
      <c r="A907" s="134"/>
      <c r="B907" s="16"/>
      <c r="C907" s="2" t="s">
        <v>1330</v>
      </c>
      <c r="D907" s="128"/>
      <c r="E907" s="40">
        <v>1054900</v>
      </c>
      <c r="F907" s="332">
        <f>F906-E907</f>
        <v>68208623.329999998</v>
      </c>
    </row>
    <row r="908" spans="1:60" x14ac:dyDescent="0.2">
      <c r="A908" s="134"/>
      <c r="B908" s="16"/>
      <c r="C908" s="2" t="s">
        <v>1334</v>
      </c>
      <c r="D908" s="128"/>
      <c r="E908" s="40"/>
      <c r="F908" s="332">
        <f>F907</f>
        <v>68208623.329999998</v>
      </c>
    </row>
    <row r="909" spans="1:60" ht="15" customHeight="1" x14ac:dyDescent="0.2">
      <c r="A909" s="134"/>
      <c r="B909" s="16"/>
      <c r="C909" s="2" t="s">
        <v>1331</v>
      </c>
      <c r="D909" s="128"/>
      <c r="E909" s="40">
        <v>1000</v>
      </c>
      <c r="F909" s="332">
        <f>F908-E909</f>
        <v>68207623.329999998</v>
      </c>
    </row>
    <row r="910" spans="1:60" ht="15" customHeight="1" x14ac:dyDescent="0.2">
      <c r="A910" s="134"/>
      <c r="B910" s="16"/>
      <c r="C910" s="2" t="s">
        <v>6174</v>
      </c>
      <c r="D910" s="128"/>
      <c r="E910" s="40">
        <v>145.5</v>
      </c>
      <c r="F910" s="332">
        <f>F909-E910</f>
        <v>68207477.829999998</v>
      </c>
    </row>
    <row r="911" spans="1:60" ht="15" customHeight="1" x14ac:dyDescent="0.2">
      <c r="A911" s="134"/>
      <c r="B911" s="16"/>
      <c r="C911" s="2" t="s">
        <v>6198</v>
      </c>
      <c r="D911" s="128"/>
      <c r="E911" s="40">
        <v>3311.96</v>
      </c>
      <c r="F911" s="332">
        <f>F910-E911</f>
        <v>68204165.870000005</v>
      </c>
    </row>
    <row r="912" spans="1:60" x14ac:dyDescent="0.2">
      <c r="A912" s="134"/>
      <c r="B912" s="16"/>
      <c r="C912" s="2" t="s">
        <v>1333</v>
      </c>
      <c r="D912" s="128"/>
      <c r="E912" s="40">
        <v>150</v>
      </c>
      <c r="F912" s="332">
        <f>F911-E912</f>
        <v>68204015.870000005</v>
      </c>
    </row>
    <row r="913" spans="1:6" x14ac:dyDescent="0.2">
      <c r="A913" s="134"/>
      <c r="B913" s="16"/>
      <c r="C913" s="2" t="s">
        <v>2372</v>
      </c>
      <c r="D913" s="128">
        <v>70209.41</v>
      </c>
      <c r="E913" s="40"/>
      <c r="F913" s="332">
        <f>F912+D913</f>
        <v>68274225.280000001</v>
      </c>
    </row>
    <row r="914" spans="1:6" x14ac:dyDescent="0.2">
      <c r="A914" s="134"/>
      <c r="B914" s="16"/>
      <c r="C914" s="2" t="s">
        <v>4384</v>
      </c>
      <c r="D914" s="40">
        <v>324169.78999999998</v>
      </c>
      <c r="E914" s="40"/>
      <c r="F914" s="332">
        <f>F913+D914</f>
        <v>68598395.070000008</v>
      </c>
    </row>
    <row r="915" spans="1:6" x14ac:dyDescent="0.2">
      <c r="A915" s="59"/>
      <c r="B915" s="20"/>
      <c r="C915" s="86"/>
      <c r="D915" s="72"/>
      <c r="E915" s="65"/>
      <c r="F915" s="164"/>
    </row>
    <row r="916" spans="1:6" x14ac:dyDescent="0.2">
      <c r="A916" s="59"/>
      <c r="B916" s="20"/>
      <c r="C916" s="86"/>
      <c r="D916" s="72"/>
      <c r="E916" s="65"/>
      <c r="F916" s="164"/>
    </row>
    <row r="917" spans="1:6" x14ac:dyDescent="0.2">
      <c r="A917" s="59"/>
      <c r="B917" s="20"/>
      <c r="C917" s="86"/>
      <c r="D917" s="72"/>
      <c r="E917" s="65"/>
      <c r="F917" s="164"/>
    </row>
    <row r="918" spans="1:6" x14ac:dyDescent="0.2">
      <c r="A918" s="59"/>
      <c r="B918" s="20"/>
      <c r="C918" s="86"/>
      <c r="D918" s="72"/>
      <c r="E918" s="65"/>
      <c r="F918" s="164"/>
    </row>
    <row r="919" spans="1:6" x14ac:dyDescent="0.2">
      <c r="A919" s="59"/>
      <c r="B919" s="20"/>
      <c r="C919" s="86"/>
      <c r="D919" s="72"/>
      <c r="E919" s="65"/>
      <c r="F919" s="164"/>
    </row>
    <row r="920" spans="1:6" x14ac:dyDescent="0.2">
      <c r="A920" s="59"/>
      <c r="B920" s="20"/>
      <c r="C920" s="86"/>
      <c r="D920" s="72"/>
      <c r="E920" s="65"/>
      <c r="F920" s="164"/>
    </row>
    <row r="921" spans="1:6" x14ac:dyDescent="0.2">
      <c r="A921" s="59"/>
      <c r="B921" s="20"/>
      <c r="C921" s="86"/>
      <c r="D921" s="72"/>
      <c r="E921" s="65"/>
      <c r="F921" s="164"/>
    </row>
    <row r="922" spans="1:6" x14ac:dyDescent="0.2">
      <c r="A922" s="59"/>
      <c r="B922" s="20"/>
      <c r="C922" s="86"/>
      <c r="D922" s="72"/>
      <c r="E922" s="65"/>
      <c r="F922" s="164"/>
    </row>
    <row r="923" spans="1:6" x14ac:dyDescent="0.2">
      <c r="A923" s="59"/>
      <c r="B923" s="20"/>
      <c r="C923" s="86"/>
      <c r="D923" s="72"/>
      <c r="E923" s="65"/>
      <c r="F923" s="164"/>
    </row>
    <row r="924" spans="1:6" x14ac:dyDescent="0.2">
      <c r="A924" s="59"/>
      <c r="B924" s="20"/>
      <c r="C924" s="86"/>
      <c r="D924" s="72"/>
      <c r="E924" s="65"/>
      <c r="F924" s="164"/>
    </row>
    <row r="925" spans="1:6" x14ac:dyDescent="0.2">
      <c r="A925" s="59"/>
      <c r="B925" s="20"/>
      <c r="C925" s="86"/>
      <c r="D925" s="72"/>
      <c r="E925" s="65"/>
      <c r="F925" s="164"/>
    </row>
    <row r="926" spans="1:6" x14ac:dyDescent="0.2">
      <c r="A926" s="59"/>
      <c r="B926" s="20"/>
      <c r="C926" s="86"/>
      <c r="D926" s="72"/>
      <c r="E926" s="65"/>
      <c r="F926" s="164"/>
    </row>
    <row r="927" spans="1:6" x14ac:dyDescent="0.2">
      <c r="A927" s="59"/>
      <c r="B927" s="20"/>
      <c r="C927" s="86"/>
      <c r="D927" s="72"/>
      <c r="E927" s="65"/>
      <c r="F927" s="164"/>
    </row>
    <row r="928" spans="1:6" x14ac:dyDescent="0.2">
      <c r="A928" s="59"/>
      <c r="B928" s="20"/>
      <c r="C928" s="86"/>
      <c r="D928" s="72"/>
      <c r="E928" s="65"/>
      <c r="F928" s="164"/>
    </row>
    <row r="929" spans="1:6" x14ac:dyDescent="0.2">
      <c r="A929" s="59"/>
      <c r="B929" s="20"/>
      <c r="C929" s="86"/>
      <c r="D929" s="72"/>
      <c r="E929" s="65"/>
      <c r="F929" s="164"/>
    </row>
    <row r="930" spans="1:6" x14ac:dyDescent="0.2">
      <c r="A930" s="59"/>
      <c r="B930" s="20"/>
      <c r="C930" s="86"/>
      <c r="D930" s="72"/>
      <c r="E930" s="65"/>
      <c r="F930" s="164"/>
    </row>
    <row r="931" spans="1:6" x14ac:dyDescent="0.2">
      <c r="A931" s="59"/>
      <c r="B931" s="20"/>
      <c r="C931" s="86"/>
      <c r="D931" s="72"/>
      <c r="E931" s="65"/>
      <c r="F931" s="164"/>
    </row>
    <row r="932" spans="1:6" x14ac:dyDescent="0.2">
      <c r="A932" s="59"/>
      <c r="B932" s="20"/>
      <c r="C932" s="86"/>
      <c r="D932" s="72"/>
      <c r="E932" s="65"/>
      <c r="F932" s="164"/>
    </row>
    <row r="933" spans="1:6" x14ac:dyDescent="0.2">
      <c r="A933" s="59"/>
      <c r="B933" s="20"/>
      <c r="C933" s="86"/>
      <c r="D933" s="72"/>
      <c r="E933" s="65"/>
      <c r="F933" s="164"/>
    </row>
    <row r="934" spans="1:6" x14ac:dyDescent="0.2">
      <c r="A934" s="59"/>
      <c r="B934" s="20"/>
      <c r="C934" s="86"/>
      <c r="D934" s="72"/>
      <c r="E934" s="65"/>
      <c r="F934" s="164"/>
    </row>
    <row r="935" spans="1:6" x14ac:dyDescent="0.2">
      <c r="A935" s="59"/>
      <c r="B935" s="20"/>
      <c r="C935" s="86"/>
      <c r="D935" s="72"/>
      <c r="E935" s="65"/>
      <c r="F935" s="164"/>
    </row>
    <row r="936" spans="1:6" x14ac:dyDescent="0.2">
      <c r="A936" s="59"/>
      <c r="B936" s="20"/>
      <c r="C936" s="86"/>
      <c r="D936" s="72"/>
      <c r="E936" s="65"/>
      <c r="F936" s="164"/>
    </row>
    <row r="937" spans="1:6" x14ac:dyDescent="0.2">
      <c r="A937" s="59"/>
      <c r="B937" s="20"/>
      <c r="C937" s="86"/>
      <c r="D937" s="72"/>
      <c r="E937" s="65"/>
      <c r="F937" s="164"/>
    </row>
    <row r="938" spans="1:6" x14ac:dyDescent="0.2">
      <c r="A938" s="59"/>
      <c r="B938" s="20"/>
      <c r="C938" s="86"/>
      <c r="D938" s="72"/>
      <c r="E938" s="65"/>
      <c r="F938" s="164"/>
    </row>
    <row r="939" spans="1:6" x14ac:dyDescent="0.2">
      <c r="A939" s="59"/>
      <c r="B939" s="20"/>
      <c r="C939" s="86"/>
      <c r="D939" s="72"/>
      <c r="E939" s="65"/>
      <c r="F939" s="164"/>
    </row>
    <row r="940" spans="1:6" x14ac:dyDescent="0.2">
      <c r="A940" s="59"/>
      <c r="B940" s="20"/>
      <c r="C940" s="86"/>
      <c r="D940" s="72"/>
      <c r="E940" s="65"/>
      <c r="F940" s="164"/>
    </row>
    <row r="941" spans="1:6" x14ac:dyDescent="0.2">
      <c r="A941" s="59"/>
      <c r="B941" s="20"/>
      <c r="C941" s="86"/>
      <c r="D941" s="72"/>
      <c r="E941" s="65"/>
      <c r="F941" s="164"/>
    </row>
    <row r="942" spans="1:6" x14ac:dyDescent="0.2">
      <c r="A942" s="59"/>
      <c r="B942" s="20"/>
      <c r="C942" s="86"/>
      <c r="D942" s="72"/>
      <c r="E942" s="65"/>
      <c r="F942" s="164"/>
    </row>
    <row r="943" spans="1:6" x14ac:dyDescent="0.2">
      <c r="A943" s="59"/>
      <c r="B943" s="20"/>
      <c r="C943" s="86"/>
      <c r="D943" s="72"/>
      <c r="E943" s="65"/>
      <c r="F943" s="164"/>
    </row>
    <row r="944" spans="1:6" x14ac:dyDescent="0.2">
      <c r="A944" s="59"/>
      <c r="B944" s="20"/>
      <c r="C944" s="86"/>
      <c r="D944" s="72"/>
      <c r="E944" s="65"/>
      <c r="F944" s="164"/>
    </row>
    <row r="945" spans="1:6" x14ac:dyDescent="0.2">
      <c r="A945" s="59"/>
      <c r="B945" s="20"/>
      <c r="C945" s="86"/>
      <c r="D945" s="72"/>
      <c r="E945" s="65"/>
      <c r="F945" s="164"/>
    </row>
    <row r="946" spans="1:6" x14ac:dyDescent="0.2">
      <c r="A946" s="59"/>
      <c r="B946" s="20"/>
      <c r="C946" s="86"/>
      <c r="D946" s="72"/>
      <c r="E946" s="65"/>
      <c r="F946" s="164"/>
    </row>
    <row r="947" spans="1:6" x14ac:dyDescent="0.2">
      <c r="A947" s="59"/>
      <c r="B947" s="20"/>
      <c r="C947" s="86"/>
      <c r="D947" s="72"/>
      <c r="E947" s="65"/>
      <c r="F947" s="164"/>
    </row>
    <row r="948" spans="1:6" x14ac:dyDescent="0.2">
      <c r="A948" s="59"/>
      <c r="B948" s="20"/>
      <c r="C948" s="86"/>
      <c r="D948" s="72"/>
      <c r="E948" s="65"/>
      <c r="F948" s="164"/>
    </row>
    <row r="949" spans="1:6" x14ac:dyDescent="0.2">
      <c r="A949" s="59"/>
      <c r="B949" s="20"/>
      <c r="C949" s="86"/>
      <c r="D949" s="72"/>
      <c r="E949" s="65"/>
      <c r="F949" s="164"/>
    </row>
    <row r="950" spans="1:6" x14ac:dyDescent="0.2">
      <c r="A950" s="59"/>
      <c r="B950" s="20"/>
      <c r="C950" s="86"/>
      <c r="D950" s="72"/>
      <c r="E950" s="65"/>
      <c r="F950" s="164"/>
    </row>
    <row r="951" spans="1:6" x14ac:dyDescent="0.2">
      <c r="A951" s="59"/>
      <c r="B951" s="20"/>
      <c r="C951" s="86"/>
      <c r="D951" s="72"/>
      <c r="E951" s="65"/>
      <c r="F951" s="164"/>
    </row>
    <row r="952" spans="1:6" x14ac:dyDescent="0.2">
      <c r="A952" s="59"/>
      <c r="B952" s="20"/>
      <c r="C952" s="86"/>
      <c r="D952" s="72"/>
      <c r="E952" s="65"/>
      <c r="F952" s="164"/>
    </row>
    <row r="953" spans="1:6" x14ac:dyDescent="0.2">
      <c r="A953" s="59"/>
      <c r="B953" s="20"/>
      <c r="C953" s="86"/>
      <c r="D953" s="72"/>
      <c r="E953" s="65"/>
      <c r="F953" s="164"/>
    </row>
    <row r="954" spans="1:6" x14ac:dyDescent="0.2">
      <c r="A954" s="59"/>
      <c r="B954" s="20"/>
      <c r="C954" s="86"/>
      <c r="D954" s="72"/>
      <c r="E954" s="65"/>
      <c r="F954" s="164"/>
    </row>
    <row r="955" spans="1:6" x14ac:dyDescent="0.2">
      <c r="A955" s="59"/>
      <c r="B955" s="20"/>
      <c r="C955" s="86"/>
      <c r="D955" s="72"/>
      <c r="E955" s="65"/>
      <c r="F955" s="164"/>
    </row>
    <row r="956" spans="1:6" x14ac:dyDescent="0.2">
      <c r="A956" s="59"/>
      <c r="B956" s="20"/>
      <c r="C956" s="86"/>
      <c r="D956" s="72"/>
      <c r="E956" s="65"/>
      <c r="F956" s="164"/>
    </row>
    <row r="957" spans="1:6" x14ac:dyDescent="0.2">
      <c r="A957" s="59"/>
      <c r="B957" s="20"/>
      <c r="C957" s="86"/>
      <c r="D957" s="72"/>
      <c r="E957" s="65"/>
      <c r="F957" s="164"/>
    </row>
    <row r="958" spans="1:6" x14ac:dyDescent="0.2">
      <c r="A958" s="59"/>
      <c r="B958" s="20"/>
      <c r="C958" s="86"/>
      <c r="D958" s="72"/>
      <c r="E958" s="65"/>
      <c r="F958" s="164"/>
    </row>
    <row r="959" spans="1:6" x14ac:dyDescent="0.2">
      <c r="A959" s="59"/>
      <c r="B959" s="20"/>
      <c r="C959" s="86"/>
      <c r="D959" s="72"/>
      <c r="E959" s="65"/>
      <c r="F959" s="164"/>
    </row>
    <row r="960" spans="1:6" x14ac:dyDescent="0.2">
      <c r="A960" s="59"/>
      <c r="B960" s="20"/>
      <c r="C960" s="86"/>
      <c r="D960" s="72"/>
      <c r="E960" s="65"/>
      <c r="F960" s="164"/>
    </row>
    <row r="961" spans="1:60" x14ac:dyDescent="0.2">
      <c r="A961" s="59"/>
      <c r="B961" s="20"/>
      <c r="C961" s="86"/>
      <c r="D961" s="72"/>
      <c r="E961" s="65"/>
      <c r="F961" s="164"/>
    </row>
    <row r="962" spans="1:60" x14ac:dyDescent="0.2">
      <c r="A962" s="59"/>
      <c r="B962" s="20"/>
      <c r="C962" s="86"/>
      <c r="D962" s="72"/>
      <c r="E962" s="65"/>
      <c r="F962" s="164"/>
    </row>
    <row r="963" spans="1:60" x14ac:dyDescent="0.2">
      <c r="A963" s="59"/>
      <c r="B963" s="20"/>
      <c r="C963" s="86"/>
      <c r="D963" s="72"/>
      <c r="E963" s="65"/>
      <c r="F963" s="164"/>
    </row>
    <row r="964" spans="1:60" s="628" customFormat="1" ht="15" customHeight="1" x14ac:dyDescent="0.25">
      <c r="A964" s="738"/>
      <c r="B964" s="739"/>
      <c r="C964" s="749"/>
      <c r="D964" s="741"/>
      <c r="E964" s="742"/>
      <c r="F964" s="750"/>
      <c r="G964" s="744"/>
      <c r="H964" s="744"/>
      <c r="I964" s="744"/>
      <c r="J964" s="744"/>
      <c r="K964" s="744"/>
      <c r="L964" s="744"/>
      <c r="M964" s="744"/>
      <c r="N964" s="744"/>
      <c r="O964" s="744"/>
      <c r="P964" s="744"/>
      <c r="Q964" s="744"/>
      <c r="R964" s="744"/>
      <c r="S964" s="744"/>
      <c r="T964" s="744"/>
      <c r="U964" s="744"/>
      <c r="V964" s="744"/>
      <c r="W964" s="744"/>
      <c r="X964" s="744"/>
      <c r="Y964" s="744"/>
      <c r="Z964" s="744"/>
      <c r="AA964" s="744"/>
      <c r="AB964" s="744"/>
      <c r="AC964" s="744"/>
      <c r="AD964" s="744"/>
      <c r="AE964" s="744"/>
      <c r="AF964" s="744"/>
      <c r="AG964" s="744"/>
      <c r="AH964" s="744"/>
      <c r="AI964" s="744"/>
      <c r="AJ964" s="744"/>
      <c r="AK964" s="744"/>
      <c r="AL964" s="744"/>
      <c r="AM964" s="744"/>
      <c r="AN964" s="744"/>
      <c r="AO964" s="744"/>
      <c r="AP964" s="744"/>
      <c r="AQ964" s="744"/>
      <c r="AR964" s="744"/>
      <c r="AS964" s="744"/>
      <c r="AT964" s="744"/>
      <c r="AU964" s="744"/>
      <c r="AV964" s="744"/>
      <c r="AW964" s="744"/>
      <c r="AX964" s="744"/>
      <c r="AY964" s="744"/>
      <c r="AZ964" s="744"/>
      <c r="BA964" s="744"/>
      <c r="BB964" s="744"/>
      <c r="BC964" s="744"/>
      <c r="BD964" s="744"/>
      <c r="BE964" s="744"/>
      <c r="BF964" s="744"/>
      <c r="BG964" s="744"/>
      <c r="BH964" s="744"/>
    </row>
    <row r="965" spans="1:60" s="628" customFormat="1" ht="15" customHeight="1" x14ac:dyDescent="0.25">
      <c r="A965" s="887" t="s">
        <v>0</v>
      </c>
      <c r="B965" s="887"/>
      <c r="C965" s="887"/>
      <c r="D965" s="887"/>
      <c r="E965" s="887"/>
      <c r="F965" s="887"/>
      <c r="G965" s="744"/>
      <c r="H965" s="744"/>
      <c r="I965" s="744"/>
      <c r="J965" s="744"/>
      <c r="K965" s="744"/>
      <c r="L965" s="744"/>
      <c r="M965" s="744"/>
      <c r="N965" s="744"/>
      <c r="O965" s="744"/>
      <c r="P965" s="744"/>
      <c r="Q965" s="744"/>
      <c r="R965" s="744"/>
      <c r="S965" s="744"/>
      <c r="T965" s="744"/>
      <c r="U965" s="744"/>
      <c r="V965" s="744"/>
      <c r="W965" s="744"/>
      <c r="X965" s="744"/>
      <c r="Y965" s="744"/>
      <c r="Z965" s="744"/>
      <c r="AA965" s="744"/>
      <c r="AB965" s="744"/>
      <c r="AC965" s="744"/>
      <c r="AD965" s="744"/>
      <c r="AE965" s="744"/>
      <c r="AF965" s="744"/>
      <c r="AG965" s="744"/>
      <c r="AH965" s="744"/>
      <c r="AI965" s="744"/>
      <c r="AJ965" s="744"/>
      <c r="AK965" s="744"/>
      <c r="AL965" s="744"/>
      <c r="AM965" s="744"/>
      <c r="AN965" s="744"/>
      <c r="AO965" s="744"/>
      <c r="AP965" s="744"/>
      <c r="AQ965" s="744"/>
      <c r="AR965" s="744"/>
      <c r="AS965" s="744"/>
      <c r="AT965" s="744"/>
      <c r="AU965" s="744"/>
      <c r="AV965" s="744"/>
      <c r="AW965" s="744"/>
      <c r="AX965" s="744"/>
      <c r="AY965" s="744"/>
      <c r="AZ965" s="744"/>
      <c r="BA965" s="744"/>
      <c r="BB965" s="744"/>
      <c r="BC965" s="744"/>
      <c r="BD965" s="744"/>
      <c r="BE965" s="744"/>
      <c r="BF965" s="744"/>
      <c r="BG965" s="744"/>
      <c r="BH965" s="744"/>
    </row>
    <row r="966" spans="1:60" s="628" customFormat="1" ht="15" customHeight="1" x14ac:dyDescent="0.25">
      <c r="A966" s="887" t="s">
        <v>1</v>
      </c>
      <c r="B966" s="887"/>
      <c r="C966" s="887"/>
      <c r="D966" s="887"/>
      <c r="E966" s="887"/>
      <c r="F966" s="887"/>
      <c r="G966" s="744"/>
      <c r="H966" s="744"/>
      <c r="I966" s="744"/>
      <c r="J966" s="744"/>
      <c r="K966" s="744"/>
      <c r="L966" s="744"/>
      <c r="M966" s="744"/>
      <c r="N966" s="744"/>
      <c r="O966" s="744"/>
      <c r="P966" s="744"/>
      <c r="Q966" s="744"/>
      <c r="R966" s="744"/>
      <c r="S966" s="744"/>
      <c r="T966" s="744"/>
      <c r="U966" s="744"/>
      <c r="V966" s="744"/>
      <c r="W966" s="744"/>
      <c r="X966" s="744"/>
      <c r="Y966" s="744"/>
      <c r="Z966" s="744"/>
      <c r="AA966" s="744"/>
      <c r="AB966" s="744"/>
      <c r="AC966" s="744"/>
      <c r="AD966" s="744"/>
      <c r="AE966" s="744"/>
      <c r="AF966" s="744"/>
      <c r="AG966" s="744"/>
      <c r="AH966" s="744"/>
      <c r="AI966" s="744"/>
      <c r="AJ966" s="744"/>
      <c r="AK966" s="744"/>
      <c r="AL966" s="744"/>
      <c r="AM966" s="744"/>
      <c r="AN966" s="744"/>
      <c r="AO966" s="744"/>
      <c r="AP966" s="744"/>
      <c r="AQ966" s="744"/>
      <c r="AR966" s="744"/>
      <c r="AS966" s="744"/>
      <c r="AT966" s="744"/>
      <c r="AU966" s="744"/>
      <c r="AV966" s="744"/>
      <c r="AW966" s="744"/>
      <c r="AX966" s="744"/>
      <c r="AY966" s="744"/>
      <c r="AZ966" s="744"/>
      <c r="BA966" s="744"/>
      <c r="BB966" s="744"/>
      <c r="BC966" s="744"/>
      <c r="BD966" s="744"/>
      <c r="BE966" s="744"/>
      <c r="BF966" s="744"/>
      <c r="BG966" s="744"/>
      <c r="BH966" s="744"/>
    </row>
    <row r="967" spans="1:60" s="628" customFormat="1" ht="15" customHeight="1" x14ac:dyDescent="0.25">
      <c r="A967" s="889" t="s">
        <v>6177</v>
      </c>
      <c r="B967" s="889"/>
      <c r="C967" s="889"/>
      <c r="D967" s="889"/>
      <c r="E967" s="889"/>
      <c r="F967" s="889"/>
      <c r="G967" s="744"/>
      <c r="H967" s="744"/>
      <c r="I967" s="744"/>
      <c r="J967" s="744"/>
      <c r="K967" s="744"/>
      <c r="L967" s="744"/>
      <c r="M967" s="744"/>
      <c r="N967" s="744"/>
      <c r="O967" s="744"/>
      <c r="P967" s="744"/>
      <c r="Q967" s="744"/>
      <c r="R967" s="744"/>
      <c r="S967" s="744"/>
      <c r="T967" s="744"/>
      <c r="U967" s="744"/>
      <c r="V967" s="744"/>
      <c r="W967" s="744"/>
      <c r="X967" s="744"/>
      <c r="Y967" s="744"/>
      <c r="Z967" s="744"/>
      <c r="AA967" s="744"/>
      <c r="AB967" s="744"/>
      <c r="AC967" s="744"/>
      <c r="AD967" s="744"/>
      <c r="AE967" s="744"/>
      <c r="AF967" s="744"/>
      <c r="AG967" s="744"/>
      <c r="AH967" s="744"/>
      <c r="AI967" s="744"/>
      <c r="AJ967" s="744"/>
      <c r="AK967" s="744"/>
      <c r="AL967" s="744"/>
      <c r="AM967" s="744"/>
      <c r="AN967" s="744"/>
      <c r="AO967" s="744"/>
      <c r="AP967" s="744"/>
      <c r="AQ967" s="744"/>
      <c r="AR967" s="744"/>
      <c r="AS967" s="744"/>
      <c r="AT967" s="744"/>
      <c r="AU967" s="744"/>
      <c r="AV967" s="744"/>
      <c r="AW967" s="744"/>
      <c r="AX967" s="744"/>
      <c r="AY967" s="744"/>
      <c r="AZ967" s="744"/>
      <c r="BA967" s="744"/>
      <c r="BB967" s="744"/>
      <c r="BC967" s="744"/>
      <c r="BD967" s="744"/>
      <c r="BE967" s="744"/>
      <c r="BF967" s="744"/>
      <c r="BG967" s="744"/>
      <c r="BH967" s="744"/>
    </row>
    <row r="968" spans="1:60" s="628" customFormat="1" ht="15" customHeight="1" x14ac:dyDescent="0.25">
      <c r="A968" s="889" t="s">
        <v>2</v>
      </c>
      <c r="B968" s="889"/>
      <c r="C968" s="889"/>
      <c r="D968" s="889"/>
      <c r="E968" s="889"/>
      <c r="F968" s="889"/>
      <c r="G968" s="744"/>
      <c r="H968" s="744"/>
      <c r="I968" s="744"/>
      <c r="J968" s="744"/>
      <c r="K968" s="744"/>
      <c r="L968" s="744"/>
      <c r="M968" s="744"/>
      <c r="N968" s="744"/>
      <c r="O968" s="744"/>
      <c r="P968" s="744"/>
      <c r="Q968" s="744"/>
      <c r="R968" s="744"/>
      <c r="S968" s="744"/>
      <c r="T968" s="744"/>
      <c r="U968" s="744"/>
      <c r="V968" s="744"/>
      <c r="W968" s="744"/>
      <c r="X968" s="744"/>
      <c r="Y968" s="744"/>
      <c r="Z968" s="744"/>
      <c r="AA968" s="744"/>
      <c r="AB968" s="744"/>
      <c r="AC968" s="744"/>
      <c r="AD968" s="744"/>
      <c r="AE968" s="744"/>
      <c r="AF968" s="744"/>
      <c r="AG968" s="744"/>
      <c r="AH968" s="744"/>
      <c r="AI968" s="744"/>
      <c r="AJ968" s="744"/>
      <c r="AK968" s="744"/>
      <c r="AL968" s="744"/>
      <c r="AM968" s="744"/>
      <c r="AN968" s="744"/>
      <c r="AO968" s="744"/>
      <c r="AP968" s="744"/>
      <c r="AQ968" s="744"/>
      <c r="AR968" s="744"/>
      <c r="AS968" s="744"/>
      <c r="AT968" s="744"/>
      <c r="AU968" s="744"/>
      <c r="AV968" s="744"/>
      <c r="AW968" s="744"/>
      <c r="AX968" s="744"/>
      <c r="AY968" s="744"/>
      <c r="AZ968" s="744"/>
      <c r="BA968" s="744"/>
      <c r="BB968" s="744"/>
      <c r="BC968" s="744"/>
      <c r="BD968" s="744"/>
      <c r="BE968" s="744"/>
      <c r="BF968" s="744"/>
      <c r="BG968" s="744"/>
      <c r="BH968" s="744"/>
    </row>
    <row r="969" spans="1:60" s="628" customFormat="1" ht="15" customHeight="1" x14ac:dyDescent="0.25">
      <c r="A969" s="747"/>
      <c r="B969" s="627"/>
      <c r="D969" s="629"/>
      <c r="E969" s="630"/>
      <c r="F969" s="631"/>
      <c r="G969" s="744"/>
      <c r="H969" s="744"/>
      <c r="I969" s="744"/>
      <c r="J969" s="744"/>
      <c r="K969" s="744"/>
      <c r="L969" s="744"/>
      <c r="M969" s="744"/>
      <c r="N969" s="744"/>
      <c r="O969" s="744"/>
      <c r="P969" s="744"/>
      <c r="Q969" s="744"/>
      <c r="R969" s="744"/>
      <c r="S969" s="744"/>
      <c r="T969" s="744"/>
      <c r="U969" s="744"/>
      <c r="V969" s="744"/>
      <c r="W969" s="744"/>
      <c r="X969" s="744"/>
      <c r="Y969" s="744"/>
      <c r="Z969" s="744"/>
      <c r="AA969" s="744"/>
      <c r="AB969" s="744"/>
      <c r="AC969" s="744"/>
      <c r="AD969" s="744"/>
      <c r="AE969" s="744"/>
      <c r="AF969" s="744"/>
      <c r="AG969" s="744"/>
      <c r="AH969" s="744"/>
      <c r="AI969" s="744"/>
      <c r="AJ969" s="744"/>
      <c r="AK969" s="744"/>
      <c r="AL969" s="744"/>
      <c r="AM969" s="744"/>
      <c r="AN969" s="744"/>
      <c r="AO969" s="744"/>
      <c r="AP969" s="744"/>
      <c r="AQ969" s="744"/>
      <c r="AR969" s="744"/>
      <c r="AS969" s="744"/>
      <c r="AT969" s="744"/>
      <c r="AU969" s="744"/>
      <c r="AV969" s="744"/>
      <c r="AW969" s="744"/>
      <c r="AX969" s="744"/>
      <c r="AY969" s="744"/>
      <c r="AZ969" s="744"/>
      <c r="BA969" s="744"/>
      <c r="BB969" s="744"/>
      <c r="BC969" s="744"/>
      <c r="BD969" s="744"/>
      <c r="BE969" s="744"/>
      <c r="BF969" s="744"/>
      <c r="BG969" s="744"/>
      <c r="BH969" s="744"/>
    </row>
    <row r="970" spans="1:60" s="628" customFormat="1" ht="15" customHeight="1" x14ac:dyDescent="0.25">
      <c r="A970" s="1023" t="s">
        <v>25</v>
      </c>
      <c r="B970" s="1024"/>
      <c r="C970" s="1024"/>
      <c r="D970" s="1024"/>
      <c r="E970" s="1024"/>
      <c r="F970" s="1025"/>
      <c r="G970" s="744"/>
      <c r="H970" s="744"/>
      <c r="I970" s="744"/>
      <c r="J970" s="744"/>
      <c r="K970" s="744"/>
      <c r="L970" s="744"/>
      <c r="M970" s="744"/>
      <c r="N970" s="744"/>
      <c r="O970" s="744"/>
      <c r="P970" s="744"/>
      <c r="Q970" s="744"/>
      <c r="R970" s="744"/>
      <c r="S970" s="744"/>
      <c r="T970" s="744"/>
      <c r="U970" s="744"/>
      <c r="V970" s="744"/>
      <c r="W970" s="744"/>
      <c r="X970" s="744"/>
      <c r="Y970" s="744"/>
      <c r="Z970" s="744"/>
      <c r="AA970" s="744"/>
      <c r="AB970" s="744"/>
      <c r="AC970" s="744"/>
      <c r="AD970" s="744"/>
      <c r="AE970" s="744"/>
      <c r="AF970" s="744"/>
      <c r="AG970" s="744"/>
      <c r="AH970" s="744"/>
      <c r="AI970" s="744"/>
      <c r="AJ970" s="744"/>
      <c r="AK970" s="744"/>
      <c r="AL970" s="744"/>
      <c r="AM970" s="744"/>
      <c r="AN970" s="744"/>
      <c r="AO970" s="744"/>
      <c r="AP970" s="744"/>
      <c r="AQ970" s="744"/>
      <c r="AR970" s="744"/>
      <c r="AS970" s="744"/>
      <c r="AT970" s="744"/>
      <c r="AU970" s="744"/>
      <c r="AV970" s="744"/>
      <c r="AW970" s="744"/>
      <c r="AX970" s="744"/>
      <c r="AY970" s="744"/>
      <c r="AZ970" s="744"/>
      <c r="BA970" s="744"/>
      <c r="BB970" s="744"/>
      <c r="BC970" s="744"/>
      <c r="BD970" s="744"/>
      <c r="BE970" s="744"/>
      <c r="BF970" s="744"/>
      <c r="BG970" s="744"/>
      <c r="BH970" s="744"/>
    </row>
    <row r="971" spans="1:60" s="729" customFormat="1" ht="12" x14ac:dyDescent="0.2">
      <c r="A971" s="1023" t="s">
        <v>4</v>
      </c>
      <c r="B971" s="1024"/>
      <c r="C971" s="1024"/>
      <c r="D971" s="1024"/>
      <c r="E971" s="1025"/>
      <c r="F971" s="727">
        <v>689515.24</v>
      </c>
      <c r="G971" s="728"/>
      <c r="H971" s="728"/>
      <c r="I971" s="728"/>
      <c r="J971" s="728"/>
      <c r="K971" s="728"/>
      <c r="L971" s="728"/>
      <c r="M971" s="728"/>
      <c r="N971" s="728"/>
      <c r="O971" s="728"/>
      <c r="P971" s="728"/>
      <c r="Q971" s="728"/>
      <c r="R971" s="728"/>
      <c r="S971" s="728"/>
      <c r="T971" s="728"/>
      <c r="U971" s="728"/>
      <c r="V971" s="728"/>
      <c r="W971" s="728"/>
      <c r="X971" s="728"/>
      <c r="Y971" s="728"/>
      <c r="Z971" s="728"/>
      <c r="AA971" s="728"/>
      <c r="AB971" s="728"/>
      <c r="AC971" s="728"/>
      <c r="AD971" s="728"/>
      <c r="AE971" s="728"/>
      <c r="AF971" s="728"/>
      <c r="AG971" s="728"/>
      <c r="AH971" s="728"/>
      <c r="AI971" s="728"/>
      <c r="AJ971" s="728"/>
      <c r="AK971" s="728"/>
      <c r="AL971" s="728"/>
      <c r="AM971" s="728"/>
      <c r="AN971" s="728"/>
      <c r="AO971" s="728"/>
      <c r="AP971" s="728"/>
      <c r="AQ971" s="728"/>
      <c r="AR971" s="728"/>
      <c r="AS971" s="728"/>
      <c r="AT971" s="728"/>
      <c r="AU971" s="728"/>
      <c r="AV971" s="728"/>
      <c r="AW971" s="728"/>
      <c r="AX971" s="728"/>
      <c r="AY971" s="728"/>
      <c r="AZ971" s="728"/>
      <c r="BA971" s="728"/>
      <c r="BB971" s="728"/>
      <c r="BC971" s="728"/>
      <c r="BD971" s="728"/>
      <c r="BE971" s="728"/>
      <c r="BF971" s="728"/>
      <c r="BG971" s="728"/>
      <c r="BH971" s="728"/>
    </row>
    <row r="972" spans="1:60" s="729" customFormat="1" ht="12" x14ac:dyDescent="0.2">
      <c r="A972" s="812" t="s">
        <v>5</v>
      </c>
      <c r="B972" s="812" t="s">
        <v>23</v>
      </c>
      <c r="C972" s="812" t="s">
        <v>22</v>
      </c>
      <c r="D972" s="812" t="s">
        <v>8</v>
      </c>
      <c r="E972" s="812" t="s">
        <v>9</v>
      </c>
      <c r="F972" s="812"/>
      <c r="G972" s="728"/>
      <c r="H972" s="728"/>
      <c r="I972" s="728"/>
      <c r="J972" s="728"/>
      <c r="K972" s="728"/>
      <c r="L972" s="728"/>
      <c r="M972" s="728"/>
      <c r="N972" s="728"/>
      <c r="O972" s="728"/>
      <c r="P972" s="728"/>
      <c r="Q972" s="728"/>
      <c r="R972" s="728"/>
      <c r="S972" s="728"/>
      <c r="T972" s="728"/>
      <c r="U972" s="728"/>
      <c r="V972" s="728"/>
      <c r="W972" s="728"/>
      <c r="X972" s="728"/>
      <c r="Y972" s="728"/>
      <c r="Z972" s="728"/>
      <c r="AA972" s="728"/>
      <c r="AB972" s="728"/>
      <c r="AC972" s="728"/>
      <c r="AD972" s="728"/>
      <c r="AE972" s="728"/>
      <c r="AF972" s="728"/>
      <c r="AG972" s="728"/>
      <c r="AH972" s="728"/>
      <c r="AI972" s="728"/>
      <c r="AJ972" s="728"/>
      <c r="AK972" s="728"/>
      <c r="AL972" s="728"/>
      <c r="AM972" s="728"/>
      <c r="AN972" s="728"/>
      <c r="AO972" s="728"/>
      <c r="AP972" s="728"/>
      <c r="AQ972" s="728"/>
      <c r="AR972" s="728"/>
      <c r="AS972" s="728"/>
      <c r="AT972" s="728"/>
      <c r="AU972" s="728"/>
      <c r="AV972" s="728"/>
      <c r="AW972" s="728"/>
      <c r="AX972" s="728"/>
      <c r="AY972" s="728"/>
      <c r="AZ972" s="728"/>
      <c r="BA972" s="728"/>
      <c r="BB972" s="728"/>
      <c r="BC972" s="728"/>
      <c r="BD972" s="728"/>
      <c r="BE972" s="728"/>
      <c r="BF972" s="728"/>
      <c r="BG972" s="728"/>
      <c r="BH972" s="728"/>
    </row>
    <row r="973" spans="1:60" s="729" customFormat="1" ht="12" x14ac:dyDescent="0.2">
      <c r="A973" s="87"/>
      <c r="B973" s="27"/>
      <c r="C973" s="2" t="s">
        <v>751</v>
      </c>
      <c r="D973" s="730"/>
      <c r="E973" s="455"/>
      <c r="F973" s="41">
        <f>F971+D973</f>
        <v>689515.24</v>
      </c>
      <c r="G973" s="728"/>
      <c r="H973" s="728"/>
      <c r="I973" s="728"/>
      <c r="J973" s="728"/>
      <c r="K973" s="728"/>
      <c r="L973" s="728"/>
      <c r="M973" s="728"/>
      <c r="N973" s="728"/>
      <c r="O973" s="728"/>
      <c r="P973" s="728"/>
      <c r="Q973" s="728"/>
      <c r="R973" s="728"/>
      <c r="S973" s="728"/>
      <c r="T973" s="728"/>
      <c r="U973" s="728"/>
      <c r="V973" s="728"/>
      <c r="W973" s="728"/>
      <c r="X973" s="728"/>
      <c r="Y973" s="728"/>
      <c r="Z973" s="728"/>
      <c r="AA973" s="728"/>
      <c r="AB973" s="728"/>
      <c r="AC973" s="728"/>
      <c r="AD973" s="728"/>
      <c r="AE973" s="728"/>
      <c r="AF973" s="728"/>
      <c r="AG973" s="728"/>
      <c r="AH973" s="728"/>
      <c r="AI973" s="728"/>
      <c r="AJ973" s="728"/>
      <c r="AK973" s="728"/>
      <c r="AL973" s="728"/>
      <c r="AM973" s="728"/>
      <c r="AN973" s="728"/>
      <c r="AO973" s="728"/>
      <c r="AP973" s="728"/>
      <c r="AQ973" s="728"/>
      <c r="AR973" s="728"/>
      <c r="AS973" s="728"/>
      <c r="AT973" s="728"/>
      <c r="AU973" s="728"/>
      <c r="AV973" s="728"/>
      <c r="AW973" s="728"/>
      <c r="AX973" s="728"/>
      <c r="AY973" s="728"/>
      <c r="AZ973" s="728"/>
      <c r="BA973" s="728"/>
      <c r="BB973" s="728"/>
      <c r="BC973" s="728"/>
      <c r="BD973" s="728"/>
      <c r="BE973" s="728"/>
      <c r="BF973" s="728"/>
      <c r="BG973" s="728"/>
      <c r="BH973" s="728"/>
    </row>
    <row r="974" spans="1:60" x14ac:dyDescent="0.2">
      <c r="A974" s="83"/>
      <c r="B974" s="34"/>
      <c r="C974" s="4" t="s">
        <v>16</v>
      </c>
      <c r="D974" s="731"/>
      <c r="E974" s="109"/>
      <c r="F974" s="41">
        <f>F973+D974</f>
        <v>689515.24</v>
      </c>
    </row>
    <row r="975" spans="1:60" x14ac:dyDescent="0.2">
      <c r="A975" s="83"/>
      <c r="B975" s="34"/>
      <c r="C975" s="2" t="s">
        <v>6174</v>
      </c>
      <c r="D975" s="731"/>
      <c r="E975" s="109">
        <v>243.01</v>
      </c>
      <c r="F975" s="732">
        <f>F974-E975</f>
        <v>689272.23</v>
      </c>
    </row>
    <row r="976" spans="1:60" ht="15" customHeight="1" x14ac:dyDescent="0.2">
      <c r="A976" s="87"/>
      <c r="B976" s="27"/>
      <c r="C976" s="2" t="s">
        <v>1358</v>
      </c>
      <c r="D976" s="62"/>
      <c r="E976" s="717">
        <v>175</v>
      </c>
      <c r="F976" s="732">
        <f t="shared" ref="F976:F989" si="13">F975-E976</f>
        <v>689097.23</v>
      </c>
    </row>
    <row r="977" spans="1:9" ht="15" customHeight="1" x14ac:dyDescent="0.2">
      <c r="A977" s="769">
        <v>44392</v>
      </c>
      <c r="B977" s="27" t="s">
        <v>7661</v>
      </c>
      <c r="C977" s="27" t="s">
        <v>41</v>
      </c>
      <c r="D977" s="796"/>
      <c r="E977" s="455">
        <v>0</v>
      </c>
      <c r="F977" s="732">
        <f t="shared" si="13"/>
        <v>689097.23</v>
      </c>
      <c r="G977" s="797"/>
    </row>
    <row r="978" spans="1:9" ht="33.75" x14ac:dyDescent="0.2">
      <c r="A978" s="769">
        <v>44392</v>
      </c>
      <c r="B978" s="816" t="s">
        <v>7662</v>
      </c>
      <c r="C978" s="800" t="s">
        <v>7697</v>
      </c>
      <c r="D978" s="796"/>
      <c r="E978" s="815">
        <v>28500</v>
      </c>
      <c r="F978" s="732">
        <f t="shared" si="13"/>
        <v>660597.23</v>
      </c>
    </row>
    <row r="979" spans="1:9" ht="33.75" x14ac:dyDescent="0.2">
      <c r="A979" s="769">
        <v>44392</v>
      </c>
      <c r="B979" s="816" t="s">
        <v>7663</v>
      </c>
      <c r="C979" s="800" t="s">
        <v>7698</v>
      </c>
      <c r="D979" s="796"/>
      <c r="E979" s="815">
        <v>17629.915499999999</v>
      </c>
      <c r="F979" s="732">
        <f t="shared" si="13"/>
        <v>642967.31449999998</v>
      </c>
    </row>
    <row r="980" spans="1:9" ht="33.75" x14ac:dyDescent="0.2">
      <c r="A980" s="769">
        <v>44392</v>
      </c>
      <c r="B980" s="816" t="s">
        <v>7664</v>
      </c>
      <c r="C980" s="800" t="s">
        <v>7699</v>
      </c>
      <c r="D980" s="796"/>
      <c r="E980" s="815">
        <v>21589.7035</v>
      </c>
      <c r="F980" s="732">
        <f t="shared" si="13"/>
        <v>621377.61100000003</v>
      </c>
    </row>
    <row r="981" spans="1:9" ht="33.75" x14ac:dyDescent="0.2">
      <c r="A981" s="769">
        <v>44392</v>
      </c>
      <c r="B981" s="816" t="s">
        <v>7665</v>
      </c>
      <c r="C981" s="800" t="s">
        <v>7700</v>
      </c>
      <c r="D981" s="796"/>
      <c r="E981" s="815">
        <v>36951</v>
      </c>
      <c r="F981" s="732">
        <f t="shared" si="13"/>
        <v>584426.61100000003</v>
      </c>
    </row>
    <row r="982" spans="1:9" ht="33.75" x14ac:dyDescent="0.2">
      <c r="A982" s="769">
        <v>44392</v>
      </c>
      <c r="B982" s="816" t="s">
        <v>7666</v>
      </c>
      <c r="C982" s="800" t="s">
        <v>7701</v>
      </c>
      <c r="D982" s="796"/>
      <c r="E982" s="815">
        <v>13215.254000000001</v>
      </c>
      <c r="F982" s="732">
        <f t="shared" si="13"/>
        <v>571211.35700000008</v>
      </c>
    </row>
    <row r="983" spans="1:9" ht="33.75" x14ac:dyDescent="0.2">
      <c r="A983" s="769">
        <v>44392</v>
      </c>
      <c r="B983" s="816" t="s">
        <v>7667</v>
      </c>
      <c r="C983" s="800" t="s">
        <v>7702</v>
      </c>
      <c r="D983" s="796"/>
      <c r="E983" s="815">
        <v>46556</v>
      </c>
      <c r="F983" s="732">
        <f t="shared" si="13"/>
        <v>524655.35700000008</v>
      </c>
    </row>
    <row r="984" spans="1:9" ht="33.75" x14ac:dyDescent="0.2">
      <c r="A984" s="769">
        <v>44392</v>
      </c>
      <c r="B984" s="816" t="s">
        <v>7668</v>
      </c>
      <c r="C984" s="800" t="s">
        <v>7703</v>
      </c>
      <c r="D984" s="796"/>
      <c r="E984" s="815">
        <v>15882.446999999998</v>
      </c>
      <c r="F984" s="732">
        <f t="shared" si="13"/>
        <v>508772.91000000009</v>
      </c>
      <c r="I984" s="623"/>
    </row>
    <row r="985" spans="1:9" ht="45" x14ac:dyDescent="0.2">
      <c r="A985" s="769">
        <v>44392</v>
      </c>
      <c r="B985" s="816" t="s">
        <v>7669</v>
      </c>
      <c r="C985" s="800" t="s">
        <v>7704</v>
      </c>
      <c r="D985" s="796"/>
      <c r="E985" s="815">
        <v>44575.11</v>
      </c>
      <c r="F985" s="732">
        <f t="shared" si="13"/>
        <v>464197.8000000001</v>
      </c>
    </row>
    <row r="986" spans="1:9" ht="45" x14ac:dyDescent="0.2">
      <c r="A986" s="769">
        <v>44392</v>
      </c>
      <c r="B986" s="816" t="s">
        <v>7670</v>
      </c>
      <c r="C986" s="800" t="s">
        <v>7705</v>
      </c>
      <c r="D986" s="796"/>
      <c r="E986" s="815">
        <v>18692.8815</v>
      </c>
      <c r="F986" s="732">
        <f t="shared" si="13"/>
        <v>445504.91850000009</v>
      </c>
    </row>
    <row r="987" spans="1:9" ht="45" x14ac:dyDescent="0.2">
      <c r="A987" s="769">
        <v>44392</v>
      </c>
      <c r="B987" s="816" t="s">
        <v>7671</v>
      </c>
      <c r="C987" s="800" t="s">
        <v>7706</v>
      </c>
      <c r="D987" s="796"/>
      <c r="E987" s="815">
        <v>23294.279500000001</v>
      </c>
      <c r="F987" s="732">
        <f t="shared" si="13"/>
        <v>422210.63900000008</v>
      </c>
    </row>
    <row r="988" spans="1:9" ht="45" x14ac:dyDescent="0.2">
      <c r="A988" s="769">
        <v>44392</v>
      </c>
      <c r="B988" s="816" t="s">
        <v>7672</v>
      </c>
      <c r="C988" s="800" t="s">
        <v>7707</v>
      </c>
      <c r="D988" s="796"/>
      <c r="E988" s="815">
        <v>45463.347500000003</v>
      </c>
      <c r="F988" s="732">
        <f t="shared" si="13"/>
        <v>376747.29150000005</v>
      </c>
    </row>
    <row r="989" spans="1:9" ht="45" x14ac:dyDescent="0.2">
      <c r="A989" s="769">
        <v>44392</v>
      </c>
      <c r="B989" s="816" t="s">
        <v>7673</v>
      </c>
      <c r="C989" s="800" t="s">
        <v>7708</v>
      </c>
      <c r="D989" s="796"/>
      <c r="E989" s="815">
        <v>44760.067999999999</v>
      </c>
      <c r="F989" s="732">
        <f t="shared" si="13"/>
        <v>331987.22350000008</v>
      </c>
    </row>
    <row r="990" spans="1:9" ht="45" x14ac:dyDescent="0.2">
      <c r="A990" s="769">
        <v>44392</v>
      </c>
      <c r="B990" s="816" t="s">
        <v>7674</v>
      </c>
      <c r="C990" s="800" t="s">
        <v>7709</v>
      </c>
      <c r="D990" s="796"/>
      <c r="E990" s="815">
        <v>43279.96</v>
      </c>
      <c r="F990" s="828">
        <f>F989-E990</f>
        <v>288707.26350000006</v>
      </c>
      <c r="I990" s="831"/>
    </row>
    <row r="991" spans="1:9" x14ac:dyDescent="0.2">
      <c r="A991" s="769">
        <v>44407</v>
      </c>
      <c r="B991" s="816" t="s">
        <v>7675</v>
      </c>
      <c r="C991" s="800" t="s">
        <v>41</v>
      </c>
      <c r="D991" s="796"/>
      <c r="E991" s="455">
        <v>0</v>
      </c>
      <c r="F991" s="732">
        <f>F990-E991</f>
        <v>288707.26350000006</v>
      </c>
    </row>
    <row r="992" spans="1:9" ht="45" x14ac:dyDescent="0.2">
      <c r="A992" s="769">
        <v>44407</v>
      </c>
      <c r="B992" s="816" t="s">
        <v>7676</v>
      </c>
      <c r="C992" s="800" t="s">
        <v>7710</v>
      </c>
      <c r="D992" s="796"/>
      <c r="E992" s="815">
        <v>24125.5</v>
      </c>
      <c r="F992" s="732">
        <f>F991-E992</f>
        <v>264581.76350000006</v>
      </c>
    </row>
    <row r="993" spans="1:60" x14ac:dyDescent="0.2">
      <c r="A993" s="17"/>
      <c r="B993" s="7"/>
      <c r="C993" s="7"/>
      <c r="D993" s="73"/>
      <c r="E993" s="283"/>
      <c r="F993" s="116"/>
    </row>
    <row r="994" spans="1:60" x14ac:dyDescent="0.2">
      <c r="A994" s="17"/>
      <c r="B994" s="7"/>
      <c r="C994" s="7"/>
      <c r="D994" s="73"/>
      <c r="E994" s="283"/>
      <c r="F994" s="116"/>
    </row>
    <row r="995" spans="1:60" x14ac:dyDescent="0.2">
      <c r="A995" s="17"/>
      <c r="B995" s="7"/>
      <c r="C995" s="7"/>
      <c r="D995" s="73"/>
      <c r="E995" s="283"/>
      <c r="F995" s="116"/>
    </row>
    <row r="996" spans="1:60" x14ac:dyDescent="0.2">
      <c r="A996" s="17"/>
      <c r="B996" s="7"/>
      <c r="C996" s="7"/>
      <c r="D996" s="73"/>
      <c r="E996" s="283"/>
      <c r="F996" s="116"/>
    </row>
    <row r="997" spans="1:60" x14ac:dyDescent="0.2">
      <c r="A997" s="17"/>
      <c r="B997" s="7"/>
      <c r="C997" s="7"/>
      <c r="D997" s="73"/>
      <c r="E997" s="283"/>
      <c r="F997" s="116"/>
    </row>
    <row r="998" spans="1:60" x14ac:dyDescent="0.2">
      <c r="A998" s="17"/>
      <c r="B998" s="7"/>
      <c r="C998" s="7"/>
      <c r="D998" s="73"/>
      <c r="E998" s="283"/>
      <c r="F998" s="116"/>
    </row>
    <row r="999" spans="1:60" x14ac:dyDescent="0.2">
      <c r="A999" s="17"/>
      <c r="B999" s="7"/>
      <c r="C999" s="7"/>
      <c r="D999" s="73"/>
      <c r="E999" s="283"/>
      <c r="F999" s="116"/>
    </row>
    <row r="1000" spans="1:60" s="628" customFormat="1" ht="15" customHeight="1" x14ac:dyDescent="0.25">
      <c r="A1000" s="748"/>
      <c r="B1000" s="751"/>
      <c r="C1000" s="751"/>
      <c r="D1000" s="752"/>
      <c r="E1000" s="753"/>
      <c r="F1000" s="754"/>
      <c r="G1000" s="744"/>
      <c r="H1000" s="744"/>
      <c r="I1000" s="744"/>
      <c r="J1000" s="744"/>
      <c r="K1000" s="744"/>
      <c r="L1000" s="744"/>
      <c r="M1000" s="744"/>
      <c r="N1000" s="744"/>
      <c r="O1000" s="744"/>
      <c r="P1000" s="744"/>
      <c r="Q1000" s="744"/>
      <c r="R1000" s="744"/>
      <c r="S1000" s="744"/>
      <c r="T1000" s="744"/>
      <c r="U1000" s="744"/>
      <c r="V1000" s="744"/>
      <c r="W1000" s="744"/>
      <c r="X1000" s="744"/>
      <c r="Y1000" s="744"/>
      <c r="Z1000" s="744"/>
      <c r="AA1000" s="744"/>
      <c r="AB1000" s="744"/>
      <c r="AC1000" s="744"/>
      <c r="AD1000" s="744"/>
      <c r="AE1000" s="744"/>
      <c r="AF1000" s="744"/>
      <c r="AG1000" s="744"/>
      <c r="AH1000" s="744"/>
      <c r="AI1000" s="744"/>
      <c r="AJ1000" s="744"/>
      <c r="AK1000" s="744"/>
      <c r="AL1000" s="744"/>
      <c r="AM1000" s="744"/>
      <c r="AN1000" s="744"/>
      <c r="AO1000" s="744"/>
      <c r="AP1000" s="744"/>
      <c r="AQ1000" s="744"/>
      <c r="AR1000" s="744"/>
      <c r="AS1000" s="744"/>
      <c r="AT1000" s="744"/>
      <c r="AU1000" s="744"/>
      <c r="AV1000" s="744"/>
      <c r="AW1000" s="744"/>
      <c r="AX1000" s="744"/>
      <c r="AY1000" s="744"/>
      <c r="AZ1000" s="744"/>
      <c r="BA1000" s="744"/>
      <c r="BB1000" s="744"/>
      <c r="BC1000" s="744"/>
      <c r="BD1000" s="744"/>
      <c r="BE1000" s="744"/>
      <c r="BF1000" s="744"/>
      <c r="BG1000" s="744"/>
      <c r="BH1000" s="744"/>
    </row>
    <row r="1001" spans="1:60" s="628" customFormat="1" ht="15" customHeight="1" x14ac:dyDescent="0.25">
      <c r="A1001" s="887" t="s">
        <v>0</v>
      </c>
      <c r="B1001" s="887"/>
      <c r="C1001" s="887"/>
      <c r="D1001" s="887"/>
      <c r="E1001" s="887"/>
      <c r="F1001" s="887"/>
      <c r="G1001" s="744"/>
      <c r="H1001" s="744"/>
      <c r="I1001" s="744"/>
      <c r="J1001" s="744"/>
      <c r="K1001" s="744"/>
      <c r="L1001" s="744"/>
      <c r="M1001" s="744"/>
      <c r="N1001" s="744"/>
      <c r="O1001" s="744"/>
      <c r="P1001" s="744"/>
      <c r="Q1001" s="744"/>
      <c r="R1001" s="744"/>
      <c r="S1001" s="744"/>
      <c r="T1001" s="744"/>
      <c r="U1001" s="744"/>
      <c r="V1001" s="744"/>
      <c r="W1001" s="744"/>
      <c r="X1001" s="744"/>
      <c r="Y1001" s="744"/>
      <c r="Z1001" s="744"/>
      <c r="AA1001" s="744"/>
      <c r="AB1001" s="744"/>
      <c r="AC1001" s="744"/>
      <c r="AD1001" s="744"/>
      <c r="AE1001" s="744"/>
      <c r="AF1001" s="744"/>
      <c r="AG1001" s="744"/>
      <c r="AH1001" s="744"/>
      <c r="AI1001" s="744"/>
      <c r="AJ1001" s="744"/>
      <c r="AK1001" s="744"/>
      <c r="AL1001" s="744"/>
      <c r="AM1001" s="744"/>
      <c r="AN1001" s="744"/>
      <c r="AO1001" s="744"/>
      <c r="AP1001" s="744"/>
      <c r="AQ1001" s="744"/>
      <c r="AR1001" s="744"/>
      <c r="AS1001" s="744"/>
      <c r="AT1001" s="744"/>
      <c r="AU1001" s="744"/>
      <c r="AV1001" s="744"/>
      <c r="AW1001" s="744"/>
      <c r="AX1001" s="744"/>
      <c r="AY1001" s="744"/>
      <c r="AZ1001" s="744"/>
      <c r="BA1001" s="744"/>
      <c r="BB1001" s="744"/>
      <c r="BC1001" s="744"/>
      <c r="BD1001" s="744"/>
      <c r="BE1001" s="744"/>
      <c r="BF1001" s="744"/>
      <c r="BG1001" s="744"/>
      <c r="BH1001" s="744"/>
    </row>
    <row r="1002" spans="1:60" s="628" customFormat="1" ht="15" customHeight="1" x14ac:dyDescent="0.25">
      <c r="A1002" s="887" t="s">
        <v>1</v>
      </c>
      <c r="B1002" s="887"/>
      <c r="C1002" s="887"/>
      <c r="D1002" s="887"/>
      <c r="E1002" s="887"/>
      <c r="F1002" s="887"/>
      <c r="G1002" s="744"/>
      <c r="H1002" s="744"/>
      <c r="I1002" s="744"/>
      <c r="J1002" s="744"/>
      <c r="K1002" s="744"/>
      <c r="L1002" s="744"/>
      <c r="M1002" s="744"/>
      <c r="N1002" s="744"/>
      <c r="O1002" s="744"/>
      <c r="P1002" s="744"/>
      <c r="Q1002" s="744"/>
      <c r="R1002" s="744"/>
      <c r="S1002" s="744"/>
      <c r="T1002" s="744"/>
      <c r="U1002" s="744"/>
      <c r="V1002" s="744"/>
      <c r="W1002" s="744"/>
      <c r="X1002" s="744"/>
      <c r="Y1002" s="744"/>
      <c r="Z1002" s="744"/>
      <c r="AA1002" s="744"/>
      <c r="AB1002" s="744"/>
      <c r="AC1002" s="744"/>
      <c r="AD1002" s="744"/>
      <c r="AE1002" s="744"/>
      <c r="AF1002" s="744"/>
      <c r="AG1002" s="744"/>
      <c r="AH1002" s="744"/>
      <c r="AI1002" s="744"/>
      <c r="AJ1002" s="744"/>
      <c r="AK1002" s="744"/>
      <c r="AL1002" s="744"/>
      <c r="AM1002" s="744"/>
      <c r="AN1002" s="744"/>
      <c r="AO1002" s="744"/>
      <c r="AP1002" s="744"/>
      <c r="AQ1002" s="744"/>
      <c r="AR1002" s="744"/>
      <c r="AS1002" s="744"/>
      <c r="AT1002" s="744"/>
      <c r="AU1002" s="744"/>
      <c r="AV1002" s="744"/>
      <c r="AW1002" s="744"/>
      <c r="AX1002" s="744"/>
      <c r="AY1002" s="744"/>
      <c r="AZ1002" s="744"/>
      <c r="BA1002" s="744"/>
      <c r="BB1002" s="744"/>
      <c r="BC1002" s="744"/>
      <c r="BD1002" s="744"/>
      <c r="BE1002" s="744"/>
      <c r="BF1002" s="744"/>
      <c r="BG1002" s="744"/>
      <c r="BH1002" s="744"/>
    </row>
    <row r="1003" spans="1:60" s="628" customFormat="1" ht="15" customHeight="1" x14ac:dyDescent="0.25">
      <c r="A1003" s="889" t="s">
        <v>6177</v>
      </c>
      <c r="B1003" s="889"/>
      <c r="C1003" s="889"/>
      <c r="D1003" s="889"/>
      <c r="E1003" s="889"/>
      <c r="F1003" s="889"/>
      <c r="G1003" s="744"/>
      <c r="H1003" s="744"/>
      <c r="I1003" s="744"/>
      <c r="J1003" s="744"/>
      <c r="K1003" s="744"/>
      <c r="L1003" s="744"/>
      <c r="M1003" s="744"/>
      <c r="N1003" s="744"/>
      <c r="O1003" s="744"/>
      <c r="P1003" s="744"/>
      <c r="Q1003" s="744"/>
      <c r="R1003" s="744"/>
      <c r="S1003" s="744"/>
      <c r="T1003" s="744"/>
      <c r="U1003" s="744"/>
      <c r="V1003" s="744"/>
      <c r="W1003" s="744"/>
      <c r="X1003" s="744"/>
      <c r="Y1003" s="744"/>
      <c r="Z1003" s="744"/>
      <c r="AA1003" s="744"/>
      <c r="AB1003" s="744"/>
      <c r="AC1003" s="744"/>
      <c r="AD1003" s="744"/>
      <c r="AE1003" s="744"/>
      <c r="AF1003" s="744"/>
      <c r="AG1003" s="744"/>
      <c r="AH1003" s="744"/>
      <c r="AI1003" s="744"/>
      <c r="AJ1003" s="744"/>
      <c r="AK1003" s="744"/>
      <c r="AL1003" s="744"/>
      <c r="AM1003" s="744"/>
      <c r="AN1003" s="744"/>
      <c r="AO1003" s="744"/>
      <c r="AP1003" s="744"/>
      <c r="AQ1003" s="744"/>
      <c r="AR1003" s="744"/>
      <c r="AS1003" s="744"/>
      <c r="AT1003" s="744"/>
      <c r="AU1003" s="744"/>
      <c r="AV1003" s="744"/>
      <c r="AW1003" s="744"/>
      <c r="AX1003" s="744"/>
      <c r="AY1003" s="744"/>
      <c r="AZ1003" s="744"/>
      <c r="BA1003" s="744"/>
      <c r="BB1003" s="744"/>
      <c r="BC1003" s="744"/>
      <c r="BD1003" s="744"/>
      <c r="BE1003" s="744"/>
      <c r="BF1003" s="744"/>
      <c r="BG1003" s="744"/>
      <c r="BH1003" s="744"/>
    </row>
    <row r="1004" spans="1:60" s="628" customFormat="1" ht="15" customHeight="1" x14ac:dyDescent="0.25">
      <c r="A1004" s="889" t="s">
        <v>2</v>
      </c>
      <c r="B1004" s="889"/>
      <c r="C1004" s="889"/>
      <c r="D1004" s="889"/>
      <c r="E1004" s="889"/>
      <c r="F1004" s="889"/>
      <c r="G1004" s="744"/>
      <c r="H1004" s="744"/>
      <c r="I1004" s="744"/>
      <c r="J1004" s="744"/>
      <c r="K1004" s="744"/>
      <c r="L1004" s="744"/>
      <c r="M1004" s="744"/>
      <c r="N1004" s="744"/>
      <c r="O1004" s="744"/>
      <c r="P1004" s="744"/>
      <c r="Q1004" s="744"/>
      <c r="R1004" s="744"/>
      <c r="S1004" s="744"/>
      <c r="T1004" s="744"/>
      <c r="U1004" s="744"/>
      <c r="V1004" s="744"/>
      <c r="W1004" s="744"/>
      <c r="X1004" s="744"/>
      <c r="Y1004" s="744"/>
      <c r="Z1004" s="744"/>
      <c r="AA1004" s="744"/>
      <c r="AB1004" s="744"/>
      <c r="AC1004" s="744"/>
      <c r="AD1004" s="744"/>
      <c r="AE1004" s="744"/>
      <c r="AF1004" s="744"/>
      <c r="AG1004" s="744"/>
      <c r="AH1004" s="744"/>
      <c r="AI1004" s="744"/>
      <c r="AJ1004" s="744"/>
      <c r="AK1004" s="744"/>
      <c r="AL1004" s="744"/>
      <c r="AM1004" s="744"/>
      <c r="AN1004" s="744"/>
      <c r="AO1004" s="744"/>
      <c r="AP1004" s="744"/>
      <c r="AQ1004" s="744"/>
      <c r="AR1004" s="744"/>
      <c r="AS1004" s="744"/>
      <c r="AT1004" s="744"/>
      <c r="AU1004" s="744"/>
      <c r="AV1004" s="744"/>
      <c r="AW1004" s="744"/>
      <c r="AX1004" s="744"/>
      <c r="AY1004" s="744"/>
      <c r="AZ1004" s="744"/>
      <c r="BA1004" s="744"/>
      <c r="BB1004" s="744"/>
      <c r="BC1004" s="744"/>
      <c r="BD1004" s="744"/>
      <c r="BE1004" s="744"/>
      <c r="BF1004" s="744"/>
      <c r="BG1004" s="744"/>
      <c r="BH1004" s="744"/>
    </row>
    <row r="1005" spans="1:60" ht="15" customHeight="1" x14ac:dyDescent="0.2">
      <c r="A1005" s="17"/>
      <c r="B1005" s="7"/>
      <c r="C1005" s="14"/>
      <c r="D1005" s="69"/>
      <c r="E1005" s="108"/>
      <c r="F1005" s="103"/>
    </row>
    <row r="1006" spans="1:60" x14ac:dyDescent="0.2">
      <c r="A1006" s="17"/>
      <c r="B1006" s="7"/>
      <c r="C1006" s="14"/>
      <c r="D1006" s="69"/>
      <c r="E1006" s="108"/>
      <c r="F1006" s="103"/>
    </row>
    <row r="1007" spans="1:60" ht="15" customHeight="1" x14ac:dyDescent="0.2">
      <c r="A1007" s="1023" t="s">
        <v>26</v>
      </c>
      <c r="B1007" s="1024"/>
      <c r="C1007" s="1024"/>
      <c r="D1007" s="1024"/>
      <c r="E1007" s="1024"/>
      <c r="F1007" s="1025"/>
    </row>
    <row r="1008" spans="1:60" ht="30" customHeight="1" x14ac:dyDescent="0.2">
      <c r="A1008" s="1023" t="s">
        <v>4</v>
      </c>
      <c r="B1008" s="1024"/>
      <c r="C1008" s="1024"/>
      <c r="D1008" s="1024"/>
      <c r="E1008" s="1025"/>
      <c r="F1008" s="734">
        <v>132358.06</v>
      </c>
      <c r="G1008" s="623"/>
    </row>
    <row r="1009" spans="1:60" ht="33" customHeight="1" x14ac:dyDescent="0.2">
      <c r="A1009" s="812" t="s">
        <v>5</v>
      </c>
      <c r="B1009" s="812" t="s">
        <v>23</v>
      </c>
      <c r="C1009" s="812" t="s">
        <v>22</v>
      </c>
      <c r="D1009" s="812" t="s">
        <v>8</v>
      </c>
      <c r="E1009" s="812" t="s">
        <v>9</v>
      </c>
      <c r="F1009" s="812"/>
      <c r="G1009" s="623"/>
    </row>
    <row r="1010" spans="1:60" ht="11.25" customHeight="1" x14ac:dyDescent="0.2">
      <c r="A1010" s="87"/>
      <c r="B1010" s="1"/>
      <c r="C1010" s="2" t="s">
        <v>27</v>
      </c>
      <c r="D1010" s="62"/>
      <c r="E1010" s="455"/>
      <c r="F1010" s="494">
        <f>F1008</f>
        <v>132358.06</v>
      </c>
      <c r="G1010" s="623"/>
    </row>
    <row r="1011" spans="1:60" x14ac:dyDescent="0.2">
      <c r="A1011" s="559"/>
      <c r="B1011" s="27"/>
      <c r="C1011" s="2" t="s">
        <v>751</v>
      </c>
      <c r="D1011" s="63"/>
      <c r="E1011" s="455"/>
      <c r="F1011" s="327">
        <f>F1010</f>
        <v>132358.06</v>
      </c>
      <c r="G1011" s="623"/>
    </row>
    <row r="1012" spans="1:60" x14ac:dyDescent="0.2">
      <c r="A1012" s="87"/>
      <c r="B1012" s="27"/>
      <c r="C1012" s="2" t="s">
        <v>1358</v>
      </c>
      <c r="D1012" s="62"/>
      <c r="E1012" s="717">
        <v>175</v>
      </c>
      <c r="F1012" s="327">
        <f>F1011-E1012</f>
        <v>132183.06</v>
      </c>
      <c r="G1012" s="623"/>
    </row>
    <row r="1013" spans="1:60" x14ac:dyDescent="0.2">
      <c r="A1013" s="59"/>
      <c r="B1013" s="7"/>
      <c r="C1013" s="31"/>
      <c r="D1013" s="74"/>
      <c r="E1013" s="283"/>
      <c r="F1013" s="116"/>
      <c r="G1013" s="623"/>
    </row>
    <row r="1014" spans="1:60" ht="15" customHeight="1" x14ac:dyDescent="0.2">
      <c r="A1014" s="59"/>
      <c r="B1014" s="7"/>
      <c r="C1014" s="31"/>
      <c r="D1014" s="74"/>
      <c r="E1014" s="283"/>
      <c r="F1014" s="116"/>
      <c r="G1014" s="623"/>
    </row>
    <row r="1015" spans="1:60" ht="15" customHeight="1" x14ac:dyDescent="0.2">
      <c r="A1015" s="59"/>
      <c r="B1015" s="7"/>
      <c r="C1015" s="31"/>
      <c r="D1015" s="74"/>
      <c r="E1015" s="283"/>
      <c r="F1015" s="116"/>
      <c r="G1015" s="623"/>
    </row>
    <row r="1016" spans="1:60" s="628" customFormat="1" ht="15" customHeight="1" x14ac:dyDescent="0.25">
      <c r="A1016" s="738"/>
      <c r="B1016" s="751"/>
      <c r="C1016" s="755"/>
      <c r="D1016" s="756"/>
      <c r="E1016" s="753"/>
      <c r="F1016" s="754"/>
      <c r="G1016" s="757"/>
      <c r="H1016" s="744"/>
      <c r="I1016" s="744"/>
      <c r="J1016" s="744"/>
      <c r="K1016" s="744"/>
      <c r="L1016" s="744"/>
      <c r="M1016" s="744"/>
      <c r="N1016" s="744"/>
      <c r="O1016" s="744"/>
      <c r="P1016" s="744"/>
      <c r="Q1016" s="744"/>
      <c r="R1016" s="744"/>
      <c r="S1016" s="744"/>
      <c r="T1016" s="744"/>
      <c r="U1016" s="744"/>
      <c r="V1016" s="744"/>
      <c r="W1016" s="744"/>
      <c r="X1016" s="744"/>
      <c r="Y1016" s="744"/>
      <c r="Z1016" s="744"/>
      <c r="AA1016" s="744"/>
      <c r="AB1016" s="744"/>
      <c r="AC1016" s="744"/>
      <c r="AD1016" s="744"/>
      <c r="AE1016" s="744"/>
      <c r="AF1016" s="744"/>
      <c r="AG1016" s="744"/>
      <c r="AH1016" s="744"/>
      <c r="AI1016" s="744"/>
      <c r="AJ1016" s="744"/>
      <c r="AK1016" s="744"/>
      <c r="AL1016" s="744"/>
      <c r="AM1016" s="744"/>
      <c r="AN1016" s="744"/>
      <c r="AO1016" s="744"/>
      <c r="AP1016" s="744"/>
      <c r="AQ1016" s="744"/>
      <c r="AR1016" s="744"/>
      <c r="AS1016" s="744"/>
      <c r="AT1016" s="744"/>
      <c r="AU1016" s="744"/>
      <c r="AV1016" s="744"/>
      <c r="AW1016" s="744"/>
      <c r="AX1016" s="744"/>
      <c r="AY1016" s="744"/>
      <c r="AZ1016" s="744"/>
      <c r="BA1016" s="744"/>
      <c r="BB1016" s="744"/>
      <c r="BC1016" s="744"/>
      <c r="BD1016" s="744"/>
      <c r="BE1016" s="744"/>
      <c r="BF1016" s="744"/>
      <c r="BG1016" s="744"/>
      <c r="BH1016" s="744"/>
    </row>
    <row r="1017" spans="1:60" s="628" customFormat="1" ht="15" customHeight="1" x14ac:dyDescent="0.25">
      <c r="A1017" s="887" t="s">
        <v>0</v>
      </c>
      <c r="B1017" s="887"/>
      <c r="C1017" s="887"/>
      <c r="D1017" s="887"/>
      <c r="E1017" s="887"/>
      <c r="F1017" s="887"/>
      <c r="G1017" s="757"/>
      <c r="H1017" s="744"/>
      <c r="I1017" s="744"/>
      <c r="J1017" s="744"/>
      <c r="K1017" s="744"/>
      <c r="L1017" s="744"/>
      <c r="M1017" s="744"/>
      <c r="N1017" s="744"/>
      <c r="O1017" s="744"/>
      <c r="P1017" s="744"/>
      <c r="Q1017" s="744"/>
      <c r="R1017" s="744"/>
      <c r="S1017" s="744"/>
      <c r="T1017" s="744"/>
      <c r="U1017" s="744"/>
      <c r="V1017" s="744"/>
      <c r="W1017" s="744"/>
      <c r="X1017" s="744"/>
      <c r="Y1017" s="744"/>
      <c r="Z1017" s="744"/>
      <c r="AA1017" s="744"/>
      <c r="AB1017" s="744"/>
      <c r="AC1017" s="744"/>
      <c r="AD1017" s="744"/>
      <c r="AE1017" s="744"/>
      <c r="AF1017" s="744"/>
      <c r="AG1017" s="744"/>
      <c r="AH1017" s="744"/>
      <c r="AI1017" s="744"/>
      <c r="AJ1017" s="744"/>
      <c r="AK1017" s="744"/>
      <c r="AL1017" s="744"/>
      <c r="AM1017" s="744"/>
      <c r="AN1017" s="744"/>
      <c r="AO1017" s="744"/>
      <c r="AP1017" s="744"/>
      <c r="AQ1017" s="744"/>
      <c r="AR1017" s="744"/>
      <c r="AS1017" s="744"/>
      <c r="AT1017" s="744"/>
      <c r="AU1017" s="744"/>
      <c r="AV1017" s="744"/>
      <c r="AW1017" s="744"/>
      <c r="AX1017" s="744"/>
      <c r="AY1017" s="744"/>
      <c r="AZ1017" s="744"/>
      <c r="BA1017" s="744"/>
      <c r="BB1017" s="744"/>
      <c r="BC1017" s="744"/>
      <c r="BD1017" s="744"/>
      <c r="BE1017" s="744"/>
      <c r="BF1017" s="744"/>
      <c r="BG1017" s="744"/>
      <c r="BH1017" s="744"/>
    </row>
    <row r="1018" spans="1:60" s="628" customFormat="1" ht="15" customHeight="1" x14ac:dyDescent="0.25">
      <c r="A1018" s="887" t="s">
        <v>1</v>
      </c>
      <c r="B1018" s="887"/>
      <c r="C1018" s="887"/>
      <c r="D1018" s="887"/>
      <c r="E1018" s="887"/>
      <c r="F1018" s="887"/>
      <c r="G1018" s="744"/>
      <c r="H1018" s="744"/>
      <c r="I1018" s="744"/>
      <c r="J1018" s="744"/>
      <c r="K1018" s="744"/>
      <c r="L1018" s="744"/>
      <c r="M1018" s="744"/>
      <c r="N1018" s="744"/>
      <c r="O1018" s="744"/>
      <c r="P1018" s="744"/>
      <c r="Q1018" s="744"/>
      <c r="R1018" s="744"/>
      <c r="S1018" s="744"/>
      <c r="T1018" s="744"/>
      <c r="U1018" s="744"/>
      <c r="V1018" s="744"/>
      <c r="W1018" s="744"/>
      <c r="X1018" s="744"/>
      <c r="Y1018" s="744"/>
      <c r="Z1018" s="744"/>
      <c r="AA1018" s="744"/>
      <c r="AB1018" s="744"/>
      <c r="AC1018" s="744"/>
      <c r="AD1018" s="744"/>
      <c r="AE1018" s="744"/>
      <c r="AF1018" s="744"/>
      <c r="AG1018" s="744"/>
      <c r="AH1018" s="744"/>
      <c r="AI1018" s="744"/>
      <c r="AJ1018" s="744"/>
      <c r="AK1018" s="744"/>
      <c r="AL1018" s="744"/>
      <c r="AM1018" s="744"/>
      <c r="AN1018" s="744"/>
      <c r="AO1018" s="744"/>
      <c r="AP1018" s="744"/>
      <c r="AQ1018" s="744"/>
      <c r="AR1018" s="744"/>
      <c r="AS1018" s="744"/>
      <c r="AT1018" s="744"/>
      <c r="AU1018" s="744"/>
      <c r="AV1018" s="744"/>
      <c r="AW1018" s="744"/>
      <c r="AX1018" s="744"/>
      <c r="AY1018" s="744"/>
      <c r="AZ1018" s="744"/>
      <c r="BA1018" s="744"/>
      <c r="BB1018" s="744"/>
      <c r="BC1018" s="744"/>
      <c r="BD1018" s="744"/>
      <c r="BE1018" s="744"/>
      <c r="BF1018" s="744"/>
      <c r="BG1018" s="744"/>
      <c r="BH1018" s="744"/>
    </row>
    <row r="1019" spans="1:60" s="628" customFormat="1" ht="15" customHeight="1" x14ac:dyDescent="0.25">
      <c r="A1019" s="889" t="s">
        <v>6177</v>
      </c>
      <c r="B1019" s="889"/>
      <c r="C1019" s="889"/>
      <c r="D1019" s="889"/>
      <c r="E1019" s="889"/>
      <c r="F1019" s="889"/>
      <c r="G1019" s="744"/>
      <c r="H1019" s="744"/>
      <c r="I1019" s="744"/>
      <c r="J1019" s="744"/>
      <c r="K1019" s="744"/>
      <c r="L1019" s="744"/>
      <c r="M1019" s="744"/>
      <c r="N1019" s="744"/>
      <c r="O1019" s="744"/>
      <c r="P1019" s="744"/>
      <c r="Q1019" s="744"/>
      <c r="R1019" s="744"/>
      <c r="S1019" s="744"/>
      <c r="T1019" s="744"/>
      <c r="U1019" s="744"/>
      <c r="V1019" s="744"/>
      <c r="W1019" s="744"/>
      <c r="X1019" s="744"/>
      <c r="Y1019" s="744"/>
      <c r="Z1019" s="744"/>
      <c r="AA1019" s="744"/>
      <c r="AB1019" s="744"/>
      <c r="AC1019" s="744"/>
      <c r="AD1019" s="744"/>
      <c r="AE1019" s="744"/>
      <c r="AF1019" s="744"/>
      <c r="AG1019" s="744"/>
      <c r="AH1019" s="744"/>
      <c r="AI1019" s="744"/>
      <c r="AJ1019" s="744"/>
      <c r="AK1019" s="744"/>
      <c r="AL1019" s="744"/>
      <c r="AM1019" s="744"/>
      <c r="AN1019" s="744"/>
      <c r="AO1019" s="744"/>
      <c r="AP1019" s="744"/>
      <c r="AQ1019" s="744"/>
      <c r="AR1019" s="744"/>
      <c r="AS1019" s="744"/>
      <c r="AT1019" s="744"/>
      <c r="AU1019" s="744"/>
      <c r="AV1019" s="744"/>
      <c r="AW1019" s="744"/>
      <c r="AX1019" s="744"/>
      <c r="AY1019" s="744"/>
      <c r="AZ1019" s="744"/>
      <c r="BA1019" s="744"/>
      <c r="BB1019" s="744"/>
      <c r="BC1019" s="744"/>
      <c r="BD1019" s="744"/>
      <c r="BE1019" s="744"/>
      <c r="BF1019" s="744"/>
      <c r="BG1019" s="744"/>
      <c r="BH1019" s="744"/>
    </row>
    <row r="1020" spans="1:60" s="628" customFormat="1" ht="15" customHeight="1" x14ac:dyDescent="0.25">
      <c r="A1020" s="889" t="s">
        <v>2</v>
      </c>
      <c r="B1020" s="889"/>
      <c r="C1020" s="889"/>
      <c r="D1020" s="889"/>
      <c r="E1020" s="889"/>
      <c r="F1020" s="889"/>
      <c r="G1020" s="744"/>
      <c r="H1020" s="744"/>
      <c r="I1020" s="744"/>
      <c r="J1020" s="744"/>
      <c r="K1020" s="744"/>
      <c r="L1020" s="744"/>
      <c r="M1020" s="744"/>
      <c r="N1020" s="744"/>
      <c r="O1020" s="744"/>
      <c r="P1020" s="744"/>
      <c r="Q1020" s="744"/>
      <c r="R1020" s="744"/>
      <c r="S1020" s="744"/>
      <c r="T1020" s="744"/>
      <c r="U1020" s="744"/>
      <c r="V1020" s="744"/>
      <c r="W1020" s="744"/>
      <c r="X1020" s="744"/>
      <c r="Y1020" s="744"/>
      <c r="Z1020" s="744"/>
      <c r="AA1020" s="744"/>
      <c r="AB1020" s="744"/>
      <c r="AC1020" s="744"/>
      <c r="AD1020" s="744"/>
      <c r="AE1020" s="744"/>
      <c r="AF1020" s="744"/>
      <c r="AG1020" s="744"/>
      <c r="AH1020" s="744"/>
      <c r="AI1020" s="744"/>
      <c r="AJ1020" s="744"/>
      <c r="AK1020" s="744"/>
      <c r="AL1020" s="744"/>
      <c r="AM1020" s="744"/>
      <c r="AN1020" s="744"/>
      <c r="AO1020" s="744"/>
      <c r="AP1020" s="744"/>
      <c r="AQ1020" s="744"/>
      <c r="AR1020" s="744"/>
      <c r="AS1020" s="744"/>
      <c r="AT1020" s="744"/>
      <c r="AU1020" s="744"/>
      <c r="AV1020" s="744"/>
      <c r="AW1020" s="744"/>
      <c r="AX1020" s="744"/>
      <c r="AY1020" s="744"/>
      <c r="AZ1020" s="744"/>
      <c r="BA1020" s="744"/>
      <c r="BB1020" s="744"/>
      <c r="BC1020" s="744"/>
      <c r="BD1020" s="744"/>
      <c r="BE1020" s="744"/>
      <c r="BF1020" s="744"/>
      <c r="BG1020" s="744"/>
      <c r="BH1020" s="744"/>
    </row>
    <row r="1021" spans="1:60" s="628" customFormat="1" ht="15" customHeight="1" x14ac:dyDescent="0.25">
      <c r="A1021" s="738"/>
      <c r="B1021" s="751"/>
      <c r="C1021" s="755"/>
      <c r="D1021" s="756"/>
      <c r="E1021" s="753"/>
      <c r="F1021" s="754"/>
      <c r="G1021" s="744"/>
      <c r="H1021" s="744"/>
      <c r="I1021" s="744"/>
      <c r="J1021" s="744"/>
      <c r="K1021" s="744"/>
      <c r="L1021" s="744"/>
      <c r="M1021" s="744"/>
      <c r="N1021" s="744"/>
      <c r="O1021" s="744"/>
      <c r="P1021" s="744"/>
      <c r="Q1021" s="744"/>
      <c r="R1021" s="744"/>
      <c r="S1021" s="744"/>
      <c r="T1021" s="744"/>
      <c r="U1021" s="744"/>
      <c r="V1021" s="744"/>
      <c r="W1021" s="744"/>
      <c r="X1021" s="744"/>
      <c r="Y1021" s="744"/>
      <c r="Z1021" s="744"/>
      <c r="AA1021" s="744"/>
      <c r="AB1021" s="744"/>
      <c r="AC1021" s="744"/>
      <c r="AD1021" s="744"/>
      <c r="AE1021" s="744"/>
      <c r="AF1021" s="744"/>
      <c r="AG1021" s="744"/>
      <c r="AH1021" s="744"/>
      <c r="AI1021" s="744"/>
      <c r="AJ1021" s="744"/>
      <c r="AK1021" s="744"/>
      <c r="AL1021" s="744"/>
      <c r="AM1021" s="744"/>
      <c r="AN1021" s="744"/>
      <c r="AO1021" s="744"/>
      <c r="AP1021" s="744"/>
      <c r="AQ1021" s="744"/>
      <c r="AR1021" s="744"/>
      <c r="AS1021" s="744"/>
      <c r="AT1021" s="744"/>
      <c r="AU1021" s="744"/>
      <c r="AV1021" s="744"/>
      <c r="AW1021" s="744"/>
      <c r="AX1021" s="744"/>
      <c r="AY1021" s="744"/>
      <c r="AZ1021" s="744"/>
      <c r="BA1021" s="744"/>
      <c r="BB1021" s="744"/>
      <c r="BC1021" s="744"/>
      <c r="BD1021" s="744"/>
      <c r="BE1021" s="744"/>
      <c r="BF1021" s="744"/>
      <c r="BG1021" s="744"/>
      <c r="BH1021" s="744"/>
    </row>
    <row r="1022" spans="1:60" ht="12" x14ac:dyDescent="0.2">
      <c r="A1022" s="1023" t="s">
        <v>30</v>
      </c>
      <c r="B1022" s="1024"/>
      <c r="C1022" s="1024"/>
      <c r="D1022" s="1024"/>
      <c r="E1022" s="1024"/>
      <c r="F1022" s="1025"/>
    </row>
    <row r="1023" spans="1:60" ht="30" customHeight="1" x14ac:dyDescent="0.2">
      <c r="A1023" s="1023" t="s">
        <v>4</v>
      </c>
      <c r="B1023" s="1024"/>
      <c r="C1023" s="1024"/>
      <c r="D1023" s="1024"/>
      <c r="E1023" s="1025"/>
      <c r="F1023" s="727">
        <v>224824.21</v>
      </c>
    </row>
    <row r="1024" spans="1:60" s="258" customFormat="1" ht="15.75" customHeight="1" x14ac:dyDescent="0.2">
      <c r="A1024" s="812" t="s">
        <v>5</v>
      </c>
      <c r="B1024" s="812" t="s">
        <v>23</v>
      </c>
      <c r="C1024" s="812" t="s">
        <v>22</v>
      </c>
      <c r="D1024" s="812" t="s">
        <v>8</v>
      </c>
      <c r="E1024" s="812" t="s">
        <v>9</v>
      </c>
      <c r="F1024" s="812"/>
      <c r="G1024" s="14"/>
      <c r="H1024" s="623"/>
      <c r="I1024" s="623"/>
      <c r="J1024" s="623"/>
      <c r="K1024" s="623"/>
      <c r="L1024" s="623"/>
      <c r="M1024" s="623"/>
      <c r="N1024" s="623"/>
      <c r="O1024" s="623"/>
      <c r="P1024" s="623"/>
      <c r="Q1024" s="623"/>
      <c r="R1024" s="623"/>
      <c r="S1024" s="623"/>
      <c r="T1024" s="623"/>
      <c r="U1024" s="623"/>
      <c r="V1024" s="623"/>
      <c r="W1024" s="623"/>
      <c r="X1024" s="623"/>
      <c r="Y1024" s="623"/>
      <c r="Z1024" s="623"/>
      <c r="AA1024" s="623"/>
      <c r="AB1024" s="623"/>
      <c r="AC1024" s="623"/>
      <c r="AD1024" s="623"/>
      <c r="AE1024" s="623"/>
      <c r="AF1024" s="623"/>
      <c r="AG1024" s="623"/>
      <c r="AH1024" s="623"/>
      <c r="AI1024" s="623"/>
      <c r="AJ1024" s="623"/>
      <c r="AK1024" s="623"/>
      <c r="AL1024" s="623"/>
      <c r="AM1024" s="623"/>
      <c r="AN1024" s="623"/>
      <c r="AO1024" s="623"/>
      <c r="AP1024" s="623"/>
      <c r="AQ1024" s="623"/>
      <c r="AR1024" s="623"/>
      <c r="AS1024" s="623"/>
      <c r="AT1024" s="623"/>
      <c r="AU1024" s="623"/>
      <c r="AV1024" s="623"/>
      <c r="AW1024" s="623"/>
      <c r="AX1024" s="623"/>
      <c r="AY1024" s="623"/>
      <c r="AZ1024" s="623"/>
      <c r="BA1024" s="623"/>
      <c r="BB1024" s="623"/>
      <c r="BC1024" s="623"/>
      <c r="BD1024" s="623"/>
      <c r="BE1024" s="623"/>
      <c r="BF1024" s="623"/>
      <c r="BG1024" s="623"/>
      <c r="BH1024" s="623"/>
    </row>
    <row r="1025" spans="1:60" s="258" customFormat="1" x14ac:dyDescent="0.2">
      <c r="A1025" s="134"/>
      <c r="B1025" s="27"/>
      <c r="C1025" s="1" t="s">
        <v>27</v>
      </c>
      <c r="D1025" s="40">
        <v>500000</v>
      </c>
      <c r="E1025" s="735"/>
      <c r="F1025" s="494">
        <f>F1023+D1025-E1025</f>
        <v>724824.21</v>
      </c>
      <c r="G1025" s="623"/>
      <c r="H1025" s="623"/>
      <c r="I1025" s="623"/>
      <c r="J1025" s="623"/>
      <c r="K1025" s="623"/>
      <c r="L1025" s="623"/>
      <c r="M1025" s="623"/>
      <c r="N1025" s="623"/>
      <c r="O1025" s="623"/>
      <c r="P1025" s="623"/>
      <c r="Q1025" s="623"/>
      <c r="R1025" s="623"/>
      <c r="S1025" s="623"/>
      <c r="T1025" s="623"/>
      <c r="U1025" s="623"/>
      <c r="V1025" s="623"/>
      <c r="W1025" s="623"/>
      <c r="X1025" s="623"/>
      <c r="Y1025" s="623"/>
      <c r="Z1025" s="623"/>
      <c r="AA1025" s="623"/>
      <c r="AB1025" s="623"/>
      <c r="AC1025" s="623"/>
      <c r="AD1025" s="623"/>
      <c r="AE1025" s="623"/>
      <c r="AF1025" s="623"/>
      <c r="AG1025" s="623"/>
      <c r="AH1025" s="623"/>
      <c r="AI1025" s="623"/>
      <c r="AJ1025" s="623"/>
      <c r="AK1025" s="623"/>
      <c r="AL1025" s="623"/>
      <c r="AM1025" s="623"/>
      <c r="AN1025" s="623"/>
      <c r="AO1025" s="623"/>
      <c r="AP1025" s="623"/>
      <c r="AQ1025" s="623"/>
      <c r="AR1025" s="623"/>
      <c r="AS1025" s="623"/>
      <c r="AT1025" s="623"/>
      <c r="AU1025" s="623"/>
      <c r="AV1025" s="623"/>
      <c r="AW1025" s="623"/>
      <c r="AX1025" s="623"/>
      <c r="AY1025" s="623"/>
      <c r="AZ1025" s="623"/>
      <c r="BA1025" s="623"/>
      <c r="BB1025" s="623"/>
      <c r="BC1025" s="623"/>
      <c r="BD1025" s="623"/>
      <c r="BE1025" s="623"/>
      <c r="BF1025" s="623"/>
      <c r="BG1025" s="623"/>
      <c r="BH1025" s="623"/>
    </row>
    <row r="1026" spans="1:60" s="258" customFormat="1" x14ac:dyDescent="0.2">
      <c r="A1026" s="134"/>
      <c r="B1026" s="27"/>
      <c r="C1026" s="1" t="s">
        <v>387</v>
      </c>
      <c r="D1026" s="40"/>
      <c r="E1026" s="455"/>
      <c r="F1026" s="494">
        <f>F1025+D1026-E1026</f>
        <v>724824.21</v>
      </c>
      <c r="G1026" s="623"/>
      <c r="H1026" s="623"/>
      <c r="I1026" s="623"/>
      <c r="J1026" s="623"/>
      <c r="K1026" s="623"/>
      <c r="L1026" s="623"/>
      <c r="M1026" s="623"/>
      <c r="N1026" s="623"/>
      <c r="O1026" s="623"/>
      <c r="P1026" s="623"/>
      <c r="Q1026" s="623"/>
      <c r="R1026" s="623"/>
      <c r="S1026" s="623"/>
      <c r="T1026" s="623"/>
      <c r="U1026" s="623"/>
      <c r="V1026" s="623"/>
      <c r="W1026" s="623"/>
      <c r="X1026" s="623"/>
      <c r="Y1026" s="623"/>
      <c r="Z1026" s="623"/>
      <c r="AA1026" s="623"/>
      <c r="AB1026" s="623"/>
      <c r="AC1026" s="623"/>
      <c r="AD1026" s="623"/>
      <c r="AE1026" s="623"/>
      <c r="AF1026" s="623"/>
      <c r="AG1026" s="623"/>
      <c r="AH1026" s="623"/>
      <c r="AI1026" s="623"/>
      <c r="AJ1026" s="623"/>
      <c r="AK1026" s="623"/>
      <c r="AL1026" s="623"/>
      <c r="AM1026" s="623"/>
      <c r="AN1026" s="623"/>
      <c r="AO1026" s="623"/>
      <c r="AP1026" s="623"/>
      <c r="AQ1026" s="623"/>
      <c r="AR1026" s="623"/>
      <c r="AS1026" s="623"/>
      <c r="AT1026" s="623"/>
      <c r="AU1026" s="623"/>
      <c r="AV1026" s="623"/>
      <c r="AW1026" s="623"/>
      <c r="AX1026" s="623"/>
      <c r="AY1026" s="623"/>
      <c r="AZ1026" s="623"/>
      <c r="BA1026" s="623"/>
      <c r="BB1026" s="623"/>
      <c r="BC1026" s="623"/>
      <c r="BD1026" s="623"/>
      <c r="BE1026" s="623"/>
      <c r="BF1026" s="623"/>
      <c r="BG1026" s="623"/>
      <c r="BH1026" s="623"/>
    </row>
    <row r="1027" spans="1:60" s="258" customFormat="1" x14ac:dyDescent="0.2">
      <c r="A1027" s="134"/>
      <c r="B1027" s="27"/>
      <c r="C1027" s="2" t="s">
        <v>1084</v>
      </c>
      <c r="D1027" s="62"/>
      <c r="E1027" s="40"/>
      <c r="F1027" s="494">
        <f>F1025+D1027-E1027</f>
        <v>724824.21</v>
      </c>
      <c r="G1027" s="623"/>
      <c r="H1027" s="623"/>
      <c r="I1027" s="623"/>
      <c r="J1027" s="623"/>
      <c r="K1027" s="623"/>
      <c r="L1027" s="623"/>
      <c r="M1027" s="623"/>
      <c r="N1027" s="623"/>
      <c r="O1027" s="623"/>
      <c r="P1027" s="623"/>
      <c r="Q1027" s="623"/>
      <c r="R1027" s="623"/>
      <c r="S1027" s="623"/>
      <c r="T1027" s="623"/>
      <c r="U1027" s="623"/>
      <c r="V1027" s="623"/>
      <c r="W1027" s="623"/>
      <c r="X1027" s="623"/>
      <c r="Y1027" s="623"/>
      <c r="Z1027" s="623"/>
      <c r="AA1027" s="623"/>
      <c r="AB1027" s="623"/>
      <c r="AC1027" s="623"/>
      <c r="AD1027" s="623"/>
      <c r="AE1027" s="623"/>
      <c r="AF1027" s="623"/>
      <c r="AG1027" s="623"/>
      <c r="AH1027" s="623"/>
      <c r="AI1027" s="623"/>
      <c r="AJ1027" s="623"/>
      <c r="AK1027" s="623"/>
      <c r="AL1027" s="623"/>
      <c r="AM1027" s="623"/>
      <c r="AN1027" s="623"/>
      <c r="AO1027" s="623"/>
      <c r="AP1027" s="623"/>
      <c r="AQ1027" s="623"/>
      <c r="AR1027" s="623"/>
      <c r="AS1027" s="623"/>
      <c r="AT1027" s="623"/>
      <c r="AU1027" s="623"/>
      <c r="AV1027" s="623"/>
      <c r="AW1027" s="623"/>
      <c r="AX1027" s="623"/>
      <c r="AY1027" s="623"/>
      <c r="AZ1027" s="623"/>
      <c r="BA1027" s="623"/>
      <c r="BB1027" s="623"/>
      <c r="BC1027" s="623"/>
      <c r="BD1027" s="623"/>
      <c r="BE1027" s="623"/>
      <c r="BF1027" s="623"/>
      <c r="BG1027" s="623"/>
      <c r="BH1027" s="623"/>
    </row>
    <row r="1028" spans="1:60" s="258" customFormat="1" x14ac:dyDescent="0.2">
      <c r="A1028" s="134"/>
      <c r="B1028" s="27"/>
      <c r="C1028" s="530" t="s">
        <v>2479</v>
      </c>
      <c r="D1028" s="62"/>
      <c r="E1028" s="40">
        <v>428.67</v>
      </c>
      <c r="F1028" s="494">
        <f>F1027-E1028</f>
        <v>724395.53999999992</v>
      </c>
      <c r="G1028" s="623"/>
      <c r="H1028" s="623"/>
      <c r="I1028" s="623"/>
      <c r="J1028" s="623"/>
      <c r="K1028" s="623"/>
      <c r="L1028" s="623"/>
      <c r="M1028" s="623"/>
      <c r="N1028" s="623"/>
      <c r="O1028" s="623"/>
      <c r="P1028" s="623"/>
      <c r="Q1028" s="623"/>
      <c r="R1028" s="623"/>
      <c r="S1028" s="623"/>
      <c r="T1028" s="623"/>
      <c r="U1028" s="623"/>
      <c r="V1028" s="623"/>
      <c r="W1028" s="623"/>
      <c r="X1028" s="623"/>
      <c r="Y1028" s="623"/>
      <c r="Z1028" s="623"/>
      <c r="AA1028" s="623"/>
      <c r="AB1028" s="623"/>
      <c r="AC1028" s="623"/>
      <c r="AD1028" s="623"/>
      <c r="AE1028" s="623"/>
      <c r="AF1028" s="623"/>
      <c r="AG1028" s="623"/>
      <c r="AH1028" s="623"/>
      <c r="AI1028" s="623"/>
      <c r="AJ1028" s="623"/>
      <c r="AK1028" s="623"/>
      <c r="AL1028" s="623"/>
      <c r="AM1028" s="623"/>
      <c r="AN1028" s="623"/>
      <c r="AO1028" s="623"/>
      <c r="AP1028" s="623"/>
      <c r="AQ1028" s="623"/>
      <c r="AR1028" s="623"/>
      <c r="AS1028" s="623"/>
      <c r="AT1028" s="623"/>
      <c r="AU1028" s="623"/>
      <c r="AV1028" s="623"/>
      <c r="AW1028" s="623"/>
      <c r="AX1028" s="623"/>
      <c r="AY1028" s="623"/>
      <c r="AZ1028" s="623"/>
      <c r="BA1028" s="623"/>
      <c r="BB1028" s="623"/>
      <c r="BC1028" s="623"/>
      <c r="BD1028" s="623"/>
      <c r="BE1028" s="623"/>
      <c r="BF1028" s="623"/>
      <c r="BG1028" s="623"/>
      <c r="BH1028" s="623"/>
    </row>
    <row r="1029" spans="1:60" s="258" customFormat="1" x14ac:dyDescent="0.2">
      <c r="A1029" s="134"/>
      <c r="B1029" s="27"/>
      <c r="C1029" s="2" t="s">
        <v>1083</v>
      </c>
      <c r="D1029" s="62"/>
      <c r="E1029" s="455">
        <v>500</v>
      </c>
      <c r="F1029" s="40">
        <f>F1028-E1029</f>
        <v>723895.53999999992</v>
      </c>
      <c r="G1029" s="623"/>
      <c r="H1029" s="623"/>
      <c r="I1029" s="623"/>
      <c r="J1029" s="623"/>
      <c r="K1029" s="623"/>
      <c r="L1029" s="623"/>
      <c r="M1029" s="623"/>
      <c r="N1029" s="623"/>
      <c r="O1029" s="623"/>
      <c r="P1029" s="623"/>
      <c r="Q1029" s="623"/>
      <c r="R1029" s="623"/>
      <c r="S1029" s="623"/>
      <c r="T1029" s="623"/>
      <c r="U1029" s="623"/>
      <c r="V1029" s="623"/>
      <c r="W1029" s="623"/>
      <c r="X1029" s="623"/>
      <c r="Y1029" s="623"/>
      <c r="Z1029" s="623"/>
      <c r="AA1029" s="623"/>
      <c r="AB1029" s="623"/>
      <c r="AC1029" s="623"/>
      <c r="AD1029" s="623"/>
      <c r="AE1029" s="623"/>
      <c r="AF1029" s="623"/>
      <c r="AG1029" s="623"/>
      <c r="AH1029" s="623"/>
      <c r="AI1029" s="623"/>
      <c r="AJ1029" s="623"/>
      <c r="AK1029" s="623"/>
      <c r="AL1029" s="623"/>
      <c r="AM1029" s="623"/>
      <c r="AN1029" s="623"/>
      <c r="AO1029" s="623"/>
      <c r="AP1029" s="623"/>
      <c r="AQ1029" s="623"/>
      <c r="AR1029" s="623"/>
      <c r="AS1029" s="623"/>
      <c r="AT1029" s="623"/>
      <c r="AU1029" s="623"/>
      <c r="AV1029" s="623"/>
      <c r="AW1029" s="623"/>
      <c r="AX1029" s="623"/>
      <c r="AY1029" s="623"/>
      <c r="AZ1029" s="623"/>
      <c r="BA1029" s="623"/>
      <c r="BB1029" s="623"/>
      <c r="BC1029" s="623"/>
      <c r="BD1029" s="623"/>
      <c r="BE1029" s="623"/>
      <c r="BF1029" s="623"/>
      <c r="BG1029" s="623"/>
      <c r="BH1029" s="623"/>
    </row>
    <row r="1030" spans="1:60" s="258" customFormat="1" x14ac:dyDescent="0.2">
      <c r="A1030" s="87"/>
      <c r="B1030" s="27"/>
      <c r="C1030" s="2" t="s">
        <v>1358</v>
      </c>
      <c r="D1030" s="62"/>
      <c r="E1030" s="717">
        <v>175</v>
      </c>
      <c r="F1030" s="40">
        <f>F1029-E1030</f>
        <v>723720.53999999992</v>
      </c>
      <c r="G1030" s="623"/>
      <c r="H1030" s="623"/>
      <c r="I1030" s="623"/>
      <c r="J1030" s="623"/>
      <c r="K1030" s="623"/>
      <c r="L1030" s="623"/>
      <c r="M1030" s="623"/>
      <c r="N1030" s="623"/>
      <c r="O1030" s="623"/>
      <c r="P1030" s="623"/>
      <c r="Q1030" s="623"/>
      <c r="R1030" s="623"/>
      <c r="S1030" s="623"/>
      <c r="T1030" s="623"/>
      <c r="U1030" s="623"/>
      <c r="V1030" s="623"/>
      <c r="W1030" s="623"/>
      <c r="X1030" s="623"/>
      <c r="Y1030" s="623"/>
      <c r="Z1030" s="623"/>
      <c r="AA1030" s="623"/>
      <c r="AB1030" s="623"/>
      <c r="AC1030" s="623"/>
      <c r="AD1030" s="623"/>
      <c r="AE1030" s="623"/>
      <c r="AF1030" s="623"/>
      <c r="AG1030" s="623"/>
      <c r="AH1030" s="623"/>
      <c r="AI1030" s="623"/>
      <c r="AJ1030" s="623"/>
      <c r="AK1030" s="623"/>
      <c r="AL1030" s="623"/>
      <c r="AM1030" s="623"/>
      <c r="AN1030" s="623"/>
      <c r="AO1030" s="623"/>
      <c r="AP1030" s="623"/>
      <c r="AQ1030" s="623"/>
      <c r="AR1030" s="623"/>
      <c r="AS1030" s="623"/>
      <c r="AT1030" s="623"/>
      <c r="AU1030" s="623"/>
      <c r="AV1030" s="623"/>
      <c r="AW1030" s="623"/>
      <c r="AX1030" s="623"/>
      <c r="AY1030" s="623"/>
      <c r="AZ1030" s="623"/>
      <c r="BA1030" s="623"/>
      <c r="BB1030" s="623"/>
      <c r="BC1030" s="623"/>
      <c r="BD1030" s="623"/>
      <c r="BE1030" s="623"/>
      <c r="BF1030" s="623"/>
      <c r="BG1030" s="623"/>
      <c r="BH1030" s="623"/>
    </row>
    <row r="1031" spans="1:60" s="258" customFormat="1" x14ac:dyDescent="0.2">
      <c r="A1031" s="769">
        <v>44378</v>
      </c>
      <c r="B1031" s="137">
        <v>2362</v>
      </c>
      <c r="C1031" s="774" t="s">
        <v>41</v>
      </c>
      <c r="D1031" s="62"/>
      <c r="E1031" s="455">
        <v>0</v>
      </c>
      <c r="F1031" s="40">
        <f>F1030</f>
        <v>723720.53999999992</v>
      </c>
      <c r="G1031" s="623"/>
      <c r="H1031" s="623"/>
      <c r="I1031" s="623"/>
      <c r="J1031" s="623"/>
      <c r="K1031" s="623"/>
      <c r="L1031" s="623"/>
      <c r="M1031" s="623"/>
      <c r="N1031" s="623"/>
      <c r="O1031" s="623"/>
      <c r="P1031" s="623"/>
      <c r="Q1031" s="623"/>
      <c r="R1031" s="623"/>
      <c r="S1031" s="623"/>
      <c r="T1031" s="623"/>
      <c r="U1031" s="623"/>
      <c r="V1031" s="623"/>
      <c r="W1031" s="623"/>
      <c r="X1031" s="623"/>
      <c r="Y1031" s="623"/>
      <c r="Z1031" s="623"/>
      <c r="AA1031" s="623"/>
      <c r="AB1031" s="623"/>
      <c r="AC1031" s="623"/>
      <c r="AD1031" s="623"/>
      <c r="AE1031" s="623"/>
      <c r="AF1031" s="623"/>
      <c r="AG1031" s="623"/>
      <c r="AH1031" s="623"/>
      <c r="AI1031" s="623"/>
      <c r="AJ1031" s="623"/>
      <c r="AK1031" s="623"/>
      <c r="AL1031" s="623"/>
      <c r="AM1031" s="623"/>
      <c r="AN1031" s="623"/>
      <c r="AO1031" s="623"/>
      <c r="AP1031" s="623"/>
      <c r="AQ1031" s="623"/>
      <c r="AR1031" s="623"/>
      <c r="AS1031" s="623"/>
      <c r="AT1031" s="623"/>
      <c r="AU1031" s="623"/>
      <c r="AV1031" s="623"/>
      <c r="AW1031" s="623"/>
      <c r="AX1031" s="623"/>
      <c r="AY1031" s="623"/>
      <c r="AZ1031" s="623"/>
      <c r="BA1031" s="623"/>
      <c r="BB1031" s="623"/>
      <c r="BC1031" s="623"/>
      <c r="BD1031" s="623"/>
      <c r="BE1031" s="623"/>
      <c r="BF1031" s="623"/>
      <c r="BG1031" s="623"/>
      <c r="BH1031" s="623"/>
    </row>
    <row r="1032" spans="1:60" s="258" customFormat="1" ht="33.75" x14ac:dyDescent="0.2">
      <c r="A1032" s="769">
        <v>44378</v>
      </c>
      <c r="B1032" s="768">
        <v>2363</v>
      </c>
      <c r="C1032" s="788" t="s">
        <v>6222</v>
      </c>
      <c r="D1032" s="770"/>
      <c r="E1032" s="717">
        <v>18194.919999999998</v>
      </c>
      <c r="F1032" s="40">
        <f t="shared" ref="F1032:F1060" si="14">F1031-E1032</f>
        <v>705525.61999999988</v>
      </c>
      <c r="G1032" s="623"/>
      <c r="H1032" s="623"/>
      <c r="I1032" s="623"/>
      <c r="J1032" s="623"/>
      <c r="K1032" s="623"/>
      <c r="L1032" s="623"/>
      <c r="M1032" s="623"/>
      <c r="N1032" s="623"/>
      <c r="O1032" s="623"/>
      <c r="P1032" s="623"/>
      <c r="Q1032" s="623"/>
      <c r="R1032" s="623"/>
      <c r="S1032" s="623"/>
      <c r="T1032" s="623"/>
      <c r="U1032" s="623"/>
      <c r="V1032" s="623"/>
      <c r="W1032" s="623"/>
      <c r="X1032" s="623"/>
      <c r="Y1032" s="623"/>
      <c r="Z1032" s="623"/>
      <c r="AA1032" s="623"/>
      <c r="AB1032" s="623"/>
      <c r="AC1032" s="623"/>
      <c r="AD1032" s="623"/>
      <c r="AE1032" s="623"/>
      <c r="AF1032" s="623"/>
      <c r="AG1032" s="623"/>
      <c r="AH1032" s="623"/>
      <c r="AI1032" s="623"/>
      <c r="AJ1032" s="623"/>
      <c r="AK1032" s="623"/>
      <c r="AL1032" s="623"/>
      <c r="AM1032" s="623"/>
      <c r="AN1032" s="623"/>
      <c r="AO1032" s="623"/>
      <c r="AP1032" s="623"/>
      <c r="AQ1032" s="623"/>
      <c r="AR1032" s="623"/>
      <c r="AS1032" s="623"/>
      <c r="AT1032" s="623"/>
      <c r="AU1032" s="623"/>
      <c r="AV1032" s="623"/>
      <c r="AW1032" s="623"/>
      <c r="AX1032" s="623"/>
      <c r="AY1032" s="623"/>
      <c r="AZ1032" s="623"/>
      <c r="BA1032" s="623"/>
      <c r="BB1032" s="623"/>
      <c r="BC1032" s="623"/>
      <c r="BD1032" s="623"/>
      <c r="BE1032" s="623"/>
      <c r="BF1032" s="623"/>
      <c r="BG1032" s="623"/>
      <c r="BH1032" s="623"/>
    </row>
    <row r="1033" spans="1:60" s="258" customFormat="1" ht="21.75" customHeight="1" x14ac:dyDescent="0.2">
      <c r="A1033" s="769">
        <v>44385</v>
      </c>
      <c r="B1033" s="771">
        <v>2364</v>
      </c>
      <c r="C1033" s="803" t="s">
        <v>6229</v>
      </c>
      <c r="D1033" s="770"/>
      <c r="E1033" s="773">
        <v>54893.98</v>
      </c>
      <c r="F1033" s="40">
        <f t="shared" si="14"/>
        <v>650631.6399999999</v>
      </c>
      <c r="G1033" s="623"/>
      <c r="H1033" s="623"/>
      <c r="I1033" s="623"/>
      <c r="J1033" s="623"/>
      <c r="K1033" s="623"/>
      <c r="L1033" s="623"/>
      <c r="M1033" s="623"/>
      <c r="N1033" s="623"/>
      <c r="O1033" s="623"/>
      <c r="P1033" s="623"/>
      <c r="Q1033" s="623"/>
      <c r="R1033" s="623"/>
      <c r="S1033" s="623"/>
      <c r="T1033" s="623"/>
      <c r="U1033" s="623"/>
      <c r="V1033" s="623"/>
      <c r="W1033" s="623"/>
      <c r="X1033" s="623"/>
      <c r="Y1033" s="623"/>
      <c r="Z1033" s="623"/>
      <c r="AA1033" s="623"/>
      <c r="AB1033" s="623"/>
      <c r="AC1033" s="623"/>
      <c r="AD1033" s="623"/>
      <c r="AE1033" s="623"/>
      <c r="AF1033" s="623"/>
      <c r="AG1033" s="623"/>
      <c r="AH1033" s="623"/>
      <c r="AI1033" s="623"/>
      <c r="AJ1033" s="623"/>
      <c r="AK1033" s="623"/>
      <c r="AL1033" s="623"/>
      <c r="AM1033" s="623"/>
      <c r="AN1033" s="623"/>
      <c r="AO1033" s="623"/>
      <c r="AP1033" s="623"/>
      <c r="AQ1033" s="623"/>
      <c r="AR1033" s="623"/>
      <c r="AS1033" s="623"/>
      <c r="AT1033" s="623"/>
      <c r="AU1033" s="623"/>
      <c r="AV1033" s="623"/>
      <c r="AW1033" s="623"/>
      <c r="AX1033" s="623"/>
      <c r="AY1033" s="623"/>
      <c r="AZ1033" s="623"/>
      <c r="BA1033" s="623"/>
      <c r="BB1033" s="623"/>
      <c r="BC1033" s="623"/>
      <c r="BD1033" s="623"/>
      <c r="BE1033" s="623"/>
      <c r="BF1033" s="623"/>
      <c r="BG1033" s="623"/>
      <c r="BH1033" s="623"/>
    </row>
    <row r="1034" spans="1:60" s="258" customFormat="1" ht="30" customHeight="1" x14ac:dyDescent="0.2">
      <c r="A1034" s="769">
        <v>44385</v>
      </c>
      <c r="B1034" s="137">
        <v>2365</v>
      </c>
      <c r="C1034" s="804" t="s">
        <v>6228</v>
      </c>
      <c r="D1034" s="770"/>
      <c r="E1034" s="772">
        <v>41846.199999999997</v>
      </c>
      <c r="F1034" s="40">
        <f t="shared" si="14"/>
        <v>608785.43999999994</v>
      </c>
      <c r="G1034" s="623"/>
      <c r="H1034" s="623"/>
      <c r="I1034" s="623"/>
      <c r="J1034" s="623"/>
      <c r="K1034" s="623"/>
      <c r="L1034" s="623"/>
      <c r="M1034" s="623"/>
      <c r="N1034" s="623"/>
      <c r="O1034" s="623"/>
      <c r="P1034" s="623"/>
      <c r="Q1034" s="623"/>
      <c r="R1034" s="623"/>
      <c r="S1034" s="623"/>
      <c r="T1034" s="623"/>
      <c r="U1034" s="623"/>
      <c r="V1034" s="623"/>
      <c r="W1034" s="623"/>
      <c r="X1034" s="623"/>
      <c r="Y1034" s="623"/>
      <c r="Z1034" s="623"/>
      <c r="AA1034" s="623"/>
      <c r="AB1034" s="623"/>
      <c r="AC1034" s="623"/>
      <c r="AD1034" s="623"/>
      <c r="AE1034" s="623"/>
      <c r="AF1034" s="623"/>
      <c r="AG1034" s="623"/>
      <c r="AH1034" s="623"/>
      <c r="AI1034" s="623"/>
      <c r="AJ1034" s="623"/>
      <c r="AK1034" s="623"/>
      <c r="AL1034" s="623"/>
      <c r="AM1034" s="623"/>
      <c r="AN1034" s="623"/>
      <c r="AO1034" s="623"/>
      <c r="AP1034" s="623"/>
      <c r="AQ1034" s="623"/>
      <c r="AR1034" s="623"/>
      <c r="AS1034" s="623"/>
      <c r="AT1034" s="623"/>
      <c r="AU1034" s="623"/>
      <c r="AV1034" s="623"/>
      <c r="AW1034" s="623"/>
      <c r="AX1034" s="623"/>
      <c r="AY1034" s="623"/>
      <c r="AZ1034" s="623"/>
      <c r="BA1034" s="623"/>
      <c r="BB1034" s="623"/>
      <c r="BC1034" s="623"/>
      <c r="BD1034" s="623"/>
      <c r="BE1034" s="623"/>
      <c r="BF1034" s="623"/>
      <c r="BG1034" s="623"/>
      <c r="BH1034" s="623"/>
    </row>
    <row r="1035" spans="1:60" s="258" customFormat="1" ht="21" customHeight="1" x14ac:dyDescent="0.2">
      <c r="A1035" s="769">
        <v>44393</v>
      </c>
      <c r="B1035" s="787">
        <v>2366</v>
      </c>
      <c r="C1035" s="805" t="s">
        <v>41</v>
      </c>
      <c r="D1035" s="62"/>
      <c r="E1035" s="772">
        <v>0</v>
      </c>
      <c r="F1035" s="40">
        <f t="shared" si="14"/>
        <v>608785.43999999994</v>
      </c>
      <c r="G1035" s="623"/>
      <c r="H1035" s="623"/>
      <c r="I1035" s="623"/>
      <c r="J1035" s="623"/>
      <c r="K1035" s="623"/>
      <c r="L1035" s="623"/>
      <c r="M1035" s="623"/>
      <c r="N1035" s="623"/>
      <c r="O1035" s="623"/>
      <c r="P1035" s="623"/>
      <c r="Q1035" s="623"/>
      <c r="R1035" s="623"/>
      <c r="S1035" s="623"/>
      <c r="T1035" s="623"/>
      <c r="U1035" s="623"/>
      <c r="V1035" s="623"/>
      <c r="W1035" s="623"/>
      <c r="X1035" s="623"/>
      <c r="Y1035" s="623"/>
      <c r="Z1035" s="623"/>
      <c r="AA1035" s="623"/>
      <c r="AB1035" s="623"/>
      <c r="AC1035" s="623"/>
      <c r="AD1035" s="623"/>
      <c r="AE1035" s="623"/>
      <c r="AF1035" s="623"/>
      <c r="AG1035" s="623"/>
      <c r="AH1035" s="623"/>
      <c r="AI1035" s="623"/>
      <c r="AJ1035" s="623"/>
      <c r="AK1035" s="623"/>
      <c r="AL1035" s="623"/>
      <c r="AM1035" s="623"/>
      <c r="AN1035" s="623"/>
      <c r="AO1035" s="623"/>
      <c r="AP1035" s="623"/>
      <c r="AQ1035" s="623"/>
      <c r="AR1035" s="623"/>
      <c r="AS1035" s="623"/>
      <c r="AT1035" s="623"/>
      <c r="AU1035" s="623"/>
      <c r="AV1035" s="623"/>
      <c r="AW1035" s="623"/>
      <c r="AX1035" s="623"/>
      <c r="AY1035" s="623"/>
      <c r="AZ1035" s="623"/>
      <c r="BA1035" s="623"/>
      <c r="BB1035" s="623"/>
      <c r="BC1035" s="623"/>
      <c r="BD1035" s="623"/>
      <c r="BE1035" s="623"/>
      <c r="BF1035" s="623"/>
      <c r="BG1035" s="623"/>
      <c r="BH1035" s="623"/>
    </row>
    <row r="1036" spans="1:60" s="258" customFormat="1" ht="30" customHeight="1" x14ac:dyDescent="0.2">
      <c r="A1036" s="769">
        <v>44393</v>
      </c>
      <c r="B1036" s="137">
        <v>2367</v>
      </c>
      <c r="C1036" s="788" t="s">
        <v>7500</v>
      </c>
      <c r="D1036" s="770"/>
      <c r="E1036" s="717">
        <v>1350</v>
      </c>
      <c r="F1036" s="40">
        <f t="shared" si="14"/>
        <v>607435.43999999994</v>
      </c>
      <c r="G1036" s="623"/>
      <c r="H1036" s="623"/>
      <c r="I1036" s="623"/>
      <c r="J1036" s="623"/>
      <c r="K1036" s="623"/>
      <c r="L1036" s="623"/>
      <c r="M1036" s="623"/>
      <c r="N1036" s="623"/>
      <c r="O1036" s="623"/>
      <c r="P1036" s="623"/>
      <c r="Q1036" s="623"/>
      <c r="R1036" s="623"/>
      <c r="S1036" s="623"/>
      <c r="T1036" s="623"/>
      <c r="U1036" s="623"/>
      <c r="V1036" s="623"/>
      <c r="W1036" s="623"/>
      <c r="X1036" s="623"/>
      <c r="Y1036" s="623"/>
      <c r="Z1036" s="623"/>
      <c r="AA1036" s="623"/>
      <c r="AB1036" s="623"/>
      <c r="AC1036" s="623"/>
      <c r="AD1036" s="623"/>
      <c r="AE1036" s="623"/>
      <c r="AF1036" s="623"/>
      <c r="AG1036" s="623"/>
      <c r="AH1036" s="623"/>
      <c r="AI1036" s="623"/>
      <c r="AJ1036" s="623"/>
      <c r="AK1036" s="623"/>
      <c r="AL1036" s="623"/>
      <c r="AM1036" s="623"/>
      <c r="AN1036" s="623"/>
      <c r="AO1036" s="623"/>
      <c r="AP1036" s="623"/>
      <c r="AQ1036" s="623"/>
      <c r="AR1036" s="623"/>
      <c r="AS1036" s="623"/>
      <c r="AT1036" s="623"/>
      <c r="AU1036" s="623"/>
      <c r="AV1036" s="623"/>
      <c r="AW1036" s="623"/>
      <c r="AX1036" s="623"/>
      <c r="AY1036" s="623"/>
      <c r="AZ1036" s="623"/>
      <c r="BA1036" s="623"/>
      <c r="BB1036" s="623"/>
      <c r="BC1036" s="623"/>
      <c r="BD1036" s="623"/>
      <c r="BE1036" s="623"/>
      <c r="BF1036" s="623"/>
      <c r="BG1036" s="623"/>
      <c r="BH1036" s="623"/>
    </row>
    <row r="1037" spans="1:60" s="258" customFormat="1" ht="30" customHeight="1" x14ac:dyDescent="0.2">
      <c r="A1037" s="769">
        <v>44393</v>
      </c>
      <c r="B1037" s="137">
        <v>2368</v>
      </c>
      <c r="C1037" s="788" t="s">
        <v>7501</v>
      </c>
      <c r="D1037" s="770"/>
      <c r="E1037" s="717">
        <v>1000</v>
      </c>
      <c r="F1037" s="40">
        <f t="shared" si="14"/>
        <v>606435.43999999994</v>
      </c>
      <c r="G1037" s="623"/>
      <c r="H1037" s="623"/>
      <c r="I1037" s="623"/>
      <c r="J1037" s="623"/>
      <c r="K1037" s="623"/>
      <c r="L1037" s="623"/>
      <c r="M1037" s="623"/>
      <c r="N1037" s="623"/>
      <c r="O1037" s="623"/>
      <c r="P1037" s="623"/>
      <c r="Q1037" s="623"/>
      <c r="R1037" s="623"/>
      <c r="S1037" s="623"/>
      <c r="T1037" s="623"/>
      <c r="U1037" s="623"/>
      <c r="V1037" s="623"/>
      <c r="W1037" s="623"/>
      <c r="X1037" s="623"/>
      <c r="Y1037" s="623"/>
      <c r="Z1037" s="623"/>
      <c r="AA1037" s="623"/>
      <c r="AB1037" s="623"/>
      <c r="AC1037" s="623"/>
      <c r="AD1037" s="623"/>
      <c r="AE1037" s="623"/>
      <c r="AF1037" s="623"/>
      <c r="AG1037" s="623"/>
      <c r="AH1037" s="623"/>
      <c r="AI1037" s="623"/>
      <c r="AJ1037" s="623"/>
      <c r="AK1037" s="623"/>
      <c r="AL1037" s="623"/>
      <c r="AM1037" s="623"/>
      <c r="AN1037" s="623"/>
      <c r="AO1037" s="623"/>
      <c r="AP1037" s="623"/>
      <c r="AQ1037" s="623"/>
      <c r="AR1037" s="623"/>
      <c r="AS1037" s="623"/>
      <c r="AT1037" s="623"/>
      <c r="AU1037" s="623"/>
      <c r="AV1037" s="623"/>
      <c r="AW1037" s="623"/>
      <c r="AX1037" s="623"/>
      <c r="AY1037" s="623"/>
      <c r="AZ1037" s="623"/>
      <c r="BA1037" s="623"/>
      <c r="BB1037" s="623"/>
      <c r="BC1037" s="623"/>
      <c r="BD1037" s="623"/>
      <c r="BE1037" s="623"/>
      <c r="BF1037" s="623"/>
      <c r="BG1037" s="623"/>
      <c r="BH1037" s="623"/>
    </row>
    <row r="1038" spans="1:60" s="258" customFormat="1" ht="43.5" customHeight="1" x14ac:dyDescent="0.2">
      <c r="A1038" s="769">
        <v>44393</v>
      </c>
      <c r="B1038" s="137">
        <v>2369</v>
      </c>
      <c r="C1038" s="788" t="s">
        <v>7502</v>
      </c>
      <c r="D1038" s="770"/>
      <c r="E1038" s="717">
        <v>13750</v>
      </c>
      <c r="F1038" s="40">
        <f t="shared" si="14"/>
        <v>592685.43999999994</v>
      </c>
      <c r="G1038" s="623"/>
      <c r="H1038" s="623"/>
      <c r="I1038" s="623"/>
      <c r="J1038" s="623"/>
      <c r="K1038" s="623"/>
      <c r="L1038" s="623"/>
      <c r="M1038" s="623"/>
      <c r="N1038" s="623"/>
      <c r="O1038" s="623"/>
      <c r="P1038" s="623"/>
      <c r="Q1038" s="623"/>
      <c r="R1038" s="623"/>
      <c r="S1038" s="623"/>
      <c r="T1038" s="623"/>
      <c r="U1038" s="623"/>
      <c r="V1038" s="623"/>
      <c r="W1038" s="623"/>
      <c r="X1038" s="623"/>
      <c r="Y1038" s="623"/>
      <c r="Z1038" s="623"/>
      <c r="AA1038" s="623"/>
      <c r="AB1038" s="623"/>
      <c r="AC1038" s="623"/>
      <c r="AD1038" s="623"/>
      <c r="AE1038" s="623"/>
      <c r="AF1038" s="623"/>
      <c r="AG1038" s="623"/>
      <c r="AH1038" s="623"/>
      <c r="AI1038" s="623"/>
      <c r="AJ1038" s="623"/>
      <c r="AK1038" s="623"/>
      <c r="AL1038" s="623"/>
      <c r="AM1038" s="623"/>
      <c r="AN1038" s="623"/>
      <c r="AO1038" s="623"/>
      <c r="AP1038" s="623"/>
      <c r="AQ1038" s="623"/>
      <c r="AR1038" s="623"/>
      <c r="AS1038" s="623"/>
      <c r="AT1038" s="623"/>
      <c r="AU1038" s="623"/>
      <c r="AV1038" s="623"/>
      <c r="AW1038" s="623"/>
      <c r="AX1038" s="623"/>
      <c r="AY1038" s="623"/>
      <c r="AZ1038" s="623"/>
      <c r="BA1038" s="623"/>
      <c r="BB1038" s="623"/>
      <c r="BC1038" s="623"/>
      <c r="BD1038" s="623"/>
      <c r="BE1038" s="623"/>
      <c r="BF1038" s="623"/>
      <c r="BG1038" s="623"/>
      <c r="BH1038" s="623"/>
    </row>
    <row r="1039" spans="1:60" s="258" customFormat="1" ht="44.25" customHeight="1" x14ac:dyDescent="0.2">
      <c r="A1039" s="769">
        <v>44393</v>
      </c>
      <c r="B1039" s="137">
        <v>2370</v>
      </c>
      <c r="C1039" s="788" t="s">
        <v>7503</v>
      </c>
      <c r="D1039" s="770"/>
      <c r="E1039" s="717">
        <v>3600</v>
      </c>
      <c r="F1039" s="40">
        <f t="shared" si="14"/>
        <v>589085.43999999994</v>
      </c>
      <c r="G1039" s="623"/>
      <c r="H1039" s="623"/>
      <c r="I1039" s="623"/>
      <c r="J1039" s="623"/>
      <c r="K1039" s="623"/>
      <c r="L1039" s="623"/>
      <c r="M1039" s="623"/>
      <c r="N1039" s="623"/>
      <c r="O1039" s="623"/>
      <c r="P1039" s="623"/>
      <c r="Q1039" s="623"/>
      <c r="R1039" s="623"/>
      <c r="S1039" s="623"/>
      <c r="T1039" s="623"/>
      <c r="U1039" s="623"/>
      <c r="V1039" s="623"/>
      <c r="W1039" s="623"/>
      <c r="X1039" s="623"/>
      <c r="Y1039" s="623"/>
      <c r="Z1039" s="623"/>
      <c r="AA1039" s="623"/>
      <c r="AB1039" s="623"/>
      <c r="AC1039" s="623"/>
      <c r="AD1039" s="623"/>
      <c r="AE1039" s="623"/>
      <c r="AF1039" s="623"/>
      <c r="AG1039" s="623"/>
      <c r="AH1039" s="623"/>
      <c r="AI1039" s="623"/>
      <c r="AJ1039" s="623"/>
      <c r="AK1039" s="623"/>
      <c r="AL1039" s="623"/>
      <c r="AM1039" s="623"/>
      <c r="AN1039" s="623"/>
      <c r="AO1039" s="623"/>
      <c r="AP1039" s="623"/>
      <c r="AQ1039" s="623"/>
      <c r="AR1039" s="623"/>
      <c r="AS1039" s="623"/>
      <c r="AT1039" s="623"/>
      <c r="AU1039" s="623"/>
      <c r="AV1039" s="623"/>
      <c r="AW1039" s="623"/>
      <c r="AX1039" s="623"/>
      <c r="AY1039" s="623"/>
      <c r="AZ1039" s="623"/>
      <c r="BA1039" s="623"/>
      <c r="BB1039" s="623"/>
      <c r="BC1039" s="623"/>
      <c r="BD1039" s="623"/>
      <c r="BE1039" s="623"/>
      <c r="BF1039" s="623"/>
      <c r="BG1039" s="623"/>
      <c r="BH1039" s="623"/>
    </row>
    <row r="1040" spans="1:60" s="258" customFormat="1" ht="33.75" x14ac:dyDescent="0.2">
      <c r="A1040" s="759">
        <v>44393</v>
      </c>
      <c r="B1040" s="137">
        <v>2371</v>
      </c>
      <c r="C1040" s="788" t="s">
        <v>6992</v>
      </c>
      <c r="D1040" s="770"/>
      <c r="E1040" s="767">
        <v>1700</v>
      </c>
      <c r="F1040" s="40">
        <f t="shared" si="14"/>
        <v>587385.43999999994</v>
      </c>
      <c r="G1040" s="623"/>
      <c r="H1040" s="623"/>
      <c r="I1040" s="623"/>
      <c r="J1040" s="623"/>
      <c r="K1040" s="623"/>
      <c r="L1040" s="623"/>
      <c r="M1040" s="623"/>
      <c r="N1040" s="623"/>
      <c r="O1040" s="623"/>
      <c r="P1040" s="623"/>
      <c r="Q1040" s="623"/>
      <c r="R1040" s="623"/>
      <c r="S1040" s="623"/>
      <c r="T1040" s="623"/>
      <c r="U1040" s="623"/>
      <c r="V1040" s="623"/>
      <c r="W1040" s="623"/>
      <c r="X1040" s="623"/>
      <c r="Y1040" s="623"/>
      <c r="Z1040" s="623"/>
      <c r="AA1040" s="623"/>
      <c r="AB1040" s="623"/>
      <c r="AC1040" s="623"/>
      <c r="AD1040" s="623"/>
      <c r="AE1040" s="623"/>
      <c r="AF1040" s="623"/>
      <c r="AG1040" s="623"/>
      <c r="AH1040" s="623"/>
      <c r="AI1040" s="623"/>
      <c r="AJ1040" s="623"/>
      <c r="AK1040" s="623"/>
      <c r="AL1040" s="623"/>
      <c r="AM1040" s="623"/>
      <c r="AN1040" s="623"/>
      <c r="AO1040" s="623"/>
      <c r="AP1040" s="623"/>
      <c r="AQ1040" s="623"/>
      <c r="AR1040" s="623"/>
      <c r="AS1040" s="623"/>
      <c r="AT1040" s="623"/>
      <c r="AU1040" s="623"/>
      <c r="AV1040" s="623"/>
      <c r="AW1040" s="623"/>
      <c r="AX1040" s="623"/>
      <c r="AY1040" s="623"/>
      <c r="AZ1040" s="623"/>
      <c r="BA1040" s="623"/>
      <c r="BB1040" s="623"/>
      <c r="BC1040" s="623"/>
      <c r="BD1040" s="623"/>
      <c r="BE1040" s="623"/>
      <c r="BF1040" s="623"/>
      <c r="BG1040" s="623"/>
      <c r="BH1040" s="623"/>
    </row>
    <row r="1041" spans="1:60" s="258" customFormat="1" ht="21.75" customHeight="1" x14ac:dyDescent="0.2">
      <c r="A1041" s="759">
        <v>44393</v>
      </c>
      <c r="B1041" s="137">
        <v>2372</v>
      </c>
      <c r="C1041" s="806" t="s">
        <v>41</v>
      </c>
      <c r="D1041" s="770"/>
      <c r="E1041" s="455">
        <v>0</v>
      </c>
      <c r="F1041" s="40">
        <f t="shared" si="14"/>
        <v>587385.43999999994</v>
      </c>
      <c r="G1041" s="623"/>
      <c r="H1041" s="623"/>
      <c r="I1041" s="623"/>
      <c r="J1041" s="623"/>
      <c r="K1041" s="623"/>
      <c r="L1041" s="623"/>
      <c r="M1041" s="623"/>
      <c r="N1041" s="623"/>
      <c r="O1041" s="623"/>
      <c r="P1041" s="623"/>
      <c r="Q1041" s="623"/>
      <c r="R1041" s="623"/>
      <c r="S1041" s="623"/>
      <c r="T1041" s="623"/>
      <c r="U1041" s="623"/>
      <c r="V1041" s="623"/>
      <c r="W1041" s="623"/>
      <c r="X1041" s="623"/>
      <c r="Y1041" s="623"/>
      <c r="Z1041" s="623"/>
      <c r="AA1041" s="623"/>
      <c r="AB1041" s="623"/>
      <c r="AC1041" s="623"/>
      <c r="AD1041" s="623"/>
      <c r="AE1041" s="623"/>
      <c r="AF1041" s="623"/>
      <c r="AG1041" s="623"/>
      <c r="AH1041" s="623"/>
      <c r="AI1041" s="623"/>
      <c r="AJ1041" s="623"/>
      <c r="AK1041" s="623"/>
      <c r="AL1041" s="623"/>
      <c r="AM1041" s="623"/>
      <c r="AN1041" s="623"/>
      <c r="AO1041" s="623"/>
      <c r="AP1041" s="623"/>
      <c r="AQ1041" s="623"/>
      <c r="AR1041" s="623"/>
      <c r="AS1041" s="623"/>
      <c r="AT1041" s="623"/>
      <c r="AU1041" s="623"/>
      <c r="AV1041" s="623"/>
      <c r="AW1041" s="623"/>
      <c r="AX1041" s="623"/>
      <c r="AY1041" s="623"/>
      <c r="AZ1041" s="623"/>
      <c r="BA1041" s="623"/>
      <c r="BB1041" s="623"/>
      <c r="BC1041" s="623"/>
      <c r="BD1041" s="623"/>
      <c r="BE1041" s="623"/>
      <c r="BF1041" s="623"/>
      <c r="BG1041" s="623"/>
      <c r="BH1041" s="623"/>
    </row>
    <row r="1042" spans="1:60" s="258" customFormat="1" ht="22.5" x14ac:dyDescent="0.2">
      <c r="A1042" s="759">
        <v>44393</v>
      </c>
      <c r="B1042" s="137">
        <v>2373</v>
      </c>
      <c r="C1042" s="788" t="s">
        <v>6993</v>
      </c>
      <c r="D1042" s="770"/>
      <c r="E1042" s="767">
        <v>1350</v>
      </c>
      <c r="F1042" s="40">
        <f t="shared" si="14"/>
        <v>586035.43999999994</v>
      </c>
      <c r="G1042" s="623"/>
      <c r="H1042" s="623"/>
      <c r="I1042" s="623"/>
      <c r="J1042" s="623"/>
      <c r="K1042" s="623"/>
      <c r="L1042" s="623"/>
      <c r="M1042" s="623"/>
      <c r="N1042" s="623"/>
      <c r="O1042" s="623"/>
      <c r="P1042" s="623"/>
      <c r="Q1042" s="623"/>
      <c r="R1042" s="623"/>
      <c r="S1042" s="623"/>
      <c r="T1042" s="623"/>
      <c r="U1042" s="623"/>
      <c r="V1042" s="623"/>
      <c r="W1042" s="623"/>
      <c r="X1042" s="623"/>
      <c r="Y1042" s="623"/>
      <c r="Z1042" s="623"/>
      <c r="AA1042" s="623"/>
      <c r="AB1042" s="623"/>
      <c r="AC1042" s="623"/>
      <c r="AD1042" s="623"/>
      <c r="AE1042" s="623"/>
      <c r="AF1042" s="623"/>
      <c r="AG1042" s="623"/>
      <c r="AH1042" s="623"/>
      <c r="AI1042" s="623"/>
      <c r="AJ1042" s="623"/>
      <c r="AK1042" s="623"/>
      <c r="AL1042" s="623"/>
      <c r="AM1042" s="623"/>
      <c r="AN1042" s="623"/>
      <c r="AO1042" s="623"/>
      <c r="AP1042" s="623"/>
      <c r="AQ1042" s="623"/>
      <c r="AR1042" s="623"/>
      <c r="AS1042" s="623"/>
      <c r="AT1042" s="623"/>
      <c r="AU1042" s="623"/>
      <c r="AV1042" s="623"/>
      <c r="AW1042" s="623"/>
      <c r="AX1042" s="623"/>
      <c r="AY1042" s="623"/>
      <c r="AZ1042" s="623"/>
      <c r="BA1042" s="623"/>
      <c r="BB1042" s="623"/>
      <c r="BC1042" s="623"/>
      <c r="BD1042" s="623"/>
      <c r="BE1042" s="623"/>
      <c r="BF1042" s="623"/>
      <c r="BG1042" s="623"/>
      <c r="BH1042" s="623"/>
    </row>
    <row r="1043" spans="1:60" s="258" customFormat="1" ht="22.5" customHeight="1" x14ac:dyDescent="0.2">
      <c r="A1043" s="759">
        <v>44393</v>
      </c>
      <c r="B1043" s="137">
        <v>2374</v>
      </c>
      <c r="C1043" s="806" t="s">
        <v>41</v>
      </c>
      <c r="D1043" s="598"/>
      <c r="E1043" s="455">
        <v>0</v>
      </c>
      <c r="F1043" s="40">
        <f t="shared" si="14"/>
        <v>586035.43999999994</v>
      </c>
      <c r="G1043" s="623"/>
      <c r="H1043" s="623"/>
      <c r="I1043" s="623"/>
      <c r="J1043" s="623"/>
      <c r="K1043" s="623"/>
      <c r="L1043" s="623"/>
      <c r="M1043" s="623"/>
      <c r="N1043" s="623"/>
      <c r="O1043" s="623"/>
      <c r="P1043" s="623"/>
      <c r="Q1043" s="623"/>
      <c r="R1043" s="623"/>
      <c r="S1043" s="623"/>
      <c r="T1043" s="623"/>
      <c r="U1043" s="623"/>
      <c r="V1043" s="623"/>
      <c r="W1043" s="623"/>
      <c r="X1043" s="623"/>
      <c r="Y1043" s="623"/>
      <c r="Z1043" s="623"/>
      <c r="AA1043" s="623"/>
      <c r="AB1043" s="623"/>
      <c r="AC1043" s="623"/>
      <c r="AD1043" s="623"/>
      <c r="AE1043" s="623"/>
      <c r="AF1043" s="623"/>
      <c r="AG1043" s="623"/>
      <c r="AH1043" s="623"/>
      <c r="AI1043" s="623"/>
      <c r="AJ1043" s="623"/>
      <c r="AK1043" s="623"/>
      <c r="AL1043" s="623"/>
      <c r="AM1043" s="623"/>
      <c r="AN1043" s="623"/>
      <c r="AO1043" s="623"/>
      <c r="AP1043" s="623"/>
      <c r="AQ1043" s="623"/>
      <c r="AR1043" s="623"/>
      <c r="AS1043" s="623"/>
      <c r="AT1043" s="623"/>
      <c r="AU1043" s="623"/>
      <c r="AV1043" s="623"/>
      <c r="AW1043" s="623"/>
      <c r="AX1043" s="623"/>
      <c r="AY1043" s="623"/>
      <c r="AZ1043" s="623"/>
      <c r="BA1043" s="623"/>
      <c r="BB1043" s="623"/>
      <c r="BC1043" s="623"/>
      <c r="BD1043" s="623"/>
      <c r="BE1043" s="623"/>
      <c r="BF1043" s="623"/>
      <c r="BG1043" s="623"/>
      <c r="BH1043" s="623"/>
    </row>
    <row r="1044" spans="1:60" s="101" customFormat="1" ht="21.75" customHeight="1" x14ac:dyDescent="0.2">
      <c r="A1044" s="759">
        <v>44393</v>
      </c>
      <c r="B1044" s="137">
        <v>2375</v>
      </c>
      <c r="C1044" s="806" t="s">
        <v>41</v>
      </c>
      <c r="D1044" s="598"/>
      <c r="E1044" s="455">
        <v>0</v>
      </c>
      <c r="F1044" s="40">
        <f t="shared" si="14"/>
        <v>586035.43999999994</v>
      </c>
      <c r="G1044" s="103"/>
      <c r="H1044" s="103"/>
      <c r="I1044" s="103"/>
      <c r="J1044" s="103"/>
      <c r="K1044" s="103"/>
      <c r="L1044" s="103"/>
      <c r="M1044" s="103"/>
      <c r="N1044" s="103"/>
      <c r="O1044" s="103"/>
      <c r="P1044" s="103"/>
      <c r="Q1044" s="103"/>
      <c r="R1044" s="103"/>
      <c r="S1044" s="103"/>
      <c r="T1044" s="103"/>
      <c r="U1044" s="103"/>
      <c r="V1044" s="103"/>
      <c r="W1044" s="103"/>
      <c r="X1044" s="103"/>
      <c r="Y1044" s="103"/>
      <c r="Z1044" s="103"/>
      <c r="AA1044" s="103"/>
      <c r="AB1044" s="103"/>
      <c r="AC1044" s="103"/>
      <c r="AD1044" s="103"/>
      <c r="AE1044" s="103"/>
      <c r="AF1044" s="103"/>
      <c r="AG1044" s="103"/>
      <c r="AH1044" s="103"/>
      <c r="AI1044" s="103"/>
      <c r="AJ1044" s="103"/>
      <c r="AK1044" s="103"/>
      <c r="AL1044" s="103"/>
      <c r="AM1044" s="103"/>
      <c r="AN1044" s="103"/>
      <c r="AO1044" s="103"/>
      <c r="AP1044" s="103"/>
      <c r="AQ1044" s="103"/>
      <c r="AR1044" s="103"/>
      <c r="AS1044" s="103"/>
      <c r="AT1044" s="103"/>
      <c r="AU1044" s="103"/>
      <c r="AV1044" s="103"/>
      <c r="AW1044" s="103"/>
      <c r="AX1044" s="103"/>
      <c r="AY1044" s="103"/>
      <c r="AZ1044" s="103"/>
      <c r="BA1044" s="103"/>
      <c r="BB1044" s="103"/>
      <c r="BC1044" s="103"/>
      <c r="BD1044" s="103"/>
      <c r="BE1044" s="103"/>
      <c r="BF1044" s="103"/>
      <c r="BG1044" s="103"/>
      <c r="BH1044" s="103"/>
    </row>
    <row r="1045" spans="1:60" s="101" customFormat="1" ht="27" customHeight="1" x14ac:dyDescent="0.2">
      <c r="A1045" s="759">
        <v>44396</v>
      </c>
      <c r="B1045" s="137">
        <v>2376</v>
      </c>
      <c r="C1045" s="788" t="s">
        <v>6994</v>
      </c>
      <c r="D1045" s="598"/>
      <c r="E1045" s="790">
        <v>1500</v>
      </c>
      <c r="F1045" s="40">
        <f t="shared" si="14"/>
        <v>584535.43999999994</v>
      </c>
      <c r="G1045" s="103"/>
      <c r="H1045" s="103"/>
      <c r="I1045" s="103"/>
      <c r="J1045" s="103"/>
      <c r="K1045" s="103"/>
      <c r="L1045" s="103"/>
      <c r="M1045" s="103"/>
      <c r="N1045" s="103"/>
      <c r="O1045" s="103"/>
      <c r="P1045" s="103"/>
      <c r="Q1045" s="103"/>
      <c r="R1045" s="103"/>
      <c r="S1045" s="103"/>
      <c r="T1045" s="103"/>
      <c r="U1045" s="103"/>
      <c r="V1045" s="103"/>
      <c r="W1045" s="103"/>
      <c r="X1045" s="103"/>
      <c r="Y1045" s="103"/>
      <c r="Z1045" s="103"/>
      <c r="AA1045" s="103"/>
      <c r="AB1045" s="103"/>
      <c r="AC1045" s="103"/>
      <c r="AD1045" s="103"/>
      <c r="AE1045" s="103"/>
      <c r="AF1045" s="103"/>
      <c r="AG1045" s="103"/>
      <c r="AH1045" s="103"/>
      <c r="AI1045" s="103"/>
      <c r="AJ1045" s="103"/>
      <c r="AK1045" s="103"/>
      <c r="AL1045" s="103"/>
      <c r="AM1045" s="103"/>
      <c r="AN1045" s="103"/>
      <c r="AO1045" s="103"/>
      <c r="AP1045" s="103"/>
      <c r="AQ1045" s="103"/>
      <c r="AR1045" s="103"/>
      <c r="AS1045" s="103"/>
      <c r="AT1045" s="103"/>
      <c r="AU1045" s="103"/>
      <c r="AV1045" s="103"/>
      <c r="AW1045" s="103"/>
      <c r="AX1045" s="103"/>
      <c r="AY1045" s="103"/>
      <c r="AZ1045" s="103"/>
      <c r="BA1045" s="103"/>
      <c r="BB1045" s="103"/>
      <c r="BC1045" s="103"/>
      <c r="BD1045" s="103"/>
      <c r="BE1045" s="103"/>
      <c r="BF1045" s="103"/>
      <c r="BG1045" s="103"/>
      <c r="BH1045" s="103"/>
    </row>
    <row r="1046" spans="1:60" s="101" customFormat="1" ht="28.5" customHeight="1" x14ac:dyDescent="0.2">
      <c r="A1046" s="759">
        <v>44396</v>
      </c>
      <c r="B1046" s="137">
        <v>2377</v>
      </c>
      <c r="C1046" s="788" t="s">
        <v>6995</v>
      </c>
      <c r="D1046" s="598"/>
      <c r="E1046" s="789">
        <v>7110</v>
      </c>
      <c r="F1046" s="40">
        <f t="shared" si="14"/>
        <v>577425.43999999994</v>
      </c>
      <c r="G1046" s="103"/>
      <c r="H1046" s="103"/>
      <c r="I1046" s="103"/>
      <c r="J1046" s="103"/>
      <c r="K1046" s="103"/>
      <c r="L1046" s="103"/>
      <c r="M1046" s="103"/>
      <c r="N1046" s="103"/>
      <c r="O1046" s="103"/>
      <c r="P1046" s="103"/>
      <c r="Q1046" s="103"/>
      <c r="R1046" s="103"/>
      <c r="S1046" s="103"/>
      <c r="T1046" s="103"/>
      <c r="U1046" s="103"/>
      <c r="V1046" s="103"/>
      <c r="W1046" s="103"/>
      <c r="X1046" s="103"/>
      <c r="Y1046" s="103"/>
      <c r="Z1046" s="103"/>
      <c r="AA1046" s="103"/>
      <c r="AB1046" s="103"/>
      <c r="AC1046" s="103"/>
      <c r="AD1046" s="103"/>
      <c r="AE1046" s="103"/>
      <c r="AF1046" s="103"/>
      <c r="AG1046" s="103"/>
      <c r="AH1046" s="103"/>
      <c r="AI1046" s="103"/>
      <c r="AJ1046" s="103"/>
      <c r="AK1046" s="103"/>
      <c r="AL1046" s="103"/>
      <c r="AM1046" s="103"/>
      <c r="AN1046" s="103"/>
      <c r="AO1046" s="103"/>
      <c r="AP1046" s="103"/>
      <c r="AQ1046" s="103"/>
      <c r="AR1046" s="103"/>
      <c r="AS1046" s="103"/>
      <c r="AT1046" s="103"/>
      <c r="AU1046" s="103"/>
      <c r="AV1046" s="103"/>
      <c r="AW1046" s="103"/>
      <c r="AX1046" s="103"/>
      <c r="AY1046" s="103"/>
      <c r="AZ1046" s="103"/>
      <c r="BA1046" s="103"/>
      <c r="BB1046" s="103"/>
      <c r="BC1046" s="103"/>
      <c r="BD1046" s="103"/>
      <c r="BE1046" s="103"/>
      <c r="BF1046" s="103"/>
      <c r="BG1046" s="103"/>
      <c r="BH1046" s="103"/>
    </row>
    <row r="1047" spans="1:60" s="101" customFormat="1" ht="28.5" customHeight="1" x14ac:dyDescent="0.2">
      <c r="A1047" s="759">
        <v>44396</v>
      </c>
      <c r="B1047" s="137">
        <v>2378</v>
      </c>
      <c r="C1047" s="788" t="s">
        <v>6996</v>
      </c>
      <c r="D1047" s="598"/>
      <c r="E1047" s="789">
        <v>20070</v>
      </c>
      <c r="F1047" s="40">
        <f t="shared" si="14"/>
        <v>557355.43999999994</v>
      </c>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row>
    <row r="1048" spans="1:60" s="101" customFormat="1" ht="28.5" customHeight="1" x14ac:dyDescent="0.2">
      <c r="A1048" s="759">
        <v>44397</v>
      </c>
      <c r="B1048" s="137">
        <v>2379</v>
      </c>
      <c r="C1048" s="804" t="s">
        <v>7017</v>
      </c>
      <c r="D1048" s="598"/>
      <c r="E1048" s="717">
        <v>15300</v>
      </c>
      <c r="F1048" s="40">
        <f t="shared" si="14"/>
        <v>542055.43999999994</v>
      </c>
      <c r="G1048" s="103"/>
      <c r="H1048" s="103"/>
      <c r="I1048" s="103"/>
      <c r="J1048" s="103"/>
      <c r="K1048" s="103"/>
      <c r="L1048" s="103"/>
      <c r="M1048" s="103"/>
      <c r="N1048" s="103"/>
      <c r="O1048" s="103"/>
      <c r="P1048" s="103"/>
      <c r="Q1048" s="103"/>
      <c r="R1048" s="103"/>
      <c r="S1048" s="103"/>
      <c r="T1048" s="103"/>
      <c r="U1048" s="103"/>
      <c r="V1048" s="103"/>
      <c r="W1048" s="103"/>
      <c r="X1048" s="103"/>
      <c r="Y1048" s="103"/>
      <c r="Z1048" s="103"/>
      <c r="AA1048" s="103"/>
      <c r="AB1048" s="103"/>
      <c r="AC1048" s="103"/>
      <c r="AD1048" s="103"/>
      <c r="AE1048" s="103"/>
      <c r="AF1048" s="103"/>
      <c r="AG1048" s="103"/>
      <c r="AH1048" s="103"/>
      <c r="AI1048" s="103"/>
      <c r="AJ1048" s="103"/>
      <c r="AK1048" s="103"/>
      <c r="AL1048" s="103"/>
      <c r="AM1048" s="103"/>
      <c r="AN1048" s="103"/>
      <c r="AO1048" s="103"/>
      <c r="AP1048" s="103"/>
      <c r="AQ1048" s="103"/>
      <c r="AR1048" s="103"/>
      <c r="AS1048" s="103"/>
      <c r="AT1048" s="103"/>
      <c r="AU1048" s="103"/>
      <c r="AV1048" s="103"/>
      <c r="AW1048" s="103"/>
      <c r="AX1048" s="103"/>
      <c r="AY1048" s="103"/>
      <c r="AZ1048" s="103"/>
      <c r="BA1048" s="103"/>
      <c r="BB1048" s="103"/>
      <c r="BC1048" s="103"/>
      <c r="BD1048" s="103"/>
      <c r="BE1048" s="103"/>
      <c r="BF1048" s="103"/>
      <c r="BG1048" s="103"/>
      <c r="BH1048" s="103"/>
    </row>
    <row r="1049" spans="1:60" s="101" customFormat="1" ht="27" customHeight="1" x14ac:dyDescent="0.2">
      <c r="A1049" s="759">
        <v>44397</v>
      </c>
      <c r="B1049" s="137">
        <v>2380</v>
      </c>
      <c r="C1049" s="804" t="s">
        <v>7018</v>
      </c>
      <c r="D1049" s="598"/>
      <c r="E1049" s="717">
        <v>8910</v>
      </c>
      <c r="F1049" s="40">
        <f t="shared" si="14"/>
        <v>533145.43999999994</v>
      </c>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3"/>
      <c r="AR1049" s="103"/>
      <c r="AS1049" s="103"/>
      <c r="AT1049" s="103"/>
      <c r="AU1049" s="103"/>
      <c r="AV1049" s="103"/>
      <c r="AW1049" s="103"/>
      <c r="AX1049" s="103"/>
      <c r="AY1049" s="103"/>
      <c r="AZ1049" s="103"/>
      <c r="BA1049" s="103"/>
      <c r="BB1049" s="103"/>
      <c r="BC1049" s="103"/>
      <c r="BD1049" s="103"/>
      <c r="BE1049" s="103"/>
      <c r="BF1049" s="103"/>
      <c r="BG1049" s="103"/>
      <c r="BH1049" s="103"/>
    </row>
    <row r="1050" spans="1:60" s="101" customFormat="1" ht="30.75" customHeight="1" x14ac:dyDescent="0.2">
      <c r="A1050" s="759">
        <v>44397</v>
      </c>
      <c r="B1050" s="137">
        <v>2381</v>
      </c>
      <c r="C1050" s="804" t="s">
        <v>7019</v>
      </c>
      <c r="D1050" s="598"/>
      <c r="E1050" s="717">
        <v>3600</v>
      </c>
      <c r="F1050" s="40">
        <f t="shared" si="14"/>
        <v>529545.43999999994</v>
      </c>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c r="AB1050" s="103"/>
      <c r="AC1050" s="103"/>
      <c r="AD1050" s="103"/>
      <c r="AE1050" s="103"/>
      <c r="AF1050" s="103"/>
      <c r="AG1050" s="103"/>
      <c r="AH1050" s="103"/>
      <c r="AI1050" s="103"/>
      <c r="AJ1050" s="103"/>
      <c r="AK1050" s="103"/>
      <c r="AL1050" s="103"/>
      <c r="AM1050" s="103"/>
      <c r="AN1050" s="103"/>
      <c r="AO1050" s="103"/>
      <c r="AP1050" s="103"/>
      <c r="AQ1050" s="103"/>
      <c r="AR1050" s="103"/>
      <c r="AS1050" s="103"/>
      <c r="AT1050" s="103"/>
      <c r="AU1050" s="103"/>
      <c r="AV1050" s="103"/>
      <c r="AW1050" s="103"/>
      <c r="AX1050" s="103"/>
      <c r="AY1050" s="103"/>
      <c r="AZ1050" s="103"/>
      <c r="BA1050" s="103"/>
      <c r="BB1050" s="103"/>
      <c r="BC1050" s="103"/>
      <c r="BD1050" s="103"/>
      <c r="BE1050" s="103"/>
      <c r="BF1050" s="103"/>
      <c r="BG1050" s="103"/>
      <c r="BH1050" s="103"/>
    </row>
    <row r="1051" spans="1:60" s="101" customFormat="1" ht="28.5" customHeight="1" x14ac:dyDescent="0.2">
      <c r="A1051" s="759">
        <v>44397</v>
      </c>
      <c r="B1051" s="137">
        <v>2382</v>
      </c>
      <c r="C1051" s="804" t="s">
        <v>7020</v>
      </c>
      <c r="D1051" s="598"/>
      <c r="E1051" s="717">
        <v>3510</v>
      </c>
      <c r="F1051" s="40">
        <f t="shared" si="14"/>
        <v>526035.43999999994</v>
      </c>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row>
    <row r="1052" spans="1:60" s="101" customFormat="1" ht="30.75" customHeight="1" x14ac:dyDescent="0.2">
      <c r="A1052" s="759">
        <v>44397</v>
      </c>
      <c r="B1052" s="137">
        <v>2383</v>
      </c>
      <c r="C1052" s="804" t="s">
        <v>7021</v>
      </c>
      <c r="D1052" s="598"/>
      <c r="E1052" s="717">
        <v>105674.1</v>
      </c>
      <c r="F1052" s="40">
        <f t="shared" si="14"/>
        <v>420361.33999999997</v>
      </c>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3"/>
      <c r="AR1052" s="103"/>
      <c r="AS1052" s="103"/>
      <c r="AT1052" s="103"/>
      <c r="AU1052" s="103"/>
      <c r="AV1052" s="103"/>
      <c r="AW1052" s="103"/>
      <c r="AX1052" s="103"/>
      <c r="AY1052" s="103"/>
      <c r="AZ1052" s="103"/>
      <c r="BA1052" s="103"/>
      <c r="BB1052" s="103"/>
      <c r="BC1052" s="103"/>
      <c r="BD1052" s="103"/>
      <c r="BE1052" s="103"/>
      <c r="BF1052" s="103"/>
      <c r="BG1052" s="103"/>
      <c r="BH1052" s="103"/>
    </row>
    <row r="1053" spans="1:60" s="101" customFormat="1" ht="40.5" customHeight="1" x14ac:dyDescent="0.2">
      <c r="A1053" s="759">
        <v>44397</v>
      </c>
      <c r="B1053" s="137">
        <v>2384</v>
      </c>
      <c r="C1053" s="804" t="s">
        <v>7027</v>
      </c>
      <c r="D1053" s="598"/>
      <c r="E1053" s="717">
        <v>6450</v>
      </c>
      <c r="F1053" s="40">
        <f t="shared" si="14"/>
        <v>413911.33999999997</v>
      </c>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c r="AB1053" s="103"/>
      <c r="AC1053" s="103"/>
      <c r="AD1053" s="103"/>
      <c r="AE1053" s="103"/>
      <c r="AF1053" s="103"/>
      <c r="AG1053" s="103"/>
      <c r="AH1053" s="103"/>
      <c r="AI1053" s="103"/>
      <c r="AJ1053" s="103"/>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row>
    <row r="1054" spans="1:60" s="101" customFormat="1" ht="34.5" customHeight="1" x14ac:dyDescent="0.2">
      <c r="A1054" s="759">
        <v>44397</v>
      </c>
      <c r="B1054" s="137">
        <v>2385</v>
      </c>
      <c r="C1054" s="804" t="s">
        <v>7022</v>
      </c>
      <c r="D1054" s="598"/>
      <c r="E1054" s="717">
        <v>4400</v>
      </c>
      <c r="F1054" s="40">
        <f t="shared" si="14"/>
        <v>409511.33999999997</v>
      </c>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row>
    <row r="1055" spans="1:60" s="101" customFormat="1" ht="36" customHeight="1" x14ac:dyDescent="0.2">
      <c r="A1055" s="759">
        <v>44397</v>
      </c>
      <c r="B1055" s="137">
        <v>2386</v>
      </c>
      <c r="C1055" s="804" t="s">
        <v>7023</v>
      </c>
      <c r="D1055" s="598"/>
      <c r="E1055" s="717">
        <v>1700</v>
      </c>
      <c r="F1055" s="40">
        <f t="shared" si="14"/>
        <v>407811.33999999997</v>
      </c>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row>
    <row r="1056" spans="1:60" s="101" customFormat="1" ht="33.75" customHeight="1" x14ac:dyDescent="0.2">
      <c r="A1056" s="759">
        <v>44397</v>
      </c>
      <c r="B1056" s="137">
        <v>2387</v>
      </c>
      <c r="C1056" s="804" t="s">
        <v>7024</v>
      </c>
      <c r="D1056" s="598"/>
      <c r="E1056" s="717">
        <v>1700</v>
      </c>
      <c r="F1056" s="40">
        <f t="shared" si="14"/>
        <v>406111.33999999997</v>
      </c>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row>
    <row r="1057" spans="1:60" s="101" customFormat="1" ht="18.75" customHeight="1" x14ac:dyDescent="0.2">
      <c r="A1057" s="759">
        <v>44397</v>
      </c>
      <c r="B1057" s="137">
        <v>2388</v>
      </c>
      <c r="C1057" s="807" t="s">
        <v>41</v>
      </c>
      <c r="D1057" s="598"/>
      <c r="E1057" s="209"/>
      <c r="F1057" s="40">
        <f t="shared" si="14"/>
        <v>406111.33999999997</v>
      </c>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row>
    <row r="1058" spans="1:60" s="101" customFormat="1" ht="32.25" customHeight="1" x14ac:dyDescent="0.2">
      <c r="A1058" s="759">
        <v>44397</v>
      </c>
      <c r="B1058" s="137">
        <v>2389</v>
      </c>
      <c r="C1058" s="804" t="s">
        <v>7025</v>
      </c>
      <c r="D1058" s="598"/>
      <c r="E1058" s="717">
        <v>1350</v>
      </c>
      <c r="F1058" s="40">
        <f t="shared" si="14"/>
        <v>404761.33999999997</v>
      </c>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3"/>
      <c r="AY1058" s="103"/>
      <c r="AZ1058" s="103"/>
      <c r="BA1058" s="103"/>
      <c r="BB1058" s="103"/>
      <c r="BC1058" s="103"/>
      <c r="BD1058" s="103"/>
      <c r="BE1058" s="103"/>
      <c r="BF1058" s="103"/>
      <c r="BG1058" s="103"/>
      <c r="BH1058" s="103"/>
    </row>
    <row r="1059" spans="1:60" s="101" customFormat="1" ht="39.75" customHeight="1" x14ac:dyDescent="0.2">
      <c r="A1059" s="759">
        <v>44397</v>
      </c>
      <c r="B1059" s="137">
        <v>2390</v>
      </c>
      <c r="C1059" s="804" t="s">
        <v>7026</v>
      </c>
      <c r="D1059" s="598"/>
      <c r="E1059" s="717">
        <v>2750</v>
      </c>
      <c r="F1059" s="40">
        <f t="shared" si="14"/>
        <v>402011.33999999997</v>
      </c>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c r="AX1059" s="103"/>
      <c r="AY1059" s="103"/>
      <c r="AZ1059" s="103"/>
      <c r="BA1059" s="103"/>
      <c r="BB1059" s="103"/>
      <c r="BC1059" s="103"/>
      <c r="BD1059" s="103"/>
      <c r="BE1059" s="103"/>
      <c r="BF1059" s="103"/>
      <c r="BG1059" s="103"/>
      <c r="BH1059" s="103"/>
    </row>
    <row r="1060" spans="1:60" s="101" customFormat="1" ht="52.5" customHeight="1" x14ac:dyDescent="0.2">
      <c r="A1060" s="759">
        <v>44398</v>
      </c>
      <c r="B1060" s="137">
        <v>2391</v>
      </c>
      <c r="C1060" s="808" t="s">
        <v>7086</v>
      </c>
      <c r="D1060" s="432"/>
      <c r="E1060" s="717">
        <v>20650</v>
      </c>
      <c r="F1060" s="40">
        <f t="shared" si="14"/>
        <v>381361.33999999997</v>
      </c>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c r="AX1060" s="103"/>
      <c r="AY1060" s="103"/>
      <c r="AZ1060" s="103"/>
      <c r="BA1060" s="103"/>
      <c r="BB1060" s="103"/>
      <c r="BC1060" s="103"/>
      <c r="BD1060" s="103"/>
      <c r="BE1060" s="103"/>
      <c r="BF1060" s="103"/>
      <c r="BG1060" s="103"/>
      <c r="BH1060" s="103"/>
    </row>
    <row r="1061" spans="1:60" x14ac:dyDescent="0.2">
      <c r="A1061" s="14"/>
      <c r="B1061" s="20"/>
      <c r="C1061" s="31"/>
      <c r="D1061" s="69"/>
      <c r="E1061" s="108"/>
      <c r="F1061" s="103"/>
    </row>
    <row r="1062" spans="1:60" x14ac:dyDescent="0.2">
      <c r="A1062" s="14"/>
      <c r="B1062" s="20"/>
      <c r="C1062" s="31"/>
      <c r="D1062" s="69"/>
      <c r="E1062" s="108"/>
      <c r="F1062" s="103"/>
    </row>
    <row r="1063" spans="1:60" x14ac:dyDescent="0.2">
      <c r="A1063" s="14"/>
      <c r="B1063" s="20"/>
      <c r="C1063" s="31"/>
      <c r="D1063" s="69"/>
      <c r="E1063" s="108"/>
      <c r="F1063" s="103"/>
    </row>
    <row r="1064" spans="1:60" x14ac:dyDescent="0.2">
      <c r="A1064" s="14"/>
      <c r="B1064" s="20"/>
      <c r="C1064" s="31"/>
      <c r="D1064" s="69"/>
      <c r="E1064" s="108"/>
      <c r="F1064" s="103"/>
    </row>
    <row r="1065" spans="1:60" x14ac:dyDescent="0.2">
      <c r="A1065" s="14"/>
      <c r="B1065" s="20"/>
      <c r="C1065" s="31"/>
      <c r="D1065" s="69"/>
      <c r="E1065" s="108"/>
      <c r="F1065" s="103"/>
    </row>
    <row r="1066" spans="1:60" s="628" customFormat="1" ht="15" customHeight="1" x14ac:dyDescent="0.25">
      <c r="A1066" s="887" t="s">
        <v>0</v>
      </c>
      <c r="B1066" s="887"/>
      <c r="C1066" s="887"/>
      <c r="D1066" s="887"/>
      <c r="E1066" s="887"/>
      <c r="F1066" s="887"/>
      <c r="G1066" s="744"/>
      <c r="H1066" s="744"/>
      <c r="I1066" s="744"/>
      <c r="J1066" s="744"/>
      <c r="K1066" s="744"/>
      <c r="L1066" s="744"/>
      <c r="M1066" s="744"/>
      <c r="N1066" s="744"/>
      <c r="O1066" s="744"/>
      <c r="P1066" s="744"/>
      <c r="Q1066" s="744"/>
      <c r="R1066" s="744"/>
      <c r="S1066" s="744"/>
      <c r="T1066" s="744"/>
      <c r="U1066" s="744"/>
      <c r="V1066" s="744"/>
      <c r="W1066" s="744"/>
      <c r="X1066" s="744"/>
      <c r="Y1066" s="744"/>
      <c r="Z1066" s="744"/>
      <c r="AA1066" s="744"/>
      <c r="AB1066" s="744"/>
      <c r="AC1066" s="744"/>
      <c r="AD1066" s="744"/>
      <c r="AE1066" s="744"/>
      <c r="AF1066" s="744"/>
      <c r="AG1066" s="744"/>
      <c r="AH1066" s="744"/>
      <c r="AI1066" s="744"/>
      <c r="AJ1066" s="744"/>
      <c r="AK1066" s="744"/>
      <c r="AL1066" s="744"/>
      <c r="AM1066" s="744"/>
      <c r="AN1066" s="744"/>
      <c r="AO1066" s="744"/>
      <c r="AP1066" s="744"/>
      <c r="AQ1066" s="744"/>
      <c r="AR1066" s="744"/>
      <c r="AS1066" s="744"/>
      <c r="AT1066" s="744"/>
      <c r="AU1066" s="744"/>
      <c r="AV1066" s="744"/>
      <c r="AW1066" s="744"/>
      <c r="AX1066" s="744"/>
      <c r="AY1066" s="744"/>
      <c r="AZ1066" s="744"/>
      <c r="BA1066" s="744"/>
      <c r="BB1066" s="744"/>
      <c r="BC1066" s="744"/>
      <c r="BD1066" s="744"/>
      <c r="BE1066" s="744"/>
      <c r="BF1066" s="744"/>
      <c r="BG1066" s="744"/>
      <c r="BH1066" s="744"/>
    </row>
    <row r="1067" spans="1:60" s="758" customFormat="1" ht="15" customHeight="1" x14ac:dyDescent="0.25">
      <c r="A1067" s="887" t="s">
        <v>1</v>
      </c>
      <c r="B1067" s="887"/>
      <c r="C1067" s="887"/>
      <c r="D1067" s="887"/>
      <c r="E1067" s="887"/>
      <c r="F1067" s="887"/>
      <c r="G1067" s="744"/>
      <c r="H1067" s="757"/>
      <c r="I1067" s="757"/>
      <c r="J1067" s="757"/>
      <c r="K1067" s="757"/>
      <c r="L1067" s="757"/>
      <c r="M1067" s="757"/>
      <c r="N1067" s="757"/>
      <c r="O1067" s="757"/>
      <c r="P1067" s="757"/>
      <c r="Q1067" s="757"/>
      <c r="R1067" s="757"/>
      <c r="S1067" s="757"/>
      <c r="T1067" s="757"/>
      <c r="U1067" s="757"/>
      <c r="V1067" s="757"/>
      <c r="W1067" s="757"/>
      <c r="X1067" s="757"/>
      <c r="Y1067" s="757"/>
      <c r="Z1067" s="757"/>
      <c r="AA1067" s="757"/>
      <c r="AB1067" s="757"/>
      <c r="AC1067" s="757"/>
      <c r="AD1067" s="757"/>
      <c r="AE1067" s="757"/>
      <c r="AF1067" s="757"/>
      <c r="AG1067" s="757"/>
      <c r="AH1067" s="757"/>
      <c r="AI1067" s="757"/>
      <c r="AJ1067" s="757"/>
      <c r="AK1067" s="757"/>
      <c r="AL1067" s="757"/>
      <c r="AM1067" s="757"/>
      <c r="AN1067" s="757"/>
      <c r="AO1067" s="757"/>
      <c r="AP1067" s="757"/>
      <c r="AQ1067" s="757"/>
      <c r="AR1067" s="757"/>
      <c r="AS1067" s="757"/>
      <c r="AT1067" s="757"/>
      <c r="AU1067" s="757"/>
      <c r="AV1067" s="757"/>
      <c r="AW1067" s="757"/>
      <c r="AX1067" s="757"/>
      <c r="AY1067" s="757"/>
      <c r="AZ1067" s="757"/>
      <c r="BA1067" s="757"/>
      <c r="BB1067" s="757"/>
      <c r="BC1067" s="757"/>
      <c r="BD1067" s="757"/>
      <c r="BE1067" s="757"/>
      <c r="BF1067" s="757"/>
      <c r="BG1067" s="757"/>
      <c r="BH1067" s="757"/>
    </row>
    <row r="1068" spans="1:60" s="758" customFormat="1" ht="15" customHeight="1" x14ac:dyDescent="0.25">
      <c r="A1068" s="889" t="s">
        <v>4445</v>
      </c>
      <c r="B1068" s="889"/>
      <c r="C1068" s="889"/>
      <c r="D1068" s="889"/>
      <c r="E1068" s="889"/>
      <c r="F1068" s="889"/>
      <c r="G1068" s="744"/>
      <c r="H1068" s="757"/>
      <c r="I1068" s="757"/>
      <c r="J1068" s="757"/>
      <c r="K1068" s="757"/>
      <c r="L1068" s="757"/>
      <c r="M1068" s="757"/>
      <c r="N1068" s="757"/>
      <c r="O1068" s="757"/>
      <c r="P1068" s="757"/>
      <c r="Q1068" s="757"/>
      <c r="R1068" s="757"/>
      <c r="S1068" s="757"/>
      <c r="T1068" s="757"/>
      <c r="U1068" s="757"/>
      <c r="V1068" s="757"/>
      <c r="W1068" s="757"/>
      <c r="X1068" s="757"/>
      <c r="Y1068" s="757"/>
      <c r="Z1068" s="757"/>
      <c r="AA1068" s="757"/>
      <c r="AB1068" s="757"/>
      <c r="AC1068" s="757"/>
      <c r="AD1068" s="757"/>
      <c r="AE1068" s="757"/>
      <c r="AF1068" s="757"/>
      <c r="AG1068" s="757"/>
      <c r="AH1068" s="757"/>
      <c r="AI1068" s="757"/>
      <c r="AJ1068" s="757"/>
      <c r="AK1068" s="757"/>
      <c r="AL1068" s="757"/>
      <c r="AM1068" s="757"/>
      <c r="AN1068" s="757"/>
      <c r="AO1068" s="757"/>
      <c r="AP1068" s="757"/>
      <c r="AQ1068" s="757"/>
      <c r="AR1068" s="757"/>
      <c r="AS1068" s="757"/>
      <c r="AT1068" s="757"/>
      <c r="AU1068" s="757"/>
      <c r="AV1068" s="757"/>
      <c r="AW1068" s="757"/>
      <c r="AX1068" s="757"/>
      <c r="AY1068" s="757"/>
      <c r="AZ1068" s="757"/>
      <c r="BA1068" s="757"/>
      <c r="BB1068" s="757"/>
      <c r="BC1068" s="757"/>
      <c r="BD1068" s="757"/>
      <c r="BE1068" s="757"/>
      <c r="BF1068" s="757"/>
      <c r="BG1068" s="757"/>
      <c r="BH1068" s="757"/>
    </row>
    <row r="1069" spans="1:60" s="758" customFormat="1" ht="15" customHeight="1" x14ac:dyDescent="0.25">
      <c r="A1069" s="889" t="s">
        <v>2</v>
      </c>
      <c r="B1069" s="889"/>
      <c r="C1069" s="889"/>
      <c r="D1069" s="889"/>
      <c r="E1069" s="889"/>
      <c r="F1069" s="889"/>
      <c r="G1069" s="744"/>
      <c r="H1069" s="757"/>
      <c r="I1069" s="757"/>
      <c r="J1069" s="757"/>
      <c r="K1069" s="757"/>
      <c r="L1069" s="757"/>
      <c r="M1069" s="757"/>
      <c r="N1069" s="757"/>
      <c r="O1069" s="757"/>
      <c r="P1069" s="757"/>
      <c r="Q1069" s="757"/>
      <c r="R1069" s="757"/>
      <c r="S1069" s="757"/>
      <c r="T1069" s="757"/>
      <c r="U1069" s="757"/>
      <c r="V1069" s="757"/>
      <c r="W1069" s="757"/>
      <c r="X1069" s="757"/>
      <c r="Y1069" s="757"/>
      <c r="Z1069" s="757"/>
      <c r="AA1069" s="757"/>
      <c r="AB1069" s="757"/>
      <c r="AC1069" s="757"/>
      <c r="AD1069" s="757"/>
      <c r="AE1069" s="757"/>
      <c r="AF1069" s="757"/>
      <c r="AG1069" s="757"/>
      <c r="AH1069" s="757"/>
      <c r="AI1069" s="757"/>
      <c r="AJ1069" s="757"/>
      <c r="AK1069" s="757"/>
      <c r="AL1069" s="757"/>
      <c r="AM1069" s="757"/>
      <c r="AN1069" s="757"/>
      <c r="AO1069" s="757"/>
      <c r="AP1069" s="757"/>
      <c r="AQ1069" s="757"/>
      <c r="AR1069" s="757"/>
      <c r="AS1069" s="757"/>
      <c r="AT1069" s="757"/>
      <c r="AU1069" s="757"/>
      <c r="AV1069" s="757"/>
      <c r="AW1069" s="757"/>
      <c r="AX1069" s="757"/>
      <c r="AY1069" s="757"/>
      <c r="AZ1069" s="757"/>
      <c r="BA1069" s="757"/>
      <c r="BB1069" s="757"/>
      <c r="BC1069" s="757"/>
      <c r="BD1069" s="757"/>
      <c r="BE1069" s="757"/>
      <c r="BF1069" s="757"/>
      <c r="BG1069" s="757"/>
      <c r="BH1069" s="757"/>
    </row>
    <row r="1070" spans="1:60" s="758" customFormat="1" ht="15" customHeight="1" x14ac:dyDescent="0.25">
      <c r="A1070" s="738"/>
      <c r="B1070" s="751"/>
      <c r="C1070" s="755"/>
      <c r="D1070" s="756"/>
      <c r="E1070" s="753"/>
      <c r="F1070" s="754"/>
      <c r="G1070" s="744"/>
      <c r="H1070" s="757"/>
      <c r="I1070" s="757"/>
      <c r="J1070" s="757"/>
      <c r="K1070" s="757"/>
      <c r="L1070" s="757"/>
      <c r="M1070" s="757"/>
      <c r="N1070" s="757"/>
      <c r="O1070" s="757"/>
      <c r="P1070" s="757"/>
      <c r="Q1070" s="757"/>
      <c r="R1070" s="757"/>
      <c r="S1070" s="757"/>
      <c r="T1070" s="757"/>
      <c r="U1070" s="757"/>
      <c r="V1070" s="757"/>
      <c r="W1070" s="757"/>
      <c r="X1070" s="757"/>
      <c r="Y1070" s="757"/>
      <c r="Z1070" s="757"/>
      <c r="AA1070" s="757"/>
      <c r="AB1070" s="757"/>
      <c r="AC1070" s="757"/>
      <c r="AD1070" s="757"/>
      <c r="AE1070" s="757"/>
      <c r="AF1070" s="757"/>
      <c r="AG1070" s="757"/>
      <c r="AH1070" s="757"/>
      <c r="AI1070" s="757"/>
      <c r="AJ1070" s="757"/>
      <c r="AK1070" s="757"/>
      <c r="AL1070" s="757"/>
      <c r="AM1070" s="757"/>
      <c r="AN1070" s="757"/>
      <c r="AO1070" s="757"/>
      <c r="AP1070" s="757"/>
      <c r="AQ1070" s="757"/>
      <c r="AR1070" s="757"/>
      <c r="AS1070" s="757"/>
      <c r="AT1070" s="757"/>
      <c r="AU1070" s="757"/>
      <c r="AV1070" s="757"/>
      <c r="AW1070" s="757"/>
      <c r="AX1070" s="757"/>
      <c r="AY1070" s="757"/>
      <c r="AZ1070" s="757"/>
      <c r="BA1070" s="757"/>
      <c r="BB1070" s="757"/>
      <c r="BC1070" s="757"/>
      <c r="BD1070" s="757"/>
      <c r="BE1070" s="757"/>
      <c r="BF1070" s="757"/>
      <c r="BG1070" s="757"/>
      <c r="BH1070" s="757"/>
    </row>
    <row r="1071" spans="1:60" s="258" customFormat="1" ht="12" x14ac:dyDescent="0.2">
      <c r="A1071" s="1023" t="s">
        <v>29</v>
      </c>
      <c r="B1071" s="1024"/>
      <c r="C1071" s="1024"/>
      <c r="D1071" s="1024"/>
      <c r="E1071" s="1024"/>
      <c r="F1071" s="1025"/>
      <c r="G1071" s="14"/>
      <c r="H1071" s="623"/>
      <c r="I1071" s="623"/>
      <c r="J1071" s="623"/>
      <c r="K1071" s="623"/>
      <c r="L1071" s="623"/>
      <c r="M1071" s="623"/>
      <c r="N1071" s="623"/>
      <c r="O1071" s="623"/>
      <c r="P1071" s="623"/>
      <c r="Q1071" s="623"/>
      <c r="R1071" s="623"/>
      <c r="S1071" s="623"/>
      <c r="T1071" s="623"/>
      <c r="U1071" s="623"/>
      <c r="V1071" s="623"/>
      <c r="W1071" s="623"/>
      <c r="X1071" s="623"/>
      <c r="Y1071" s="623"/>
      <c r="Z1071" s="623"/>
      <c r="AA1071" s="623"/>
      <c r="AB1071" s="623"/>
      <c r="AC1071" s="623"/>
      <c r="AD1071" s="623"/>
      <c r="AE1071" s="623"/>
      <c r="AF1071" s="623"/>
      <c r="AG1071" s="623"/>
      <c r="AH1071" s="623"/>
      <c r="AI1071" s="623"/>
      <c r="AJ1071" s="623"/>
      <c r="AK1071" s="623"/>
      <c r="AL1071" s="623"/>
      <c r="AM1071" s="623"/>
      <c r="AN1071" s="623"/>
      <c r="AO1071" s="623"/>
      <c r="AP1071" s="623"/>
      <c r="AQ1071" s="623"/>
      <c r="AR1071" s="623"/>
      <c r="AS1071" s="623"/>
      <c r="AT1071" s="623"/>
      <c r="AU1071" s="623"/>
      <c r="AV1071" s="623"/>
      <c r="AW1071" s="623"/>
      <c r="AX1071" s="623"/>
      <c r="AY1071" s="623"/>
      <c r="AZ1071" s="623"/>
      <c r="BA1071" s="623"/>
      <c r="BB1071" s="623"/>
      <c r="BC1071" s="623"/>
      <c r="BD1071" s="623"/>
      <c r="BE1071" s="623"/>
      <c r="BF1071" s="623"/>
      <c r="BG1071" s="623"/>
      <c r="BH1071" s="623"/>
    </row>
    <row r="1072" spans="1:60" s="258" customFormat="1" ht="15.75" customHeight="1" x14ac:dyDescent="0.2">
      <c r="A1072" s="1023" t="s">
        <v>4</v>
      </c>
      <c r="B1072" s="1024"/>
      <c r="C1072" s="1024"/>
      <c r="D1072" s="1024"/>
      <c r="E1072" s="1025"/>
      <c r="F1072" s="727">
        <v>2632256.17</v>
      </c>
      <c r="G1072" s="14"/>
      <c r="H1072" s="623"/>
      <c r="I1072" s="623"/>
      <c r="J1072" s="623"/>
      <c r="K1072" s="623"/>
      <c r="L1072" s="623"/>
      <c r="M1072" s="623"/>
      <c r="N1072" s="623"/>
      <c r="O1072" s="623"/>
      <c r="P1072" s="623"/>
      <c r="Q1072" s="623"/>
      <c r="R1072" s="623"/>
      <c r="S1072" s="623"/>
      <c r="T1072" s="623"/>
      <c r="U1072" s="623"/>
      <c r="V1072" s="623"/>
      <c r="W1072" s="623"/>
      <c r="X1072" s="623"/>
      <c r="Y1072" s="623"/>
      <c r="Z1072" s="623"/>
      <c r="AA1072" s="623"/>
      <c r="AB1072" s="623"/>
      <c r="AC1072" s="623"/>
      <c r="AD1072" s="623"/>
      <c r="AE1072" s="623"/>
      <c r="AF1072" s="623"/>
      <c r="AG1072" s="623"/>
      <c r="AH1072" s="623"/>
      <c r="AI1072" s="623"/>
      <c r="AJ1072" s="623"/>
      <c r="AK1072" s="623"/>
      <c r="AL1072" s="623"/>
      <c r="AM1072" s="623"/>
      <c r="AN1072" s="623"/>
      <c r="AO1072" s="623"/>
      <c r="AP1072" s="623"/>
      <c r="AQ1072" s="623"/>
      <c r="AR1072" s="623"/>
      <c r="AS1072" s="623"/>
      <c r="AT1072" s="623"/>
      <c r="AU1072" s="623"/>
      <c r="AV1072" s="623"/>
      <c r="AW1072" s="623"/>
      <c r="AX1072" s="623"/>
      <c r="AY1072" s="623"/>
      <c r="AZ1072" s="623"/>
      <c r="BA1072" s="623"/>
      <c r="BB1072" s="623"/>
      <c r="BC1072" s="623"/>
      <c r="BD1072" s="623"/>
      <c r="BE1072" s="623"/>
      <c r="BF1072" s="623"/>
      <c r="BG1072" s="623"/>
      <c r="BH1072" s="623"/>
    </row>
    <row r="1073" spans="1:61" s="258" customFormat="1" ht="15.75" customHeight="1" x14ac:dyDescent="0.2">
      <c r="A1073" s="812" t="s">
        <v>5</v>
      </c>
      <c r="B1073" s="812" t="s">
        <v>23</v>
      </c>
      <c r="C1073" s="812" t="s">
        <v>22</v>
      </c>
      <c r="D1073" s="812" t="s">
        <v>8</v>
      </c>
      <c r="E1073" s="812" t="s">
        <v>9</v>
      </c>
      <c r="F1073" s="812" t="s">
        <v>6181</v>
      </c>
      <c r="G1073" s="14"/>
      <c r="H1073" s="623"/>
      <c r="I1073" s="623"/>
      <c r="J1073" s="623"/>
      <c r="K1073" s="623"/>
      <c r="L1073" s="623"/>
      <c r="M1073" s="623"/>
      <c r="N1073" s="623"/>
      <c r="O1073" s="623"/>
      <c r="P1073" s="623"/>
      <c r="Q1073" s="623"/>
      <c r="R1073" s="623"/>
      <c r="S1073" s="623"/>
      <c r="T1073" s="623"/>
      <c r="U1073" s="623"/>
      <c r="V1073" s="623"/>
      <c r="W1073" s="623"/>
      <c r="X1073" s="623"/>
      <c r="Y1073" s="623"/>
      <c r="Z1073" s="623"/>
      <c r="AA1073" s="623"/>
      <c r="AB1073" s="623"/>
      <c r="AC1073" s="623"/>
      <c r="AD1073" s="623"/>
      <c r="AE1073" s="623"/>
      <c r="AF1073" s="623"/>
      <c r="AG1073" s="623"/>
      <c r="AH1073" s="623"/>
      <c r="AI1073" s="623"/>
      <c r="AJ1073" s="623"/>
      <c r="AK1073" s="623"/>
      <c r="AL1073" s="623"/>
      <c r="AM1073" s="623"/>
      <c r="AN1073" s="623"/>
      <c r="AO1073" s="623"/>
      <c r="AP1073" s="623"/>
      <c r="AQ1073" s="623"/>
      <c r="AR1073" s="623"/>
      <c r="AS1073" s="623"/>
      <c r="AT1073" s="623"/>
      <c r="AU1073" s="623"/>
      <c r="AV1073" s="623"/>
      <c r="AW1073" s="623"/>
      <c r="AX1073" s="623"/>
      <c r="AY1073" s="623"/>
      <c r="AZ1073" s="623"/>
      <c r="BA1073" s="623"/>
      <c r="BB1073" s="623"/>
      <c r="BC1073" s="623"/>
      <c r="BD1073" s="623"/>
      <c r="BE1073" s="623"/>
      <c r="BF1073" s="623"/>
      <c r="BG1073" s="623"/>
      <c r="BH1073" s="623"/>
    </row>
    <row r="1074" spans="1:61" s="258" customFormat="1" ht="15" customHeight="1" x14ac:dyDescent="0.2">
      <c r="A1074" s="61"/>
      <c r="B1074" s="1"/>
      <c r="C1074" s="2" t="s">
        <v>27</v>
      </c>
      <c r="D1074" s="40">
        <v>2846949.3</v>
      </c>
      <c r="E1074" s="40"/>
      <c r="F1074" s="494">
        <f>F1072+D1074-E1074</f>
        <v>5479205.4699999997</v>
      </c>
      <c r="G1074" s="14"/>
      <c r="H1074" s="623"/>
      <c r="I1074" s="623"/>
      <c r="J1074" s="623"/>
      <c r="K1074" s="623"/>
      <c r="L1074" s="623"/>
      <c r="M1074" s="623"/>
      <c r="N1074" s="623"/>
      <c r="O1074" s="623"/>
      <c r="P1074" s="623"/>
      <c r="Q1074" s="623"/>
      <c r="R1074" s="623"/>
      <c r="S1074" s="623"/>
      <c r="T1074" s="623"/>
      <c r="U1074" s="623"/>
      <c r="V1074" s="623"/>
      <c r="W1074" s="623"/>
      <c r="X1074" s="623"/>
      <c r="Y1074" s="623"/>
      <c r="Z1074" s="623"/>
      <c r="AA1074" s="623"/>
      <c r="AB1074" s="623"/>
      <c r="AC1074" s="623"/>
      <c r="AD1074" s="623"/>
      <c r="AE1074" s="623"/>
      <c r="AF1074" s="623"/>
      <c r="AG1074" s="623"/>
      <c r="AH1074" s="623"/>
      <c r="AI1074" s="623"/>
      <c r="AJ1074" s="623"/>
      <c r="AK1074" s="623"/>
      <c r="AL1074" s="623"/>
      <c r="AM1074" s="623"/>
      <c r="AN1074" s="623"/>
      <c r="AO1074" s="623"/>
      <c r="AP1074" s="623"/>
      <c r="AQ1074" s="623"/>
      <c r="AR1074" s="623"/>
      <c r="AS1074" s="623"/>
      <c r="AT1074" s="623"/>
      <c r="AU1074" s="623"/>
      <c r="AV1074" s="623"/>
      <c r="AW1074" s="623"/>
      <c r="AX1074" s="623"/>
      <c r="AY1074" s="623"/>
      <c r="AZ1074" s="623"/>
      <c r="BA1074" s="623"/>
      <c r="BB1074" s="623"/>
      <c r="BC1074" s="623"/>
      <c r="BD1074" s="623"/>
      <c r="BE1074" s="623"/>
      <c r="BF1074" s="623"/>
      <c r="BG1074" s="623"/>
      <c r="BH1074" s="623"/>
    </row>
    <row r="1075" spans="1:61" s="258" customFormat="1" ht="24" customHeight="1" x14ac:dyDescent="0.2">
      <c r="A1075" s="61"/>
      <c r="B1075" s="1"/>
      <c r="C1075" s="2" t="s">
        <v>1084</v>
      </c>
      <c r="D1075" s="62"/>
      <c r="E1075" s="455"/>
      <c r="F1075" s="494">
        <f>F1074</f>
        <v>5479205.4699999997</v>
      </c>
      <c r="G1075" s="14"/>
      <c r="H1075" s="623"/>
      <c r="I1075" s="623"/>
      <c r="J1075" s="623"/>
      <c r="K1075" s="623"/>
      <c r="L1075" s="623"/>
      <c r="M1075" s="623"/>
      <c r="N1075" s="623"/>
      <c r="O1075" s="623"/>
      <c r="P1075" s="623"/>
      <c r="Q1075" s="623"/>
      <c r="R1075" s="623"/>
      <c r="S1075" s="623"/>
      <c r="T1075" s="623"/>
      <c r="U1075" s="623"/>
      <c r="V1075" s="623"/>
      <c r="W1075" s="623"/>
      <c r="X1075" s="623"/>
      <c r="Y1075" s="623"/>
      <c r="Z1075" s="623"/>
      <c r="AA1075" s="623"/>
      <c r="AB1075" s="623"/>
      <c r="AC1075" s="623"/>
      <c r="AD1075" s="623"/>
      <c r="AE1075" s="623"/>
      <c r="AF1075" s="623"/>
      <c r="AG1075" s="623"/>
      <c r="AH1075" s="623"/>
      <c r="AI1075" s="623"/>
      <c r="AJ1075" s="623"/>
      <c r="AK1075" s="623"/>
      <c r="AL1075" s="623"/>
      <c r="AM1075" s="623"/>
      <c r="AN1075" s="623"/>
      <c r="AO1075" s="623"/>
      <c r="AP1075" s="623"/>
      <c r="AQ1075" s="623"/>
      <c r="AR1075" s="623"/>
      <c r="AS1075" s="623"/>
      <c r="AT1075" s="623"/>
      <c r="AU1075" s="623"/>
      <c r="AV1075" s="623"/>
      <c r="AW1075" s="623"/>
      <c r="AX1075" s="623"/>
      <c r="AY1075" s="623"/>
      <c r="AZ1075" s="623"/>
      <c r="BA1075" s="623"/>
      <c r="BB1075" s="623"/>
      <c r="BC1075" s="623"/>
      <c r="BD1075" s="623"/>
      <c r="BE1075" s="623"/>
      <c r="BF1075" s="623"/>
      <c r="BG1075" s="623"/>
      <c r="BH1075" s="623"/>
    </row>
    <row r="1076" spans="1:61" s="258" customFormat="1" x14ac:dyDescent="0.2">
      <c r="A1076" s="61"/>
      <c r="B1076" s="1"/>
      <c r="C1076" s="530" t="s">
        <v>2479</v>
      </c>
      <c r="D1076" s="62"/>
      <c r="E1076" s="455">
        <v>6866.94</v>
      </c>
      <c r="F1076" s="494">
        <f>F1075-E1076</f>
        <v>5472338.5299999993</v>
      </c>
      <c r="G1076" s="14"/>
      <c r="H1076" s="623"/>
      <c r="I1076" s="623"/>
      <c r="J1076" s="623"/>
      <c r="K1076" s="623"/>
      <c r="L1076" s="623"/>
      <c r="M1076" s="623"/>
      <c r="N1076" s="623"/>
      <c r="O1076" s="623"/>
      <c r="P1076" s="623"/>
      <c r="Q1076" s="623"/>
      <c r="R1076" s="623"/>
      <c r="S1076" s="623"/>
      <c r="T1076" s="623"/>
      <c r="U1076" s="623"/>
      <c r="V1076" s="623"/>
      <c r="W1076" s="623"/>
      <c r="X1076" s="623"/>
      <c r="Y1076" s="623"/>
      <c r="Z1076" s="623"/>
      <c r="AA1076" s="623"/>
      <c r="AB1076" s="623"/>
      <c r="AC1076" s="623"/>
      <c r="AD1076" s="623"/>
      <c r="AE1076" s="623"/>
      <c r="AF1076" s="623"/>
      <c r="AG1076" s="623"/>
      <c r="AH1076" s="623"/>
      <c r="AI1076" s="623"/>
      <c r="AJ1076" s="623"/>
      <c r="AK1076" s="623"/>
      <c r="AL1076" s="623"/>
      <c r="AM1076" s="623"/>
      <c r="AN1076" s="623"/>
      <c r="AO1076" s="623"/>
      <c r="AP1076" s="623"/>
      <c r="AQ1076" s="623"/>
      <c r="AR1076" s="623"/>
      <c r="AS1076" s="623"/>
      <c r="AT1076" s="623"/>
      <c r="AU1076" s="623"/>
      <c r="AV1076" s="623"/>
      <c r="AW1076" s="623"/>
      <c r="AX1076" s="623"/>
      <c r="AY1076" s="623"/>
      <c r="AZ1076" s="623"/>
      <c r="BA1076" s="623"/>
      <c r="BB1076" s="623"/>
      <c r="BC1076" s="623"/>
      <c r="BD1076" s="623"/>
      <c r="BE1076" s="623"/>
      <c r="BF1076" s="623"/>
      <c r="BG1076" s="623"/>
      <c r="BH1076" s="623"/>
    </row>
    <row r="1077" spans="1:61" s="258" customFormat="1" x14ac:dyDescent="0.2">
      <c r="A1077" s="61"/>
      <c r="B1077" s="1"/>
      <c r="C1077" s="2" t="s">
        <v>1083</v>
      </c>
      <c r="D1077" s="62"/>
      <c r="E1077" s="455">
        <v>1000</v>
      </c>
      <c r="F1077" s="494">
        <f>F1076-E1077</f>
        <v>5471338.5299999993</v>
      </c>
      <c r="G1077" s="14"/>
      <c r="H1077" s="623"/>
      <c r="I1077" s="623"/>
      <c r="J1077" s="623"/>
      <c r="K1077" s="623"/>
      <c r="L1077" s="623"/>
      <c r="M1077" s="623"/>
      <c r="N1077" s="623"/>
      <c r="O1077" s="623"/>
      <c r="P1077" s="623"/>
      <c r="Q1077" s="623"/>
      <c r="R1077" s="623"/>
      <c r="S1077" s="623"/>
      <c r="T1077" s="623"/>
      <c r="U1077" s="623"/>
      <c r="V1077" s="623"/>
      <c r="W1077" s="623"/>
      <c r="X1077" s="623"/>
      <c r="Y1077" s="623"/>
      <c r="Z1077" s="623"/>
      <c r="AA1077" s="623"/>
      <c r="AB1077" s="623"/>
      <c r="AC1077" s="623"/>
      <c r="AD1077" s="623"/>
      <c r="AE1077" s="623"/>
      <c r="AF1077" s="623"/>
      <c r="AG1077" s="623"/>
      <c r="AH1077" s="623"/>
      <c r="AI1077" s="623"/>
      <c r="AJ1077" s="623"/>
      <c r="AK1077" s="623"/>
      <c r="AL1077" s="623"/>
      <c r="AM1077" s="623"/>
      <c r="AN1077" s="623"/>
      <c r="AO1077" s="623"/>
      <c r="AP1077" s="623"/>
      <c r="AQ1077" s="623"/>
      <c r="AR1077" s="623"/>
      <c r="AS1077" s="623"/>
      <c r="AT1077" s="623"/>
      <c r="AU1077" s="623"/>
      <c r="AV1077" s="623"/>
      <c r="AW1077" s="623"/>
      <c r="AX1077" s="623"/>
      <c r="AY1077" s="623"/>
      <c r="AZ1077" s="623"/>
      <c r="BA1077" s="623"/>
      <c r="BB1077" s="623"/>
      <c r="BC1077" s="623"/>
      <c r="BD1077" s="623"/>
      <c r="BE1077" s="623"/>
      <c r="BF1077" s="623"/>
      <c r="BG1077" s="623"/>
      <c r="BH1077" s="623"/>
    </row>
    <row r="1078" spans="1:61" x14ac:dyDescent="0.2">
      <c r="A1078" s="87"/>
      <c r="B1078" s="27"/>
      <c r="C1078" s="2" t="s">
        <v>1358</v>
      </c>
      <c r="D1078" s="62"/>
      <c r="E1078" s="717">
        <v>175</v>
      </c>
      <c r="F1078" s="494">
        <f t="shared" ref="F1078:F1109" si="15">F1077+D1078-E1078</f>
        <v>5471163.5299999993</v>
      </c>
    </row>
    <row r="1079" spans="1:61" ht="39" customHeight="1" x14ac:dyDescent="0.2">
      <c r="A1079" s="217">
        <v>44378</v>
      </c>
      <c r="B1079" s="27">
        <v>3946</v>
      </c>
      <c r="C1079" s="798" t="s">
        <v>6199</v>
      </c>
      <c r="D1079" s="434"/>
      <c r="E1079" s="455">
        <v>65302.33</v>
      </c>
      <c r="F1079" s="494">
        <f t="shared" si="15"/>
        <v>5405861.1999999993</v>
      </c>
    </row>
    <row r="1080" spans="1:61" ht="25.5" customHeight="1" x14ac:dyDescent="0.2">
      <c r="A1080" s="217">
        <v>44378</v>
      </c>
      <c r="B1080" s="27">
        <v>3947</v>
      </c>
      <c r="C1080" s="798" t="s">
        <v>6200</v>
      </c>
      <c r="D1080" s="434"/>
      <c r="E1080" s="455">
        <v>25004.7</v>
      </c>
      <c r="F1080" s="494">
        <f t="shared" si="15"/>
        <v>5380856.4999999991</v>
      </c>
    </row>
    <row r="1081" spans="1:61" ht="27.75" customHeight="1" x14ac:dyDescent="0.2">
      <c r="A1081" s="217">
        <v>44378</v>
      </c>
      <c r="B1081" s="27">
        <v>3948</v>
      </c>
      <c r="C1081" s="798" t="s">
        <v>6201</v>
      </c>
      <c r="D1081" s="432"/>
      <c r="E1081" s="455">
        <v>22050</v>
      </c>
      <c r="F1081" s="494">
        <f t="shared" si="15"/>
        <v>5358806.4999999991</v>
      </c>
    </row>
    <row r="1082" spans="1:61" ht="41.25" customHeight="1" x14ac:dyDescent="0.2">
      <c r="A1082" s="217">
        <v>44378</v>
      </c>
      <c r="B1082" s="27">
        <v>3949</v>
      </c>
      <c r="C1082" s="798" t="s">
        <v>6202</v>
      </c>
      <c r="D1082" s="432"/>
      <c r="E1082" s="455">
        <v>68400</v>
      </c>
      <c r="F1082" s="494">
        <f t="shared" si="15"/>
        <v>5290406.4999999991</v>
      </c>
    </row>
    <row r="1083" spans="1:61" ht="33" customHeight="1" x14ac:dyDescent="0.2">
      <c r="A1083" s="217">
        <v>44378</v>
      </c>
      <c r="B1083" s="27">
        <v>3950</v>
      </c>
      <c r="C1083" s="798" t="s">
        <v>6203</v>
      </c>
      <c r="D1083" s="432"/>
      <c r="E1083" s="766">
        <v>75956.25</v>
      </c>
      <c r="F1083" s="494">
        <f t="shared" si="15"/>
        <v>5214450.2499999991</v>
      </c>
    </row>
    <row r="1084" spans="1:61" ht="42" customHeight="1" x14ac:dyDescent="0.2">
      <c r="A1084" s="217">
        <v>44378</v>
      </c>
      <c r="B1084" s="27">
        <v>3951</v>
      </c>
      <c r="C1084" s="799" t="s">
        <v>6204</v>
      </c>
      <c r="D1084" s="432"/>
      <c r="E1084" s="455">
        <v>13612.99</v>
      </c>
      <c r="F1084" s="494">
        <f t="shared" si="15"/>
        <v>5200837.2599999988</v>
      </c>
    </row>
    <row r="1085" spans="1:61" ht="34.5" customHeight="1" x14ac:dyDescent="0.2">
      <c r="A1085" s="217">
        <v>44378</v>
      </c>
      <c r="B1085" s="27">
        <v>3952</v>
      </c>
      <c r="C1085" s="798" t="s">
        <v>6205</v>
      </c>
      <c r="D1085" s="432"/>
      <c r="E1085" s="455">
        <v>49720</v>
      </c>
      <c r="F1085" s="494">
        <f t="shared" si="15"/>
        <v>5151117.2599999988</v>
      </c>
    </row>
    <row r="1086" spans="1:61" ht="28.5" customHeight="1" x14ac:dyDescent="0.2">
      <c r="A1086" s="217">
        <v>44378</v>
      </c>
      <c r="B1086" s="27">
        <v>3953</v>
      </c>
      <c r="C1086" s="798" t="s">
        <v>6206</v>
      </c>
      <c r="D1086" s="432"/>
      <c r="E1086" s="455">
        <v>32980.68</v>
      </c>
      <c r="F1086" s="494">
        <f t="shared" si="15"/>
        <v>5118136.5799999991</v>
      </c>
    </row>
    <row r="1087" spans="1:61" ht="46.5" customHeight="1" x14ac:dyDescent="0.2">
      <c r="A1087" s="217">
        <v>44378</v>
      </c>
      <c r="B1087" s="27">
        <v>3954</v>
      </c>
      <c r="C1087" s="798" t="s">
        <v>6207</v>
      </c>
      <c r="D1087" s="432"/>
      <c r="E1087" s="455">
        <v>114073.5</v>
      </c>
      <c r="F1087" s="494">
        <f t="shared" si="15"/>
        <v>5004063.0799999991</v>
      </c>
    </row>
    <row r="1088" spans="1:61" s="433" customFormat="1" ht="32.25" customHeight="1" x14ac:dyDescent="0.2">
      <c r="A1088" s="217">
        <v>44378</v>
      </c>
      <c r="B1088" s="27">
        <v>3955</v>
      </c>
      <c r="C1088" s="798" t="s">
        <v>6208</v>
      </c>
      <c r="D1088" s="432"/>
      <c r="E1088" s="455">
        <v>27278.3</v>
      </c>
      <c r="F1088" s="494">
        <f t="shared" si="15"/>
        <v>4976784.7799999993</v>
      </c>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625"/>
    </row>
    <row r="1089" spans="1:61" s="433" customFormat="1" ht="33.75" x14ac:dyDescent="0.2">
      <c r="A1089" s="217">
        <v>44378</v>
      </c>
      <c r="B1089" s="27">
        <v>3956</v>
      </c>
      <c r="C1089" s="798" t="s">
        <v>6209</v>
      </c>
      <c r="D1089" s="432"/>
      <c r="E1089" s="455">
        <v>80440.679999999993</v>
      </c>
      <c r="F1089" s="494">
        <f t="shared" si="15"/>
        <v>4896344.0999999996</v>
      </c>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625"/>
    </row>
    <row r="1090" spans="1:61" ht="33.75" x14ac:dyDescent="0.2">
      <c r="A1090" s="217">
        <v>44378</v>
      </c>
      <c r="B1090" s="27">
        <v>3957</v>
      </c>
      <c r="C1090" s="800" t="s">
        <v>6210</v>
      </c>
      <c r="D1090" s="432"/>
      <c r="E1090" s="455">
        <v>42327.12</v>
      </c>
      <c r="F1090" s="494">
        <f t="shared" si="15"/>
        <v>4854016.9799999995</v>
      </c>
    </row>
    <row r="1091" spans="1:61" ht="32.25" customHeight="1" x14ac:dyDescent="0.2">
      <c r="A1091" s="217">
        <v>44378</v>
      </c>
      <c r="B1091" s="27">
        <v>3958</v>
      </c>
      <c r="C1091" s="800" t="s">
        <v>6211</v>
      </c>
      <c r="D1091" s="432"/>
      <c r="E1091" s="455">
        <v>51980</v>
      </c>
      <c r="F1091" s="494">
        <f t="shared" si="15"/>
        <v>4802036.9799999995</v>
      </c>
    </row>
    <row r="1092" spans="1:61" ht="35.25" customHeight="1" x14ac:dyDescent="0.2">
      <c r="A1092" s="217">
        <v>44379</v>
      </c>
      <c r="B1092" s="776">
        <v>3959</v>
      </c>
      <c r="C1092" s="800" t="s">
        <v>6212</v>
      </c>
      <c r="D1092" s="432"/>
      <c r="E1092" s="775">
        <v>49668.160000000003</v>
      </c>
      <c r="F1092" s="494">
        <f t="shared" si="15"/>
        <v>4752368.8199999994</v>
      </c>
      <c r="G1092" s="14" t="s">
        <v>5151</v>
      </c>
    </row>
    <row r="1093" spans="1:61" ht="35.25" customHeight="1" x14ac:dyDescent="0.2">
      <c r="A1093" s="217">
        <v>44379</v>
      </c>
      <c r="B1093" s="776">
        <v>3960</v>
      </c>
      <c r="C1093" s="800" t="s">
        <v>6213</v>
      </c>
      <c r="D1093" s="432"/>
      <c r="E1093" s="775">
        <v>64775.199999999997</v>
      </c>
      <c r="F1093" s="494">
        <f t="shared" si="15"/>
        <v>4687593.6199999992</v>
      </c>
    </row>
    <row r="1094" spans="1:61" ht="36" customHeight="1" x14ac:dyDescent="0.2">
      <c r="A1094" s="217">
        <v>44379</v>
      </c>
      <c r="B1094" s="776">
        <v>3961</v>
      </c>
      <c r="C1094" s="800" t="s">
        <v>6219</v>
      </c>
      <c r="D1094" s="432"/>
      <c r="E1094" s="775">
        <v>45000</v>
      </c>
      <c r="F1094" s="494">
        <f t="shared" si="15"/>
        <v>4642593.6199999992</v>
      </c>
    </row>
    <row r="1095" spans="1:61" ht="39.75" customHeight="1" x14ac:dyDescent="0.2">
      <c r="A1095" s="217">
        <v>44379</v>
      </c>
      <c r="B1095" s="776">
        <v>3962</v>
      </c>
      <c r="C1095" s="800" t="s">
        <v>6214</v>
      </c>
      <c r="D1095" s="432"/>
      <c r="E1095" s="775">
        <v>41533.599999999999</v>
      </c>
      <c r="F1095" s="494">
        <f t="shared" si="15"/>
        <v>4601060.0199999996</v>
      </c>
    </row>
    <row r="1096" spans="1:61" ht="29.25" customHeight="1" x14ac:dyDescent="0.2">
      <c r="A1096" s="217">
        <v>44379</v>
      </c>
      <c r="B1096" s="776">
        <v>3963</v>
      </c>
      <c r="C1096" s="800" t="s">
        <v>6215</v>
      </c>
      <c r="D1096" s="432"/>
      <c r="E1096" s="775">
        <v>66839.67</v>
      </c>
      <c r="F1096" s="494">
        <f t="shared" si="15"/>
        <v>4534220.3499999996</v>
      </c>
    </row>
    <row r="1097" spans="1:61" ht="36.75" customHeight="1" x14ac:dyDescent="0.2">
      <c r="A1097" s="217">
        <v>44379</v>
      </c>
      <c r="B1097" s="776">
        <v>3964</v>
      </c>
      <c r="C1097" s="800" t="s">
        <v>6216</v>
      </c>
      <c r="D1097" s="432"/>
      <c r="E1097" s="775">
        <v>77943.19</v>
      </c>
      <c r="F1097" s="494">
        <f t="shared" si="15"/>
        <v>4456277.1599999992</v>
      </c>
    </row>
    <row r="1098" spans="1:61" ht="40.5" customHeight="1" x14ac:dyDescent="0.2">
      <c r="A1098" s="217" t="s">
        <v>6217</v>
      </c>
      <c r="B1098" s="776">
        <v>3965</v>
      </c>
      <c r="C1098" s="800" t="s">
        <v>6218</v>
      </c>
      <c r="D1098" s="432"/>
      <c r="E1098" s="775">
        <v>123880</v>
      </c>
      <c r="F1098" s="494">
        <f t="shared" si="15"/>
        <v>4332397.1599999992</v>
      </c>
    </row>
    <row r="1099" spans="1:61" ht="39" customHeight="1" x14ac:dyDescent="0.2">
      <c r="A1099" s="217">
        <v>44385</v>
      </c>
      <c r="B1099" s="27">
        <v>3966</v>
      </c>
      <c r="C1099" s="801" t="s">
        <v>6230</v>
      </c>
      <c r="D1099" s="432"/>
      <c r="E1099" s="777">
        <v>176540.87</v>
      </c>
      <c r="F1099" s="494">
        <f t="shared" si="15"/>
        <v>4155856.2899999991</v>
      </c>
    </row>
    <row r="1100" spans="1:61" ht="19.5" customHeight="1" x14ac:dyDescent="0.2">
      <c r="A1100" s="759">
        <v>44386</v>
      </c>
      <c r="B1100" s="776" t="s">
        <v>6231</v>
      </c>
      <c r="C1100" s="800" t="s">
        <v>6245</v>
      </c>
      <c r="D1100" s="432"/>
      <c r="E1100" s="777">
        <v>295233.5</v>
      </c>
      <c r="F1100" s="494">
        <f t="shared" si="15"/>
        <v>3860622.7899999991</v>
      </c>
    </row>
    <row r="1101" spans="1:61" ht="31.5" customHeight="1" x14ac:dyDescent="0.2">
      <c r="A1101" s="759">
        <v>44386</v>
      </c>
      <c r="B1101" s="776" t="s">
        <v>6232</v>
      </c>
      <c r="C1101" s="800" t="s">
        <v>6246</v>
      </c>
      <c r="D1101" s="432"/>
      <c r="E1101" s="777">
        <v>64334.84</v>
      </c>
      <c r="F1101" s="494">
        <f t="shared" si="15"/>
        <v>3796287.9499999993</v>
      </c>
    </row>
    <row r="1102" spans="1:61" ht="33.75" customHeight="1" x14ac:dyDescent="0.2">
      <c r="A1102" s="759">
        <v>44386</v>
      </c>
      <c r="B1102" s="776" t="s">
        <v>6233</v>
      </c>
      <c r="C1102" s="800" t="s">
        <v>6247</v>
      </c>
      <c r="D1102" s="432"/>
      <c r="E1102" s="777">
        <v>44936.2</v>
      </c>
      <c r="F1102" s="494">
        <f t="shared" si="15"/>
        <v>3751351.7499999991</v>
      </c>
    </row>
    <row r="1103" spans="1:61" ht="32.25" customHeight="1" x14ac:dyDescent="0.2">
      <c r="A1103" s="759">
        <v>44386</v>
      </c>
      <c r="B1103" s="776" t="s">
        <v>6234</v>
      </c>
      <c r="C1103" s="800" t="s">
        <v>6248</v>
      </c>
      <c r="D1103" s="432"/>
      <c r="E1103" s="777">
        <v>55101.86</v>
      </c>
      <c r="F1103" s="494">
        <f t="shared" si="15"/>
        <v>3696249.8899999992</v>
      </c>
    </row>
    <row r="1104" spans="1:61" ht="30" customHeight="1" x14ac:dyDescent="0.2">
      <c r="A1104" s="759">
        <v>44386</v>
      </c>
      <c r="B1104" s="776" t="s">
        <v>6235</v>
      </c>
      <c r="C1104" s="800" t="s">
        <v>6249</v>
      </c>
      <c r="D1104" s="432"/>
      <c r="E1104" s="777">
        <v>24210</v>
      </c>
      <c r="F1104" s="494">
        <f t="shared" si="15"/>
        <v>3672039.8899999992</v>
      </c>
    </row>
    <row r="1105" spans="1:6" ht="36" customHeight="1" x14ac:dyDescent="0.2">
      <c r="A1105" s="759">
        <v>44386</v>
      </c>
      <c r="B1105" s="776" t="s">
        <v>6236</v>
      </c>
      <c r="C1105" s="800" t="s">
        <v>6250</v>
      </c>
      <c r="D1105" s="432"/>
      <c r="E1105" s="777">
        <v>12600</v>
      </c>
      <c r="F1105" s="494">
        <f t="shared" si="15"/>
        <v>3659439.8899999992</v>
      </c>
    </row>
    <row r="1106" spans="1:6" ht="25.5" customHeight="1" x14ac:dyDescent="0.2">
      <c r="A1106" s="759">
        <v>44386</v>
      </c>
      <c r="B1106" s="776" t="s">
        <v>6237</v>
      </c>
      <c r="C1106" s="800" t="s">
        <v>6251</v>
      </c>
      <c r="D1106" s="432"/>
      <c r="E1106" s="777">
        <v>49744.02</v>
      </c>
      <c r="F1106" s="494">
        <f t="shared" si="15"/>
        <v>3609695.8699999992</v>
      </c>
    </row>
    <row r="1107" spans="1:6" ht="30.75" customHeight="1" x14ac:dyDescent="0.2">
      <c r="A1107" s="759">
        <v>44386</v>
      </c>
      <c r="B1107" s="776" t="s">
        <v>6238</v>
      </c>
      <c r="C1107" s="800" t="s">
        <v>6252</v>
      </c>
      <c r="D1107" s="432"/>
      <c r="E1107" s="777">
        <v>40793</v>
      </c>
      <c r="F1107" s="494">
        <f t="shared" si="15"/>
        <v>3568902.8699999992</v>
      </c>
    </row>
    <row r="1108" spans="1:6" ht="32.25" customHeight="1" x14ac:dyDescent="0.2">
      <c r="A1108" s="759">
        <v>44386</v>
      </c>
      <c r="B1108" s="776" t="s">
        <v>6239</v>
      </c>
      <c r="C1108" s="800" t="s">
        <v>6255</v>
      </c>
      <c r="D1108" s="432"/>
      <c r="E1108" s="777">
        <v>4500</v>
      </c>
      <c r="F1108" s="494">
        <f t="shared" si="15"/>
        <v>3564402.8699999992</v>
      </c>
    </row>
    <row r="1109" spans="1:6" ht="30.75" customHeight="1" x14ac:dyDescent="0.2">
      <c r="A1109" s="759">
        <v>44386</v>
      </c>
      <c r="B1109" s="776" t="s">
        <v>6240</v>
      </c>
      <c r="C1109" s="800" t="s">
        <v>6256</v>
      </c>
      <c r="D1109" s="432"/>
      <c r="E1109" s="777">
        <v>25200</v>
      </c>
      <c r="F1109" s="494">
        <f t="shared" si="15"/>
        <v>3539202.8699999992</v>
      </c>
    </row>
    <row r="1110" spans="1:6" ht="40.5" customHeight="1" x14ac:dyDescent="0.2">
      <c r="A1110" s="759">
        <v>44386</v>
      </c>
      <c r="B1110" s="776" t="s">
        <v>6241</v>
      </c>
      <c r="C1110" s="800" t="s">
        <v>6257</v>
      </c>
      <c r="D1110" s="432"/>
      <c r="E1110" s="777">
        <v>14850</v>
      </c>
      <c r="F1110" s="494">
        <f t="shared" ref="F1110:F1141" si="16">F1109+D1110-E1110</f>
        <v>3524352.8699999992</v>
      </c>
    </row>
    <row r="1111" spans="1:6" ht="32.25" customHeight="1" x14ac:dyDescent="0.2">
      <c r="A1111" s="759">
        <v>44386</v>
      </c>
      <c r="B1111" s="776" t="s">
        <v>6242</v>
      </c>
      <c r="C1111" s="800" t="s">
        <v>6258</v>
      </c>
      <c r="D1111" s="432"/>
      <c r="E1111" s="777">
        <v>7236</v>
      </c>
      <c r="F1111" s="494">
        <f t="shared" si="16"/>
        <v>3517116.8699999992</v>
      </c>
    </row>
    <row r="1112" spans="1:6" ht="31.5" customHeight="1" x14ac:dyDescent="0.2">
      <c r="A1112" s="759">
        <v>44386</v>
      </c>
      <c r="B1112" s="776" t="s">
        <v>6243</v>
      </c>
      <c r="C1112" s="800" t="s">
        <v>6253</v>
      </c>
      <c r="D1112" s="432"/>
      <c r="E1112" s="777">
        <v>78704.5</v>
      </c>
      <c r="F1112" s="494">
        <f t="shared" si="16"/>
        <v>3438412.3699999992</v>
      </c>
    </row>
    <row r="1113" spans="1:6" ht="31.5" customHeight="1" x14ac:dyDescent="0.2">
      <c r="A1113" s="759">
        <v>44386</v>
      </c>
      <c r="B1113" s="776" t="s">
        <v>6244</v>
      </c>
      <c r="C1113" s="800" t="s">
        <v>6254</v>
      </c>
      <c r="D1113" s="432"/>
      <c r="E1113" s="777">
        <v>285833.5</v>
      </c>
      <c r="F1113" s="494">
        <f t="shared" si="16"/>
        <v>3152578.8699999992</v>
      </c>
    </row>
    <row r="1114" spans="1:6" ht="26.25" customHeight="1" x14ac:dyDescent="0.2">
      <c r="A1114" s="759">
        <v>44392</v>
      </c>
      <c r="B1114" s="776">
        <v>3981</v>
      </c>
      <c r="C1114" s="800" t="s">
        <v>6998</v>
      </c>
      <c r="D1114" s="432"/>
      <c r="E1114" s="775">
        <v>32040</v>
      </c>
      <c r="F1114" s="494">
        <f t="shared" si="16"/>
        <v>3120538.8699999992</v>
      </c>
    </row>
    <row r="1115" spans="1:6" ht="30" customHeight="1" x14ac:dyDescent="0.2">
      <c r="A1115" s="759">
        <v>44392</v>
      </c>
      <c r="B1115" s="776">
        <v>3982</v>
      </c>
      <c r="C1115" s="800" t="s">
        <v>6999</v>
      </c>
      <c r="D1115" s="432"/>
      <c r="E1115" s="775">
        <v>19350</v>
      </c>
      <c r="F1115" s="494">
        <f t="shared" si="16"/>
        <v>3101188.8699999992</v>
      </c>
    </row>
    <row r="1116" spans="1:6" ht="30" customHeight="1" x14ac:dyDescent="0.2">
      <c r="A1116" s="759">
        <v>44392</v>
      </c>
      <c r="B1116" s="776">
        <v>3983</v>
      </c>
      <c r="C1116" s="800" t="s">
        <v>7000</v>
      </c>
      <c r="D1116" s="432"/>
      <c r="E1116" s="775">
        <v>121438.6</v>
      </c>
      <c r="F1116" s="494">
        <f t="shared" si="16"/>
        <v>2979750.2699999991</v>
      </c>
    </row>
    <row r="1117" spans="1:6" ht="34.5" customHeight="1" x14ac:dyDescent="0.2">
      <c r="A1117" s="759">
        <v>44392</v>
      </c>
      <c r="B1117" s="779">
        <v>3984</v>
      </c>
      <c r="C1117" s="800" t="s">
        <v>7001</v>
      </c>
      <c r="D1117" s="432"/>
      <c r="E1117" s="775">
        <v>80700</v>
      </c>
      <c r="F1117" s="494">
        <f t="shared" si="16"/>
        <v>2899050.2699999991</v>
      </c>
    </row>
    <row r="1118" spans="1:6" ht="42" customHeight="1" x14ac:dyDescent="0.2">
      <c r="A1118" s="759">
        <v>44392</v>
      </c>
      <c r="B1118" s="779">
        <v>3985</v>
      </c>
      <c r="C1118" s="800" t="s">
        <v>7002</v>
      </c>
      <c r="D1118" s="432"/>
      <c r="E1118" s="775">
        <v>22811.200000000001</v>
      </c>
      <c r="F1118" s="494">
        <f t="shared" si="16"/>
        <v>2876239.0699999989</v>
      </c>
    </row>
    <row r="1119" spans="1:6" ht="36" customHeight="1" x14ac:dyDescent="0.2">
      <c r="A1119" s="759">
        <v>44392</v>
      </c>
      <c r="B1119" s="779">
        <v>3986</v>
      </c>
      <c r="C1119" s="800" t="s">
        <v>7003</v>
      </c>
      <c r="D1119" s="432"/>
      <c r="E1119" s="775">
        <v>39420.720000000001</v>
      </c>
      <c r="F1119" s="494">
        <f t="shared" si="16"/>
        <v>2836818.3499999987</v>
      </c>
    </row>
    <row r="1120" spans="1:6" ht="39.75" customHeight="1" x14ac:dyDescent="0.2">
      <c r="A1120" s="759">
        <v>44392</v>
      </c>
      <c r="B1120" s="779">
        <v>3987</v>
      </c>
      <c r="C1120" s="800" t="s">
        <v>7004</v>
      </c>
      <c r="D1120" s="432"/>
      <c r="E1120" s="775">
        <v>124879.34</v>
      </c>
      <c r="F1120" s="494">
        <f t="shared" si="16"/>
        <v>2711939.0099999988</v>
      </c>
    </row>
    <row r="1121" spans="1:6" ht="24" customHeight="1" x14ac:dyDescent="0.2">
      <c r="A1121" s="759">
        <v>44392</v>
      </c>
      <c r="B1121" s="779">
        <v>3988</v>
      </c>
      <c r="C1121" s="800" t="s">
        <v>7005</v>
      </c>
      <c r="D1121" s="432"/>
      <c r="E1121" s="775">
        <v>117793.78</v>
      </c>
      <c r="F1121" s="494">
        <f t="shared" si="16"/>
        <v>2594145.2299999991</v>
      </c>
    </row>
    <row r="1122" spans="1:6" ht="27.75" customHeight="1" x14ac:dyDescent="0.2">
      <c r="A1122" s="759">
        <v>44393</v>
      </c>
      <c r="B1122" s="779">
        <v>3989</v>
      </c>
      <c r="C1122" s="800" t="s">
        <v>7006</v>
      </c>
      <c r="D1122" s="432"/>
      <c r="E1122" s="775">
        <v>116908.54</v>
      </c>
      <c r="F1122" s="494">
        <f t="shared" si="16"/>
        <v>2477236.689999999</v>
      </c>
    </row>
    <row r="1123" spans="1:6" ht="30.75" customHeight="1" x14ac:dyDescent="0.2">
      <c r="A1123" s="759">
        <v>44393</v>
      </c>
      <c r="B1123" s="779">
        <v>3990</v>
      </c>
      <c r="C1123" s="800" t="s">
        <v>7007</v>
      </c>
      <c r="D1123" s="432"/>
      <c r="E1123" s="775">
        <v>86817.9</v>
      </c>
      <c r="F1123" s="494">
        <f t="shared" si="16"/>
        <v>2390418.7899999991</v>
      </c>
    </row>
    <row r="1124" spans="1:6" ht="38.25" customHeight="1" x14ac:dyDescent="0.2">
      <c r="A1124" s="759">
        <v>44393</v>
      </c>
      <c r="B1124" s="779">
        <v>3991</v>
      </c>
      <c r="C1124" s="800" t="s">
        <v>7008</v>
      </c>
      <c r="D1124" s="432"/>
      <c r="E1124" s="775">
        <v>124238.7</v>
      </c>
      <c r="F1124" s="494">
        <f t="shared" si="16"/>
        <v>2266180.0899999989</v>
      </c>
    </row>
    <row r="1125" spans="1:6" ht="30.75" customHeight="1" x14ac:dyDescent="0.2">
      <c r="A1125" s="759">
        <v>44393</v>
      </c>
      <c r="B1125" s="779">
        <v>3992</v>
      </c>
      <c r="C1125" s="800" t="s">
        <v>7009</v>
      </c>
      <c r="D1125" s="432"/>
      <c r="E1125" s="775">
        <v>17096.900000000001</v>
      </c>
      <c r="F1125" s="494">
        <f t="shared" si="16"/>
        <v>2249083.189999999</v>
      </c>
    </row>
    <row r="1126" spans="1:6" ht="28.5" customHeight="1" x14ac:dyDescent="0.2">
      <c r="A1126" s="759">
        <v>44393</v>
      </c>
      <c r="B1126" s="779">
        <v>3993</v>
      </c>
      <c r="C1126" s="800" t="s">
        <v>7010</v>
      </c>
      <c r="D1126" s="432"/>
      <c r="E1126" s="775">
        <v>152612.15</v>
      </c>
      <c r="F1126" s="494">
        <f t="shared" si="16"/>
        <v>2096471.0399999991</v>
      </c>
    </row>
    <row r="1127" spans="1:6" ht="36" customHeight="1" x14ac:dyDescent="0.2">
      <c r="A1127" s="759">
        <v>44393</v>
      </c>
      <c r="B1127" s="779">
        <v>3994</v>
      </c>
      <c r="C1127" s="800" t="s">
        <v>7011</v>
      </c>
      <c r="D1127" s="432"/>
      <c r="E1127" s="775">
        <v>22600</v>
      </c>
      <c r="F1127" s="494">
        <f t="shared" si="16"/>
        <v>2073871.0399999991</v>
      </c>
    </row>
    <row r="1128" spans="1:6" ht="39.75" customHeight="1" x14ac:dyDescent="0.2">
      <c r="A1128" s="759">
        <v>44761</v>
      </c>
      <c r="B1128" s="779">
        <v>3995</v>
      </c>
      <c r="C1128" s="800" t="s">
        <v>7012</v>
      </c>
      <c r="D1128" s="432"/>
      <c r="E1128" s="775">
        <v>179428.72</v>
      </c>
      <c r="F1128" s="494">
        <f t="shared" si="16"/>
        <v>1894442.3199999991</v>
      </c>
    </row>
    <row r="1129" spans="1:6" ht="30" customHeight="1" x14ac:dyDescent="0.2">
      <c r="A1129" s="759">
        <v>44761</v>
      </c>
      <c r="B1129" s="779">
        <v>3996</v>
      </c>
      <c r="C1129" s="800" t="s">
        <v>7013</v>
      </c>
      <c r="D1129" s="432"/>
      <c r="E1129" s="775">
        <v>12600</v>
      </c>
      <c r="F1129" s="494">
        <f t="shared" si="16"/>
        <v>1881842.3199999991</v>
      </c>
    </row>
    <row r="1130" spans="1:6" ht="34.5" customHeight="1" x14ac:dyDescent="0.2">
      <c r="A1130" s="759">
        <v>44761</v>
      </c>
      <c r="B1130" s="779">
        <v>3997</v>
      </c>
      <c r="C1130" s="800" t="s">
        <v>7014</v>
      </c>
      <c r="D1130" s="432"/>
      <c r="E1130" s="775">
        <v>38318.300000000003</v>
      </c>
      <c r="F1130" s="494">
        <f t="shared" si="16"/>
        <v>1843524.0199999991</v>
      </c>
    </row>
    <row r="1131" spans="1:6" ht="39" customHeight="1" x14ac:dyDescent="0.2">
      <c r="A1131" s="759">
        <v>44761</v>
      </c>
      <c r="B1131" s="779">
        <v>3998</v>
      </c>
      <c r="C1131" s="800" t="s">
        <v>7015</v>
      </c>
      <c r="D1131" s="432"/>
      <c r="E1131" s="775">
        <v>38578.769999999997</v>
      </c>
      <c r="F1131" s="494">
        <f t="shared" si="16"/>
        <v>1804945.2499999991</v>
      </c>
    </row>
    <row r="1132" spans="1:6" ht="33.75" x14ac:dyDescent="0.2">
      <c r="A1132" s="759">
        <v>44761</v>
      </c>
      <c r="B1132" s="779">
        <v>3999</v>
      </c>
      <c r="C1132" s="800" t="s">
        <v>7016</v>
      </c>
      <c r="D1132" s="432"/>
      <c r="E1132" s="775">
        <v>113843.2</v>
      </c>
      <c r="F1132" s="494">
        <f t="shared" si="16"/>
        <v>1691102.0499999991</v>
      </c>
    </row>
    <row r="1133" spans="1:6" ht="22.5" x14ac:dyDescent="0.2">
      <c r="A1133" s="759">
        <v>44400</v>
      </c>
      <c r="B1133" s="243">
        <v>4000</v>
      </c>
      <c r="C1133" s="800" t="s">
        <v>7085</v>
      </c>
      <c r="D1133" s="432"/>
      <c r="E1133" s="784">
        <v>21600</v>
      </c>
      <c r="F1133" s="494">
        <f t="shared" si="16"/>
        <v>1669502.0499999991</v>
      </c>
    </row>
    <row r="1134" spans="1:6" ht="34.5" customHeight="1" x14ac:dyDescent="0.2">
      <c r="A1134" s="759">
        <v>44400</v>
      </c>
      <c r="B1134" s="243">
        <v>4001</v>
      </c>
      <c r="C1134" s="800" t="s">
        <v>7075</v>
      </c>
      <c r="D1134" s="432"/>
      <c r="E1134" s="784">
        <v>17423.990000000002</v>
      </c>
      <c r="F1134" s="494">
        <f t="shared" si="16"/>
        <v>1652078.0599999991</v>
      </c>
    </row>
    <row r="1135" spans="1:6" ht="33" customHeight="1" x14ac:dyDescent="0.2">
      <c r="A1135" s="759">
        <v>44400</v>
      </c>
      <c r="B1135" s="16">
        <v>4002</v>
      </c>
      <c r="C1135" s="800" t="s">
        <v>7076</v>
      </c>
      <c r="D1135" s="432"/>
      <c r="E1135" s="784">
        <v>86400</v>
      </c>
      <c r="F1135" s="494">
        <f t="shared" si="16"/>
        <v>1565678.0599999991</v>
      </c>
    </row>
    <row r="1136" spans="1:6" ht="29.25" customHeight="1" x14ac:dyDescent="0.2">
      <c r="A1136" s="759">
        <v>44400</v>
      </c>
      <c r="B1136" s="16">
        <v>4003</v>
      </c>
      <c r="C1136" s="800" t="s">
        <v>7077</v>
      </c>
      <c r="D1136" s="432"/>
      <c r="E1136" s="784">
        <v>18000</v>
      </c>
      <c r="F1136" s="494">
        <f t="shared" si="16"/>
        <v>1547678.0599999991</v>
      </c>
    </row>
    <row r="1137" spans="1:9" ht="33" customHeight="1" x14ac:dyDescent="0.2">
      <c r="A1137" s="759">
        <v>44400</v>
      </c>
      <c r="B1137" s="16">
        <v>4004</v>
      </c>
      <c r="C1137" s="800" t="s">
        <v>7078</v>
      </c>
      <c r="D1137" s="432"/>
      <c r="E1137" s="784">
        <v>28350</v>
      </c>
      <c r="F1137" s="494">
        <f t="shared" si="16"/>
        <v>1519328.0599999991</v>
      </c>
    </row>
    <row r="1138" spans="1:9" ht="33.75" x14ac:dyDescent="0.2">
      <c r="A1138" s="759">
        <v>44400</v>
      </c>
      <c r="B1138" s="16">
        <v>4005</v>
      </c>
      <c r="C1138" s="800" t="s">
        <v>7079</v>
      </c>
      <c r="D1138" s="432"/>
      <c r="E1138" s="784">
        <v>83733</v>
      </c>
      <c r="F1138" s="494">
        <f t="shared" si="16"/>
        <v>1435595.0599999991</v>
      </c>
    </row>
    <row r="1139" spans="1:9" ht="33.75" x14ac:dyDescent="0.2">
      <c r="A1139" s="759">
        <v>44400</v>
      </c>
      <c r="B1139" s="16">
        <v>4006</v>
      </c>
      <c r="C1139" s="800" t="s">
        <v>7080</v>
      </c>
      <c r="D1139" s="432"/>
      <c r="E1139" s="784">
        <v>120232</v>
      </c>
      <c r="F1139" s="494">
        <f t="shared" si="16"/>
        <v>1315363.0599999991</v>
      </c>
    </row>
    <row r="1140" spans="1:9" ht="30" customHeight="1" x14ac:dyDescent="0.2">
      <c r="A1140" s="759">
        <v>44400</v>
      </c>
      <c r="B1140" s="16">
        <v>4007</v>
      </c>
      <c r="C1140" s="800" t="s">
        <v>7081</v>
      </c>
      <c r="D1140" s="432"/>
      <c r="E1140" s="784">
        <v>123622</v>
      </c>
      <c r="F1140" s="494">
        <f t="shared" si="16"/>
        <v>1191741.0599999991</v>
      </c>
    </row>
    <row r="1141" spans="1:9" ht="51" customHeight="1" x14ac:dyDescent="0.2">
      <c r="A1141" s="759">
        <v>44400</v>
      </c>
      <c r="B1141" s="16">
        <v>4008</v>
      </c>
      <c r="C1141" s="800" t="s">
        <v>7082</v>
      </c>
      <c r="D1141" s="432"/>
      <c r="E1141" s="784">
        <v>69336.800000000003</v>
      </c>
      <c r="F1141" s="494">
        <f t="shared" si="16"/>
        <v>1122404.2599999991</v>
      </c>
      <c r="I1141" s="14" t="s">
        <v>37</v>
      </c>
    </row>
    <row r="1142" spans="1:9" ht="29.25" customHeight="1" x14ac:dyDescent="0.2">
      <c r="A1142" s="759">
        <v>44400</v>
      </c>
      <c r="B1142" s="98">
        <v>4009</v>
      </c>
      <c r="C1142" s="802" t="s">
        <v>7083</v>
      </c>
      <c r="D1142" s="503"/>
      <c r="E1142" s="785">
        <v>120514.5</v>
      </c>
      <c r="F1142" s="494">
        <f t="shared" ref="F1142:F1145" si="17">F1141+D1142-E1142</f>
        <v>1001889.7599999991</v>
      </c>
    </row>
    <row r="1143" spans="1:9" ht="29.25" customHeight="1" x14ac:dyDescent="0.2">
      <c r="A1143" s="759">
        <v>44400</v>
      </c>
      <c r="B1143" s="16">
        <v>4010</v>
      </c>
      <c r="C1143" s="800" t="s">
        <v>7084</v>
      </c>
      <c r="D1143" s="432"/>
      <c r="E1143" s="786">
        <v>457288.4</v>
      </c>
      <c r="F1143" s="494">
        <f t="shared" si="17"/>
        <v>544601.35999999905</v>
      </c>
    </row>
    <row r="1144" spans="1:9" ht="28.5" customHeight="1" x14ac:dyDescent="0.2">
      <c r="A1144" s="709">
        <v>44404</v>
      </c>
      <c r="B1144" s="779">
        <v>4011</v>
      </c>
      <c r="C1144" s="800" t="s">
        <v>7498</v>
      </c>
      <c r="D1144" s="432"/>
      <c r="E1144" s="784">
        <v>54150</v>
      </c>
      <c r="F1144" s="494">
        <f t="shared" si="17"/>
        <v>490451.35999999905</v>
      </c>
    </row>
    <row r="1145" spans="1:9" ht="30" customHeight="1" x14ac:dyDescent="0.2">
      <c r="A1145" s="709">
        <v>44404</v>
      </c>
      <c r="B1145" s="779">
        <v>4012</v>
      </c>
      <c r="C1145" s="800" t="s">
        <v>7499</v>
      </c>
      <c r="D1145" s="432"/>
      <c r="E1145" s="784">
        <v>82800</v>
      </c>
      <c r="F1145" s="494">
        <f t="shared" si="17"/>
        <v>407651.35999999905</v>
      </c>
    </row>
  </sheetData>
  <mergeCells count="54">
    <mergeCell ref="A1072:E1072"/>
    <mergeCell ref="A1017:F1017"/>
    <mergeCell ref="A1018:F1018"/>
    <mergeCell ref="A1019:F1019"/>
    <mergeCell ref="A1020:F1020"/>
    <mergeCell ref="A1022:F1022"/>
    <mergeCell ref="A1023:E1023"/>
    <mergeCell ref="A1066:F1066"/>
    <mergeCell ref="A1067:F1067"/>
    <mergeCell ref="A1068:F1068"/>
    <mergeCell ref="A1069:F1069"/>
    <mergeCell ref="A1071:F1071"/>
    <mergeCell ref="A1008:E1008"/>
    <mergeCell ref="A965:F965"/>
    <mergeCell ref="A966:F966"/>
    <mergeCell ref="A967:F967"/>
    <mergeCell ref="A968:F968"/>
    <mergeCell ref="A970:F970"/>
    <mergeCell ref="A971:E971"/>
    <mergeCell ref="A1001:F1001"/>
    <mergeCell ref="A1002:F1002"/>
    <mergeCell ref="A1003:F1003"/>
    <mergeCell ref="A1004:F1004"/>
    <mergeCell ref="A1007:F1007"/>
    <mergeCell ref="A903:E903"/>
    <mergeCell ref="A882:F882"/>
    <mergeCell ref="A883:F883"/>
    <mergeCell ref="A884:F884"/>
    <mergeCell ref="A885:F885"/>
    <mergeCell ref="A887:F887"/>
    <mergeCell ref="A888:E888"/>
    <mergeCell ref="A897:F897"/>
    <mergeCell ref="A898:F898"/>
    <mergeCell ref="A899:F899"/>
    <mergeCell ref="A900:F900"/>
    <mergeCell ref="A902:F902"/>
    <mergeCell ref="A787:E787"/>
    <mergeCell ref="A706:F706"/>
    <mergeCell ref="A707:F707"/>
    <mergeCell ref="A708:F708"/>
    <mergeCell ref="A709:F709"/>
    <mergeCell ref="A711:F711"/>
    <mergeCell ref="A713:E713"/>
    <mergeCell ref="A781:F781"/>
    <mergeCell ref="A782:F782"/>
    <mergeCell ref="A783:F783"/>
    <mergeCell ref="A784:F784"/>
    <mergeCell ref="A786:F786"/>
    <mergeCell ref="A7:E7"/>
    <mergeCell ref="A1:F1"/>
    <mergeCell ref="A2:F2"/>
    <mergeCell ref="A3:F3"/>
    <mergeCell ref="A4:F4"/>
    <mergeCell ref="A6:F6"/>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39</oddFooter>
  </headerFooter>
  <ignoredErrors>
    <ignoredError sqref="F907:F908 F719 F1026 F1031" formula="1"/>
    <ignoredError sqref="B978:B99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884"/>
  <sheetViews>
    <sheetView tabSelected="1" view="pageBreakPreview" topLeftCell="A67" zoomScaleNormal="230" zoomScaleSheetLayoutView="100" workbookViewId="0">
      <selection activeCell="A4" sqref="A4:F4"/>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6" ht="15" x14ac:dyDescent="0.25">
      <c r="A1" s="887" t="s">
        <v>0</v>
      </c>
      <c r="B1" s="887"/>
      <c r="C1" s="887"/>
      <c r="D1" s="887"/>
      <c r="E1" s="887"/>
      <c r="F1" s="887"/>
    </row>
    <row r="2" spans="1:6" ht="15" x14ac:dyDescent="0.25">
      <c r="A2" s="887" t="s">
        <v>1</v>
      </c>
      <c r="B2" s="887"/>
      <c r="C2" s="887"/>
      <c r="D2" s="887"/>
      <c r="E2" s="887"/>
      <c r="F2" s="887"/>
    </row>
    <row r="3" spans="1:6" ht="15" customHeight="1" x14ac:dyDescent="0.25">
      <c r="A3" s="889" t="s">
        <v>7658</v>
      </c>
      <c r="B3" s="889"/>
      <c r="C3" s="889"/>
      <c r="D3" s="889"/>
      <c r="E3" s="889"/>
      <c r="F3" s="889"/>
    </row>
    <row r="4" spans="1:6" ht="15" customHeight="1" x14ac:dyDescent="0.25">
      <c r="A4" s="889" t="s">
        <v>2</v>
      </c>
      <c r="B4" s="889"/>
      <c r="C4" s="889"/>
      <c r="D4" s="889"/>
      <c r="E4" s="889"/>
      <c r="F4" s="889"/>
    </row>
    <row r="5" spans="1:6" ht="15" x14ac:dyDescent="0.25">
      <c r="A5" s="626"/>
      <c r="B5" s="627"/>
      <c r="C5" s="628"/>
      <c r="D5" s="629"/>
      <c r="E5" s="630"/>
      <c r="F5" s="631"/>
    </row>
    <row r="6" spans="1:6" ht="33" customHeight="1" x14ac:dyDescent="0.2">
      <c r="A6" s="1027" t="s">
        <v>3</v>
      </c>
      <c r="B6" s="1028"/>
      <c r="C6" s="1028"/>
      <c r="D6" s="1028"/>
      <c r="E6" s="1028"/>
      <c r="F6" s="1029"/>
    </row>
    <row r="7" spans="1:6" ht="30" customHeight="1" x14ac:dyDescent="0.2">
      <c r="A7" s="1027" t="s">
        <v>4</v>
      </c>
      <c r="B7" s="1028"/>
      <c r="C7" s="1028"/>
      <c r="D7" s="1028"/>
      <c r="E7" s="1029"/>
      <c r="F7" s="718">
        <v>29927732.050000001</v>
      </c>
    </row>
    <row r="8" spans="1:6" ht="12" x14ac:dyDescent="0.2">
      <c r="A8" s="879" t="s">
        <v>5</v>
      </c>
      <c r="B8" s="879" t="s">
        <v>6</v>
      </c>
      <c r="C8" s="879" t="s">
        <v>7</v>
      </c>
      <c r="D8" s="879" t="s">
        <v>8</v>
      </c>
      <c r="E8" s="879" t="s">
        <v>9</v>
      </c>
      <c r="F8" s="879" t="s">
        <v>6180</v>
      </c>
    </row>
    <row r="9" spans="1:6" ht="15" customHeight="1" x14ac:dyDescent="0.2">
      <c r="A9" s="87"/>
      <c r="B9" s="1"/>
      <c r="C9" s="2" t="s">
        <v>11</v>
      </c>
      <c r="D9" s="40">
        <v>56859918.829999998</v>
      </c>
      <c r="E9" s="40"/>
      <c r="F9" s="494">
        <f>F7+D9</f>
        <v>86787650.879999995</v>
      </c>
    </row>
    <row r="10" spans="1:6" ht="15" customHeight="1" x14ac:dyDescent="0.2">
      <c r="A10" s="87"/>
      <c r="B10" s="1"/>
      <c r="C10" s="3" t="s">
        <v>12</v>
      </c>
      <c r="D10" s="40">
        <v>29000000</v>
      </c>
      <c r="E10" s="40"/>
      <c r="F10" s="494">
        <f>F9+D10</f>
        <v>115787650.88</v>
      </c>
    </row>
    <row r="11" spans="1:6" ht="15" customHeight="1" x14ac:dyDescent="0.2">
      <c r="A11" s="87"/>
      <c r="B11" s="1"/>
      <c r="C11" s="2" t="s">
        <v>13</v>
      </c>
      <c r="D11" s="778">
        <v>291249732.83999997</v>
      </c>
      <c r="E11" s="40"/>
      <c r="F11" s="494">
        <f>F10+D11</f>
        <v>407037383.71999997</v>
      </c>
    </row>
    <row r="12" spans="1:6" ht="15" customHeight="1" x14ac:dyDescent="0.2">
      <c r="A12" s="87"/>
      <c r="B12" s="1"/>
      <c r="C12" s="4" t="s">
        <v>31</v>
      </c>
      <c r="D12" s="41">
        <v>7534213.7999999998</v>
      </c>
      <c r="E12" s="41"/>
      <c r="F12" s="494">
        <f>F11+D12</f>
        <v>414571597.51999998</v>
      </c>
    </row>
    <row r="13" spans="1:6" ht="15" customHeight="1" x14ac:dyDescent="0.2">
      <c r="A13" s="87"/>
      <c r="B13" s="1"/>
      <c r="C13" s="3" t="s">
        <v>12</v>
      </c>
      <c r="D13" s="62"/>
      <c r="E13" s="40">
        <v>66394235.390000001</v>
      </c>
      <c r="F13" s="494">
        <f>F12-E13</f>
        <v>348177362.13</v>
      </c>
    </row>
    <row r="14" spans="1:6" ht="15" customHeight="1" x14ac:dyDescent="0.2">
      <c r="A14" s="87"/>
      <c r="B14" s="1"/>
      <c r="C14" s="3" t="s">
        <v>6871</v>
      </c>
      <c r="D14" s="62"/>
      <c r="E14" s="40">
        <v>17850</v>
      </c>
      <c r="F14" s="494">
        <f t="shared" ref="F14:F77" si="0">F13-E14</f>
        <v>348159512.13</v>
      </c>
    </row>
    <row r="15" spans="1:6" ht="15" customHeight="1" x14ac:dyDescent="0.2">
      <c r="A15" s="87"/>
      <c r="B15" s="1"/>
      <c r="C15" s="851" t="s">
        <v>8715</v>
      </c>
      <c r="D15" s="62"/>
      <c r="E15" s="40">
        <v>241205.15</v>
      </c>
      <c r="F15" s="494">
        <f t="shared" si="0"/>
        <v>347918306.98000002</v>
      </c>
    </row>
    <row r="16" spans="1:6" ht="15" customHeight="1" x14ac:dyDescent="0.2">
      <c r="A16" s="87"/>
      <c r="B16" s="1"/>
      <c r="C16" s="851" t="s">
        <v>8716</v>
      </c>
      <c r="D16" s="62"/>
      <c r="E16" s="40">
        <v>28116</v>
      </c>
      <c r="F16" s="494">
        <f t="shared" si="0"/>
        <v>347890190.98000002</v>
      </c>
    </row>
    <row r="17" spans="1:61" ht="15" customHeight="1" x14ac:dyDescent="0.2">
      <c r="A17" s="87"/>
      <c r="B17" s="1"/>
      <c r="C17" s="851" t="s">
        <v>8717</v>
      </c>
      <c r="D17" s="62"/>
      <c r="E17" s="40">
        <v>28283.68</v>
      </c>
      <c r="F17" s="494">
        <f t="shared" si="0"/>
        <v>347861907.30000001</v>
      </c>
    </row>
    <row r="18" spans="1:61" ht="15" customHeight="1" x14ac:dyDescent="0.2">
      <c r="A18" s="87"/>
      <c r="B18" s="1"/>
      <c r="C18" s="2" t="s">
        <v>1090</v>
      </c>
      <c r="D18" s="62"/>
      <c r="E18" s="711">
        <v>265738.61</v>
      </c>
      <c r="F18" s="494">
        <f t="shared" si="0"/>
        <v>347596168.69</v>
      </c>
    </row>
    <row r="19" spans="1:61" ht="15" customHeight="1" x14ac:dyDescent="0.2">
      <c r="A19" s="87"/>
      <c r="B19" s="1"/>
      <c r="C19" s="530" t="s">
        <v>2479</v>
      </c>
      <c r="D19" s="62"/>
      <c r="E19" s="711">
        <v>151506.03</v>
      </c>
      <c r="F19" s="494">
        <f t="shared" si="0"/>
        <v>347444662.66000003</v>
      </c>
    </row>
    <row r="20" spans="1:61" ht="15" customHeight="1" x14ac:dyDescent="0.2">
      <c r="A20" s="87"/>
      <c r="B20" s="1"/>
      <c r="C20" s="530" t="s">
        <v>6870</v>
      </c>
      <c r="D20" s="62"/>
      <c r="E20" s="711">
        <v>320</v>
      </c>
      <c r="F20" s="494">
        <f t="shared" si="0"/>
        <v>347444342.66000003</v>
      </c>
    </row>
    <row r="21" spans="1:61" ht="15" customHeight="1" x14ac:dyDescent="0.2">
      <c r="A21" s="87"/>
      <c r="B21" s="1"/>
      <c r="C21" s="2" t="s">
        <v>1083</v>
      </c>
      <c r="D21" s="62"/>
      <c r="E21" s="711">
        <v>3000</v>
      </c>
      <c r="F21" s="494">
        <f t="shared" si="0"/>
        <v>347441342.66000003</v>
      </c>
    </row>
    <row r="22" spans="1:61" ht="15" customHeight="1" x14ac:dyDescent="0.2">
      <c r="A22" s="87"/>
      <c r="B22" s="1"/>
      <c r="C22" s="2" t="s">
        <v>1086</v>
      </c>
      <c r="D22" s="62"/>
      <c r="E22" s="711">
        <v>100</v>
      </c>
      <c r="F22" s="494">
        <f t="shared" si="0"/>
        <v>347441242.66000003</v>
      </c>
    </row>
    <row r="23" spans="1:61" ht="15" customHeight="1" x14ac:dyDescent="0.2">
      <c r="A23" s="87"/>
      <c r="B23" s="1"/>
      <c r="C23" s="2" t="s">
        <v>1087</v>
      </c>
      <c r="D23" s="62"/>
      <c r="E23" s="711">
        <v>700</v>
      </c>
      <c r="F23" s="494">
        <f t="shared" si="0"/>
        <v>347440542.66000003</v>
      </c>
    </row>
    <row r="24" spans="1:61" ht="15" customHeight="1" x14ac:dyDescent="0.2">
      <c r="A24" s="87"/>
      <c r="B24" s="1"/>
      <c r="C24" s="2" t="s">
        <v>1358</v>
      </c>
      <c r="D24" s="62"/>
      <c r="E24" s="711">
        <v>175</v>
      </c>
      <c r="F24" s="494">
        <f t="shared" si="0"/>
        <v>347440367.66000003</v>
      </c>
    </row>
    <row r="25" spans="1:61" ht="15" customHeight="1" x14ac:dyDescent="0.2">
      <c r="A25" s="87"/>
      <c r="B25" s="1"/>
      <c r="C25" s="2" t="s">
        <v>2420</v>
      </c>
      <c r="D25" s="62"/>
      <c r="E25" s="711">
        <v>1000</v>
      </c>
      <c r="F25" s="494">
        <f t="shared" si="0"/>
        <v>347439367.66000003</v>
      </c>
    </row>
    <row r="26" spans="1:61" ht="15" customHeight="1" x14ac:dyDescent="0.2">
      <c r="A26" s="87"/>
      <c r="B26" s="1"/>
      <c r="C26" s="851" t="s">
        <v>8453</v>
      </c>
      <c r="D26" s="62"/>
      <c r="E26" s="711">
        <v>1199.99</v>
      </c>
      <c r="F26" s="494">
        <f t="shared" si="0"/>
        <v>347438167.67000002</v>
      </c>
    </row>
    <row r="27" spans="1:61" ht="15" customHeight="1" x14ac:dyDescent="0.2">
      <c r="A27" s="87"/>
      <c r="B27" s="1"/>
      <c r="C27" s="851" t="s">
        <v>8714</v>
      </c>
      <c r="D27" s="62"/>
      <c r="E27" s="711">
        <v>125</v>
      </c>
      <c r="F27" s="494">
        <f t="shared" si="0"/>
        <v>347438042.67000002</v>
      </c>
    </row>
    <row r="28" spans="1:61" ht="15" customHeight="1" x14ac:dyDescent="0.2">
      <c r="A28" s="87"/>
      <c r="B28" s="1"/>
      <c r="C28" s="851" t="s">
        <v>8720</v>
      </c>
      <c r="D28" s="62"/>
      <c r="E28" s="711">
        <v>216773.55</v>
      </c>
      <c r="F28" s="494">
        <f t="shared" si="0"/>
        <v>347221269.12</v>
      </c>
    </row>
    <row r="29" spans="1:61" s="414" customFormat="1" ht="42" customHeight="1" x14ac:dyDescent="0.2">
      <c r="A29" s="850">
        <v>44410</v>
      </c>
      <c r="B29" s="534" t="s">
        <v>7717</v>
      </c>
      <c r="C29" s="532" t="s">
        <v>7722</v>
      </c>
      <c r="D29" s="416"/>
      <c r="E29" s="535">
        <v>126825</v>
      </c>
      <c r="F29" s="494">
        <f t="shared" si="0"/>
        <v>347094444.12</v>
      </c>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545"/>
    </row>
    <row r="30" spans="1:61" s="412" customFormat="1" ht="29.25" customHeight="1" x14ac:dyDescent="0.2">
      <c r="A30" s="464">
        <v>44410</v>
      </c>
      <c r="B30" s="252" t="s">
        <v>7718</v>
      </c>
      <c r="C30" s="193" t="s">
        <v>7723</v>
      </c>
      <c r="D30" s="394"/>
      <c r="E30" s="42">
        <v>93040.68</v>
      </c>
      <c r="F30" s="494">
        <f t="shared" si="0"/>
        <v>347001403.44</v>
      </c>
    </row>
    <row r="31" spans="1:61" s="412" customFormat="1" ht="31.5" customHeight="1" x14ac:dyDescent="0.2">
      <c r="A31" s="464">
        <v>44410</v>
      </c>
      <c r="B31" s="252" t="s">
        <v>7719</v>
      </c>
      <c r="C31" s="193" t="s">
        <v>7724</v>
      </c>
      <c r="D31" s="402"/>
      <c r="E31" s="42">
        <v>72181.210000000006</v>
      </c>
      <c r="F31" s="494">
        <f t="shared" si="0"/>
        <v>346929222.23000002</v>
      </c>
    </row>
    <row r="32" spans="1:61" s="412" customFormat="1" ht="49.5" customHeight="1" x14ac:dyDescent="0.2">
      <c r="A32" s="464">
        <v>44410</v>
      </c>
      <c r="B32" s="252" t="s">
        <v>7720</v>
      </c>
      <c r="C32" s="193" t="s">
        <v>7725</v>
      </c>
      <c r="D32" s="402"/>
      <c r="E32" s="42">
        <v>5924.86</v>
      </c>
      <c r="F32" s="494">
        <f t="shared" si="0"/>
        <v>346923297.37</v>
      </c>
    </row>
    <row r="33" spans="1:6" s="412" customFormat="1" ht="24" customHeight="1" x14ac:dyDescent="0.2">
      <c r="A33" s="464">
        <v>44410</v>
      </c>
      <c r="B33" s="252" t="s">
        <v>8173</v>
      </c>
      <c r="C33" s="193" t="s">
        <v>41</v>
      </c>
      <c r="D33" s="402"/>
      <c r="E33" s="42">
        <v>0</v>
      </c>
      <c r="F33" s="494">
        <f t="shared" si="0"/>
        <v>346923297.37</v>
      </c>
    </row>
    <row r="34" spans="1:6" s="412" customFormat="1" ht="40.5" customHeight="1" x14ac:dyDescent="0.2">
      <c r="A34" s="464">
        <v>44410</v>
      </c>
      <c r="B34" s="252" t="s">
        <v>7721</v>
      </c>
      <c r="C34" s="193" t="s">
        <v>7726</v>
      </c>
      <c r="D34" s="402"/>
      <c r="E34" s="42">
        <v>69519.03</v>
      </c>
      <c r="F34" s="494">
        <f t="shared" si="0"/>
        <v>346853778.34000003</v>
      </c>
    </row>
    <row r="35" spans="1:6" s="412" customFormat="1" ht="24" customHeight="1" x14ac:dyDescent="0.2">
      <c r="A35" s="464">
        <v>44410</v>
      </c>
      <c r="B35" s="252" t="s">
        <v>8174</v>
      </c>
      <c r="C35" s="193" t="s">
        <v>41</v>
      </c>
      <c r="D35" s="402"/>
      <c r="E35" s="42">
        <v>0</v>
      </c>
      <c r="F35" s="494">
        <f t="shared" si="0"/>
        <v>346853778.34000003</v>
      </c>
    </row>
    <row r="36" spans="1:6" s="412" customFormat="1" ht="87.75" customHeight="1" x14ac:dyDescent="0.2">
      <c r="A36" s="464">
        <v>44410</v>
      </c>
      <c r="B36" s="252" t="s">
        <v>7716</v>
      </c>
      <c r="C36" s="193" t="s">
        <v>7727</v>
      </c>
      <c r="D36" s="402"/>
      <c r="E36" s="42">
        <v>8291299.1100000003</v>
      </c>
      <c r="F36" s="494">
        <f t="shared" si="0"/>
        <v>338562479.23000002</v>
      </c>
    </row>
    <row r="37" spans="1:6" s="412" customFormat="1" ht="57.75" customHeight="1" x14ac:dyDescent="0.2">
      <c r="A37" s="464">
        <v>44411</v>
      </c>
      <c r="B37" s="252" t="s">
        <v>7740</v>
      </c>
      <c r="C37" s="193" t="s">
        <v>7791</v>
      </c>
      <c r="D37" s="402"/>
      <c r="E37" s="42">
        <v>62946.65</v>
      </c>
      <c r="F37" s="494">
        <f t="shared" si="0"/>
        <v>338499532.58000004</v>
      </c>
    </row>
    <row r="38" spans="1:6" s="412" customFormat="1" ht="26.25" customHeight="1" x14ac:dyDescent="0.2">
      <c r="A38" s="464">
        <v>44411</v>
      </c>
      <c r="B38" s="252" t="s">
        <v>7741</v>
      </c>
      <c r="C38" s="193" t="s">
        <v>7865</v>
      </c>
      <c r="D38" s="402"/>
      <c r="E38" s="42">
        <v>400000</v>
      </c>
      <c r="F38" s="494">
        <f t="shared" si="0"/>
        <v>338099532.58000004</v>
      </c>
    </row>
    <row r="39" spans="1:6" s="412" customFormat="1" ht="46.5" customHeight="1" x14ac:dyDescent="0.2">
      <c r="A39" s="464">
        <v>44411</v>
      </c>
      <c r="B39" s="252" t="s">
        <v>7742</v>
      </c>
      <c r="C39" s="193" t="s">
        <v>7792</v>
      </c>
      <c r="D39" s="402"/>
      <c r="E39" s="42">
        <v>369077.24</v>
      </c>
      <c r="F39" s="494">
        <f t="shared" si="0"/>
        <v>337730455.34000003</v>
      </c>
    </row>
    <row r="40" spans="1:6" s="412" customFormat="1" ht="42" customHeight="1" x14ac:dyDescent="0.2">
      <c r="A40" s="464">
        <v>44411</v>
      </c>
      <c r="B40" s="252" t="s">
        <v>7743</v>
      </c>
      <c r="C40" s="193" t="s">
        <v>7793</v>
      </c>
      <c r="D40" s="402"/>
      <c r="E40" s="42">
        <v>38915.379999999997</v>
      </c>
      <c r="F40" s="494">
        <f t="shared" si="0"/>
        <v>337691539.96000004</v>
      </c>
    </row>
    <row r="41" spans="1:6" s="412" customFormat="1" ht="66.75" customHeight="1" x14ac:dyDescent="0.2">
      <c r="A41" s="464">
        <v>44411</v>
      </c>
      <c r="B41" s="252" t="s">
        <v>7744</v>
      </c>
      <c r="C41" s="193" t="s">
        <v>7794</v>
      </c>
      <c r="D41" s="402"/>
      <c r="E41" s="42">
        <v>124776.95</v>
      </c>
      <c r="F41" s="494">
        <f t="shared" si="0"/>
        <v>337566763.01000005</v>
      </c>
    </row>
    <row r="42" spans="1:6" s="412" customFormat="1" ht="57" customHeight="1" x14ac:dyDescent="0.2">
      <c r="A42" s="464">
        <v>44411</v>
      </c>
      <c r="B42" s="252" t="s">
        <v>7745</v>
      </c>
      <c r="C42" s="193" t="s">
        <v>7795</v>
      </c>
      <c r="D42" s="402"/>
      <c r="E42" s="42">
        <v>177555</v>
      </c>
      <c r="F42" s="494">
        <f t="shared" si="0"/>
        <v>337389208.01000005</v>
      </c>
    </row>
    <row r="43" spans="1:6" s="412" customFormat="1" ht="37.5" customHeight="1" x14ac:dyDescent="0.2">
      <c r="A43" s="464">
        <v>44411</v>
      </c>
      <c r="B43" s="252" t="s">
        <v>7746</v>
      </c>
      <c r="C43" s="193" t="s">
        <v>7796</v>
      </c>
      <c r="D43" s="402"/>
      <c r="E43" s="42">
        <v>3000</v>
      </c>
      <c r="F43" s="494">
        <f t="shared" si="0"/>
        <v>337386208.01000005</v>
      </c>
    </row>
    <row r="44" spans="1:6" s="412" customFormat="1" ht="28.5" customHeight="1" x14ac:dyDescent="0.2">
      <c r="A44" s="464">
        <v>44411</v>
      </c>
      <c r="B44" s="252" t="s">
        <v>7747</v>
      </c>
      <c r="C44" s="193" t="s">
        <v>7797</v>
      </c>
      <c r="D44" s="402"/>
      <c r="E44" s="42">
        <v>38559.47</v>
      </c>
      <c r="F44" s="494">
        <f t="shared" si="0"/>
        <v>337347648.54000002</v>
      </c>
    </row>
    <row r="45" spans="1:6" s="412" customFormat="1" ht="26.25" customHeight="1" x14ac:dyDescent="0.2">
      <c r="A45" s="464">
        <v>44411</v>
      </c>
      <c r="B45" s="252" t="s">
        <v>7748</v>
      </c>
      <c r="C45" s="193" t="s">
        <v>7798</v>
      </c>
      <c r="D45" s="402"/>
      <c r="E45" s="42">
        <v>21726.06</v>
      </c>
      <c r="F45" s="494">
        <f t="shared" si="0"/>
        <v>337325922.48000002</v>
      </c>
    </row>
    <row r="46" spans="1:6" s="412" customFormat="1" ht="41.25" customHeight="1" x14ac:dyDescent="0.2">
      <c r="A46" s="464">
        <v>44411</v>
      </c>
      <c r="B46" s="252" t="s">
        <v>7749</v>
      </c>
      <c r="C46" s="193" t="s">
        <v>7799</v>
      </c>
      <c r="D46" s="402"/>
      <c r="E46" s="42">
        <v>366317.08</v>
      </c>
      <c r="F46" s="494">
        <f t="shared" si="0"/>
        <v>336959605.40000004</v>
      </c>
    </row>
    <row r="47" spans="1:6" s="412" customFormat="1" ht="39" customHeight="1" x14ac:dyDescent="0.2">
      <c r="A47" s="464">
        <v>44411</v>
      </c>
      <c r="B47" s="252" t="s">
        <v>7750</v>
      </c>
      <c r="C47" s="193" t="s">
        <v>7800</v>
      </c>
      <c r="D47" s="402"/>
      <c r="E47" s="42">
        <v>384435.11</v>
      </c>
      <c r="F47" s="494">
        <f t="shared" si="0"/>
        <v>336575170.29000002</v>
      </c>
    </row>
    <row r="48" spans="1:6" s="412" customFormat="1" ht="39" customHeight="1" x14ac:dyDescent="0.2">
      <c r="A48" s="464">
        <v>44411</v>
      </c>
      <c r="B48" s="252" t="s">
        <v>7751</v>
      </c>
      <c r="C48" s="193" t="s">
        <v>7801</v>
      </c>
      <c r="D48" s="402"/>
      <c r="E48" s="42">
        <v>129675.1</v>
      </c>
      <c r="F48" s="494">
        <f t="shared" si="0"/>
        <v>336445495.19</v>
      </c>
    </row>
    <row r="49" spans="1:6" s="412" customFormat="1" ht="40.5" customHeight="1" x14ac:dyDescent="0.2">
      <c r="A49" s="464">
        <v>44411</v>
      </c>
      <c r="B49" s="252" t="s">
        <v>7752</v>
      </c>
      <c r="C49" s="193" t="s">
        <v>7802</v>
      </c>
      <c r="D49" s="402"/>
      <c r="E49" s="42">
        <v>194225.92000000001</v>
      </c>
      <c r="F49" s="494">
        <f t="shared" si="0"/>
        <v>336251269.26999998</v>
      </c>
    </row>
    <row r="50" spans="1:6" s="412" customFormat="1" ht="31.5" customHeight="1" x14ac:dyDescent="0.2">
      <c r="A50" s="464">
        <v>44411</v>
      </c>
      <c r="B50" s="252" t="s">
        <v>7753</v>
      </c>
      <c r="C50" s="193" t="s">
        <v>7803</v>
      </c>
      <c r="D50" s="402"/>
      <c r="E50" s="42">
        <v>20175.89</v>
      </c>
      <c r="F50" s="494">
        <f t="shared" si="0"/>
        <v>336231093.38</v>
      </c>
    </row>
    <row r="51" spans="1:6" s="412" customFormat="1" ht="33" customHeight="1" x14ac:dyDescent="0.2">
      <c r="A51" s="464">
        <v>44411</v>
      </c>
      <c r="B51" s="252" t="s">
        <v>7754</v>
      </c>
      <c r="C51" s="193" t="s">
        <v>7803</v>
      </c>
      <c r="D51" s="402"/>
      <c r="E51" s="42">
        <v>10283.73</v>
      </c>
      <c r="F51" s="494">
        <f t="shared" si="0"/>
        <v>336220809.64999998</v>
      </c>
    </row>
    <row r="52" spans="1:6" s="412" customFormat="1" ht="38.25" customHeight="1" x14ac:dyDescent="0.2">
      <c r="A52" s="464">
        <v>44411</v>
      </c>
      <c r="B52" s="252" t="s">
        <v>7755</v>
      </c>
      <c r="C52" s="193" t="s">
        <v>7804</v>
      </c>
      <c r="D52" s="402"/>
      <c r="E52" s="42">
        <v>16918.560000000001</v>
      </c>
      <c r="F52" s="494">
        <f t="shared" si="0"/>
        <v>336203891.08999997</v>
      </c>
    </row>
    <row r="53" spans="1:6" s="412" customFormat="1" ht="48.75" customHeight="1" x14ac:dyDescent="0.2">
      <c r="A53" s="464">
        <v>44411</v>
      </c>
      <c r="B53" s="252" t="s">
        <v>7756</v>
      </c>
      <c r="C53" s="193" t="s">
        <v>7805</v>
      </c>
      <c r="D53" s="402"/>
      <c r="E53" s="42">
        <v>32504.61</v>
      </c>
      <c r="F53" s="494">
        <f t="shared" si="0"/>
        <v>336171386.47999996</v>
      </c>
    </row>
    <row r="54" spans="1:6" s="412" customFormat="1" ht="42" customHeight="1" x14ac:dyDescent="0.2">
      <c r="A54" s="464">
        <v>44411</v>
      </c>
      <c r="B54" s="252" t="s">
        <v>7757</v>
      </c>
      <c r="C54" s="193" t="s">
        <v>7806</v>
      </c>
      <c r="D54" s="402"/>
      <c r="E54" s="42">
        <v>100485.88</v>
      </c>
      <c r="F54" s="494">
        <f t="shared" si="0"/>
        <v>336070900.59999996</v>
      </c>
    </row>
    <row r="55" spans="1:6" s="412" customFormat="1" ht="41.25" customHeight="1" x14ac:dyDescent="0.2">
      <c r="A55" s="464">
        <v>44411</v>
      </c>
      <c r="B55" s="252" t="s">
        <v>7758</v>
      </c>
      <c r="C55" s="193" t="s">
        <v>7807</v>
      </c>
      <c r="D55" s="402"/>
      <c r="E55" s="42">
        <v>16126.95</v>
      </c>
      <c r="F55" s="494">
        <f t="shared" si="0"/>
        <v>336054773.64999998</v>
      </c>
    </row>
    <row r="56" spans="1:6" s="412" customFormat="1" ht="42.75" customHeight="1" x14ac:dyDescent="0.2">
      <c r="A56" s="464">
        <v>44411</v>
      </c>
      <c r="B56" s="252" t="s">
        <v>7759</v>
      </c>
      <c r="C56" s="193" t="s">
        <v>7808</v>
      </c>
      <c r="D56" s="402"/>
      <c r="E56" s="42">
        <v>139365.72</v>
      </c>
      <c r="F56" s="494">
        <f t="shared" si="0"/>
        <v>335915407.92999995</v>
      </c>
    </row>
    <row r="57" spans="1:6" s="412" customFormat="1" ht="39" customHeight="1" x14ac:dyDescent="0.2">
      <c r="A57" s="464">
        <v>44411</v>
      </c>
      <c r="B57" s="252" t="s">
        <v>7760</v>
      </c>
      <c r="C57" s="193" t="s">
        <v>7809</v>
      </c>
      <c r="D57" s="402"/>
      <c r="E57" s="42">
        <v>46014.99</v>
      </c>
      <c r="F57" s="494">
        <f t="shared" si="0"/>
        <v>335869392.93999994</v>
      </c>
    </row>
    <row r="58" spans="1:6" s="412" customFormat="1" ht="31.5" customHeight="1" x14ac:dyDescent="0.2">
      <c r="A58" s="464">
        <v>44411</v>
      </c>
      <c r="B58" s="252" t="s">
        <v>7761</v>
      </c>
      <c r="C58" s="193" t="s">
        <v>7810</v>
      </c>
      <c r="D58" s="402"/>
      <c r="E58" s="42">
        <v>14673.54</v>
      </c>
      <c r="F58" s="494">
        <f t="shared" si="0"/>
        <v>335854719.39999992</v>
      </c>
    </row>
    <row r="59" spans="1:6" s="412" customFormat="1" ht="27.75" customHeight="1" x14ac:dyDescent="0.2">
      <c r="A59" s="464">
        <v>44411</v>
      </c>
      <c r="B59" s="252" t="s">
        <v>7762</v>
      </c>
      <c r="C59" s="193" t="s">
        <v>7811</v>
      </c>
      <c r="D59" s="402"/>
      <c r="E59" s="42">
        <v>15321.85</v>
      </c>
      <c r="F59" s="494">
        <f t="shared" si="0"/>
        <v>335839397.54999989</v>
      </c>
    </row>
    <row r="60" spans="1:6" s="412" customFormat="1" ht="40.5" customHeight="1" x14ac:dyDescent="0.2">
      <c r="A60" s="464">
        <v>44411</v>
      </c>
      <c r="B60" s="252" t="s">
        <v>7763</v>
      </c>
      <c r="C60" s="193" t="s">
        <v>7812</v>
      </c>
      <c r="D60" s="402"/>
      <c r="E60" s="42">
        <v>36080.51</v>
      </c>
      <c r="F60" s="494">
        <f t="shared" si="0"/>
        <v>335803317.0399999</v>
      </c>
    </row>
    <row r="61" spans="1:6" s="412" customFormat="1" ht="42" customHeight="1" x14ac:dyDescent="0.2">
      <c r="A61" s="464">
        <v>44411</v>
      </c>
      <c r="B61" s="252" t="s">
        <v>7764</v>
      </c>
      <c r="C61" s="193" t="s">
        <v>7813</v>
      </c>
      <c r="D61" s="402"/>
      <c r="E61" s="42">
        <v>106600.58</v>
      </c>
      <c r="F61" s="494">
        <f t="shared" si="0"/>
        <v>335696716.45999992</v>
      </c>
    </row>
    <row r="62" spans="1:6" s="412" customFormat="1" ht="42" customHeight="1" x14ac:dyDescent="0.2">
      <c r="A62" s="464">
        <v>44411</v>
      </c>
      <c r="B62" s="252" t="s">
        <v>7765</v>
      </c>
      <c r="C62" s="193" t="s">
        <v>7814</v>
      </c>
      <c r="D62" s="402"/>
      <c r="E62" s="42">
        <v>10086.799999999999</v>
      </c>
      <c r="F62" s="494">
        <f t="shared" si="0"/>
        <v>335686629.65999991</v>
      </c>
    </row>
    <row r="63" spans="1:6" s="412" customFormat="1" ht="38.25" customHeight="1" x14ac:dyDescent="0.2">
      <c r="A63" s="464">
        <v>44411</v>
      </c>
      <c r="B63" s="252" t="s">
        <v>7766</v>
      </c>
      <c r="C63" s="193" t="s">
        <v>7815</v>
      </c>
      <c r="D63" s="402"/>
      <c r="E63" s="42">
        <v>967.9</v>
      </c>
      <c r="F63" s="494">
        <f t="shared" si="0"/>
        <v>335685661.75999993</v>
      </c>
    </row>
    <row r="64" spans="1:6" s="412" customFormat="1" ht="41.25" customHeight="1" x14ac:dyDescent="0.2">
      <c r="A64" s="464">
        <v>44411</v>
      </c>
      <c r="B64" s="252" t="s">
        <v>7767</v>
      </c>
      <c r="C64" s="193" t="s">
        <v>7816</v>
      </c>
      <c r="D64" s="402"/>
      <c r="E64" s="42">
        <v>77770.850000000006</v>
      </c>
      <c r="F64" s="494">
        <f t="shared" si="0"/>
        <v>335607890.90999991</v>
      </c>
    </row>
    <row r="65" spans="1:6" s="412" customFormat="1" ht="42" customHeight="1" x14ac:dyDescent="0.2">
      <c r="A65" s="464">
        <v>44411</v>
      </c>
      <c r="B65" s="252" t="s">
        <v>7768</v>
      </c>
      <c r="C65" s="193" t="s">
        <v>7817</v>
      </c>
      <c r="D65" s="402"/>
      <c r="E65" s="42">
        <v>35609.86</v>
      </c>
      <c r="F65" s="494">
        <f t="shared" si="0"/>
        <v>335572281.04999989</v>
      </c>
    </row>
    <row r="66" spans="1:6" s="412" customFormat="1" ht="27" customHeight="1" x14ac:dyDescent="0.2">
      <c r="A66" s="464">
        <v>44411</v>
      </c>
      <c r="B66" s="252" t="s">
        <v>8175</v>
      </c>
      <c r="C66" s="193" t="s">
        <v>41</v>
      </c>
      <c r="D66" s="402"/>
      <c r="E66" s="42">
        <v>0</v>
      </c>
      <c r="F66" s="494">
        <f t="shared" si="0"/>
        <v>335572281.04999989</v>
      </c>
    </row>
    <row r="67" spans="1:6" s="412" customFormat="1" ht="42" customHeight="1" x14ac:dyDescent="0.2">
      <c r="A67" s="464">
        <v>44411</v>
      </c>
      <c r="B67" s="252" t="s">
        <v>7769</v>
      </c>
      <c r="C67" s="193" t="s">
        <v>7818</v>
      </c>
      <c r="D67" s="402"/>
      <c r="E67" s="42">
        <v>3155.53</v>
      </c>
      <c r="F67" s="494">
        <f t="shared" si="0"/>
        <v>335569125.51999992</v>
      </c>
    </row>
    <row r="68" spans="1:6" s="412" customFormat="1" ht="40.5" customHeight="1" x14ac:dyDescent="0.2">
      <c r="A68" s="464">
        <v>44411</v>
      </c>
      <c r="B68" s="252" t="s">
        <v>7770</v>
      </c>
      <c r="C68" s="193" t="s">
        <v>7819</v>
      </c>
      <c r="D68" s="402"/>
      <c r="E68" s="42">
        <v>53844.02</v>
      </c>
      <c r="F68" s="494">
        <f t="shared" si="0"/>
        <v>335515281.49999994</v>
      </c>
    </row>
    <row r="69" spans="1:6" s="412" customFormat="1" ht="30" customHeight="1" x14ac:dyDescent="0.2">
      <c r="A69" s="464">
        <v>44411</v>
      </c>
      <c r="B69" s="252" t="s">
        <v>7771</v>
      </c>
      <c r="C69" s="193" t="s">
        <v>7820</v>
      </c>
      <c r="D69" s="402"/>
      <c r="E69" s="42">
        <v>15400</v>
      </c>
      <c r="F69" s="494">
        <f t="shared" si="0"/>
        <v>335499881.49999994</v>
      </c>
    </row>
    <row r="70" spans="1:6" s="412" customFormat="1" ht="42.75" customHeight="1" x14ac:dyDescent="0.2">
      <c r="A70" s="464">
        <v>44411</v>
      </c>
      <c r="B70" s="252" t="s">
        <v>7772</v>
      </c>
      <c r="C70" s="193" t="s">
        <v>7821</v>
      </c>
      <c r="D70" s="402"/>
      <c r="E70" s="42">
        <v>17864.849999999999</v>
      </c>
      <c r="F70" s="494">
        <f t="shared" si="0"/>
        <v>335482016.64999992</v>
      </c>
    </row>
    <row r="71" spans="1:6" s="412" customFormat="1" ht="37.5" customHeight="1" x14ac:dyDescent="0.2">
      <c r="A71" s="464">
        <v>44411</v>
      </c>
      <c r="B71" s="252" t="s">
        <v>7773</v>
      </c>
      <c r="C71" s="193" t="s">
        <v>1728</v>
      </c>
      <c r="D71" s="402"/>
      <c r="E71" s="42">
        <v>144444.25</v>
      </c>
      <c r="F71" s="494">
        <f t="shared" si="0"/>
        <v>335337572.39999992</v>
      </c>
    </row>
    <row r="72" spans="1:6" s="412" customFormat="1" ht="40.5" customHeight="1" x14ac:dyDescent="0.2">
      <c r="A72" s="464">
        <v>44411</v>
      </c>
      <c r="B72" s="252" t="s">
        <v>7774</v>
      </c>
      <c r="C72" s="193" t="s">
        <v>7210</v>
      </c>
      <c r="D72" s="402"/>
      <c r="E72" s="42">
        <v>40936.46</v>
      </c>
      <c r="F72" s="494">
        <f t="shared" si="0"/>
        <v>335296635.93999994</v>
      </c>
    </row>
    <row r="73" spans="1:6" s="412" customFormat="1" ht="45" customHeight="1" x14ac:dyDescent="0.2">
      <c r="A73" s="464">
        <v>44411</v>
      </c>
      <c r="B73" s="252" t="s">
        <v>7775</v>
      </c>
      <c r="C73" s="193" t="s">
        <v>7822</v>
      </c>
      <c r="D73" s="402"/>
      <c r="E73" s="42">
        <v>28225.77</v>
      </c>
      <c r="F73" s="494">
        <f t="shared" si="0"/>
        <v>335268410.16999996</v>
      </c>
    </row>
    <row r="74" spans="1:6" s="412" customFormat="1" ht="39" customHeight="1" x14ac:dyDescent="0.2">
      <c r="A74" s="464">
        <v>44411</v>
      </c>
      <c r="B74" s="252" t="s">
        <v>7776</v>
      </c>
      <c r="C74" s="193" t="s">
        <v>7823</v>
      </c>
      <c r="D74" s="402"/>
      <c r="E74" s="42">
        <v>19463.310000000001</v>
      </c>
      <c r="F74" s="494">
        <f t="shared" si="0"/>
        <v>335248946.85999995</v>
      </c>
    </row>
    <row r="75" spans="1:6" s="412" customFormat="1" ht="41.25" customHeight="1" x14ac:dyDescent="0.2">
      <c r="A75" s="464">
        <v>44411</v>
      </c>
      <c r="B75" s="252" t="s">
        <v>7777</v>
      </c>
      <c r="C75" s="193" t="s">
        <v>7824</v>
      </c>
      <c r="D75" s="402"/>
      <c r="E75" s="42">
        <v>765</v>
      </c>
      <c r="F75" s="494">
        <f t="shared" si="0"/>
        <v>335248181.85999995</v>
      </c>
    </row>
    <row r="76" spans="1:6" s="412" customFormat="1" ht="41.25" customHeight="1" x14ac:dyDescent="0.2">
      <c r="A76" s="464">
        <v>44411</v>
      </c>
      <c r="B76" s="252" t="s">
        <v>7778</v>
      </c>
      <c r="C76" s="193" t="s">
        <v>7825</v>
      </c>
      <c r="D76" s="402"/>
      <c r="E76" s="42">
        <v>154805.70000000001</v>
      </c>
      <c r="F76" s="494">
        <f t="shared" si="0"/>
        <v>335093376.15999997</v>
      </c>
    </row>
    <row r="77" spans="1:6" s="412" customFormat="1" ht="41.25" customHeight="1" x14ac:dyDescent="0.2">
      <c r="A77" s="464">
        <v>44411</v>
      </c>
      <c r="B77" s="252" t="s">
        <v>7779</v>
      </c>
      <c r="C77" s="193" t="s">
        <v>7826</v>
      </c>
      <c r="D77" s="402"/>
      <c r="E77" s="42">
        <v>40575.01</v>
      </c>
      <c r="F77" s="494">
        <f t="shared" si="0"/>
        <v>335052801.14999998</v>
      </c>
    </row>
    <row r="78" spans="1:6" s="412" customFormat="1" ht="21" customHeight="1" x14ac:dyDescent="0.2">
      <c r="A78" s="464">
        <v>44411</v>
      </c>
      <c r="B78" s="252" t="s">
        <v>8176</v>
      </c>
      <c r="C78" s="193" t="s">
        <v>41</v>
      </c>
      <c r="D78" s="402"/>
      <c r="E78" s="42">
        <v>0</v>
      </c>
      <c r="F78" s="494">
        <f t="shared" ref="F78:F141" si="1">F77-E78</f>
        <v>335052801.14999998</v>
      </c>
    </row>
    <row r="79" spans="1:6" s="412" customFormat="1" ht="30" customHeight="1" x14ac:dyDescent="0.2">
      <c r="A79" s="464">
        <v>44411</v>
      </c>
      <c r="B79" s="252" t="s">
        <v>7780</v>
      </c>
      <c r="C79" s="193" t="s">
        <v>7827</v>
      </c>
      <c r="D79" s="402"/>
      <c r="E79" s="42">
        <v>193988.34</v>
      </c>
      <c r="F79" s="494">
        <f t="shared" si="1"/>
        <v>334858812.81</v>
      </c>
    </row>
    <row r="80" spans="1:6" s="412" customFormat="1" ht="43.5" customHeight="1" x14ac:dyDescent="0.2">
      <c r="A80" s="464">
        <v>44411</v>
      </c>
      <c r="B80" s="252" t="s">
        <v>7781</v>
      </c>
      <c r="C80" s="193" t="s">
        <v>7828</v>
      </c>
      <c r="D80" s="402"/>
      <c r="E80" s="42">
        <v>620.79999999999995</v>
      </c>
      <c r="F80" s="494">
        <f t="shared" si="1"/>
        <v>334858192.00999999</v>
      </c>
    </row>
    <row r="81" spans="1:6" s="412" customFormat="1" ht="39" customHeight="1" x14ac:dyDescent="0.2">
      <c r="A81" s="464">
        <v>44411</v>
      </c>
      <c r="B81" s="252" t="s">
        <v>7782</v>
      </c>
      <c r="C81" s="193" t="s">
        <v>7829</v>
      </c>
      <c r="D81" s="402"/>
      <c r="E81" s="42">
        <v>48318.74</v>
      </c>
      <c r="F81" s="494">
        <f t="shared" si="1"/>
        <v>334809873.26999998</v>
      </c>
    </row>
    <row r="82" spans="1:6" s="412" customFormat="1" ht="37.5" customHeight="1" x14ac:dyDescent="0.2">
      <c r="A82" s="464">
        <v>44411</v>
      </c>
      <c r="B82" s="252" t="s">
        <v>7783</v>
      </c>
      <c r="C82" s="193" t="s">
        <v>7830</v>
      </c>
      <c r="D82" s="402"/>
      <c r="E82" s="42">
        <v>8371.6200000000008</v>
      </c>
      <c r="F82" s="494">
        <f t="shared" si="1"/>
        <v>334801501.64999998</v>
      </c>
    </row>
    <row r="83" spans="1:6" s="412" customFormat="1" ht="41.25" customHeight="1" x14ac:dyDescent="0.2">
      <c r="A83" s="464">
        <v>44411</v>
      </c>
      <c r="B83" s="252" t="s">
        <v>7784</v>
      </c>
      <c r="C83" s="193" t="s">
        <v>7831</v>
      </c>
      <c r="D83" s="402"/>
      <c r="E83" s="42">
        <v>324750.06</v>
      </c>
      <c r="F83" s="494">
        <f t="shared" si="1"/>
        <v>334476751.58999997</v>
      </c>
    </row>
    <row r="84" spans="1:6" s="412" customFormat="1" ht="44.25" customHeight="1" x14ac:dyDescent="0.2">
      <c r="A84" s="464">
        <v>44411</v>
      </c>
      <c r="B84" s="252" t="s">
        <v>7785</v>
      </c>
      <c r="C84" s="193" t="s">
        <v>7832</v>
      </c>
      <c r="D84" s="402"/>
      <c r="E84" s="42">
        <v>1809.98</v>
      </c>
      <c r="F84" s="494">
        <f t="shared" si="1"/>
        <v>334474941.60999995</v>
      </c>
    </row>
    <row r="85" spans="1:6" s="412" customFormat="1" ht="38.25" customHeight="1" x14ac:dyDescent="0.2">
      <c r="A85" s="464">
        <v>44411</v>
      </c>
      <c r="B85" s="252" t="s">
        <v>7786</v>
      </c>
      <c r="C85" s="193" t="s">
        <v>7833</v>
      </c>
      <c r="D85" s="402"/>
      <c r="E85" s="42">
        <v>45685.279999999999</v>
      </c>
      <c r="F85" s="494">
        <f t="shared" si="1"/>
        <v>334429256.32999998</v>
      </c>
    </row>
    <row r="86" spans="1:6" s="412" customFormat="1" ht="47.25" customHeight="1" x14ac:dyDescent="0.2">
      <c r="A86" s="464">
        <v>44411</v>
      </c>
      <c r="B86" s="252" t="s">
        <v>7787</v>
      </c>
      <c r="C86" s="193" t="s">
        <v>7834</v>
      </c>
      <c r="D86" s="402"/>
      <c r="E86" s="42">
        <v>17104</v>
      </c>
      <c r="F86" s="494">
        <f t="shared" si="1"/>
        <v>334412152.32999998</v>
      </c>
    </row>
    <row r="87" spans="1:6" s="412" customFormat="1" ht="25.5" customHeight="1" x14ac:dyDescent="0.2">
      <c r="A87" s="464">
        <v>44411</v>
      </c>
      <c r="B87" s="252" t="s">
        <v>8177</v>
      </c>
      <c r="C87" s="193" t="s">
        <v>41</v>
      </c>
      <c r="D87" s="402"/>
      <c r="E87" s="42">
        <v>0</v>
      </c>
      <c r="F87" s="494">
        <f t="shared" si="1"/>
        <v>334412152.32999998</v>
      </c>
    </row>
    <row r="88" spans="1:6" s="412" customFormat="1" ht="59.25" customHeight="1" x14ac:dyDescent="0.2">
      <c r="A88" s="464">
        <v>44411</v>
      </c>
      <c r="B88" s="252" t="s">
        <v>7788</v>
      </c>
      <c r="C88" s="193" t="s">
        <v>7835</v>
      </c>
      <c r="D88" s="472"/>
      <c r="E88" s="42">
        <v>135000</v>
      </c>
      <c r="F88" s="494">
        <f t="shared" si="1"/>
        <v>334277152.32999998</v>
      </c>
    </row>
    <row r="89" spans="1:6" s="412" customFormat="1" ht="56.25" customHeight="1" x14ac:dyDescent="0.2">
      <c r="A89" s="464">
        <v>44411</v>
      </c>
      <c r="B89" s="252" t="s">
        <v>7789</v>
      </c>
      <c r="C89" s="193" t="s">
        <v>7836</v>
      </c>
      <c r="D89" s="402"/>
      <c r="E89" s="42">
        <v>34380.93</v>
      </c>
      <c r="F89" s="494">
        <f t="shared" si="1"/>
        <v>334242771.39999998</v>
      </c>
    </row>
    <row r="90" spans="1:6" s="412" customFormat="1" ht="69" customHeight="1" x14ac:dyDescent="0.2">
      <c r="A90" s="464">
        <v>44411</v>
      </c>
      <c r="B90" s="252" t="s">
        <v>7790</v>
      </c>
      <c r="C90" s="193" t="s">
        <v>7837</v>
      </c>
      <c r="D90" s="402"/>
      <c r="E90" s="42">
        <v>9000</v>
      </c>
      <c r="F90" s="494">
        <f t="shared" si="1"/>
        <v>334233771.39999998</v>
      </c>
    </row>
    <row r="91" spans="1:6" s="412" customFormat="1" ht="74.25" customHeight="1" x14ac:dyDescent="0.2">
      <c r="A91" s="464">
        <v>44411</v>
      </c>
      <c r="B91" s="252" t="s">
        <v>7728</v>
      </c>
      <c r="C91" s="193" t="s">
        <v>7838</v>
      </c>
      <c r="D91" s="402"/>
      <c r="E91" s="42">
        <v>20532111.309999999</v>
      </c>
      <c r="F91" s="494">
        <f t="shared" si="1"/>
        <v>313701660.08999997</v>
      </c>
    </row>
    <row r="92" spans="1:6" s="412" customFormat="1" ht="37.5" customHeight="1" x14ac:dyDescent="0.2">
      <c r="A92" s="464">
        <v>44411</v>
      </c>
      <c r="B92" s="252" t="s">
        <v>7729</v>
      </c>
      <c r="C92" s="193" t="s">
        <v>7839</v>
      </c>
      <c r="D92" s="402"/>
      <c r="E92" s="42">
        <v>986550.5</v>
      </c>
      <c r="F92" s="494">
        <f t="shared" si="1"/>
        <v>312715109.58999997</v>
      </c>
    </row>
    <row r="93" spans="1:6" s="412" customFormat="1" ht="37.5" customHeight="1" x14ac:dyDescent="0.2">
      <c r="A93" s="464">
        <v>44411</v>
      </c>
      <c r="B93" s="252" t="s">
        <v>7730</v>
      </c>
      <c r="C93" s="193" t="s">
        <v>7840</v>
      </c>
      <c r="D93" s="402"/>
      <c r="E93" s="42">
        <v>160867.04999999999</v>
      </c>
      <c r="F93" s="494">
        <f t="shared" si="1"/>
        <v>312554242.53999996</v>
      </c>
    </row>
    <row r="94" spans="1:6" s="412" customFormat="1" ht="27.75" customHeight="1" x14ac:dyDescent="0.2">
      <c r="A94" s="464">
        <v>44411</v>
      </c>
      <c r="B94" s="252" t="s">
        <v>7731</v>
      </c>
      <c r="C94" s="193" t="s">
        <v>7841</v>
      </c>
      <c r="D94" s="402"/>
      <c r="E94" s="42">
        <v>148000</v>
      </c>
      <c r="F94" s="494">
        <f t="shared" si="1"/>
        <v>312406242.53999996</v>
      </c>
    </row>
    <row r="95" spans="1:6" s="412" customFormat="1" ht="31.5" customHeight="1" x14ac:dyDescent="0.2">
      <c r="A95" s="464">
        <v>44411</v>
      </c>
      <c r="B95" s="252" t="s">
        <v>7732</v>
      </c>
      <c r="C95" s="193" t="s">
        <v>7842</v>
      </c>
      <c r="D95" s="402"/>
      <c r="E95" s="42">
        <v>329352.68</v>
      </c>
      <c r="F95" s="494">
        <f t="shared" si="1"/>
        <v>312076889.85999995</v>
      </c>
    </row>
    <row r="96" spans="1:6" s="412" customFormat="1" ht="31.5" customHeight="1" x14ac:dyDescent="0.2">
      <c r="A96" s="464">
        <v>44411</v>
      </c>
      <c r="B96" s="252" t="s">
        <v>7733</v>
      </c>
      <c r="C96" s="193" t="s">
        <v>7843</v>
      </c>
      <c r="D96" s="402"/>
      <c r="E96" s="42">
        <v>1407549</v>
      </c>
      <c r="F96" s="494">
        <f t="shared" si="1"/>
        <v>310669340.85999995</v>
      </c>
    </row>
    <row r="97" spans="1:6" s="412" customFormat="1" ht="28.5" customHeight="1" x14ac:dyDescent="0.2">
      <c r="A97" s="464">
        <v>44411</v>
      </c>
      <c r="B97" s="252" t="s">
        <v>7734</v>
      </c>
      <c r="C97" s="193" t="s">
        <v>7844</v>
      </c>
      <c r="D97" s="402"/>
      <c r="E97" s="42">
        <v>301295.52</v>
      </c>
      <c r="F97" s="494">
        <f t="shared" si="1"/>
        <v>310368045.33999997</v>
      </c>
    </row>
    <row r="98" spans="1:6" s="412" customFormat="1" ht="31.5" customHeight="1" x14ac:dyDescent="0.2">
      <c r="A98" s="464">
        <v>44411</v>
      </c>
      <c r="B98" s="252" t="s">
        <v>7735</v>
      </c>
      <c r="C98" s="193" t="s">
        <v>7845</v>
      </c>
      <c r="D98" s="402"/>
      <c r="E98" s="42">
        <v>410760.04</v>
      </c>
      <c r="F98" s="494">
        <f t="shared" si="1"/>
        <v>309957285.29999995</v>
      </c>
    </row>
    <row r="99" spans="1:6" s="412" customFormat="1" ht="40.5" customHeight="1" x14ac:dyDescent="0.2">
      <c r="A99" s="464">
        <v>44411</v>
      </c>
      <c r="B99" s="252" t="s">
        <v>7736</v>
      </c>
      <c r="C99" s="193" t="s">
        <v>7846</v>
      </c>
      <c r="D99" s="402"/>
      <c r="E99" s="42">
        <v>16950</v>
      </c>
      <c r="F99" s="494">
        <f t="shared" si="1"/>
        <v>309940335.29999995</v>
      </c>
    </row>
    <row r="100" spans="1:6" s="412" customFormat="1" ht="22.5" customHeight="1" x14ac:dyDescent="0.2">
      <c r="A100" s="464">
        <v>44411</v>
      </c>
      <c r="B100" s="252" t="s">
        <v>7737</v>
      </c>
      <c r="C100" s="193" t="s">
        <v>41</v>
      </c>
      <c r="D100" s="402"/>
      <c r="E100" s="42">
        <v>0</v>
      </c>
      <c r="F100" s="494">
        <f t="shared" si="1"/>
        <v>309940335.29999995</v>
      </c>
    </row>
    <row r="101" spans="1:6" s="412" customFormat="1" ht="52.5" customHeight="1" x14ac:dyDescent="0.2">
      <c r="A101" s="464">
        <v>44411</v>
      </c>
      <c r="B101" s="252" t="s">
        <v>7738</v>
      </c>
      <c r="C101" s="193" t="s">
        <v>7847</v>
      </c>
      <c r="D101" s="402"/>
      <c r="E101" s="42">
        <v>257877.5</v>
      </c>
      <c r="F101" s="494">
        <f t="shared" si="1"/>
        <v>309682457.79999995</v>
      </c>
    </row>
    <row r="102" spans="1:6" s="412" customFormat="1" ht="48" customHeight="1" x14ac:dyDescent="0.2">
      <c r="A102" s="464">
        <v>44411</v>
      </c>
      <c r="B102" s="252" t="s">
        <v>7739</v>
      </c>
      <c r="C102" s="193" t="s">
        <v>7848</v>
      </c>
      <c r="D102" s="402"/>
      <c r="E102" s="42">
        <v>147962.5</v>
      </c>
      <c r="F102" s="494">
        <f t="shared" si="1"/>
        <v>309534495.29999995</v>
      </c>
    </row>
    <row r="103" spans="1:6" s="412" customFormat="1" ht="52.5" customHeight="1" x14ac:dyDescent="0.2">
      <c r="A103" s="464">
        <v>44412</v>
      </c>
      <c r="B103" s="252" t="s">
        <v>7853</v>
      </c>
      <c r="C103" s="193" t="s">
        <v>7858</v>
      </c>
      <c r="D103" s="402"/>
      <c r="E103" s="42">
        <v>226000</v>
      </c>
      <c r="F103" s="494">
        <f t="shared" si="1"/>
        <v>309308495.29999995</v>
      </c>
    </row>
    <row r="104" spans="1:6" s="412" customFormat="1" ht="27.75" customHeight="1" x14ac:dyDescent="0.2">
      <c r="A104" s="464">
        <v>44412</v>
      </c>
      <c r="B104" s="252" t="s">
        <v>7854</v>
      </c>
      <c r="C104" s="193" t="s">
        <v>7859</v>
      </c>
      <c r="D104" s="402"/>
      <c r="E104" s="42">
        <v>2450</v>
      </c>
      <c r="F104" s="494">
        <f t="shared" si="1"/>
        <v>309306045.29999995</v>
      </c>
    </row>
    <row r="105" spans="1:6" s="412" customFormat="1" ht="28.5" customHeight="1" x14ac:dyDescent="0.2">
      <c r="A105" s="464">
        <v>44412</v>
      </c>
      <c r="B105" s="252" t="s">
        <v>7855</v>
      </c>
      <c r="C105" s="193" t="s">
        <v>7859</v>
      </c>
      <c r="D105" s="402"/>
      <c r="E105" s="42">
        <v>27400</v>
      </c>
      <c r="F105" s="494">
        <f t="shared" si="1"/>
        <v>309278645.29999995</v>
      </c>
    </row>
    <row r="106" spans="1:6" s="412" customFormat="1" ht="41.25" customHeight="1" x14ac:dyDescent="0.2">
      <c r="A106" s="464">
        <v>44412</v>
      </c>
      <c r="B106" s="252" t="s">
        <v>7856</v>
      </c>
      <c r="C106" s="193" t="s">
        <v>7860</v>
      </c>
      <c r="D106" s="402"/>
      <c r="E106" s="42">
        <v>389620.21</v>
      </c>
      <c r="F106" s="494">
        <f t="shared" si="1"/>
        <v>308889025.08999997</v>
      </c>
    </row>
    <row r="107" spans="1:6" s="412" customFormat="1" ht="48" customHeight="1" x14ac:dyDescent="0.2">
      <c r="A107" s="464">
        <v>44412</v>
      </c>
      <c r="B107" s="252" t="s">
        <v>7857</v>
      </c>
      <c r="C107" s="193" t="s">
        <v>7861</v>
      </c>
      <c r="D107" s="402"/>
      <c r="E107" s="42">
        <v>27120</v>
      </c>
      <c r="F107" s="494">
        <f t="shared" si="1"/>
        <v>308861905.08999997</v>
      </c>
    </row>
    <row r="108" spans="1:6" s="706" customFormat="1" ht="31.5" customHeight="1" x14ac:dyDescent="0.2">
      <c r="A108" s="464">
        <v>44412</v>
      </c>
      <c r="B108" s="252" t="s">
        <v>7849</v>
      </c>
      <c r="C108" s="193" t="s">
        <v>7862</v>
      </c>
      <c r="D108" s="705"/>
      <c r="E108" s="42">
        <v>1995489.01</v>
      </c>
      <c r="F108" s="494">
        <f t="shared" si="1"/>
        <v>306866416.07999998</v>
      </c>
    </row>
    <row r="109" spans="1:6" s="412" customFormat="1" ht="33.75" customHeight="1" x14ac:dyDescent="0.2">
      <c r="A109" s="464">
        <v>44412</v>
      </c>
      <c r="B109" s="252" t="s">
        <v>7850</v>
      </c>
      <c r="C109" s="193" t="s">
        <v>7859</v>
      </c>
      <c r="D109" s="402"/>
      <c r="E109" s="42">
        <v>1431615.84</v>
      </c>
      <c r="F109" s="494">
        <f t="shared" si="1"/>
        <v>305434800.24000001</v>
      </c>
    </row>
    <row r="110" spans="1:6" s="412" customFormat="1" ht="48" customHeight="1" x14ac:dyDescent="0.2">
      <c r="A110" s="464">
        <v>44412</v>
      </c>
      <c r="B110" s="252" t="s">
        <v>7851</v>
      </c>
      <c r="C110" s="193" t="s">
        <v>7863</v>
      </c>
      <c r="D110" s="402"/>
      <c r="E110" s="42">
        <v>122597.5</v>
      </c>
      <c r="F110" s="494">
        <f t="shared" si="1"/>
        <v>305312202.74000001</v>
      </c>
    </row>
    <row r="111" spans="1:6" s="412" customFormat="1" ht="63" customHeight="1" x14ac:dyDescent="0.2">
      <c r="A111" s="464">
        <v>44412</v>
      </c>
      <c r="B111" s="252" t="s">
        <v>7852</v>
      </c>
      <c r="C111" s="193" t="s">
        <v>7864</v>
      </c>
      <c r="D111" s="402"/>
      <c r="E111" s="42">
        <v>541120</v>
      </c>
      <c r="F111" s="494">
        <f t="shared" si="1"/>
        <v>304771082.74000001</v>
      </c>
    </row>
    <row r="112" spans="1:6" s="412" customFormat="1" ht="27.75" customHeight="1" x14ac:dyDescent="0.2">
      <c r="A112" s="464">
        <v>44413</v>
      </c>
      <c r="B112" s="252" t="s">
        <v>7869</v>
      </c>
      <c r="C112" s="193" t="s">
        <v>41</v>
      </c>
      <c r="D112" s="402"/>
      <c r="E112" s="42">
        <v>0</v>
      </c>
      <c r="F112" s="494">
        <f t="shared" si="1"/>
        <v>304771082.74000001</v>
      </c>
    </row>
    <row r="113" spans="1:6" s="412" customFormat="1" ht="30" customHeight="1" x14ac:dyDescent="0.2">
      <c r="A113" s="464">
        <v>44413</v>
      </c>
      <c r="B113" s="252" t="s">
        <v>7866</v>
      </c>
      <c r="C113" s="193" t="s">
        <v>7870</v>
      </c>
      <c r="D113" s="402"/>
      <c r="E113" s="42">
        <v>641144.13</v>
      </c>
      <c r="F113" s="494">
        <f t="shared" si="1"/>
        <v>304129938.61000001</v>
      </c>
    </row>
    <row r="114" spans="1:6" s="412" customFormat="1" ht="31.5" customHeight="1" x14ac:dyDescent="0.2">
      <c r="A114" s="464">
        <v>44413</v>
      </c>
      <c r="B114" s="252" t="s">
        <v>7867</v>
      </c>
      <c r="C114" s="193" t="s">
        <v>7871</v>
      </c>
      <c r="D114" s="402"/>
      <c r="E114" s="42">
        <v>680736.53</v>
      </c>
      <c r="F114" s="494">
        <f t="shared" si="1"/>
        <v>303449202.08000004</v>
      </c>
    </row>
    <row r="115" spans="1:6" s="412" customFormat="1" ht="27" customHeight="1" x14ac:dyDescent="0.2">
      <c r="A115" s="464">
        <v>44413</v>
      </c>
      <c r="B115" s="252" t="s">
        <v>7868</v>
      </c>
      <c r="C115" s="193" t="s">
        <v>7872</v>
      </c>
      <c r="D115" s="402"/>
      <c r="E115" s="42">
        <v>11092.2</v>
      </c>
      <c r="F115" s="494">
        <f t="shared" si="1"/>
        <v>303438109.88000005</v>
      </c>
    </row>
    <row r="116" spans="1:6" s="412" customFormat="1" ht="41.25" customHeight="1" x14ac:dyDescent="0.2">
      <c r="A116" s="464">
        <v>44414</v>
      </c>
      <c r="B116" s="252" t="s">
        <v>7874</v>
      </c>
      <c r="C116" s="193" t="s">
        <v>7887</v>
      </c>
      <c r="D116" s="402"/>
      <c r="E116" s="42">
        <v>343731.31</v>
      </c>
      <c r="F116" s="494">
        <f t="shared" si="1"/>
        <v>303094378.57000005</v>
      </c>
    </row>
    <row r="117" spans="1:6" s="412" customFormat="1" ht="41.25" customHeight="1" x14ac:dyDescent="0.2">
      <c r="A117" s="464">
        <v>44414</v>
      </c>
      <c r="B117" s="252" t="s">
        <v>7875</v>
      </c>
      <c r="C117" s="193" t="s">
        <v>7888</v>
      </c>
      <c r="D117" s="402"/>
      <c r="E117" s="42">
        <v>291974.62</v>
      </c>
      <c r="F117" s="494">
        <f t="shared" si="1"/>
        <v>302802403.95000005</v>
      </c>
    </row>
    <row r="118" spans="1:6" s="412" customFormat="1" ht="41.25" customHeight="1" x14ac:dyDescent="0.2">
      <c r="A118" s="464">
        <v>44414</v>
      </c>
      <c r="B118" s="252" t="s">
        <v>7876</v>
      </c>
      <c r="C118" s="193" t="s">
        <v>7889</v>
      </c>
      <c r="D118" s="402"/>
      <c r="E118" s="42">
        <v>330130.46000000002</v>
      </c>
      <c r="F118" s="494">
        <f t="shared" si="1"/>
        <v>302472273.49000007</v>
      </c>
    </row>
    <row r="119" spans="1:6" s="412" customFormat="1" ht="25.5" customHeight="1" x14ac:dyDescent="0.2">
      <c r="A119" s="464">
        <v>44414</v>
      </c>
      <c r="B119" s="252" t="s">
        <v>7873</v>
      </c>
      <c r="C119" s="193" t="s">
        <v>41</v>
      </c>
      <c r="D119" s="402"/>
      <c r="E119" s="42">
        <v>0</v>
      </c>
      <c r="F119" s="494">
        <f t="shared" si="1"/>
        <v>302472273.49000007</v>
      </c>
    </row>
    <row r="120" spans="1:6" s="412" customFormat="1" ht="36.75" customHeight="1" x14ac:dyDescent="0.2">
      <c r="A120" s="464">
        <v>44414</v>
      </c>
      <c r="B120" s="252" t="s">
        <v>7877</v>
      </c>
      <c r="C120" s="193" t="s">
        <v>7890</v>
      </c>
      <c r="D120" s="402"/>
      <c r="E120" s="42">
        <v>194455.93</v>
      </c>
      <c r="F120" s="494">
        <f t="shared" si="1"/>
        <v>302277817.56000006</v>
      </c>
    </row>
    <row r="121" spans="1:6" s="412" customFormat="1" ht="41.25" customHeight="1" x14ac:dyDescent="0.2">
      <c r="A121" s="464">
        <v>44414</v>
      </c>
      <c r="B121" s="252" t="s">
        <v>7878</v>
      </c>
      <c r="C121" s="193" t="s">
        <v>7891</v>
      </c>
      <c r="D121" s="402"/>
      <c r="E121" s="42">
        <v>320084.26</v>
      </c>
      <c r="F121" s="494">
        <f t="shared" si="1"/>
        <v>301957733.30000007</v>
      </c>
    </row>
    <row r="122" spans="1:6" s="412" customFormat="1" ht="41.25" customHeight="1" x14ac:dyDescent="0.2">
      <c r="A122" s="464">
        <v>44414</v>
      </c>
      <c r="B122" s="252" t="s">
        <v>7879</v>
      </c>
      <c r="C122" s="193" t="s">
        <v>7892</v>
      </c>
      <c r="D122" s="402"/>
      <c r="E122" s="42">
        <v>313868.65000000002</v>
      </c>
      <c r="F122" s="494">
        <f t="shared" si="1"/>
        <v>301643864.6500001</v>
      </c>
    </row>
    <row r="123" spans="1:6" s="412" customFormat="1" ht="41.25" customHeight="1" x14ac:dyDescent="0.2">
      <c r="A123" s="464">
        <v>44414</v>
      </c>
      <c r="B123" s="252" t="s">
        <v>7880</v>
      </c>
      <c r="C123" s="193" t="s">
        <v>7893</v>
      </c>
      <c r="D123" s="402"/>
      <c r="E123" s="42">
        <v>605756.80000000005</v>
      </c>
      <c r="F123" s="494">
        <f t="shared" si="1"/>
        <v>301038107.85000008</v>
      </c>
    </row>
    <row r="124" spans="1:6" s="412" customFormat="1" ht="44.25" customHeight="1" x14ac:dyDescent="0.2">
      <c r="A124" s="464">
        <v>44414</v>
      </c>
      <c r="B124" s="252" t="s">
        <v>7881</v>
      </c>
      <c r="C124" s="193" t="s">
        <v>7894</v>
      </c>
      <c r="D124" s="402"/>
      <c r="E124" s="42">
        <v>398837.1</v>
      </c>
      <c r="F124" s="494">
        <f t="shared" si="1"/>
        <v>300639270.75000006</v>
      </c>
    </row>
    <row r="125" spans="1:6" s="412" customFormat="1" ht="40.5" customHeight="1" x14ac:dyDescent="0.2">
      <c r="A125" s="464">
        <v>44414</v>
      </c>
      <c r="B125" s="252" t="s">
        <v>7882</v>
      </c>
      <c r="C125" s="193" t="s">
        <v>7895</v>
      </c>
      <c r="D125" s="402"/>
      <c r="E125" s="42">
        <v>527609.52</v>
      </c>
      <c r="F125" s="494">
        <f t="shared" si="1"/>
        <v>300111661.23000008</v>
      </c>
    </row>
    <row r="126" spans="1:6" s="412" customFormat="1" ht="39" customHeight="1" x14ac:dyDescent="0.2">
      <c r="A126" s="464">
        <v>44414</v>
      </c>
      <c r="B126" s="252" t="s">
        <v>7883</v>
      </c>
      <c r="C126" s="193" t="s">
        <v>7896</v>
      </c>
      <c r="D126" s="402"/>
      <c r="E126" s="42">
        <v>227694.3</v>
      </c>
      <c r="F126" s="494">
        <f t="shared" si="1"/>
        <v>299883966.93000007</v>
      </c>
    </row>
    <row r="127" spans="1:6" s="412" customFormat="1" ht="42" customHeight="1" x14ac:dyDescent="0.2">
      <c r="A127" s="464">
        <v>44414</v>
      </c>
      <c r="B127" s="252" t="s">
        <v>7884</v>
      </c>
      <c r="C127" s="193" t="s">
        <v>7897</v>
      </c>
      <c r="D127" s="402"/>
      <c r="E127" s="42">
        <v>466259.81</v>
      </c>
      <c r="F127" s="494">
        <f t="shared" si="1"/>
        <v>299417707.12000006</v>
      </c>
    </row>
    <row r="128" spans="1:6" s="412" customFormat="1" ht="41.25" customHeight="1" x14ac:dyDescent="0.2">
      <c r="A128" s="464">
        <v>44414</v>
      </c>
      <c r="B128" s="252" t="s">
        <v>7885</v>
      </c>
      <c r="C128" s="193" t="s">
        <v>7898</v>
      </c>
      <c r="D128" s="402"/>
      <c r="E128" s="42">
        <v>238848.46</v>
      </c>
      <c r="F128" s="494">
        <f t="shared" si="1"/>
        <v>299178858.66000009</v>
      </c>
    </row>
    <row r="129" spans="1:6" s="412" customFormat="1" ht="85.5" customHeight="1" x14ac:dyDescent="0.2">
      <c r="A129" s="464">
        <v>44414</v>
      </c>
      <c r="B129" s="252" t="s">
        <v>7886</v>
      </c>
      <c r="C129" s="193" t="s">
        <v>7899</v>
      </c>
      <c r="D129" s="402"/>
      <c r="E129" s="42">
        <v>500000</v>
      </c>
      <c r="F129" s="494">
        <f t="shared" si="1"/>
        <v>298678858.66000009</v>
      </c>
    </row>
    <row r="130" spans="1:6" s="412" customFormat="1" ht="43.5" customHeight="1" x14ac:dyDescent="0.2">
      <c r="A130" s="464">
        <v>44417</v>
      </c>
      <c r="B130" s="5" t="s">
        <v>7912</v>
      </c>
      <c r="C130" s="193" t="s">
        <v>7940</v>
      </c>
      <c r="D130" s="402"/>
      <c r="E130" s="42">
        <v>53100</v>
      </c>
      <c r="F130" s="494">
        <f t="shared" si="1"/>
        <v>298625758.66000009</v>
      </c>
    </row>
    <row r="131" spans="1:6" s="412" customFormat="1" ht="46.5" customHeight="1" x14ac:dyDescent="0.2">
      <c r="A131" s="464">
        <v>44417</v>
      </c>
      <c r="B131" s="5" t="s">
        <v>7913</v>
      </c>
      <c r="C131" s="193" t="s">
        <v>7941</v>
      </c>
      <c r="D131" s="402"/>
      <c r="E131" s="42">
        <v>10890</v>
      </c>
      <c r="F131" s="494">
        <f t="shared" si="1"/>
        <v>298614868.66000009</v>
      </c>
    </row>
    <row r="132" spans="1:6" s="412" customFormat="1" ht="43.5" customHeight="1" x14ac:dyDescent="0.2">
      <c r="A132" s="464">
        <v>44417</v>
      </c>
      <c r="B132" s="5" t="s">
        <v>7914</v>
      </c>
      <c r="C132" s="193" t="s">
        <v>7942</v>
      </c>
      <c r="D132" s="402"/>
      <c r="E132" s="42">
        <v>10800</v>
      </c>
      <c r="F132" s="494">
        <f t="shared" si="1"/>
        <v>298604068.66000009</v>
      </c>
    </row>
    <row r="133" spans="1:6" s="412" customFormat="1" ht="39" customHeight="1" x14ac:dyDescent="0.2">
      <c r="A133" s="464">
        <v>44417</v>
      </c>
      <c r="B133" s="5" t="s">
        <v>7915</v>
      </c>
      <c r="C133" s="193" t="s">
        <v>7943</v>
      </c>
      <c r="D133" s="402"/>
      <c r="E133" s="42">
        <v>13500</v>
      </c>
      <c r="F133" s="494">
        <f t="shared" si="1"/>
        <v>298590568.66000009</v>
      </c>
    </row>
    <row r="134" spans="1:6" s="412" customFormat="1" ht="39" customHeight="1" x14ac:dyDescent="0.2">
      <c r="A134" s="464">
        <v>44417</v>
      </c>
      <c r="B134" s="5" t="s">
        <v>7916</v>
      </c>
      <c r="C134" s="193" t="s">
        <v>7944</v>
      </c>
      <c r="D134" s="402"/>
      <c r="E134" s="42">
        <v>9000</v>
      </c>
      <c r="F134" s="494">
        <f t="shared" si="1"/>
        <v>298581568.66000009</v>
      </c>
    </row>
    <row r="135" spans="1:6" s="412" customFormat="1" ht="41.25" customHeight="1" x14ac:dyDescent="0.2">
      <c r="A135" s="464">
        <v>44417</v>
      </c>
      <c r="B135" s="5" t="s">
        <v>7917</v>
      </c>
      <c r="C135" s="193" t="s">
        <v>7945</v>
      </c>
      <c r="D135" s="402"/>
      <c r="E135" s="42">
        <v>5400</v>
      </c>
      <c r="F135" s="494">
        <f t="shared" si="1"/>
        <v>298576168.66000009</v>
      </c>
    </row>
    <row r="136" spans="1:6" s="412" customFormat="1" ht="43.5" customHeight="1" x14ac:dyDescent="0.2">
      <c r="A136" s="464">
        <v>44417</v>
      </c>
      <c r="B136" s="5" t="s">
        <v>7918</v>
      </c>
      <c r="C136" s="193" t="s">
        <v>7946</v>
      </c>
      <c r="D136" s="402"/>
      <c r="E136" s="42">
        <v>3600</v>
      </c>
      <c r="F136" s="494">
        <f t="shared" si="1"/>
        <v>298572568.66000009</v>
      </c>
    </row>
    <row r="137" spans="1:6" s="412" customFormat="1" ht="47.25" customHeight="1" x14ac:dyDescent="0.2">
      <c r="A137" s="464">
        <v>44417</v>
      </c>
      <c r="B137" s="5" t="s">
        <v>7919</v>
      </c>
      <c r="C137" s="193" t="s">
        <v>7947</v>
      </c>
      <c r="D137" s="402"/>
      <c r="E137" s="42">
        <v>21520</v>
      </c>
      <c r="F137" s="494">
        <f t="shared" si="1"/>
        <v>298551048.66000009</v>
      </c>
    </row>
    <row r="138" spans="1:6" s="412" customFormat="1" ht="30.75" customHeight="1" x14ac:dyDescent="0.2">
      <c r="A138" s="464">
        <v>44417</v>
      </c>
      <c r="B138" s="5" t="s">
        <v>7920</v>
      </c>
      <c r="C138" s="193" t="s">
        <v>7948</v>
      </c>
      <c r="D138" s="402"/>
      <c r="E138" s="42">
        <v>20700</v>
      </c>
      <c r="F138" s="494">
        <f t="shared" si="1"/>
        <v>298530348.66000009</v>
      </c>
    </row>
    <row r="139" spans="1:6" s="412" customFormat="1" ht="39.75" customHeight="1" x14ac:dyDescent="0.2">
      <c r="A139" s="464">
        <v>44417</v>
      </c>
      <c r="B139" s="5" t="s">
        <v>7921</v>
      </c>
      <c r="C139" s="193" t="s">
        <v>7949</v>
      </c>
      <c r="D139" s="402"/>
      <c r="E139" s="42">
        <v>7875</v>
      </c>
      <c r="F139" s="494">
        <f t="shared" si="1"/>
        <v>298522473.66000009</v>
      </c>
    </row>
    <row r="140" spans="1:6" s="412" customFormat="1" ht="41.25" customHeight="1" x14ac:dyDescent="0.2">
      <c r="A140" s="464">
        <v>44417</v>
      </c>
      <c r="B140" s="5" t="s">
        <v>7922</v>
      </c>
      <c r="C140" s="193" t="s">
        <v>7950</v>
      </c>
      <c r="D140" s="402"/>
      <c r="E140" s="42">
        <v>21600</v>
      </c>
      <c r="F140" s="494">
        <f t="shared" si="1"/>
        <v>298500873.66000009</v>
      </c>
    </row>
    <row r="141" spans="1:6" s="412" customFormat="1" ht="73.5" customHeight="1" x14ac:dyDescent="0.2">
      <c r="A141" s="464">
        <v>44417</v>
      </c>
      <c r="B141" s="5" t="s">
        <v>7923</v>
      </c>
      <c r="C141" s="193" t="s">
        <v>7951</v>
      </c>
      <c r="D141" s="402"/>
      <c r="E141" s="42">
        <v>9000</v>
      </c>
      <c r="F141" s="494">
        <f t="shared" si="1"/>
        <v>298491873.66000009</v>
      </c>
    </row>
    <row r="142" spans="1:6" s="275" customFormat="1" ht="52.5" customHeight="1" x14ac:dyDescent="0.2">
      <c r="A142" s="464">
        <v>44417</v>
      </c>
      <c r="B142" s="5" t="s">
        <v>7924</v>
      </c>
      <c r="C142" s="193" t="s">
        <v>7952</v>
      </c>
      <c r="D142" s="266"/>
      <c r="E142" s="42">
        <v>216570.15</v>
      </c>
      <c r="F142" s="494">
        <f t="shared" ref="F142:F205" si="2">F141-E142</f>
        <v>298275303.51000011</v>
      </c>
    </row>
    <row r="143" spans="1:6" s="275" customFormat="1" ht="72" customHeight="1" x14ac:dyDescent="0.2">
      <c r="A143" s="464">
        <v>44417</v>
      </c>
      <c r="B143" s="5" t="s">
        <v>7925</v>
      </c>
      <c r="C143" s="193" t="s">
        <v>7953</v>
      </c>
      <c r="D143" s="266"/>
      <c r="E143" s="42">
        <v>226000</v>
      </c>
      <c r="F143" s="494">
        <f t="shared" si="2"/>
        <v>298049303.51000011</v>
      </c>
    </row>
    <row r="144" spans="1:6" s="275" customFormat="1" ht="41.25" customHeight="1" x14ac:dyDescent="0.2">
      <c r="A144" s="464">
        <v>44417</v>
      </c>
      <c r="B144" s="5" t="s">
        <v>7926</v>
      </c>
      <c r="C144" s="193" t="s">
        <v>7954</v>
      </c>
      <c r="D144" s="266"/>
      <c r="E144" s="42">
        <v>4050</v>
      </c>
      <c r="F144" s="494">
        <f t="shared" si="2"/>
        <v>298045253.51000011</v>
      </c>
    </row>
    <row r="145" spans="1:6" s="275" customFormat="1" ht="51" customHeight="1" x14ac:dyDescent="0.2">
      <c r="A145" s="464">
        <v>44417</v>
      </c>
      <c r="B145" s="5" t="s">
        <v>7927</v>
      </c>
      <c r="C145" s="193" t="s">
        <v>7955</v>
      </c>
      <c r="D145" s="266"/>
      <c r="E145" s="42">
        <v>409558.14</v>
      </c>
      <c r="F145" s="494">
        <f t="shared" si="2"/>
        <v>297635695.37000012</v>
      </c>
    </row>
    <row r="146" spans="1:6" s="275" customFormat="1" ht="41.25" customHeight="1" x14ac:dyDescent="0.2">
      <c r="A146" s="464">
        <v>44417</v>
      </c>
      <c r="B146" s="5" t="s">
        <v>7928</v>
      </c>
      <c r="C146" s="193" t="s">
        <v>7956</v>
      </c>
      <c r="D146" s="266"/>
      <c r="E146" s="42">
        <v>4500</v>
      </c>
      <c r="F146" s="494">
        <f t="shared" si="2"/>
        <v>297631195.37000012</v>
      </c>
    </row>
    <row r="147" spans="1:6" s="275" customFormat="1" ht="67.5" customHeight="1" x14ac:dyDescent="0.2">
      <c r="A147" s="464">
        <v>44417</v>
      </c>
      <c r="B147" s="5" t="s">
        <v>7929</v>
      </c>
      <c r="C147" s="193" t="s">
        <v>7957</v>
      </c>
      <c r="D147" s="266"/>
      <c r="E147" s="42">
        <v>52650</v>
      </c>
      <c r="F147" s="494">
        <f t="shared" si="2"/>
        <v>297578545.37000012</v>
      </c>
    </row>
    <row r="148" spans="1:6" s="275" customFormat="1" ht="41.25" customHeight="1" x14ac:dyDescent="0.2">
      <c r="A148" s="464">
        <v>44417</v>
      </c>
      <c r="B148" s="5" t="s">
        <v>7930</v>
      </c>
      <c r="C148" s="193" t="s">
        <v>7958</v>
      </c>
      <c r="D148" s="266"/>
      <c r="E148" s="42">
        <v>13500</v>
      </c>
      <c r="F148" s="494">
        <f t="shared" si="2"/>
        <v>297565045.37000012</v>
      </c>
    </row>
    <row r="149" spans="1:6" s="275" customFormat="1" ht="41.25" customHeight="1" x14ac:dyDescent="0.2">
      <c r="A149" s="464">
        <v>44417</v>
      </c>
      <c r="B149" s="5" t="s">
        <v>7931</v>
      </c>
      <c r="C149" s="193" t="s">
        <v>7959</v>
      </c>
      <c r="D149" s="266"/>
      <c r="E149" s="42">
        <v>18000</v>
      </c>
      <c r="F149" s="494">
        <f t="shared" si="2"/>
        <v>297547045.37000012</v>
      </c>
    </row>
    <row r="150" spans="1:6" s="275" customFormat="1" ht="43.5" customHeight="1" x14ac:dyDescent="0.2">
      <c r="A150" s="464">
        <v>44417</v>
      </c>
      <c r="B150" s="5" t="s">
        <v>7932</v>
      </c>
      <c r="C150" s="193" t="s">
        <v>7960</v>
      </c>
      <c r="D150" s="266"/>
      <c r="E150" s="42">
        <v>7200</v>
      </c>
      <c r="F150" s="494">
        <f t="shared" si="2"/>
        <v>297539845.37000012</v>
      </c>
    </row>
    <row r="151" spans="1:6" s="275" customFormat="1" ht="44.25" customHeight="1" x14ac:dyDescent="0.2">
      <c r="A151" s="464">
        <v>44417</v>
      </c>
      <c r="B151" s="5" t="s">
        <v>7933</v>
      </c>
      <c r="C151" s="193" t="s">
        <v>7961</v>
      </c>
      <c r="D151" s="266"/>
      <c r="E151" s="42">
        <v>90000</v>
      </c>
      <c r="F151" s="494">
        <f t="shared" si="2"/>
        <v>297449845.37000012</v>
      </c>
    </row>
    <row r="152" spans="1:6" s="275" customFormat="1" ht="41.25" customHeight="1" x14ac:dyDescent="0.2">
      <c r="A152" s="464">
        <v>44417</v>
      </c>
      <c r="B152" s="5" t="s">
        <v>7934</v>
      </c>
      <c r="C152" s="193" t="s">
        <v>7962</v>
      </c>
      <c r="D152" s="266"/>
      <c r="E152" s="42">
        <v>234610.06</v>
      </c>
      <c r="F152" s="494">
        <f t="shared" si="2"/>
        <v>297215235.31000012</v>
      </c>
    </row>
    <row r="153" spans="1:6" s="275" customFormat="1" ht="41.25" customHeight="1" x14ac:dyDescent="0.2">
      <c r="A153" s="464">
        <v>44417</v>
      </c>
      <c r="B153" s="5" t="s">
        <v>7935</v>
      </c>
      <c r="C153" s="193" t="s">
        <v>7963</v>
      </c>
      <c r="D153" s="266"/>
      <c r="E153" s="42">
        <v>59766</v>
      </c>
      <c r="F153" s="494">
        <f t="shared" si="2"/>
        <v>297155469.31000012</v>
      </c>
    </row>
    <row r="154" spans="1:6" s="275" customFormat="1" ht="41.25" customHeight="1" x14ac:dyDescent="0.2">
      <c r="A154" s="464">
        <v>44417</v>
      </c>
      <c r="B154" s="5" t="s">
        <v>7936</v>
      </c>
      <c r="C154" s="193" t="s">
        <v>7964</v>
      </c>
      <c r="D154" s="266"/>
      <c r="E154" s="42">
        <v>118950.78</v>
      </c>
      <c r="F154" s="494">
        <f t="shared" si="2"/>
        <v>297036518.53000015</v>
      </c>
    </row>
    <row r="155" spans="1:6" s="275" customFormat="1" ht="41.25" customHeight="1" x14ac:dyDescent="0.2">
      <c r="A155" s="464">
        <v>44417</v>
      </c>
      <c r="B155" s="5" t="s">
        <v>7937</v>
      </c>
      <c r="C155" s="193" t="s">
        <v>7965</v>
      </c>
      <c r="D155" s="266"/>
      <c r="E155" s="42">
        <v>114945.89</v>
      </c>
      <c r="F155" s="494">
        <f t="shared" si="2"/>
        <v>296921572.64000016</v>
      </c>
    </row>
    <row r="156" spans="1:6" s="275" customFormat="1" ht="39" customHeight="1" x14ac:dyDescent="0.2">
      <c r="A156" s="464">
        <v>44417</v>
      </c>
      <c r="B156" s="5" t="s">
        <v>7938</v>
      </c>
      <c r="C156" s="193" t="s">
        <v>7966</v>
      </c>
      <c r="D156" s="266"/>
      <c r="E156" s="42">
        <v>2731.5</v>
      </c>
      <c r="F156" s="494">
        <f t="shared" si="2"/>
        <v>296918841.14000016</v>
      </c>
    </row>
    <row r="157" spans="1:6" s="275" customFormat="1" ht="76.5" customHeight="1" x14ac:dyDescent="0.2">
      <c r="A157" s="464">
        <v>44417</v>
      </c>
      <c r="B157" s="5" t="s">
        <v>7939</v>
      </c>
      <c r="C157" s="193" t="s">
        <v>7967</v>
      </c>
      <c r="D157" s="266"/>
      <c r="E157" s="42">
        <v>170850.76</v>
      </c>
      <c r="F157" s="494">
        <f t="shared" si="2"/>
        <v>296747990.38000017</v>
      </c>
    </row>
    <row r="158" spans="1:6" s="275" customFormat="1" ht="46.5" customHeight="1" x14ac:dyDescent="0.2">
      <c r="A158" s="464">
        <v>44417</v>
      </c>
      <c r="B158" s="252" t="s">
        <v>7900</v>
      </c>
      <c r="C158" s="193" t="s">
        <v>7968</v>
      </c>
      <c r="D158" s="266"/>
      <c r="E158" s="42">
        <v>13500</v>
      </c>
      <c r="F158" s="494">
        <f t="shared" si="2"/>
        <v>296734490.38000017</v>
      </c>
    </row>
    <row r="159" spans="1:6" s="275" customFormat="1" ht="79.5" customHeight="1" x14ac:dyDescent="0.2">
      <c r="A159" s="464">
        <v>44417</v>
      </c>
      <c r="B159" s="252" t="s">
        <v>7901</v>
      </c>
      <c r="C159" s="193" t="s">
        <v>7969</v>
      </c>
      <c r="D159" s="266"/>
      <c r="E159" s="42">
        <v>9000</v>
      </c>
      <c r="F159" s="494">
        <f t="shared" si="2"/>
        <v>296725490.38000017</v>
      </c>
    </row>
    <row r="160" spans="1:6" s="275" customFormat="1" ht="103.5" customHeight="1" x14ac:dyDescent="0.2">
      <c r="A160" s="464">
        <v>44417</v>
      </c>
      <c r="B160" s="252" t="s">
        <v>7902</v>
      </c>
      <c r="C160" s="193" t="s">
        <v>7970</v>
      </c>
      <c r="D160" s="266"/>
      <c r="E160" s="42">
        <v>33750</v>
      </c>
      <c r="F160" s="494">
        <f t="shared" si="2"/>
        <v>296691740.38000017</v>
      </c>
    </row>
    <row r="161" spans="1:6" s="275" customFormat="1" ht="27.75" customHeight="1" x14ac:dyDescent="0.2">
      <c r="A161" s="464">
        <v>44417</v>
      </c>
      <c r="B161" s="252" t="s">
        <v>7903</v>
      </c>
      <c r="C161" s="193" t="s">
        <v>7971</v>
      </c>
      <c r="D161" s="266"/>
      <c r="E161" s="42">
        <v>1800</v>
      </c>
      <c r="F161" s="494">
        <f t="shared" si="2"/>
        <v>296689940.38000017</v>
      </c>
    </row>
    <row r="162" spans="1:6" s="275" customFormat="1" ht="42.75" customHeight="1" x14ac:dyDescent="0.2">
      <c r="A162" s="464">
        <v>44417</v>
      </c>
      <c r="B162" s="252" t="s">
        <v>7904</v>
      </c>
      <c r="C162" s="193" t="s">
        <v>7972</v>
      </c>
      <c r="D162" s="266"/>
      <c r="E162" s="42">
        <v>25200</v>
      </c>
      <c r="F162" s="494">
        <f t="shared" si="2"/>
        <v>296664740.38000017</v>
      </c>
    </row>
    <row r="163" spans="1:6" s="275" customFormat="1" ht="50.25" customHeight="1" x14ac:dyDescent="0.2">
      <c r="A163" s="464">
        <v>44417</v>
      </c>
      <c r="B163" s="252" t="s">
        <v>7905</v>
      </c>
      <c r="C163" s="193" t="s">
        <v>7973</v>
      </c>
      <c r="D163" s="266"/>
      <c r="E163" s="42">
        <v>5757.49</v>
      </c>
      <c r="F163" s="494">
        <f t="shared" si="2"/>
        <v>296658982.89000016</v>
      </c>
    </row>
    <row r="164" spans="1:6" s="275" customFormat="1" ht="94.5" customHeight="1" x14ac:dyDescent="0.2">
      <c r="A164" s="464">
        <v>44417</v>
      </c>
      <c r="B164" s="252" t="s">
        <v>7906</v>
      </c>
      <c r="C164" s="193" t="s">
        <v>7974</v>
      </c>
      <c r="D164" s="266"/>
      <c r="E164" s="42">
        <v>99776.76</v>
      </c>
      <c r="F164" s="494">
        <f t="shared" si="2"/>
        <v>296559206.13000017</v>
      </c>
    </row>
    <row r="165" spans="1:6" s="275" customFormat="1" ht="38.25" customHeight="1" x14ac:dyDescent="0.2">
      <c r="A165" s="464">
        <v>44417</v>
      </c>
      <c r="B165" s="252" t="s">
        <v>7907</v>
      </c>
      <c r="C165" s="193" t="s">
        <v>7975</v>
      </c>
      <c r="D165" s="266"/>
      <c r="E165" s="42">
        <v>615420.48</v>
      </c>
      <c r="F165" s="494">
        <f t="shared" si="2"/>
        <v>295943785.65000015</v>
      </c>
    </row>
    <row r="166" spans="1:6" s="275" customFormat="1" ht="53.25" customHeight="1" x14ac:dyDescent="0.2">
      <c r="A166" s="464">
        <v>44417</v>
      </c>
      <c r="B166" s="252" t="s">
        <v>7908</v>
      </c>
      <c r="C166" s="193" t="s">
        <v>7976</v>
      </c>
      <c r="D166" s="266"/>
      <c r="E166" s="42">
        <v>75686.36</v>
      </c>
      <c r="F166" s="494">
        <f t="shared" si="2"/>
        <v>295868099.29000014</v>
      </c>
    </row>
    <row r="167" spans="1:6" s="275" customFormat="1" ht="42.75" customHeight="1" x14ac:dyDescent="0.2">
      <c r="A167" s="464">
        <v>44417</v>
      </c>
      <c r="B167" s="252" t="s">
        <v>7909</v>
      </c>
      <c r="C167" s="193" t="s">
        <v>7977</v>
      </c>
      <c r="D167" s="266"/>
      <c r="E167" s="42">
        <v>7202.15</v>
      </c>
      <c r="F167" s="494">
        <f t="shared" si="2"/>
        <v>295860897.14000016</v>
      </c>
    </row>
    <row r="168" spans="1:6" s="275" customFormat="1" ht="41.25" customHeight="1" x14ac:dyDescent="0.2">
      <c r="A168" s="464">
        <v>44417</v>
      </c>
      <c r="B168" s="252" t="s">
        <v>7910</v>
      </c>
      <c r="C168" s="193" t="s">
        <v>7978</v>
      </c>
      <c r="D168" s="266"/>
      <c r="E168" s="42">
        <v>6455.11</v>
      </c>
      <c r="F168" s="494">
        <f t="shared" si="2"/>
        <v>295854442.03000015</v>
      </c>
    </row>
    <row r="169" spans="1:6" s="275" customFormat="1" ht="34.5" customHeight="1" x14ac:dyDescent="0.2">
      <c r="A169" s="464">
        <v>44417</v>
      </c>
      <c r="B169" s="252" t="s">
        <v>7911</v>
      </c>
      <c r="C169" s="193" t="s">
        <v>7979</v>
      </c>
      <c r="D169" s="266"/>
      <c r="E169" s="42">
        <v>47518.5</v>
      </c>
      <c r="F169" s="494">
        <f t="shared" si="2"/>
        <v>295806923.53000015</v>
      </c>
    </row>
    <row r="170" spans="1:6" s="275" customFormat="1" ht="41.25" customHeight="1" x14ac:dyDescent="0.2">
      <c r="A170" s="464">
        <v>44418</v>
      </c>
      <c r="B170" s="252" t="s">
        <v>8012</v>
      </c>
      <c r="C170" s="193" t="s">
        <v>8070</v>
      </c>
      <c r="D170" s="266"/>
      <c r="E170" s="42">
        <v>6300</v>
      </c>
      <c r="F170" s="494">
        <f t="shared" si="2"/>
        <v>295800623.53000015</v>
      </c>
    </row>
    <row r="171" spans="1:6" s="275" customFormat="1" ht="41.25" customHeight="1" x14ac:dyDescent="0.2">
      <c r="A171" s="464">
        <v>44418</v>
      </c>
      <c r="B171" s="252" t="s">
        <v>8013</v>
      </c>
      <c r="C171" s="193" t="s">
        <v>8071</v>
      </c>
      <c r="D171" s="266"/>
      <c r="E171" s="42">
        <v>18000</v>
      </c>
      <c r="F171" s="494">
        <f t="shared" si="2"/>
        <v>295782623.53000015</v>
      </c>
    </row>
    <row r="172" spans="1:6" s="275" customFormat="1" ht="37.5" customHeight="1" x14ac:dyDescent="0.2">
      <c r="A172" s="464">
        <v>44418</v>
      </c>
      <c r="B172" s="252" t="s">
        <v>8014</v>
      </c>
      <c r="C172" s="193" t="s">
        <v>8072</v>
      </c>
      <c r="D172" s="266"/>
      <c r="E172" s="42">
        <v>5400</v>
      </c>
      <c r="F172" s="494">
        <f t="shared" si="2"/>
        <v>295777223.53000015</v>
      </c>
    </row>
    <row r="173" spans="1:6" s="275" customFormat="1" ht="38.25" customHeight="1" x14ac:dyDescent="0.2">
      <c r="A173" s="464">
        <v>44418</v>
      </c>
      <c r="B173" s="252" t="s">
        <v>8015</v>
      </c>
      <c r="C173" s="193" t="s">
        <v>8073</v>
      </c>
      <c r="D173" s="266"/>
      <c r="E173" s="42">
        <v>18000</v>
      </c>
      <c r="F173" s="494">
        <f t="shared" si="2"/>
        <v>295759223.53000015</v>
      </c>
    </row>
    <row r="174" spans="1:6" s="275" customFormat="1" ht="33.75" customHeight="1" x14ac:dyDescent="0.2">
      <c r="A174" s="464">
        <v>44418</v>
      </c>
      <c r="B174" s="252" t="s">
        <v>8016</v>
      </c>
      <c r="C174" s="193" t="s">
        <v>8074</v>
      </c>
      <c r="D174" s="266"/>
      <c r="E174" s="42">
        <v>5400</v>
      </c>
      <c r="F174" s="494">
        <f t="shared" si="2"/>
        <v>295753823.53000015</v>
      </c>
    </row>
    <row r="175" spans="1:6" s="275" customFormat="1" ht="41.25" customHeight="1" x14ac:dyDescent="0.2">
      <c r="A175" s="464">
        <v>44418</v>
      </c>
      <c r="B175" s="252" t="s">
        <v>8017</v>
      </c>
      <c r="C175" s="193" t="s">
        <v>8075</v>
      </c>
      <c r="D175" s="266"/>
      <c r="E175" s="42">
        <v>24300</v>
      </c>
      <c r="F175" s="494">
        <f t="shared" si="2"/>
        <v>295729523.53000015</v>
      </c>
    </row>
    <row r="176" spans="1:6" s="275" customFormat="1" ht="41.25" customHeight="1" x14ac:dyDescent="0.2">
      <c r="A176" s="464">
        <v>44418</v>
      </c>
      <c r="B176" s="252" t="s">
        <v>8018</v>
      </c>
      <c r="C176" s="193" t="s">
        <v>8076</v>
      </c>
      <c r="D176" s="266"/>
      <c r="E176" s="42">
        <v>15930</v>
      </c>
      <c r="F176" s="494">
        <f t="shared" si="2"/>
        <v>295713593.53000015</v>
      </c>
    </row>
    <row r="177" spans="1:6" s="275" customFormat="1" ht="46.5" customHeight="1" x14ac:dyDescent="0.2">
      <c r="A177" s="464">
        <v>44418</v>
      </c>
      <c r="B177" s="252" t="s">
        <v>8019</v>
      </c>
      <c r="C177" s="193" t="s">
        <v>8077</v>
      </c>
      <c r="D177" s="266"/>
      <c r="E177" s="42">
        <v>10890</v>
      </c>
      <c r="F177" s="494">
        <f t="shared" si="2"/>
        <v>295702703.53000015</v>
      </c>
    </row>
    <row r="178" spans="1:6" s="275" customFormat="1" ht="70.5" customHeight="1" x14ac:dyDescent="0.2">
      <c r="A178" s="464">
        <v>44418</v>
      </c>
      <c r="B178" s="252" t="s">
        <v>8020</v>
      </c>
      <c r="C178" s="193" t="s">
        <v>8078</v>
      </c>
      <c r="D178" s="266"/>
      <c r="E178" s="42">
        <v>363565</v>
      </c>
      <c r="F178" s="494">
        <f t="shared" si="2"/>
        <v>295339138.53000015</v>
      </c>
    </row>
    <row r="179" spans="1:6" s="275" customFormat="1" ht="41.25" customHeight="1" x14ac:dyDescent="0.2">
      <c r="A179" s="464">
        <v>44418</v>
      </c>
      <c r="B179" s="252" t="s">
        <v>8021</v>
      </c>
      <c r="C179" s="193" t="s">
        <v>8079</v>
      </c>
      <c r="D179" s="266"/>
      <c r="E179" s="42">
        <v>10800</v>
      </c>
      <c r="F179" s="494">
        <f t="shared" si="2"/>
        <v>295328338.53000015</v>
      </c>
    </row>
    <row r="180" spans="1:6" s="275" customFormat="1" ht="30.75" customHeight="1" x14ac:dyDescent="0.2">
      <c r="A180" s="464">
        <v>44418</v>
      </c>
      <c r="B180" s="252" t="s">
        <v>8022</v>
      </c>
      <c r="C180" s="193" t="s">
        <v>8080</v>
      </c>
      <c r="D180" s="266"/>
      <c r="E180" s="42">
        <v>4500</v>
      </c>
      <c r="F180" s="494">
        <f t="shared" si="2"/>
        <v>295323838.53000015</v>
      </c>
    </row>
    <row r="181" spans="1:6" s="275" customFormat="1" ht="64.5" customHeight="1" x14ac:dyDescent="0.2">
      <c r="A181" s="464">
        <v>44418</v>
      </c>
      <c r="B181" s="252" t="s">
        <v>8023</v>
      </c>
      <c r="C181" s="193" t="s">
        <v>8081</v>
      </c>
      <c r="D181" s="266"/>
      <c r="E181" s="42">
        <v>9000</v>
      </c>
      <c r="F181" s="494">
        <f t="shared" si="2"/>
        <v>295314838.53000015</v>
      </c>
    </row>
    <row r="182" spans="1:6" s="275" customFormat="1" ht="87" customHeight="1" x14ac:dyDescent="0.2">
      <c r="A182" s="464">
        <v>44418</v>
      </c>
      <c r="B182" s="252" t="s">
        <v>8024</v>
      </c>
      <c r="C182" s="193" t="s">
        <v>8082</v>
      </c>
      <c r="D182" s="266"/>
      <c r="E182" s="42">
        <v>56500</v>
      </c>
      <c r="F182" s="494">
        <f t="shared" si="2"/>
        <v>295258338.53000015</v>
      </c>
    </row>
    <row r="183" spans="1:6" s="275" customFormat="1" ht="69.75" customHeight="1" x14ac:dyDescent="0.2">
      <c r="A183" s="464">
        <v>44418</v>
      </c>
      <c r="B183" s="252" t="s">
        <v>8025</v>
      </c>
      <c r="C183" s="193" t="s">
        <v>8083</v>
      </c>
      <c r="D183" s="266"/>
      <c r="E183" s="42">
        <v>9000</v>
      </c>
      <c r="F183" s="494">
        <f t="shared" si="2"/>
        <v>295249338.53000015</v>
      </c>
    </row>
    <row r="184" spans="1:6" s="275" customFormat="1" ht="61.5" customHeight="1" x14ac:dyDescent="0.2">
      <c r="A184" s="464">
        <v>44418</v>
      </c>
      <c r="B184" s="252" t="s">
        <v>8026</v>
      </c>
      <c r="C184" s="193" t="s">
        <v>8084</v>
      </c>
      <c r="D184" s="266"/>
      <c r="E184" s="42">
        <v>135000</v>
      </c>
      <c r="F184" s="494">
        <f t="shared" si="2"/>
        <v>295114338.53000015</v>
      </c>
    </row>
    <row r="185" spans="1:6" s="275" customFormat="1" ht="77.25" customHeight="1" x14ac:dyDescent="0.2">
      <c r="A185" s="464">
        <v>44418</v>
      </c>
      <c r="B185" s="252" t="s">
        <v>8027</v>
      </c>
      <c r="C185" s="193" t="s">
        <v>8085</v>
      </c>
      <c r="D185" s="266"/>
      <c r="E185" s="42">
        <v>22500</v>
      </c>
      <c r="F185" s="494">
        <f t="shared" si="2"/>
        <v>295091838.53000015</v>
      </c>
    </row>
    <row r="186" spans="1:6" s="275" customFormat="1" ht="72.75" customHeight="1" x14ac:dyDescent="0.2">
      <c r="A186" s="464">
        <v>44418</v>
      </c>
      <c r="B186" s="252" t="s">
        <v>8028</v>
      </c>
      <c r="C186" s="193" t="s">
        <v>8086</v>
      </c>
      <c r="D186" s="266"/>
      <c r="E186" s="42">
        <v>202500</v>
      </c>
      <c r="F186" s="494">
        <f t="shared" si="2"/>
        <v>294889338.53000015</v>
      </c>
    </row>
    <row r="187" spans="1:6" s="275" customFormat="1" ht="69.75" customHeight="1" x14ac:dyDescent="0.2">
      <c r="A187" s="464">
        <v>44418</v>
      </c>
      <c r="B187" s="252" t="s">
        <v>8029</v>
      </c>
      <c r="C187" s="193" t="s">
        <v>8087</v>
      </c>
      <c r="D187" s="266"/>
      <c r="E187" s="42">
        <v>67800</v>
      </c>
      <c r="F187" s="494">
        <f t="shared" si="2"/>
        <v>294821538.53000015</v>
      </c>
    </row>
    <row r="188" spans="1:6" s="275" customFormat="1" ht="25.5" customHeight="1" x14ac:dyDescent="0.2">
      <c r="A188" s="464">
        <v>44418</v>
      </c>
      <c r="B188" s="252" t="s">
        <v>8201</v>
      </c>
      <c r="C188" s="193" t="s">
        <v>41</v>
      </c>
      <c r="D188" s="266"/>
      <c r="E188" s="42">
        <v>0</v>
      </c>
      <c r="F188" s="494">
        <f t="shared" si="2"/>
        <v>294821538.53000015</v>
      </c>
    </row>
    <row r="189" spans="1:6" s="275" customFormat="1" ht="54.75" customHeight="1" x14ac:dyDescent="0.2">
      <c r="A189" s="464">
        <v>44418</v>
      </c>
      <c r="B189" s="252" t="s">
        <v>8030</v>
      </c>
      <c r="C189" s="193" t="s">
        <v>8088</v>
      </c>
      <c r="D189" s="266"/>
      <c r="E189" s="42">
        <v>101700</v>
      </c>
      <c r="F189" s="494">
        <f t="shared" si="2"/>
        <v>294719838.53000015</v>
      </c>
    </row>
    <row r="190" spans="1:6" s="275" customFormat="1" ht="74.25" customHeight="1" x14ac:dyDescent="0.2">
      <c r="A190" s="464">
        <v>44418</v>
      </c>
      <c r="B190" s="252" t="s">
        <v>8031</v>
      </c>
      <c r="C190" s="193" t="s">
        <v>8089</v>
      </c>
      <c r="D190" s="266"/>
      <c r="E190" s="42">
        <v>226000</v>
      </c>
      <c r="F190" s="494">
        <f t="shared" si="2"/>
        <v>294493838.53000015</v>
      </c>
    </row>
    <row r="191" spans="1:6" s="275" customFormat="1" ht="47.25" customHeight="1" x14ac:dyDescent="0.2">
      <c r="A191" s="464">
        <v>44418</v>
      </c>
      <c r="B191" s="252" t="s">
        <v>8032</v>
      </c>
      <c r="C191" s="193" t="s">
        <v>8090</v>
      </c>
      <c r="D191" s="266"/>
      <c r="E191" s="42">
        <v>25541.759999999998</v>
      </c>
      <c r="F191" s="494">
        <f t="shared" si="2"/>
        <v>294468296.77000016</v>
      </c>
    </row>
    <row r="192" spans="1:6" s="275" customFormat="1" ht="40.5" customHeight="1" x14ac:dyDescent="0.2">
      <c r="A192" s="464">
        <v>44418</v>
      </c>
      <c r="B192" s="252" t="s">
        <v>8033</v>
      </c>
      <c r="C192" s="193" t="s">
        <v>8091</v>
      </c>
      <c r="D192" s="266"/>
      <c r="E192" s="42">
        <v>14408.36</v>
      </c>
      <c r="F192" s="494">
        <f t="shared" si="2"/>
        <v>294453888.41000015</v>
      </c>
    </row>
    <row r="193" spans="1:6" s="275" customFormat="1" ht="42.75" customHeight="1" x14ac:dyDescent="0.2">
      <c r="A193" s="464">
        <v>44418</v>
      </c>
      <c r="B193" s="252" t="s">
        <v>8034</v>
      </c>
      <c r="C193" s="193" t="s">
        <v>8093</v>
      </c>
      <c r="D193" s="266"/>
      <c r="E193" s="42">
        <v>4723.99</v>
      </c>
      <c r="F193" s="494">
        <f t="shared" si="2"/>
        <v>294449164.42000014</v>
      </c>
    </row>
    <row r="194" spans="1:6" s="275" customFormat="1" ht="41.25" customHeight="1" x14ac:dyDescent="0.2">
      <c r="A194" s="464">
        <v>44418</v>
      </c>
      <c r="B194" s="252" t="s">
        <v>8035</v>
      </c>
      <c r="C194" s="193" t="s">
        <v>8092</v>
      </c>
      <c r="D194" s="266"/>
      <c r="E194" s="42">
        <v>24750</v>
      </c>
      <c r="F194" s="494">
        <f t="shared" si="2"/>
        <v>294424414.42000014</v>
      </c>
    </row>
    <row r="195" spans="1:6" s="275" customFormat="1" ht="41.25" customHeight="1" x14ac:dyDescent="0.2">
      <c r="A195" s="464">
        <v>44418</v>
      </c>
      <c r="B195" s="252" t="s">
        <v>8036</v>
      </c>
      <c r="C195" s="193" t="s">
        <v>8094</v>
      </c>
      <c r="D195" s="266"/>
      <c r="E195" s="42">
        <v>40500</v>
      </c>
      <c r="F195" s="494">
        <f t="shared" si="2"/>
        <v>294383914.42000014</v>
      </c>
    </row>
    <row r="196" spans="1:6" s="275" customFormat="1" ht="51.75" customHeight="1" x14ac:dyDescent="0.2">
      <c r="A196" s="464">
        <v>44418</v>
      </c>
      <c r="B196" s="252" t="s">
        <v>8037</v>
      </c>
      <c r="C196" s="193" t="s">
        <v>8095</v>
      </c>
      <c r="D196" s="266"/>
      <c r="E196" s="42">
        <v>3150</v>
      </c>
      <c r="F196" s="494">
        <f t="shared" si="2"/>
        <v>294380764.42000014</v>
      </c>
    </row>
    <row r="197" spans="1:6" s="275" customFormat="1" ht="41.25" customHeight="1" x14ac:dyDescent="0.2">
      <c r="A197" s="464">
        <v>44418</v>
      </c>
      <c r="B197" s="252" t="s">
        <v>8038</v>
      </c>
      <c r="C197" s="193" t="s">
        <v>8096</v>
      </c>
      <c r="D197" s="266"/>
      <c r="E197" s="42">
        <v>5400</v>
      </c>
      <c r="F197" s="494">
        <f t="shared" si="2"/>
        <v>294375364.42000014</v>
      </c>
    </row>
    <row r="198" spans="1:6" s="275" customFormat="1" ht="41.25" customHeight="1" x14ac:dyDescent="0.2">
      <c r="A198" s="464">
        <v>44418</v>
      </c>
      <c r="B198" s="252" t="s">
        <v>8039</v>
      </c>
      <c r="C198" s="193" t="s">
        <v>8097</v>
      </c>
      <c r="D198" s="266"/>
      <c r="E198" s="42">
        <v>207493.29</v>
      </c>
      <c r="F198" s="494">
        <f t="shared" si="2"/>
        <v>294167871.13000011</v>
      </c>
    </row>
    <row r="199" spans="1:6" s="275" customFormat="1" ht="41.25" customHeight="1" x14ac:dyDescent="0.2">
      <c r="A199" s="464">
        <v>44418</v>
      </c>
      <c r="B199" s="252" t="s">
        <v>8040</v>
      </c>
      <c r="C199" s="193" t="s">
        <v>8098</v>
      </c>
      <c r="D199" s="266"/>
      <c r="E199" s="42">
        <v>60680.87</v>
      </c>
      <c r="F199" s="494">
        <f t="shared" si="2"/>
        <v>294107190.26000011</v>
      </c>
    </row>
    <row r="200" spans="1:6" s="275" customFormat="1" ht="41.25" customHeight="1" x14ac:dyDescent="0.2">
      <c r="A200" s="464">
        <v>44418</v>
      </c>
      <c r="B200" s="252" t="s">
        <v>8041</v>
      </c>
      <c r="C200" s="193" t="s">
        <v>8099</v>
      </c>
      <c r="D200" s="266"/>
      <c r="E200" s="42">
        <v>55418.55</v>
      </c>
      <c r="F200" s="494">
        <f t="shared" si="2"/>
        <v>294051771.7100001</v>
      </c>
    </row>
    <row r="201" spans="1:6" s="275" customFormat="1" ht="41.25" customHeight="1" x14ac:dyDescent="0.2">
      <c r="A201" s="464">
        <v>44418</v>
      </c>
      <c r="B201" s="252" t="s">
        <v>8042</v>
      </c>
      <c r="C201" s="193" t="s">
        <v>3972</v>
      </c>
      <c r="D201" s="266"/>
      <c r="E201" s="42">
        <v>132269.5</v>
      </c>
      <c r="F201" s="494">
        <f t="shared" si="2"/>
        <v>293919502.2100001</v>
      </c>
    </row>
    <row r="202" spans="1:6" s="275" customFormat="1" ht="41.25" customHeight="1" x14ac:dyDescent="0.2">
      <c r="A202" s="464">
        <v>44418</v>
      </c>
      <c r="B202" s="252" t="s">
        <v>8043</v>
      </c>
      <c r="C202" s="193" t="s">
        <v>8100</v>
      </c>
      <c r="D202" s="266"/>
      <c r="E202" s="42">
        <v>91010.89</v>
      </c>
      <c r="F202" s="494">
        <f t="shared" si="2"/>
        <v>293828491.32000011</v>
      </c>
    </row>
    <row r="203" spans="1:6" s="275" customFormat="1" ht="21.75" customHeight="1" x14ac:dyDescent="0.2">
      <c r="A203" s="464">
        <v>44418</v>
      </c>
      <c r="B203" s="252" t="s">
        <v>8044</v>
      </c>
      <c r="C203" s="193" t="s">
        <v>41</v>
      </c>
      <c r="D203" s="266"/>
      <c r="E203" s="42">
        <v>0</v>
      </c>
      <c r="F203" s="494">
        <f t="shared" si="2"/>
        <v>293828491.32000011</v>
      </c>
    </row>
    <row r="204" spans="1:6" s="275" customFormat="1" ht="41.25" customHeight="1" x14ac:dyDescent="0.2">
      <c r="A204" s="464">
        <v>44418</v>
      </c>
      <c r="B204" s="252" t="s">
        <v>8045</v>
      </c>
      <c r="C204" s="193" t="s">
        <v>8101</v>
      </c>
      <c r="D204" s="266"/>
      <c r="E204" s="42">
        <v>11513.3</v>
      </c>
      <c r="F204" s="494">
        <f t="shared" si="2"/>
        <v>293816978.0200001</v>
      </c>
    </row>
    <row r="205" spans="1:6" s="275" customFormat="1" ht="51" customHeight="1" x14ac:dyDescent="0.2">
      <c r="A205" s="464">
        <v>44418</v>
      </c>
      <c r="B205" s="252" t="s">
        <v>8046</v>
      </c>
      <c r="C205" s="193" t="s">
        <v>8102</v>
      </c>
      <c r="D205" s="266"/>
      <c r="E205" s="42">
        <v>23562.84</v>
      </c>
      <c r="F205" s="494">
        <f t="shared" si="2"/>
        <v>293793415.18000013</v>
      </c>
    </row>
    <row r="206" spans="1:6" s="275" customFormat="1" ht="41.25" customHeight="1" x14ac:dyDescent="0.2">
      <c r="A206" s="464">
        <v>44418</v>
      </c>
      <c r="B206" s="252" t="s">
        <v>8047</v>
      </c>
      <c r="C206" s="193" t="s">
        <v>8103</v>
      </c>
      <c r="D206" s="266"/>
      <c r="E206" s="42">
        <v>387421.72</v>
      </c>
      <c r="F206" s="494">
        <f t="shared" ref="F206:F269" si="3">F205-E206</f>
        <v>293405993.4600001</v>
      </c>
    </row>
    <row r="207" spans="1:6" s="275" customFormat="1" ht="41.25" customHeight="1" x14ac:dyDescent="0.2">
      <c r="A207" s="464">
        <v>44418</v>
      </c>
      <c r="B207" s="252" t="s">
        <v>8048</v>
      </c>
      <c r="C207" s="193" t="s">
        <v>8104</v>
      </c>
      <c r="D207" s="266"/>
      <c r="E207" s="42">
        <v>102836.7</v>
      </c>
      <c r="F207" s="494">
        <f t="shared" si="3"/>
        <v>293303156.76000011</v>
      </c>
    </row>
    <row r="208" spans="1:6" s="275" customFormat="1" ht="39.75" customHeight="1" x14ac:dyDescent="0.2">
      <c r="A208" s="464">
        <v>44418</v>
      </c>
      <c r="B208" s="252" t="s">
        <v>8049</v>
      </c>
      <c r="C208" s="193" t="s">
        <v>8105</v>
      </c>
      <c r="D208" s="266"/>
      <c r="E208" s="42">
        <v>244204.35</v>
      </c>
      <c r="F208" s="494">
        <f t="shared" si="3"/>
        <v>293058952.41000009</v>
      </c>
    </row>
    <row r="209" spans="1:6" s="275" customFormat="1" ht="41.25" customHeight="1" x14ac:dyDescent="0.2">
      <c r="A209" s="464">
        <v>44418</v>
      </c>
      <c r="B209" s="252" t="s">
        <v>8050</v>
      </c>
      <c r="C209" s="193" t="s">
        <v>8106</v>
      </c>
      <c r="D209" s="266"/>
      <c r="E209" s="42">
        <v>79696.67</v>
      </c>
      <c r="F209" s="494">
        <f t="shared" si="3"/>
        <v>292979255.74000007</v>
      </c>
    </row>
    <row r="210" spans="1:6" s="275" customFormat="1" ht="44.25" customHeight="1" x14ac:dyDescent="0.2">
      <c r="A210" s="464">
        <v>44418</v>
      </c>
      <c r="B210" s="252" t="s">
        <v>8051</v>
      </c>
      <c r="C210" s="193" t="s">
        <v>8107</v>
      </c>
      <c r="D210" s="266"/>
      <c r="E210" s="42">
        <v>106243.76</v>
      </c>
      <c r="F210" s="494">
        <f t="shared" si="3"/>
        <v>292873011.98000008</v>
      </c>
    </row>
    <row r="211" spans="1:6" s="275" customFormat="1" ht="41.25" customHeight="1" x14ac:dyDescent="0.2">
      <c r="A211" s="464">
        <v>44418</v>
      </c>
      <c r="B211" s="252" t="s">
        <v>8052</v>
      </c>
      <c r="C211" s="193" t="s">
        <v>8108</v>
      </c>
      <c r="D211" s="266"/>
      <c r="E211" s="42">
        <v>110673.64</v>
      </c>
      <c r="F211" s="494">
        <f t="shared" si="3"/>
        <v>292762338.34000009</v>
      </c>
    </row>
    <row r="212" spans="1:6" s="275" customFormat="1" ht="41.25" customHeight="1" x14ac:dyDescent="0.2">
      <c r="A212" s="464">
        <v>44418</v>
      </c>
      <c r="B212" s="252" t="s">
        <v>8053</v>
      </c>
      <c r="C212" s="193" t="s">
        <v>8109</v>
      </c>
      <c r="D212" s="266"/>
      <c r="E212" s="42">
        <v>63615.17</v>
      </c>
      <c r="F212" s="494">
        <f t="shared" si="3"/>
        <v>292698723.17000008</v>
      </c>
    </row>
    <row r="213" spans="1:6" s="275" customFormat="1" ht="41.25" customHeight="1" x14ac:dyDescent="0.2">
      <c r="A213" s="464">
        <v>44418</v>
      </c>
      <c r="B213" s="252" t="s">
        <v>8054</v>
      </c>
      <c r="C213" s="193" t="s">
        <v>8110</v>
      </c>
      <c r="D213" s="266"/>
      <c r="E213" s="42">
        <v>167305.42000000001</v>
      </c>
      <c r="F213" s="494">
        <f t="shared" si="3"/>
        <v>292531417.75000006</v>
      </c>
    </row>
    <row r="214" spans="1:6" s="275" customFormat="1" ht="41.25" customHeight="1" x14ac:dyDescent="0.2">
      <c r="A214" s="464">
        <v>44418</v>
      </c>
      <c r="B214" s="252" t="s">
        <v>8055</v>
      </c>
      <c r="C214" s="193" t="s">
        <v>8111</v>
      </c>
      <c r="D214" s="266"/>
      <c r="E214" s="42">
        <v>30382.63</v>
      </c>
      <c r="F214" s="494">
        <f t="shared" si="3"/>
        <v>292501035.12000006</v>
      </c>
    </row>
    <row r="215" spans="1:6" s="275" customFormat="1" ht="41.25" customHeight="1" x14ac:dyDescent="0.2">
      <c r="A215" s="464">
        <v>44418</v>
      </c>
      <c r="B215" s="252" t="s">
        <v>8056</v>
      </c>
      <c r="C215" s="193" t="s">
        <v>8112</v>
      </c>
      <c r="D215" s="266"/>
      <c r="E215" s="42">
        <v>155170.23999999999</v>
      </c>
      <c r="F215" s="494">
        <f t="shared" si="3"/>
        <v>292345864.88000005</v>
      </c>
    </row>
    <row r="216" spans="1:6" s="275" customFormat="1" ht="41.25" customHeight="1" x14ac:dyDescent="0.2">
      <c r="A216" s="464">
        <v>44418</v>
      </c>
      <c r="B216" s="252" t="s">
        <v>8057</v>
      </c>
      <c r="C216" s="193" t="s">
        <v>8113</v>
      </c>
      <c r="D216" s="266"/>
      <c r="E216" s="42">
        <v>32517.81</v>
      </c>
      <c r="F216" s="494">
        <f t="shared" si="3"/>
        <v>292313347.07000005</v>
      </c>
    </row>
    <row r="217" spans="1:6" s="275" customFormat="1" ht="30.75" customHeight="1" x14ac:dyDescent="0.2">
      <c r="A217" s="464">
        <v>44418</v>
      </c>
      <c r="B217" s="252" t="s">
        <v>8058</v>
      </c>
      <c r="C217" s="193" t="s">
        <v>8114</v>
      </c>
      <c r="D217" s="266"/>
      <c r="E217" s="42">
        <v>129603.5</v>
      </c>
      <c r="F217" s="494">
        <f t="shared" si="3"/>
        <v>292183743.57000005</v>
      </c>
    </row>
    <row r="218" spans="1:6" s="275" customFormat="1" ht="33" customHeight="1" x14ac:dyDescent="0.2">
      <c r="A218" s="464">
        <v>44418</v>
      </c>
      <c r="B218" s="252" t="s">
        <v>8059</v>
      </c>
      <c r="C218" s="193" t="s">
        <v>6585</v>
      </c>
      <c r="D218" s="266"/>
      <c r="E218" s="42">
        <v>48791.47</v>
      </c>
      <c r="F218" s="494">
        <f t="shared" si="3"/>
        <v>292134952.10000002</v>
      </c>
    </row>
    <row r="219" spans="1:6" s="275" customFormat="1" ht="45.75" customHeight="1" x14ac:dyDescent="0.2">
      <c r="A219" s="464">
        <v>44418</v>
      </c>
      <c r="B219" s="252" t="s">
        <v>8060</v>
      </c>
      <c r="C219" s="193" t="s">
        <v>8115</v>
      </c>
      <c r="D219" s="266"/>
      <c r="E219" s="42">
        <v>34353.61</v>
      </c>
      <c r="F219" s="494">
        <f t="shared" si="3"/>
        <v>292100598.49000001</v>
      </c>
    </row>
    <row r="220" spans="1:6" s="275" customFormat="1" ht="41.25" customHeight="1" x14ac:dyDescent="0.2">
      <c r="A220" s="464">
        <v>44418</v>
      </c>
      <c r="B220" s="252" t="s">
        <v>8061</v>
      </c>
      <c r="C220" s="193" t="s">
        <v>8116</v>
      </c>
      <c r="D220" s="266"/>
      <c r="E220" s="42">
        <v>11793.14</v>
      </c>
      <c r="F220" s="494">
        <f t="shared" si="3"/>
        <v>292088805.35000002</v>
      </c>
    </row>
    <row r="221" spans="1:6" s="275" customFormat="1" ht="41.25" customHeight="1" x14ac:dyDescent="0.2">
      <c r="A221" s="464">
        <v>44418</v>
      </c>
      <c r="B221" s="252" t="s">
        <v>8062</v>
      </c>
      <c r="C221" s="193" t="s">
        <v>8117</v>
      </c>
      <c r="D221" s="266"/>
      <c r="E221" s="42">
        <v>103832.67</v>
      </c>
      <c r="F221" s="494">
        <f t="shared" si="3"/>
        <v>291984972.68000001</v>
      </c>
    </row>
    <row r="222" spans="1:6" s="275" customFormat="1" ht="50.25" customHeight="1" x14ac:dyDescent="0.2">
      <c r="A222" s="464">
        <v>44418</v>
      </c>
      <c r="B222" s="252" t="s">
        <v>8063</v>
      </c>
      <c r="C222" s="193" t="s">
        <v>8118</v>
      </c>
      <c r="D222" s="266"/>
      <c r="E222" s="42">
        <v>8771.9500000000007</v>
      </c>
      <c r="F222" s="494">
        <f t="shared" si="3"/>
        <v>291976200.73000002</v>
      </c>
    </row>
    <row r="223" spans="1:6" s="275" customFormat="1" ht="41.25" customHeight="1" x14ac:dyDescent="0.2">
      <c r="A223" s="464">
        <v>44418</v>
      </c>
      <c r="B223" s="252" t="s">
        <v>8064</v>
      </c>
      <c r="C223" s="193" t="s">
        <v>8119</v>
      </c>
      <c r="D223" s="266"/>
      <c r="E223" s="42">
        <v>367992.61</v>
      </c>
      <c r="F223" s="494">
        <f t="shared" si="3"/>
        <v>291608208.12</v>
      </c>
    </row>
    <row r="224" spans="1:6" s="275" customFormat="1" ht="29.25" customHeight="1" x14ac:dyDescent="0.2">
      <c r="A224" s="464">
        <v>44418</v>
      </c>
      <c r="B224" s="252" t="s">
        <v>8065</v>
      </c>
      <c r="C224" s="193" t="s">
        <v>8120</v>
      </c>
      <c r="D224" s="266"/>
      <c r="E224" s="42">
        <v>7817.26</v>
      </c>
      <c r="F224" s="494">
        <f t="shared" si="3"/>
        <v>291600390.86000001</v>
      </c>
    </row>
    <row r="225" spans="1:6" s="275" customFormat="1" ht="30.75" customHeight="1" x14ac:dyDescent="0.2">
      <c r="A225" s="464">
        <v>44418</v>
      </c>
      <c r="B225" s="252" t="s">
        <v>8066</v>
      </c>
      <c r="C225" s="193" t="s">
        <v>8121</v>
      </c>
      <c r="D225" s="266"/>
      <c r="E225" s="42">
        <v>31594.19</v>
      </c>
      <c r="F225" s="494">
        <f t="shared" si="3"/>
        <v>291568796.67000002</v>
      </c>
    </row>
    <row r="226" spans="1:6" s="275" customFormat="1" ht="47.25" customHeight="1" x14ac:dyDescent="0.2">
      <c r="A226" s="464">
        <v>44418</v>
      </c>
      <c r="B226" s="252" t="s">
        <v>8067</v>
      </c>
      <c r="C226" s="193" t="s">
        <v>8122</v>
      </c>
      <c r="D226" s="266"/>
      <c r="E226" s="42">
        <v>415030</v>
      </c>
      <c r="F226" s="494">
        <f t="shared" si="3"/>
        <v>291153766.67000002</v>
      </c>
    </row>
    <row r="227" spans="1:6" s="275" customFormat="1" ht="41.25" customHeight="1" x14ac:dyDescent="0.2">
      <c r="A227" s="464">
        <v>44418</v>
      </c>
      <c r="B227" s="252" t="s">
        <v>8068</v>
      </c>
      <c r="C227" s="193" t="s">
        <v>8123</v>
      </c>
      <c r="D227" s="266"/>
      <c r="E227" s="42">
        <v>119701.71</v>
      </c>
      <c r="F227" s="494">
        <f t="shared" si="3"/>
        <v>291034064.96000004</v>
      </c>
    </row>
    <row r="228" spans="1:6" s="275" customFormat="1" ht="36" customHeight="1" x14ac:dyDescent="0.2">
      <c r="A228" s="464">
        <v>44418</v>
      </c>
      <c r="B228" s="252" t="s">
        <v>8069</v>
      </c>
      <c r="C228" s="193" t="s">
        <v>8124</v>
      </c>
      <c r="D228" s="266"/>
      <c r="E228" s="42">
        <v>15930</v>
      </c>
      <c r="F228" s="494">
        <f t="shared" si="3"/>
        <v>291018134.96000004</v>
      </c>
    </row>
    <row r="229" spans="1:6" s="275" customFormat="1" ht="39.75" customHeight="1" x14ac:dyDescent="0.2">
      <c r="A229" s="464">
        <v>44418</v>
      </c>
      <c r="B229" s="252" t="s">
        <v>7998</v>
      </c>
      <c r="C229" s="193" t="s">
        <v>8125</v>
      </c>
      <c r="D229" s="266"/>
      <c r="E229" s="42">
        <v>6300</v>
      </c>
      <c r="F229" s="494">
        <f t="shared" si="3"/>
        <v>291011834.96000004</v>
      </c>
    </row>
    <row r="230" spans="1:6" s="275" customFormat="1" ht="42.75" customHeight="1" x14ac:dyDescent="0.2">
      <c r="A230" s="464">
        <v>44418</v>
      </c>
      <c r="B230" s="252" t="s">
        <v>7999</v>
      </c>
      <c r="C230" s="193" t="s">
        <v>8126</v>
      </c>
      <c r="D230" s="266"/>
      <c r="E230" s="42">
        <v>5940</v>
      </c>
      <c r="F230" s="494">
        <f t="shared" si="3"/>
        <v>291005894.96000004</v>
      </c>
    </row>
    <row r="231" spans="1:6" s="275" customFormat="1" ht="39.75" customHeight="1" x14ac:dyDescent="0.2">
      <c r="A231" s="464">
        <v>44418</v>
      </c>
      <c r="B231" s="252" t="s">
        <v>8000</v>
      </c>
      <c r="C231" s="193" t="s">
        <v>8127</v>
      </c>
      <c r="D231" s="266"/>
      <c r="E231" s="42">
        <v>5850</v>
      </c>
      <c r="F231" s="494">
        <f t="shared" si="3"/>
        <v>291000044.96000004</v>
      </c>
    </row>
    <row r="232" spans="1:6" s="275" customFormat="1" ht="45" customHeight="1" x14ac:dyDescent="0.2">
      <c r="A232" s="464">
        <v>44418</v>
      </c>
      <c r="B232" s="252" t="s">
        <v>8001</v>
      </c>
      <c r="C232" s="193" t="s">
        <v>8128</v>
      </c>
      <c r="D232" s="266"/>
      <c r="E232" s="42">
        <v>54000</v>
      </c>
      <c r="F232" s="494">
        <f t="shared" si="3"/>
        <v>290946044.96000004</v>
      </c>
    </row>
    <row r="233" spans="1:6" s="275" customFormat="1" ht="44.25" customHeight="1" x14ac:dyDescent="0.2">
      <c r="A233" s="464">
        <v>44418</v>
      </c>
      <c r="B233" s="252" t="s">
        <v>8002</v>
      </c>
      <c r="C233" s="193" t="s">
        <v>8129</v>
      </c>
      <c r="D233" s="266"/>
      <c r="E233" s="42">
        <v>33300</v>
      </c>
      <c r="F233" s="494">
        <f t="shared" si="3"/>
        <v>290912744.96000004</v>
      </c>
    </row>
    <row r="234" spans="1:6" s="275" customFormat="1" ht="34.5" customHeight="1" x14ac:dyDescent="0.2">
      <c r="A234" s="464">
        <v>44418</v>
      </c>
      <c r="B234" s="252" t="s">
        <v>8003</v>
      </c>
      <c r="C234" s="193" t="s">
        <v>8130</v>
      </c>
      <c r="D234" s="266"/>
      <c r="E234" s="42">
        <v>6750</v>
      </c>
      <c r="F234" s="494">
        <f t="shared" si="3"/>
        <v>290905994.96000004</v>
      </c>
    </row>
    <row r="235" spans="1:6" s="275" customFormat="1" ht="40.5" customHeight="1" x14ac:dyDescent="0.2">
      <c r="A235" s="464">
        <v>44418</v>
      </c>
      <c r="B235" s="252" t="s">
        <v>8004</v>
      </c>
      <c r="C235" s="193" t="s">
        <v>8131</v>
      </c>
      <c r="D235" s="266"/>
      <c r="E235" s="42">
        <v>13500</v>
      </c>
      <c r="F235" s="494">
        <f t="shared" si="3"/>
        <v>290892494.96000004</v>
      </c>
    </row>
    <row r="236" spans="1:6" s="275" customFormat="1" ht="66" customHeight="1" x14ac:dyDescent="0.2">
      <c r="A236" s="464">
        <v>44418</v>
      </c>
      <c r="B236" s="252" t="s">
        <v>8005</v>
      </c>
      <c r="C236" s="193" t="s">
        <v>8132</v>
      </c>
      <c r="D236" s="266"/>
      <c r="E236" s="42">
        <v>52625.72</v>
      </c>
      <c r="F236" s="494">
        <f t="shared" si="3"/>
        <v>290839869.24000001</v>
      </c>
    </row>
    <row r="237" spans="1:6" s="275" customFormat="1" ht="73.5" customHeight="1" x14ac:dyDescent="0.2">
      <c r="A237" s="464">
        <v>44418</v>
      </c>
      <c r="B237" s="252" t="s">
        <v>8006</v>
      </c>
      <c r="C237" s="193" t="s">
        <v>8133</v>
      </c>
      <c r="D237" s="266"/>
      <c r="E237" s="42">
        <v>54000</v>
      </c>
      <c r="F237" s="494">
        <f t="shared" si="3"/>
        <v>290785869.24000001</v>
      </c>
    </row>
    <row r="238" spans="1:6" s="275" customFormat="1" ht="62.25" customHeight="1" x14ac:dyDescent="0.2">
      <c r="A238" s="464">
        <v>44418</v>
      </c>
      <c r="B238" s="252" t="s">
        <v>8007</v>
      </c>
      <c r="C238" s="193" t="s">
        <v>8134</v>
      </c>
      <c r="D238" s="266"/>
      <c r="E238" s="42">
        <v>9000</v>
      </c>
      <c r="F238" s="494">
        <f t="shared" si="3"/>
        <v>290776869.24000001</v>
      </c>
    </row>
    <row r="239" spans="1:6" s="275" customFormat="1" ht="44.25" customHeight="1" x14ac:dyDescent="0.2">
      <c r="A239" s="464">
        <v>44418</v>
      </c>
      <c r="B239" s="252" t="s">
        <v>8008</v>
      </c>
      <c r="C239" s="193" t="s">
        <v>8135</v>
      </c>
      <c r="D239" s="266"/>
      <c r="E239" s="42">
        <v>652.19000000000005</v>
      </c>
      <c r="F239" s="494">
        <f t="shared" si="3"/>
        <v>290776217.05000001</v>
      </c>
    </row>
    <row r="240" spans="1:6" s="275" customFormat="1" ht="33.75" customHeight="1" x14ac:dyDescent="0.2">
      <c r="A240" s="464">
        <v>44418</v>
      </c>
      <c r="B240" s="252" t="s">
        <v>8009</v>
      </c>
      <c r="C240" s="193" t="s">
        <v>8136</v>
      </c>
      <c r="D240" s="266"/>
      <c r="E240" s="42">
        <v>12150</v>
      </c>
      <c r="F240" s="494">
        <f t="shared" si="3"/>
        <v>290764067.05000001</v>
      </c>
    </row>
    <row r="241" spans="1:6" s="275" customFormat="1" ht="27" customHeight="1" x14ac:dyDescent="0.2">
      <c r="A241" s="464">
        <v>44418</v>
      </c>
      <c r="B241" s="252" t="s">
        <v>8010</v>
      </c>
      <c r="C241" s="193" t="s">
        <v>8137</v>
      </c>
      <c r="D241" s="266"/>
      <c r="E241" s="42">
        <v>39600</v>
      </c>
      <c r="F241" s="494">
        <f t="shared" si="3"/>
        <v>290724467.05000001</v>
      </c>
    </row>
    <row r="242" spans="1:6" s="275" customFormat="1" ht="42" customHeight="1" x14ac:dyDescent="0.2">
      <c r="A242" s="464">
        <v>44418</v>
      </c>
      <c r="B242" s="252" t="s">
        <v>8011</v>
      </c>
      <c r="C242" s="193" t="s">
        <v>8138</v>
      </c>
      <c r="D242" s="266"/>
      <c r="E242" s="42">
        <v>18000</v>
      </c>
      <c r="F242" s="494">
        <f t="shared" si="3"/>
        <v>290706467.05000001</v>
      </c>
    </row>
    <row r="243" spans="1:6" s="275" customFormat="1" ht="19.5" customHeight="1" x14ac:dyDescent="0.2">
      <c r="A243" s="464">
        <v>44419</v>
      </c>
      <c r="B243" s="5">
        <v>61226</v>
      </c>
      <c r="C243" s="576" t="s">
        <v>41</v>
      </c>
      <c r="D243" s="266"/>
      <c r="E243" s="42">
        <v>0</v>
      </c>
      <c r="F243" s="494">
        <f t="shared" si="3"/>
        <v>290706467.05000001</v>
      </c>
    </row>
    <row r="244" spans="1:6" s="275" customFormat="1" ht="72" customHeight="1" x14ac:dyDescent="0.2">
      <c r="A244" s="464">
        <v>44419</v>
      </c>
      <c r="B244" s="252" t="s">
        <v>8139</v>
      </c>
      <c r="C244" s="193" t="s">
        <v>8142</v>
      </c>
      <c r="D244" s="266"/>
      <c r="E244" s="42">
        <v>81000</v>
      </c>
      <c r="F244" s="494">
        <f t="shared" si="3"/>
        <v>290625467.05000001</v>
      </c>
    </row>
    <row r="245" spans="1:6" s="275" customFormat="1" ht="55.5" customHeight="1" x14ac:dyDescent="0.2">
      <c r="A245" s="464">
        <v>44419</v>
      </c>
      <c r="B245" s="252" t="s">
        <v>8140</v>
      </c>
      <c r="C245" s="193" t="s">
        <v>8143</v>
      </c>
      <c r="D245" s="266"/>
      <c r="E245" s="42">
        <v>250000</v>
      </c>
      <c r="F245" s="494">
        <f t="shared" si="3"/>
        <v>290375467.05000001</v>
      </c>
    </row>
    <row r="246" spans="1:6" s="275" customFormat="1" ht="68.25" customHeight="1" x14ac:dyDescent="0.2">
      <c r="A246" s="464">
        <v>44419</v>
      </c>
      <c r="B246" s="252" t="s">
        <v>8141</v>
      </c>
      <c r="C246" s="193" t="s">
        <v>8144</v>
      </c>
      <c r="D246" s="266"/>
      <c r="E246" s="42">
        <v>90000</v>
      </c>
      <c r="F246" s="494">
        <f t="shared" si="3"/>
        <v>290285467.05000001</v>
      </c>
    </row>
    <row r="247" spans="1:6" s="275" customFormat="1" ht="54" customHeight="1" x14ac:dyDescent="0.2">
      <c r="A247" s="464">
        <v>44420</v>
      </c>
      <c r="B247" s="252" t="s">
        <v>8150</v>
      </c>
      <c r="C247" s="193" t="s">
        <v>8159</v>
      </c>
      <c r="D247" s="266"/>
      <c r="E247" s="42">
        <v>59325</v>
      </c>
      <c r="F247" s="494">
        <f t="shared" si="3"/>
        <v>290226142.05000001</v>
      </c>
    </row>
    <row r="248" spans="1:6" s="275" customFormat="1" ht="39" customHeight="1" x14ac:dyDescent="0.2">
      <c r="A248" s="464">
        <v>44420</v>
      </c>
      <c r="B248" s="252" t="s">
        <v>8151</v>
      </c>
      <c r="C248" s="193" t="s">
        <v>8160</v>
      </c>
      <c r="D248" s="266"/>
      <c r="E248" s="42">
        <v>4392.8</v>
      </c>
      <c r="F248" s="494">
        <f t="shared" si="3"/>
        <v>290221749.25</v>
      </c>
    </row>
    <row r="249" spans="1:6" s="275" customFormat="1" ht="68.25" customHeight="1" x14ac:dyDescent="0.2">
      <c r="A249" s="464">
        <v>44420</v>
      </c>
      <c r="B249" s="252" t="s">
        <v>8152</v>
      </c>
      <c r="C249" s="193" t="s">
        <v>8161</v>
      </c>
      <c r="D249" s="266"/>
      <c r="E249" s="42">
        <v>45000</v>
      </c>
      <c r="F249" s="494">
        <f t="shared" si="3"/>
        <v>290176749.25</v>
      </c>
    </row>
    <row r="250" spans="1:6" s="275" customFormat="1" ht="41.25" customHeight="1" x14ac:dyDescent="0.2">
      <c r="A250" s="464">
        <v>44420</v>
      </c>
      <c r="B250" s="252" t="s">
        <v>8153</v>
      </c>
      <c r="C250" s="193" t="s">
        <v>8162</v>
      </c>
      <c r="D250" s="266"/>
      <c r="E250" s="42">
        <v>6080.93</v>
      </c>
      <c r="F250" s="494">
        <f t="shared" si="3"/>
        <v>290170668.31999999</v>
      </c>
    </row>
    <row r="251" spans="1:6" s="275" customFormat="1" ht="42" customHeight="1" x14ac:dyDescent="0.2">
      <c r="A251" s="464">
        <v>44420</v>
      </c>
      <c r="B251" s="252" t="s">
        <v>8154</v>
      </c>
      <c r="C251" s="193" t="s">
        <v>8163</v>
      </c>
      <c r="D251" s="266"/>
      <c r="E251" s="42">
        <v>146639.99</v>
      </c>
      <c r="F251" s="494">
        <f t="shared" si="3"/>
        <v>290024028.32999998</v>
      </c>
    </row>
    <row r="252" spans="1:6" s="275" customFormat="1" ht="46.5" customHeight="1" x14ac:dyDescent="0.2">
      <c r="A252" s="464">
        <v>44420</v>
      </c>
      <c r="B252" s="252" t="s">
        <v>8155</v>
      </c>
      <c r="C252" s="193" t="s">
        <v>8164</v>
      </c>
      <c r="D252" s="266"/>
      <c r="E252" s="42">
        <v>1029.5999999999999</v>
      </c>
      <c r="F252" s="494">
        <f t="shared" si="3"/>
        <v>290022998.72999996</v>
      </c>
    </row>
    <row r="253" spans="1:6" s="275" customFormat="1" ht="91.5" customHeight="1" x14ac:dyDescent="0.2">
      <c r="A253" s="464">
        <v>44420</v>
      </c>
      <c r="B253" s="252" t="s">
        <v>8156</v>
      </c>
      <c r="C253" s="193" t="s">
        <v>8165</v>
      </c>
      <c r="D253" s="266"/>
      <c r="E253" s="42">
        <v>226000</v>
      </c>
      <c r="F253" s="494">
        <f t="shared" si="3"/>
        <v>289796998.72999996</v>
      </c>
    </row>
    <row r="254" spans="1:6" s="275" customFormat="1" ht="65.25" customHeight="1" x14ac:dyDescent="0.2">
      <c r="A254" s="464">
        <v>44420</v>
      </c>
      <c r="B254" s="252" t="s">
        <v>8157</v>
      </c>
      <c r="C254" s="193" t="s">
        <v>8166</v>
      </c>
      <c r="D254" s="266"/>
      <c r="E254" s="42">
        <v>5000000</v>
      </c>
      <c r="F254" s="494">
        <f t="shared" si="3"/>
        <v>284796998.72999996</v>
      </c>
    </row>
    <row r="255" spans="1:6" s="275" customFormat="1" ht="78.75" customHeight="1" x14ac:dyDescent="0.2">
      <c r="A255" s="464">
        <v>44420</v>
      </c>
      <c r="B255" s="252" t="s">
        <v>8158</v>
      </c>
      <c r="C255" s="193" t="s">
        <v>8167</v>
      </c>
      <c r="D255" s="266"/>
      <c r="E255" s="42">
        <v>9000</v>
      </c>
      <c r="F255" s="494">
        <f t="shared" si="3"/>
        <v>284787998.72999996</v>
      </c>
    </row>
    <row r="256" spans="1:6" s="275" customFormat="1" ht="49.5" customHeight="1" x14ac:dyDescent="0.2">
      <c r="A256" s="464">
        <v>44420</v>
      </c>
      <c r="B256" s="252" t="s">
        <v>8145</v>
      </c>
      <c r="C256" s="193" t="s">
        <v>8168</v>
      </c>
      <c r="D256" s="266"/>
      <c r="E256" s="42">
        <v>46739.95</v>
      </c>
      <c r="F256" s="494">
        <f t="shared" si="3"/>
        <v>284741258.77999997</v>
      </c>
    </row>
    <row r="257" spans="1:6" s="275" customFormat="1" ht="127.5" customHeight="1" x14ac:dyDescent="0.2">
      <c r="A257" s="464">
        <v>44420</v>
      </c>
      <c r="B257" s="252" t="s">
        <v>8146</v>
      </c>
      <c r="C257" s="193" t="s">
        <v>8169</v>
      </c>
      <c r="D257" s="266"/>
      <c r="E257" s="42">
        <v>116616</v>
      </c>
      <c r="F257" s="494">
        <f t="shared" si="3"/>
        <v>284624642.77999997</v>
      </c>
    </row>
    <row r="258" spans="1:6" s="275" customFormat="1" ht="63" customHeight="1" x14ac:dyDescent="0.2">
      <c r="A258" s="464">
        <v>44420</v>
      </c>
      <c r="B258" s="252" t="s">
        <v>8147</v>
      </c>
      <c r="C258" s="193" t="s">
        <v>8170</v>
      </c>
      <c r="D258" s="266"/>
      <c r="E258" s="42">
        <v>439660</v>
      </c>
      <c r="F258" s="494">
        <f t="shared" si="3"/>
        <v>284184982.77999997</v>
      </c>
    </row>
    <row r="259" spans="1:6" s="275" customFormat="1" ht="45" customHeight="1" x14ac:dyDescent="0.2">
      <c r="A259" s="464">
        <v>44420</v>
      </c>
      <c r="B259" s="252" t="s">
        <v>8148</v>
      </c>
      <c r="C259" s="193" t="s">
        <v>8171</v>
      </c>
      <c r="D259" s="266"/>
      <c r="E259" s="42">
        <v>24976.31</v>
      </c>
      <c r="F259" s="494">
        <f t="shared" si="3"/>
        <v>284160006.46999997</v>
      </c>
    </row>
    <row r="260" spans="1:6" s="275" customFormat="1" ht="30" customHeight="1" x14ac:dyDescent="0.2">
      <c r="A260" s="464">
        <v>44420</v>
      </c>
      <c r="B260" s="252" t="s">
        <v>8149</v>
      </c>
      <c r="C260" s="193" t="s">
        <v>8172</v>
      </c>
      <c r="D260" s="266"/>
      <c r="E260" s="42">
        <v>445135.24</v>
      </c>
      <c r="F260" s="494">
        <f t="shared" si="3"/>
        <v>283714871.22999996</v>
      </c>
    </row>
    <row r="261" spans="1:6" s="275" customFormat="1" ht="41.25" customHeight="1" x14ac:dyDescent="0.2">
      <c r="A261" s="464">
        <v>44421</v>
      </c>
      <c r="B261" s="252" t="s">
        <v>8180</v>
      </c>
      <c r="C261" s="193" t="s">
        <v>8189</v>
      </c>
      <c r="D261" s="266"/>
      <c r="E261" s="42">
        <v>1375260.25</v>
      </c>
      <c r="F261" s="494">
        <f t="shared" si="3"/>
        <v>282339610.97999996</v>
      </c>
    </row>
    <row r="262" spans="1:6" s="275" customFormat="1" ht="41.25" customHeight="1" x14ac:dyDescent="0.2">
      <c r="A262" s="464">
        <v>44421</v>
      </c>
      <c r="B262" s="252" t="s">
        <v>8181</v>
      </c>
      <c r="C262" s="193" t="s">
        <v>8190</v>
      </c>
      <c r="D262" s="266"/>
      <c r="E262" s="42">
        <v>389620.21</v>
      </c>
      <c r="F262" s="494">
        <f t="shared" si="3"/>
        <v>281949990.76999998</v>
      </c>
    </row>
    <row r="263" spans="1:6" s="275" customFormat="1" ht="45" customHeight="1" x14ac:dyDescent="0.2">
      <c r="A263" s="464">
        <v>44421</v>
      </c>
      <c r="B263" s="252" t="s">
        <v>8182</v>
      </c>
      <c r="C263" s="193" t="s">
        <v>8191</v>
      </c>
      <c r="D263" s="266"/>
      <c r="E263" s="42">
        <v>324750.07</v>
      </c>
      <c r="F263" s="494">
        <f t="shared" si="3"/>
        <v>281625240.69999999</v>
      </c>
    </row>
    <row r="264" spans="1:6" s="275" customFormat="1" ht="67.5" customHeight="1" x14ac:dyDescent="0.2">
      <c r="A264" s="464">
        <v>44421</v>
      </c>
      <c r="B264" s="252" t="s">
        <v>8183</v>
      </c>
      <c r="C264" s="193" t="s">
        <v>8192</v>
      </c>
      <c r="D264" s="266"/>
      <c r="E264" s="42">
        <v>79100</v>
      </c>
      <c r="F264" s="494">
        <f t="shared" si="3"/>
        <v>281546140.69999999</v>
      </c>
    </row>
    <row r="265" spans="1:6" s="275" customFormat="1" ht="49.5" customHeight="1" x14ac:dyDescent="0.2">
      <c r="A265" s="464">
        <v>44421</v>
      </c>
      <c r="B265" s="252" t="s">
        <v>8184</v>
      </c>
      <c r="C265" s="193" t="s">
        <v>8193</v>
      </c>
      <c r="D265" s="266"/>
      <c r="E265" s="42">
        <v>226438.64</v>
      </c>
      <c r="F265" s="494">
        <f t="shared" si="3"/>
        <v>281319702.06</v>
      </c>
    </row>
    <row r="266" spans="1:6" s="275" customFormat="1" ht="43.5" customHeight="1" x14ac:dyDescent="0.2">
      <c r="A266" s="464">
        <v>44421</v>
      </c>
      <c r="B266" s="252" t="s">
        <v>8185</v>
      </c>
      <c r="C266" s="193" t="s">
        <v>8194</v>
      </c>
      <c r="D266" s="266"/>
      <c r="E266" s="42">
        <v>32682.17</v>
      </c>
      <c r="F266" s="494">
        <f t="shared" si="3"/>
        <v>281287019.88999999</v>
      </c>
    </row>
    <row r="267" spans="1:6" s="275" customFormat="1" ht="43.5" customHeight="1" x14ac:dyDescent="0.2">
      <c r="A267" s="464">
        <v>44421</v>
      </c>
      <c r="B267" s="252" t="s">
        <v>8186</v>
      </c>
      <c r="C267" s="193" t="s">
        <v>8195</v>
      </c>
      <c r="D267" s="266"/>
      <c r="E267" s="42">
        <v>264438.43</v>
      </c>
      <c r="F267" s="494">
        <f t="shared" si="3"/>
        <v>281022581.45999998</v>
      </c>
    </row>
    <row r="268" spans="1:6" s="275" customFormat="1" ht="42.75" customHeight="1" x14ac:dyDescent="0.2">
      <c r="A268" s="464">
        <v>44421</v>
      </c>
      <c r="B268" s="252" t="s">
        <v>8187</v>
      </c>
      <c r="C268" s="193" t="s">
        <v>8196</v>
      </c>
      <c r="D268" s="266"/>
      <c r="E268" s="42">
        <v>78246.850000000006</v>
      </c>
      <c r="F268" s="494">
        <f t="shared" si="3"/>
        <v>280944334.60999995</v>
      </c>
    </row>
    <row r="269" spans="1:6" s="275" customFormat="1" ht="42" customHeight="1" x14ac:dyDescent="0.2">
      <c r="A269" s="464">
        <v>44421</v>
      </c>
      <c r="B269" s="252" t="s">
        <v>8188</v>
      </c>
      <c r="C269" s="193" t="s">
        <v>8197</v>
      </c>
      <c r="D269" s="266"/>
      <c r="E269" s="42">
        <v>214279.11</v>
      </c>
      <c r="F269" s="494">
        <f t="shared" si="3"/>
        <v>280730055.49999994</v>
      </c>
    </row>
    <row r="270" spans="1:6" s="275" customFormat="1" ht="88.5" customHeight="1" x14ac:dyDescent="0.2">
      <c r="A270" s="464">
        <v>44421</v>
      </c>
      <c r="B270" s="252" t="s">
        <v>8178</v>
      </c>
      <c r="C270" s="193" t="s">
        <v>8198</v>
      </c>
      <c r="D270" s="266"/>
      <c r="E270" s="42">
        <v>135000</v>
      </c>
      <c r="F270" s="494">
        <f t="shared" ref="F270:F333" si="4">F269-E270</f>
        <v>280595055.49999994</v>
      </c>
    </row>
    <row r="271" spans="1:6" s="275" customFormat="1" ht="97.5" customHeight="1" x14ac:dyDescent="0.2">
      <c r="A271" s="464">
        <v>44421</v>
      </c>
      <c r="B271" s="252" t="s">
        <v>8179</v>
      </c>
      <c r="C271" s="193" t="s">
        <v>8199</v>
      </c>
      <c r="D271" s="266"/>
      <c r="E271" s="42">
        <v>113000</v>
      </c>
      <c r="F271" s="494">
        <f t="shared" si="4"/>
        <v>280482055.49999994</v>
      </c>
    </row>
    <row r="272" spans="1:6" s="275" customFormat="1" ht="41.25" customHeight="1" x14ac:dyDescent="0.2">
      <c r="A272" s="464">
        <v>44425</v>
      </c>
      <c r="B272" s="252" t="s">
        <v>8249</v>
      </c>
      <c r="C272" s="193" t="s">
        <v>8260</v>
      </c>
      <c r="D272" s="266"/>
      <c r="E272" s="42">
        <v>1340</v>
      </c>
      <c r="F272" s="494">
        <f t="shared" si="4"/>
        <v>280480715.49999994</v>
      </c>
    </row>
    <row r="273" spans="1:6" s="275" customFormat="1" ht="40.5" customHeight="1" x14ac:dyDescent="0.2">
      <c r="A273" s="464">
        <v>44425</v>
      </c>
      <c r="B273" s="252" t="s">
        <v>8250</v>
      </c>
      <c r="C273" s="193" t="s">
        <v>8261</v>
      </c>
      <c r="D273" s="266"/>
      <c r="E273" s="42">
        <v>2152.1999999999998</v>
      </c>
      <c r="F273" s="494">
        <f t="shared" si="4"/>
        <v>280478563.29999995</v>
      </c>
    </row>
    <row r="274" spans="1:6" s="275" customFormat="1" ht="41.25" customHeight="1" x14ac:dyDescent="0.2">
      <c r="A274" s="464">
        <v>44425</v>
      </c>
      <c r="B274" s="252" t="s">
        <v>8251</v>
      </c>
      <c r="C274" s="193" t="s">
        <v>8262</v>
      </c>
      <c r="D274" s="266"/>
      <c r="E274" s="42">
        <v>2362.94</v>
      </c>
      <c r="F274" s="494">
        <f t="shared" si="4"/>
        <v>280476200.35999995</v>
      </c>
    </row>
    <row r="275" spans="1:6" s="275" customFormat="1" ht="43.5" customHeight="1" x14ac:dyDescent="0.2">
      <c r="A275" s="464">
        <v>44425</v>
      </c>
      <c r="B275" s="252" t="s">
        <v>8252</v>
      </c>
      <c r="C275" s="193" t="s">
        <v>8263</v>
      </c>
      <c r="D275" s="266"/>
      <c r="E275" s="42">
        <v>39102.339999999997</v>
      </c>
      <c r="F275" s="494">
        <f t="shared" si="4"/>
        <v>280437098.01999998</v>
      </c>
    </row>
    <row r="276" spans="1:6" s="275" customFormat="1" ht="41.25" customHeight="1" x14ac:dyDescent="0.2">
      <c r="A276" s="464">
        <v>44425</v>
      </c>
      <c r="B276" s="252" t="s">
        <v>8253</v>
      </c>
      <c r="C276" s="193" t="s">
        <v>8264</v>
      </c>
      <c r="D276" s="266"/>
      <c r="E276" s="42">
        <v>199353.95</v>
      </c>
      <c r="F276" s="494">
        <f t="shared" si="4"/>
        <v>280237744.06999999</v>
      </c>
    </row>
    <row r="277" spans="1:6" s="275" customFormat="1" ht="50.25" customHeight="1" x14ac:dyDescent="0.2">
      <c r="A277" s="464">
        <v>44425</v>
      </c>
      <c r="B277" s="252" t="s">
        <v>8254</v>
      </c>
      <c r="C277" s="193" t="s">
        <v>8265</v>
      </c>
      <c r="D277" s="266"/>
      <c r="E277" s="42">
        <v>22000</v>
      </c>
      <c r="F277" s="494">
        <f t="shared" si="4"/>
        <v>280215744.06999999</v>
      </c>
    </row>
    <row r="278" spans="1:6" s="275" customFormat="1" ht="25.5" customHeight="1" x14ac:dyDescent="0.2">
      <c r="A278" s="464">
        <v>44425</v>
      </c>
      <c r="B278" s="252" t="s">
        <v>8267</v>
      </c>
      <c r="C278" s="193" t="s">
        <v>41</v>
      </c>
      <c r="D278" s="266"/>
      <c r="E278" s="42">
        <v>0</v>
      </c>
      <c r="F278" s="494">
        <f t="shared" si="4"/>
        <v>280215744.06999999</v>
      </c>
    </row>
    <row r="279" spans="1:6" s="275" customFormat="1" ht="41.25" customHeight="1" x14ac:dyDescent="0.2">
      <c r="A279" s="464">
        <v>44425</v>
      </c>
      <c r="B279" s="252" t="s">
        <v>8255</v>
      </c>
      <c r="C279" s="193" t="s">
        <v>8266</v>
      </c>
      <c r="D279" s="266"/>
      <c r="E279" s="42">
        <v>187688.05</v>
      </c>
      <c r="F279" s="494">
        <f t="shared" si="4"/>
        <v>280028056.01999998</v>
      </c>
    </row>
    <row r="280" spans="1:6" s="275" customFormat="1" ht="41.25" customHeight="1" x14ac:dyDescent="0.2">
      <c r="A280" s="464">
        <v>44425</v>
      </c>
      <c r="B280" s="252" t="s">
        <v>8256</v>
      </c>
      <c r="C280" s="193" t="s">
        <v>8268</v>
      </c>
      <c r="D280" s="266"/>
      <c r="E280" s="42">
        <v>91272.639999999999</v>
      </c>
      <c r="F280" s="494">
        <f t="shared" si="4"/>
        <v>279936783.38</v>
      </c>
    </row>
    <row r="281" spans="1:6" s="275" customFormat="1" ht="59.25" customHeight="1" x14ac:dyDescent="0.2">
      <c r="A281" s="464">
        <v>44425</v>
      </c>
      <c r="B281" s="252" t="s">
        <v>8257</v>
      </c>
      <c r="C281" s="193" t="s">
        <v>8269</v>
      </c>
      <c r="D281" s="266"/>
      <c r="E281" s="42">
        <v>9000</v>
      </c>
      <c r="F281" s="494">
        <f t="shared" si="4"/>
        <v>279927783.38</v>
      </c>
    </row>
    <row r="282" spans="1:6" s="275" customFormat="1" ht="62.25" customHeight="1" x14ac:dyDescent="0.2">
      <c r="A282" s="464">
        <v>44425</v>
      </c>
      <c r="B282" s="252" t="s">
        <v>8258</v>
      </c>
      <c r="C282" s="193" t="s">
        <v>8270</v>
      </c>
      <c r="D282" s="266"/>
      <c r="E282" s="42">
        <v>537948.31000000006</v>
      </c>
      <c r="F282" s="494">
        <f t="shared" si="4"/>
        <v>279389835.06999999</v>
      </c>
    </row>
    <row r="283" spans="1:6" s="275" customFormat="1" ht="41.25" customHeight="1" x14ac:dyDescent="0.2">
      <c r="A283" s="464">
        <v>44425</v>
      </c>
      <c r="B283" s="252" t="s">
        <v>8259</v>
      </c>
      <c r="C283" s="193" t="s">
        <v>8271</v>
      </c>
      <c r="D283" s="266"/>
      <c r="E283" s="42">
        <v>632400</v>
      </c>
      <c r="F283" s="494">
        <f t="shared" si="4"/>
        <v>278757435.06999999</v>
      </c>
    </row>
    <row r="284" spans="1:6" s="275" customFormat="1" ht="59.25" customHeight="1" x14ac:dyDescent="0.2">
      <c r="A284" s="464">
        <v>44425</v>
      </c>
      <c r="B284" s="252" t="s">
        <v>8247</v>
      </c>
      <c r="C284" s="193" t="s">
        <v>8272</v>
      </c>
      <c r="D284" s="266"/>
      <c r="E284" s="42">
        <v>245195</v>
      </c>
      <c r="F284" s="494">
        <f t="shared" si="4"/>
        <v>278512240.06999999</v>
      </c>
    </row>
    <row r="285" spans="1:6" s="275" customFormat="1" ht="88.5" customHeight="1" x14ac:dyDescent="0.2">
      <c r="A285" s="464">
        <v>44425</v>
      </c>
      <c r="B285" s="252" t="s">
        <v>8248</v>
      </c>
      <c r="C285" s="193" t="s">
        <v>8273</v>
      </c>
      <c r="D285" s="266"/>
      <c r="E285" s="42">
        <v>67500</v>
      </c>
      <c r="F285" s="494">
        <f t="shared" si="4"/>
        <v>278444740.06999999</v>
      </c>
    </row>
    <row r="286" spans="1:6" s="275" customFormat="1" ht="51.75" customHeight="1" x14ac:dyDescent="0.2">
      <c r="A286" s="464">
        <v>44427</v>
      </c>
      <c r="B286" s="252" t="s">
        <v>8280</v>
      </c>
      <c r="C286" s="193" t="s">
        <v>8288</v>
      </c>
      <c r="D286" s="266"/>
      <c r="E286" s="42">
        <v>9800</v>
      </c>
      <c r="F286" s="494">
        <f t="shared" si="4"/>
        <v>278434940.06999999</v>
      </c>
    </row>
    <row r="287" spans="1:6" s="275" customFormat="1" ht="41.25" customHeight="1" x14ac:dyDescent="0.2">
      <c r="A287" s="464">
        <v>44427</v>
      </c>
      <c r="B287" s="252" t="s">
        <v>8281</v>
      </c>
      <c r="C287" s="193" t="s">
        <v>8289</v>
      </c>
      <c r="D287" s="266"/>
      <c r="E287" s="42">
        <v>1162.78</v>
      </c>
      <c r="F287" s="494">
        <f t="shared" si="4"/>
        <v>278433777.29000002</v>
      </c>
    </row>
    <row r="288" spans="1:6" s="275" customFormat="1" ht="41.25" customHeight="1" x14ac:dyDescent="0.2">
      <c r="A288" s="464">
        <v>44427</v>
      </c>
      <c r="B288" s="252" t="s">
        <v>8282</v>
      </c>
      <c r="C288" s="193" t="s">
        <v>8290</v>
      </c>
      <c r="D288" s="266"/>
      <c r="E288" s="42">
        <v>115449.54</v>
      </c>
      <c r="F288" s="494">
        <f t="shared" si="4"/>
        <v>278318327.75</v>
      </c>
    </row>
    <row r="289" spans="1:6" s="275" customFormat="1" ht="52.5" customHeight="1" x14ac:dyDescent="0.2">
      <c r="A289" s="464">
        <v>44427</v>
      </c>
      <c r="B289" s="252" t="s">
        <v>8283</v>
      </c>
      <c r="C289" s="193" t="s">
        <v>8291</v>
      </c>
      <c r="D289" s="266"/>
      <c r="E289" s="42">
        <v>412913.71</v>
      </c>
      <c r="F289" s="494">
        <f t="shared" si="4"/>
        <v>277905414.04000002</v>
      </c>
    </row>
    <row r="290" spans="1:6" s="275" customFormat="1" ht="84" customHeight="1" x14ac:dyDescent="0.2">
      <c r="A290" s="464">
        <v>44427</v>
      </c>
      <c r="B290" s="252" t="s">
        <v>8284</v>
      </c>
      <c r="C290" s="193" t="s">
        <v>8292</v>
      </c>
      <c r="D290" s="266"/>
      <c r="E290" s="42">
        <v>135000</v>
      </c>
      <c r="F290" s="494">
        <f t="shared" si="4"/>
        <v>277770414.04000002</v>
      </c>
    </row>
    <row r="291" spans="1:6" s="275" customFormat="1" ht="74.25" customHeight="1" x14ac:dyDescent="0.2">
      <c r="A291" s="464">
        <v>44427</v>
      </c>
      <c r="B291" s="252" t="s">
        <v>8285</v>
      </c>
      <c r="C291" s="193" t="s">
        <v>8294</v>
      </c>
      <c r="D291" s="266"/>
      <c r="E291" s="42">
        <v>84750</v>
      </c>
      <c r="F291" s="494">
        <f t="shared" si="4"/>
        <v>277685664.04000002</v>
      </c>
    </row>
    <row r="292" spans="1:6" s="275" customFormat="1" ht="20.25" customHeight="1" x14ac:dyDescent="0.2">
      <c r="A292" s="464">
        <v>44427</v>
      </c>
      <c r="B292" s="252" t="s">
        <v>8293</v>
      </c>
      <c r="C292" s="193" t="s">
        <v>41</v>
      </c>
      <c r="D292" s="266"/>
      <c r="E292" s="42">
        <v>0</v>
      </c>
      <c r="F292" s="494">
        <f t="shared" si="4"/>
        <v>277685664.04000002</v>
      </c>
    </row>
    <row r="293" spans="1:6" s="275" customFormat="1" ht="49.5" customHeight="1" x14ac:dyDescent="0.2">
      <c r="A293" s="464">
        <v>44427</v>
      </c>
      <c r="B293" s="252" t="s">
        <v>8286</v>
      </c>
      <c r="C293" s="193" t="s">
        <v>8426</v>
      </c>
      <c r="D293" s="266"/>
      <c r="E293" s="42">
        <v>226812.12</v>
      </c>
      <c r="F293" s="494">
        <f t="shared" si="4"/>
        <v>277458851.92000002</v>
      </c>
    </row>
    <row r="294" spans="1:6" s="275" customFormat="1" ht="63.75" customHeight="1" x14ac:dyDescent="0.2">
      <c r="A294" s="464">
        <v>44427</v>
      </c>
      <c r="B294" s="252" t="s">
        <v>8287</v>
      </c>
      <c r="C294" s="193" t="s">
        <v>8295</v>
      </c>
      <c r="D294" s="266"/>
      <c r="E294" s="42">
        <v>21278203.309999999</v>
      </c>
      <c r="F294" s="494">
        <f t="shared" si="4"/>
        <v>256180648.61000001</v>
      </c>
    </row>
    <row r="295" spans="1:6" s="275" customFormat="1" ht="50.25" customHeight="1" x14ac:dyDescent="0.2">
      <c r="A295" s="464">
        <v>44427</v>
      </c>
      <c r="B295" s="252" t="s">
        <v>8274</v>
      </c>
      <c r="C295" s="193" t="s">
        <v>8296</v>
      </c>
      <c r="D295" s="266"/>
      <c r="E295" s="42">
        <v>173445.82</v>
      </c>
      <c r="F295" s="494">
        <f t="shared" si="4"/>
        <v>256007202.79000002</v>
      </c>
    </row>
    <row r="296" spans="1:6" s="275" customFormat="1" ht="66" customHeight="1" x14ac:dyDescent="0.2">
      <c r="A296" s="464">
        <v>44427</v>
      </c>
      <c r="B296" s="252" t="s">
        <v>8275</v>
      </c>
      <c r="C296" s="193" t="s">
        <v>8297</v>
      </c>
      <c r="D296" s="266"/>
      <c r="E296" s="42">
        <v>339000</v>
      </c>
      <c r="F296" s="494">
        <f t="shared" si="4"/>
        <v>255668202.79000002</v>
      </c>
    </row>
    <row r="297" spans="1:6" s="275" customFormat="1" ht="51.75" customHeight="1" x14ac:dyDescent="0.2">
      <c r="A297" s="464">
        <v>44427</v>
      </c>
      <c r="B297" s="252" t="s">
        <v>8276</v>
      </c>
      <c r="C297" s="193" t="s">
        <v>8298</v>
      </c>
      <c r="D297" s="266"/>
      <c r="E297" s="42">
        <v>15449.85</v>
      </c>
      <c r="F297" s="494">
        <f t="shared" si="4"/>
        <v>255652752.94000003</v>
      </c>
    </row>
    <row r="298" spans="1:6" s="275" customFormat="1" ht="82.5" customHeight="1" x14ac:dyDescent="0.2">
      <c r="A298" s="464">
        <v>44427</v>
      </c>
      <c r="B298" s="252" t="s">
        <v>8277</v>
      </c>
      <c r="C298" s="193" t="s">
        <v>8299</v>
      </c>
      <c r="D298" s="266"/>
      <c r="E298" s="42">
        <v>339000</v>
      </c>
      <c r="F298" s="494">
        <f t="shared" si="4"/>
        <v>255313752.94000003</v>
      </c>
    </row>
    <row r="299" spans="1:6" s="275" customFormat="1" ht="50.25" customHeight="1" x14ac:dyDescent="0.2">
      <c r="A299" s="464">
        <v>44427</v>
      </c>
      <c r="B299" s="252" t="s">
        <v>8278</v>
      </c>
      <c r="C299" s="193" t="s">
        <v>8300</v>
      </c>
      <c r="D299" s="266"/>
      <c r="E299" s="42">
        <v>5142766.5</v>
      </c>
      <c r="F299" s="494">
        <f t="shared" si="4"/>
        <v>250170986.44000003</v>
      </c>
    </row>
    <row r="300" spans="1:6" s="275" customFormat="1" ht="44.25" customHeight="1" x14ac:dyDescent="0.2">
      <c r="A300" s="464">
        <v>44427</v>
      </c>
      <c r="B300" s="252" t="s">
        <v>8279</v>
      </c>
      <c r="C300" s="193" t="s">
        <v>8301</v>
      </c>
      <c r="D300" s="266"/>
      <c r="E300" s="42">
        <v>4925670</v>
      </c>
      <c r="F300" s="494">
        <f t="shared" si="4"/>
        <v>245245316.44000003</v>
      </c>
    </row>
    <row r="301" spans="1:6" s="275" customFormat="1" ht="48" customHeight="1" x14ac:dyDescent="0.2">
      <c r="A301" s="464">
        <v>44428</v>
      </c>
      <c r="B301" s="252" t="s">
        <v>8370</v>
      </c>
      <c r="C301" s="193" t="s">
        <v>8382</v>
      </c>
      <c r="D301" s="266"/>
      <c r="E301" s="42">
        <v>33159.03</v>
      </c>
      <c r="F301" s="494">
        <f t="shared" si="4"/>
        <v>245212157.41000003</v>
      </c>
    </row>
    <row r="302" spans="1:6" s="275" customFormat="1" ht="45.75" customHeight="1" x14ac:dyDescent="0.2">
      <c r="A302" s="464">
        <v>44428</v>
      </c>
      <c r="B302" s="252" t="s">
        <v>8371</v>
      </c>
      <c r="C302" s="193" t="s">
        <v>8383</v>
      </c>
      <c r="D302" s="266"/>
      <c r="E302" s="42">
        <v>50000</v>
      </c>
      <c r="F302" s="494">
        <f t="shared" si="4"/>
        <v>245162157.41000003</v>
      </c>
    </row>
    <row r="303" spans="1:6" s="275" customFormat="1" ht="45" customHeight="1" x14ac:dyDescent="0.2">
      <c r="A303" s="464">
        <v>44428</v>
      </c>
      <c r="B303" s="252" t="s">
        <v>8372</v>
      </c>
      <c r="C303" s="193" t="s">
        <v>8384</v>
      </c>
      <c r="D303" s="266"/>
      <c r="E303" s="42">
        <v>8002.37</v>
      </c>
      <c r="F303" s="494">
        <f t="shared" si="4"/>
        <v>245154155.04000002</v>
      </c>
    </row>
    <row r="304" spans="1:6" s="275" customFormat="1" ht="41.25" customHeight="1" x14ac:dyDescent="0.2">
      <c r="A304" s="464">
        <v>44428</v>
      </c>
      <c r="B304" s="252" t="s">
        <v>8373</v>
      </c>
      <c r="C304" s="193" t="s">
        <v>8385</v>
      </c>
      <c r="D304" s="266"/>
      <c r="E304" s="42">
        <v>19418.64</v>
      </c>
      <c r="F304" s="494">
        <f t="shared" si="4"/>
        <v>245134736.40000004</v>
      </c>
    </row>
    <row r="305" spans="1:6" s="275" customFormat="1" ht="40.5" customHeight="1" x14ac:dyDescent="0.2">
      <c r="A305" s="464">
        <v>44428</v>
      </c>
      <c r="B305" s="252" t="s">
        <v>8374</v>
      </c>
      <c r="C305" s="193" t="s">
        <v>8386</v>
      </c>
      <c r="D305" s="266"/>
      <c r="E305" s="42">
        <v>2932.8</v>
      </c>
      <c r="F305" s="494">
        <f t="shared" si="4"/>
        <v>245131803.60000002</v>
      </c>
    </row>
    <row r="306" spans="1:6" s="275" customFormat="1" ht="47.25" customHeight="1" x14ac:dyDescent="0.2">
      <c r="A306" s="464">
        <v>44428</v>
      </c>
      <c r="B306" s="252" t="s">
        <v>8375</v>
      </c>
      <c r="C306" s="193" t="s">
        <v>8387</v>
      </c>
      <c r="D306" s="266"/>
      <c r="E306" s="42">
        <v>24657.66</v>
      </c>
      <c r="F306" s="494">
        <f t="shared" si="4"/>
        <v>245107145.94000003</v>
      </c>
    </row>
    <row r="307" spans="1:6" s="275" customFormat="1" ht="49.5" customHeight="1" x14ac:dyDescent="0.2">
      <c r="A307" s="464">
        <v>44428</v>
      </c>
      <c r="B307" s="252" t="s">
        <v>8376</v>
      </c>
      <c r="C307" s="193" t="s">
        <v>8388</v>
      </c>
      <c r="D307" s="266"/>
      <c r="E307" s="42">
        <v>26999</v>
      </c>
      <c r="F307" s="494">
        <f t="shared" si="4"/>
        <v>245080146.94000003</v>
      </c>
    </row>
    <row r="308" spans="1:6" s="275" customFormat="1" ht="41.25" customHeight="1" x14ac:dyDescent="0.2">
      <c r="A308" s="464">
        <v>44428</v>
      </c>
      <c r="B308" s="252" t="s">
        <v>8377</v>
      </c>
      <c r="C308" s="193" t="s">
        <v>8389</v>
      </c>
      <c r="D308" s="266"/>
      <c r="E308" s="42">
        <v>25576.2</v>
      </c>
      <c r="F308" s="494">
        <f t="shared" si="4"/>
        <v>245054570.74000004</v>
      </c>
    </row>
    <row r="309" spans="1:6" s="275" customFormat="1" ht="42.75" customHeight="1" x14ac:dyDescent="0.2">
      <c r="A309" s="464">
        <v>44428</v>
      </c>
      <c r="B309" s="252" t="s">
        <v>8378</v>
      </c>
      <c r="C309" s="193" t="s">
        <v>8390</v>
      </c>
      <c r="D309" s="266"/>
      <c r="E309" s="42">
        <v>5148.74</v>
      </c>
      <c r="F309" s="494">
        <f t="shared" si="4"/>
        <v>245049422.00000003</v>
      </c>
    </row>
    <row r="310" spans="1:6" s="275" customFormat="1" ht="45" customHeight="1" x14ac:dyDescent="0.2">
      <c r="A310" s="464">
        <v>44428</v>
      </c>
      <c r="B310" s="252" t="s">
        <v>8379</v>
      </c>
      <c r="C310" s="193" t="s">
        <v>8391</v>
      </c>
      <c r="D310" s="266"/>
      <c r="E310" s="42">
        <v>30396.52</v>
      </c>
      <c r="F310" s="494">
        <f t="shared" si="4"/>
        <v>245019025.48000002</v>
      </c>
    </row>
    <row r="311" spans="1:6" s="275" customFormat="1" ht="59.25" customHeight="1" x14ac:dyDescent="0.2">
      <c r="A311" s="464">
        <v>44428</v>
      </c>
      <c r="B311" s="252" t="s">
        <v>8380</v>
      </c>
      <c r="C311" s="193" t="s">
        <v>8392</v>
      </c>
      <c r="D311" s="266"/>
      <c r="E311" s="42">
        <v>63981.08</v>
      </c>
      <c r="F311" s="494">
        <f t="shared" si="4"/>
        <v>244955044.40000001</v>
      </c>
    </row>
    <row r="312" spans="1:6" s="275" customFormat="1" ht="42.75" customHeight="1" x14ac:dyDescent="0.2">
      <c r="A312" s="464">
        <v>44428</v>
      </c>
      <c r="B312" s="252" t="s">
        <v>8381</v>
      </c>
      <c r="C312" s="193" t="s">
        <v>8393</v>
      </c>
      <c r="D312" s="266"/>
      <c r="E312" s="42">
        <v>114623.25</v>
      </c>
      <c r="F312" s="494">
        <f t="shared" si="4"/>
        <v>244840421.15000001</v>
      </c>
    </row>
    <row r="313" spans="1:6" s="275" customFormat="1" ht="59.25" customHeight="1" x14ac:dyDescent="0.2">
      <c r="A313" s="464">
        <v>44428</v>
      </c>
      <c r="B313" s="252" t="s">
        <v>8364</v>
      </c>
      <c r="C313" s="193" t="s">
        <v>8394</v>
      </c>
      <c r="D313" s="266"/>
      <c r="E313" s="42">
        <v>5038060.6399999997</v>
      </c>
      <c r="F313" s="494">
        <f t="shared" si="4"/>
        <v>239802360.51000002</v>
      </c>
    </row>
    <row r="314" spans="1:6" s="275" customFormat="1" ht="79.5" customHeight="1" x14ac:dyDescent="0.2">
      <c r="A314" s="464">
        <v>44428</v>
      </c>
      <c r="B314" s="252" t="s">
        <v>8365</v>
      </c>
      <c r="C314" s="193" t="s">
        <v>8395</v>
      </c>
      <c r="D314" s="266"/>
      <c r="E314" s="42">
        <v>4930.04</v>
      </c>
      <c r="F314" s="494">
        <f t="shared" si="4"/>
        <v>239797430.47000003</v>
      </c>
    </row>
    <row r="315" spans="1:6" s="275" customFormat="1" ht="57.75" customHeight="1" x14ac:dyDescent="0.2">
      <c r="A315" s="464">
        <v>44428</v>
      </c>
      <c r="B315" s="252" t="s">
        <v>8366</v>
      </c>
      <c r="C315" s="193" t="s">
        <v>8396</v>
      </c>
      <c r="D315" s="266"/>
      <c r="E315" s="42">
        <v>20471</v>
      </c>
      <c r="F315" s="494">
        <f t="shared" si="4"/>
        <v>239776959.47000003</v>
      </c>
    </row>
    <row r="316" spans="1:6" s="275" customFormat="1" ht="41.25" customHeight="1" x14ac:dyDescent="0.2">
      <c r="A316" s="464">
        <v>44428</v>
      </c>
      <c r="B316" s="252" t="s">
        <v>8367</v>
      </c>
      <c r="C316" s="193" t="s">
        <v>8397</v>
      </c>
      <c r="D316" s="266"/>
      <c r="E316" s="42">
        <v>263816.96000000002</v>
      </c>
      <c r="F316" s="494">
        <f t="shared" si="4"/>
        <v>239513142.51000002</v>
      </c>
    </row>
    <row r="317" spans="1:6" s="275" customFormat="1" ht="32.25" customHeight="1" x14ac:dyDescent="0.2">
      <c r="A317" s="464">
        <v>44428</v>
      </c>
      <c r="B317" s="252" t="s">
        <v>8368</v>
      </c>
      <c r="C317" s="193" t="s">
        <v>8398</v>
      </c>
      <c r="D317" s="266"/>
      <c r="E317" s="42">
        <v>17734966.739999998</v>
      </c>
      <c r="F317" s="494">
        <f t="shared" si="4"/>
        <v>221778175.77000001</v>
      </c>
    </row>
    <row r="318" spans="1:6" s="275" customFormat="1" ht="91.5" customHeight="1" x14ac:dyDescent="0.2">
      <c r="A318" s="464">
        <v>44428</v>
      </c>
      <c r="B318" s="252" t="s">
        <v>8369</v>
      </c>
      <c r="C318" s="193" t="s">
        <v>8399</v>
      </c>
      <c r="D318" s="266"/>
      <c r="E318" s="42">
        <v>38872</v>
      </c>
      <c r="F318" s="494">
        <f t="shared" si="4"/>
        <v>221739303.77000001</v>
      </c>
    </row>
    <row r="319" spans="1:6" s="275" customFormat="1" ht="41.25" customHeight="1" x14ac:dyDescent="0.2">
      <c r="A319" s="464">
        <v>44431</v>
      </c>
      <c r="B319" s="252" t="s">
        <v>8404</v>
      </c>
      <c r="C319" s="193" t="s">
        <v>8413</v>
      </c>
      <c r="D319" s="266"/>
      <c r="E319" s="42">
        <v>233345</v>
      </c>
      <c r="F319" s="494">
        <f t="shared" si="4"/>
        <v>221505958.77000001</v>
      </c>
    </row>
    <row r="320" spans="1:6" s="275" customFormat="1" ht="50.25" customHeight="1" x14ac:dyDescent="0.2">
      <c r="A320" s="464">
        <v>44431</v>
      </c>
      <c r="B320" s="252" t="s">
        <v>8405</v>
      </c>
      <c r="C320" s="193" t="s">
        <v>8414</v>
      </c>
      <c r="D320" s="266"/>
      <c r="E320" s="42">
        <v>1744.1</v>
      </c>
      <c r="F320" s="494">
        <f t="shared" si="4"/>
        <v>221504214.67000002</v>
      </c>
    </row>
    <row r="321" spans="1:6" s="275" customFormat="1" ht="47.25" customHeight="1" x14ac:dyDescent="0.2">
      <c r="A321" s="464">
        <v>44431</v>
      </c>
      <c r="B321" s="252" t="s">
        <v>8406</v>
      </c>
      <c r="C321" s="193" t="s">
        <v>8415</v>
      </c>
      <c r="D321" s="266"/>
      <c r="E321" s="42">
        <v>179360.57</v>
      </c>
      <c r="F321" s="494">
        <f t="shared" si="4"/>
        <v>221324854.10000002</v>
      </c>
    </row>
    <row r="322" spans="1:6" s="275" customFormat="1" ht="41.25" customHeight="1" x14ac:dyDescent="0.2">
      <c r="A322" s="464">
        <v>44431</v>
      </c>
      <c r="B322" s="252" t="s">
        <v>8407</v>
      </c>
      <c r="C322" s="193" t="s">
        <v>8416</v>
      </c>
      <c r="D322" s="266"/>
      <c r="E322" s="42">
        <v>5701.78</v>
      </c>
      <c r="F322" s="494">
        <f t="shared" si="4"/>
        <v>221319152.32000002</v>
      </c>
    </row>
    <row r="323" spans="1:6" s="275" customFormat="1" ht="42.75" customHeight="1" x14ac:dyDescent="0.2">
      <c r="A323" s="464">
        <v>44431</v>
      </c>
      <c r="B323" s="252" t="s">
        <v>8408</v>
      </c>
      <c r="C323" s="193" t="s">
        <v>8417</v>
      </c>
      <c r="D323" s="266"/>
      <c r="E323" s="42">
        <v>35461.46</v>
      </c>
      <c r="F323" s="494">
        <f t="shared" si="4"/>
        <v>221283690.86000001</v>
      </c>
    </row>
    <row r="324" spans="1:6" s="275" customFormat="1" ht="48" customHeight="1" x14ac:dyDescent="0.2">
      <c r="A324" s="464">
        <v>44431</v>
      </c>
      <c r="B324" s="252" t="s">
        <v>8409</v>
      </c>
      <c r="C324" s="193" t="s">
        <v>8418</v>
      </c>
      <c r="D324" s="266"/>
      <c r="E324" s="42">
        <v>16500.830000000002</v>
      </c>
      <c r="F324" s="494">
        <f t="shared" si="4"/>
        <v>221267190.03</v>
      </c>
    </row>
    <row r="325" spans="1:6" s="275" customFormat="1" ht="51" customHeight="1" x14ac:dyDescent="0.2">
      <c r="A325" s="464">
        <v>44431</v>
      </c>
      <c r="B325" s="252" t="s">
        <v>8410</v>
      </c>
      <c r="C325" s="193" t="s">
        <v>8419</v>
      </c>
      <c r="D325" s="266"/>
      <c r="E325" s="42">
        <v>135000</v>
      </c>
      <c r="F325" s="494">
        <f t="shared" si="4"/>
        <v>221132190.03</v>
      </c>
    </row>
    <row r="326" spans="1:6" s="275" customFormat="1" ht="41.25" customHeight="1" x14ac:dyDescent="0.2">
      <c r="A326" s="464">
        <v>44431</v>
      </c>
      <c r="B326" s="252" t="s">
        <v>8411</v>
      </c>
      <c r="C326" s="193" t="s">
        <v>8420</v>
      </c>
      <c r="D326" s="266"/>
      <c r="E326" s="42">
        <v>119409.1</v>
      </c>
      <c r="F326" s="494">
        <f t="shared" si="4"/>
        <v>221012780.93000001</v>
      </c>
    </row>
    <row r="327" spans="1:6" s="275" customFormat="1" ht="45.75" customHeight="1" x14ac:dyDescent="0.2">
      <c r="A327" s="464">
        <v>44431</v>
      </c>
      <c r="B327" s="252" t="s">
        <v>8412</v>
      </c>
      <c r="C327" s="193" t="s">
        <v>8421</v>
      </c>
      <c r="D327" s="266"/>
      <c r="E327" s="42">
        <v>702823.57</v>
      </c>
      <c r="F327" s="494">
        <f t="shared" si="4"/>
        <v>220309957.36000001</v>
      </c>
    </row>
    <row r="328" spans="1:6" s="275" customFormat="1" ht="60" customHeight="1" x14ac:dyDescent="0.2">
      <c r="A328" s="464">
        <v>44431</v>
      </c>
      <c r="B328" s="252" t="s">
        <v>8400</v>
      </c>
      <c r="C328" s="193" t="s">
        <v>8422</v>
      </c>
      <c r="D328" s="266"/>
      <c r="E328" s="42">
        <v>596077.5</v>
      </c>
      <c r="F328" s="494">
        <f t="shared" si="4"/>
        <v>219713879.86000001</v>
      </c>
    </row>
    <row r="329" spans="1:6" s="275" customFormat="1" ht="54" customHeight="1" x14ac:dyDescent="0.2">
      <c r="A329" s="464">
        <v>44431</v>
      </c>
      <c r="B329" s="252" t="s">
        <v>8401</v>
      </c>
      <c r="C329" s="193" t="s">
        <v>8423</v>
      </c>
      <c r="D329" s="266"/>
      <c r="E329" s="42">
        <v>6182.61</v>
      </c>
      <c r="F329" s="494">
        <f t="shared" si="4"/>
        <v>219707697.25</v>
      </c>
    </row>
    <row r="330" spans="1:6" s="275" customFormat="1" ht="53.25" customHeight="1" x14ac:dyDescent="0.2">
      <c r="A330" s="464">
        <v>44431</v>
      </c>
      <c r="B330" s="252" t="s">
        <v>8402</v>
      </c>
      <c r="C330" s="193" t="s">
        <v>8424</v>
      </c>
      <c r="D330" s="266"/>
      <c r="E330" s="42">
        <v>109915</v>
      </c>
      <c r="F330" s="494">
        <f t="shared" si="4"/>
        <v>219597782.25</v>
      </c>
    </row>
    <row r="331" spans="1:6" s="275" customFormat="1" ht="53.25" customHeight="1" x14ac:dyDescent="0.2">
      <c r="A331" s="464">
        <v>44431</v>
      </c>
      <c r="B331" s="252" t="s">
        <v>8403</v>
      </c>
      <c r="C331" s="193" t="s">
        <v>8425</v>
      </c>
      <c r="D331" s="266"/>
      <c r="E331" s="42">
        <v>42275</v>
      </c>
      <c r="F331" s="494">
        <f t="shared" si="4"/>
        <v>219555507.25</v>
      </c>
    </row>
    <row r="332" spans="1:6" s="275" customFormat="1" ht="22.5" customHeight="1" x14ac:dyDescent="0.2">
      <c r="A332" s="464">
        <v>44432</v>
      </c>
      <c r="B332" s="5">
        <v>61290</v>
      </c>
      <c r="C332" s="193" t="s">
        <v>41</v>
      </c>
      <c r="D332" s="266"/>
      <c r="E332" s="42">
        <v>0</v>
      </c>
      <c r="F332" s="494">
        <f t="shared" si="4"/>
        <v>219555507.25</v>
      </c>
    </row>
    <row r="333" spans="1:6" s="275" customFormat="1" ht="38.25" customHeight="1" x14ac:dyDescent="0.2">
      <c r="A333" s="464">
        <v>44432</v>
      </c>
      <c r="B333" s="5" t="s">
        <v>8429</v>
      </c>
      <c r="C333" s="193" t="s">
        <v>8442</v>
      </c>
      <c r="D333" s="266"/>
      <c r="E333" s="42">
        <v>336724.55</v>
      </c>
      <c r="F333" s="494">
        <f t="shared" si="4"/>
        <v>219218782.69999999</v>
      </c>
    </row>
    <row r="334" spans="1:6" s="275" customFormat="1" ht="41.25" customHeight="1" x14ac:dyDescent="0.2">
      <c r="A334" s="464">
        <v>44432</v>
      </c>
      <c r="B334" s="5" t="s">
        <v>8437</v>
      </c>
      <c r="C334" s="193" t="s">
        <v>8442</v>
      </c>
      <c r="D334" s="266"/>
      <c r="E334" s="42">
        <v>172116.01</v>
      </c>
      <c r="F334" s="494">
        <f t="shared" ref="F334:F397" si="5">F333-E334</f>
        <v>219046666.69</v>
      </c>
    </row>
    <row r="335" spans="1:6" s="275" customFormat="1" ht="29.25" customHeight="1" x14ac:dyDescent="0.2">
      <c r="A335" s="464">
        <v>44432</v>
      </c>
      <c r="B335" s="5" t="s">
        <v>8438</v>
      </c>
      <c r="C335" s="193" t="s">
        <v>8443</v>
      </c>
      <c r="D335" s="266"/>
      <c r="E335" s="42">
        <v>136432.20000000001</v>
      </c>
      <c r="F335" s="494">
        <f t="shared" si="5"/>
        <v>218910234.49000001</v>
      </c>
    </row>
    <row r="336" spans="1:6" s="275" customFormat="1" ht="45" customHeight="1" x14ac:dyDescent="0.2">
      <c r="A336" s="464">
        <v>44432</v>
      </c>
      <c r="B336" s="5" t="s">
        <v>8439</v>
      </c>
      <c r="C336" s="193" t="s">
        <v>8444</v>
      </c>
      <c r="D336" s="266"/>
      <c r="E336" s="42">
        <v>36423.300000000003</v>
      </c>
      <c r="F336" s="494">
        <f t="shared" si="5"/>
        <v>218873811.19</v>
      </c>
    </row>
    <row r="337" spans="1:6" s="275" customFormat="1" ht="78.75" customHeight="1" x14ac:dyDescent="0.2">
      <c r="A337" s="464">
        <v>44432</v>
      </c>
      <c r="B337" s="5" t="s">
        <v>8440</v>
      </c>
      <c r="C337" s="193" t="s">
        <v>8445</v>
      </c>
      <c r="D337" s="266"/>
      <c r="E337" s="42">
        <v>587622.5</v>
      </c>
      <c r="F337" s="494">
        <f t="shared" si="5"/>
        <v>218286188.69</v>
      </c>
    </row>
    <row r="338" spans="1:6" s="275" customFormat="1" ht="76.5" customHeight="1" x14ac:dyDescent="0.2">
      <c r="A338" s="464">
        <v>44432</v>
      </c>
      <c r="B338" s="5" t="s">
        <v>8441</v>
      </c>
      <c r="C338" s="193" t="s">
        <v>8446</v>
      </c>
      <c r="D338" s="266"/>
      <c r="E338" s="42">
        <v>401602</v>
      </c>
      <c r="F338" s="494">
        <f t="shared" si="5"/>
        <v>217884586.69</v>
      </c>
    </row>
    <row r="339" spans="1:6" s="275" customFormat="1" ht="30" customHeight="1" x14ac:dyDescent="0.2">
      <c r="A339" s="464">
        <v>44432</v>
      </c>
      <c r="B339" s="252" t="s">
        <v>8430</v>
      </c>
      <c r="C339" s="193" t="s">
        <v>8447</v>
      </c>
      <c r="D339" s="266"/>
      <c r="E339" s="42">
        <v>39645337.899999999</v>
      </c>
      <c r="F339" s="494">
        <f t="shared" si="5"/>
        <v>178239248.78999999</v>
      </c>
    </row>
    <row r="340" spans="1:6" s="275" customFormat="1" ht="24.75" customHeight="1" x14ac:dyDescent="0.2">
      <c r="A340" s="464">
        <v>44432</v>
      </c>
      <c r="B340" s="252" t="s">
        <v>8431</v>
      </c>
      <c r="C340" s="193" t="s">
        <v>41</v>
      </c>
      <c r="D340" s="266"/>
      <c r="E340" s="42">
        <v>0</v>
      </c>
      <c r="F340" s="494">
        <f t="shared" si="5"/>
        <v>178239248.78999999</v>
      </c>
    </row>
    <row r="341" spans="1:6" s="275" customFormat="1" ht="55.5" customHeight="1" x14ac:dyDescent="0.2">
      <c r="A341" s="464">
        <v>44432</v>
      </c>
      <c r="B341" s="252" t="s">
        <v>8432</v>
      </c>
      <c r="C341" s="193" t="s">
        <v>8448</v>
      </c>
      <c r="D341" s="266"/>
      <c r="E341" s="42">
        <v>122597.5</v>
      </c>
      <c r="F341" s="494">
        <f t="shared" si="5"/>
        <v>178116651.28999999</v>
      </c>
    </row>
    <row r="342" spans="1:6" s="275" customFormat="1" ht="52.5" customHeight="1" x14ac:dyDescent="0.2">
      <c r="A342" s="464">
        <v>44432</v>
      </c>
      <c r="B342" s="252" t="s">
        <v>8433</v>
      </c>
      <c r="C342" s="193" t="s">
        <v>8449</v>
      </c>
      <c r="D342" s="266"/>
      <c r="E342" s="42">
        <v>126825</v>
      </c>
      <c r="F342" s="494">
        <f t="shared" si="5"/>
        <v>177989826.28999999</v>
      </c>
    </row>
    <row r="343" spans="1:6" s="275" customFormat="1" ht="41.25" customHeight="1" x14ac:dyDescent="0.2">
      <c r="A343" s="464">
        <v>44432</v>
      </c>
      <c r="B343" s="252" t="s">
        <v>8434</v>
      </c>
      <c r="C343" s="193" t="s">
        <v>8450</v>
      </c>
      <c r="D343" s="266"/>
      <c r="E343" s="42">
        <v>108030.41</v>
      </c>
      <c r="F343" s="494">
        <f t="shared" si="5"/>
        <v>177881795.88</v>
      </c>
    </row>
    <row r="344" spans="1:6" s="275" customFormat="1" ht="30.75" customHeight="1" x14ac:dyDescent="0.2">
      <c r="A344" s="464">
        <v>44432</v>
      </c>
      <c r="B344" s="252" t="s">
        <v>8435</v>
      </c>
      <c r="C344" s="193" t="s">
        <v>8451</v>
      </c>
      <c r="D344" s="266"/>
      <c r="E344" s="42">
        <v>2339052.29</v>
      </c>
      <c r="F344" s="494">
        <f t="shared" si="5"/>
        <v>175542743.59</v>
      </c>
    </row>
    <row r="345" spans="1:6" s="275" customFormat="1" ht="51" customHeight="1" x14ac:dyDescent="0.2">
      <c r="A345" s="464">
        <v>44432</v>
      </c>
      <c r="B345" s="252" t="s">
        <v>8436</v>
      </c>
      <c r="C345" s="193" t="s">
        <v>8452</v>
      </c>
      <c r="D345" s="266"/>
      <c r="E345" s="42">
        <v>152190</v>
      </c>
      <c r="F345" s="494">
        <f t="shared" si="5"/>
        <v>175390553.59</v>
      </c>
    </row>
    <row r="346" spans="1:6" s="275" customFormat="1" ht="33.75" customHeight="1" x14ac:dyDescent="0.2">
      <c r="A346" s="464">
        <v>44433</v>
      </c>
      <c r="B346" s="252" t="s">
        <v>8528</v>
      </c>
      <c r="C346" s="193" t="s">
        <v>8529</v>
      </c>
      <c r="D346" s="266"/>
      <c r="E346" s="42">
        <v>244291.24</v>
      </c>
      <c r="F346" s="494">
        <f t="shared" si="5"/>
        <v>175146262.34999999</v>
      </c>
    </row>
    <row r="347" spans="1:6" s="275" customFormat="1" ht="40.5" customHeight="1" x14ac:dyDescent="0.2">
      <c r="A347" s="464">
        <v>44433</v>
      </c>
      <c r="B347" s="252" t="s">
        <v>8524</v>
      </c>
      <c r="C347" s="193" t="s">
        <v>8530</v>
      </c>
      <c r="D347" s="266"/>
      <c r="E347" s="42">
        <v>1664482</v>
      </c>
      <c r="F347" s="494">
        <f t="shared" si="5"/>
        <v>173481780.34999999</v>
      </c>
    </row>
    <row r="348" spans="1:6" s="275" customFormat="1" ht="54.75" customHeight="1" x14ac:dyDescent="0.2">
      <c r="A348" s="464">
        <v>44433</v>
      </c>
      <c r="B348" s="252" t="s">
        <v>8525</v>
      </c>
      <c r="C348" s="193" t="s">
        <v>8531</v>
      </c>
      <c r="D348" s="266"/>
      <c r="E348" s="42">
        <v>126825</v>
      </c>
      <c r="F348" s="494">
        <f t="shared" si="5"/>
        <v>173354955.34999999</v>
      </c>
    </row>
    <row r="349" spans="1:6" s="275" customFormat="1" ht="37.5" customHeight="1" x14ac:dyDescent="0.2">
      <c r="A349" s="464">
        <v>44433</v>
      </c>
      <c r="B349" s="252" t="s">
        <v>8526</v>
      </c>
      <c r="C349" s="193" t="s">
        <v>8532</v>
      </c>
      <c r="D349" s="266"/>
      <c r="E349" s="42">
        <v>42523583.25</v>
      </c>
      <c r="F349" s="494">
        <f t="shared" si="5"/>
        <v>130831372.09999999</v>
      </c>
    </row>
    <row r="350" spans="1:6" s="275" customFormat="1" ht="51" customHeight="1" x14ac:dyDescent="0.2">
      <c r="A350" s="464">
        <v>44433</v>
      </c>
      <c r="B350" s="252" t="s">
        <v>8527</v>
      </c>
      <c r="C350" s="193" t="s">
        <v>8533</v>
      </c>
      <c r="D350" s="266"/>
      <c r="E350" s="42">
        <v>4755293.59</v>
      </c>
      <c r="F350" s="494">
        <f t="shared" si="5"/>
        <v>126076078.50999999</v>
      </c>
    </row>
    <row r="351" spans="1:6" s="275" customFormat="1" ht="69" customHeight="1" x14ac:dyDescent="0.2">
      <c r="A351" s="464">
        <v>44434</v>
      </c>
      <c r="B351" s="252" t="s">
        <v>8543</v>
      </c>
      <c r="C351" s="193" t="s">
        <v>8547</v>
      </c>
      <c r="D351" s="266"/>
      <c r="E351" s="42">
        <v>634125</v>
      </c>
      <c r="F351" s="494">
        <f t="shared" si="5"/>
        <v>125441953.50999999</v>
      </c>
    </row>
    <row r="352" spans="1:6" s="275" customFormat="1" ht="20.25" customHeight="1" x14ac:dyDescent="0.2">
      <c r="A352" s="464">
        <v>44434</v>
      </c>
      <c r="B352" s="252" t="s">
        <v>8710</v>
      </c>
      <c r="C352" s="193" t="s">
        <v>41</v>
      </c>
      <c r="D352" s="266"/>
      <c r="E352" s="42">
        <v>0</v>
      </c>
      <c r="F352" s="494">
        <f t="shared" si="5"/>
        <v>125441953.50999999</v>
      </c>
    </row>
    <row r="353" spans="1:7" s="275" customFormat="1" ht="41.25" customHeight="1" x14ac:dyDescent="0.2">
      <c r="A353" s="464">
        <v>44434</v>
      </c>
      <c r="B353" s="252" t="s">
        <v>8544</v>
      </c>
      <c r="C353" s="193" t="s">
        <v>8548</v>
      </c>
      <c r="D353" s="266"/>
      <c r="E353" s="42">
        <v>209227.42</v>
      </c>
      <c r="F353" s="494">
        <f t="shared" si="5"/>
        <v>125232726.08999999</v>
      </c>
    </row>
    <row r="354" spans="1:7" s="275" customFormat="1" ht="42" customHeight="1" x14ac:dyDescent="0.2">
      <c r="A354" s="464">
        <v>44434</v>
      </c>
      <c r="B354" s="252" t="s">
        <v>8545</v>
      </c>
      <c r="C354" s="193" t="s">
        <v>8549</v>
      </c>
      <c r="D354" s="266"/>
      <c r="E354" s="42">
        <v>176626.1</v>
      </c>
      <c r="F354" s="494">
        <f t="shared" si="5"/>
        <v>125056099.98999999</v>
      </c>
    </row>
    <row r="355" spans="1:7" s="275" customFormat="1" ht="43.5" customHeight="1" x14ac:dyDescent="0.2">
      <c r="A355" s="464">
        <v>44434</v>
      </c>
      <c r="B355" s="252" t="s">
        <v>8546</v>
      </c>
      <c r="C355" s="193" t="s">
        <v>8550</v>
      </c>
      <c r="D355" s="266"/>
      <c r="E355" s="42">
        <v>101854.3</v>
      </c>
      <c r="F355" s="494">
        <f t="shared" si="5"/>
        <v>124954245.69</v>
      </c>
    </row>
    <row r="356" spans="1:7" s="275" customFormat="1" ht="32.25" customHeight="1" x14ac:dyDescent="0.2">
      <c r="A356" s="464">
        <v>44434</v>
      </c>
      <c r="B356" s="252" t="s">
        <v>8534</v>
      </c>
      <c r="C356" s="193" t="s">
        <v>8551</v>
      </c>
      <c r="D356" s="266"/>
      <c r="E356" s="42">
        <v>4005055.94</v>
      </c>
      <c r="F356" s="494">
        <f t="shared" si="5"/>
        <v>120949189.75</v>
      </c>
    </row>
    <row r="357" spans="1:7" s="275" customFormat="1" ht="30.75" customHeight="1" x14ac:dyDescent="0.2">
      <c r="A357" s="464">
        <v>44434</v>
      </c>
      <c r="B357" s="252" t="s">
        <v>8535</v>
      </c>
      <c r="C357" s="193" t="s">
        <v>8552</v>
      </c>
      <c r="D357" s="266"/>
      <c r="E357" s="42">
        <v>320846.7</v>
      </c>
      <c r="F357" s="494">
        <f t="shared" si="5"/>
        <v>120628343.05</v>
      </c>
    </row>
    <row r="358" spans="1:7" s="275" customFormat="1" ht="33" customHeight="1" x14ac:dyDescent="0.2">
      <c r="A358" s="464">
        <v>44434</v>
      </c>
      <c r="B358" s="252" t="s">
        <v>8536</v>
      </c>
      <c r="C358" s="193" t="s">
        <v>8553</v>
      </c>
      <c r="D358" s="266"/>
      <c r="E358" s="42">
        <v>505267.45</v>
      </c>
      <c r="F358" s="494">
        <f t="shared" si="5"/>
        <v>120123075.59999999</v>
      </c>
    </row>
    <row r="359" spans="1:7" s="275" customFormat="1" ht="30.75" customHeight="1" x14ac:dyDescent="0.2">
      <c r="A359" s="464">
        <v>44434</v>
      </c>
      <c r="B359" s="252" t="s">
        <v>8537</v>
      </c>
      <c r="C359" s="193" t="s">
        <v>8554</v>
      </c>
      <c r="D359" s="266"/>
      <c r="E359" s="42">
        <v>366528.04</v>
      </c>
      <c r="F359" s="494">
        <f t="shared" si="5"/>
        <v>119756547.55999999</v>
      </c>
    </row>
    <row r="360" spans="1:7" s="275" customFormat="1" ht="30.75" customHeight="1" x14ac:dyDescent="0.2">
      <c r="A360" s="464">
        <v>44434</v>
      </c>
      <c r="B360" s="252" t="s">
        <v>8538</v>
      </c>
      <c r="C360" s="193" t="s">
        <v>8555</v>
      </c>
      <c r="D360" s="266"/>
      <c r="E360" s="42">
        <v>102778.36</v>
      </c>
      <c r="F360" s="494">
        <f t="shared" si="5"/>
        <v>119653769.19999999</v>
      </c>
    </row>
    <row r="361" spans="1:7" s="275" customFormat="1" ht="29.25" customHeight="1" x14ac:dyDescent="0.2">
      <c r="A361" s="464">
        <v>44434</v>
      </c>
      <c r="B361" s="252" t="s">
        <v>8539</v>
      </c>
      <c r="C361" s="193" t="s">
        <v>8556</v>
      </c>
      <c r="D361" s="266"/>
      <c r="E361" s="42">
        <v>17007.330000000002</v>
      </c>
      <c r="F361" s="494">
        <f t="shared" si="5"/>
        <v>119636761.86999999</v>
      </c>
    </row>
    <row r="362" spans="1:7" s="275" customFormat="1" ht="41.25" customHeight="1" x14ac:dyDescent="0.2">
      <c r="A362" s="464">
        <v>44434</v>
      </c>
      <c r="B362" s="252" t="s">
        <v>8540</v>
      </c>
      <c r="C362" s="193" t="s">
        <v>8557</v>
      </c>
      <c r="D362" s="266"/>
      <c r="E362" s="42">
        <v>126825</v>
      </c>
      <c r="F362" s="494">
        <f t="shared" si="5"/>
        <v>119509936.86999999</v>
      </c>
    </row>
    <row r="363" spans="1:7" s="275" customFormat="1" ht="58.5" customHeight="1" x14ac:dyDescent="0.2">
      <c r="A363" s="464">
        <v>44434</v>
      </c>
      <c r="B363" s="252" t="s">
        <v>8541</v>
      </c>
      <c r="C363" s="193" t="s">
        <v>8558</v>
      </c>
      <c r="D363" s="266"/>
      <c r="E363" s="42">
        <v>126825</v>
      </c>
      <c r="F363" s="494">
        <f t="shared" si="5"/>
        <v>119383111.86999999</v>
      </c>
    </row>
    <row r="364" spans="1:7" s="275" customFormat="1" ht="51.75" customHeight="1" x14ac:dyDescent="0.2">
      <c r="A364" s="464">
        <v>44434</v>
      </c>
      <c r="B364" s="252" t="s">
        <v>8542</v>
      </c>
      <c r="C364" s="193" t="s">
        <v>8559</v>
      </c>
      <c r="D364" s="266"/>
      <c r="E364" s="42">
        <v>126825</v>
      </c>
      <c r="F364" s="494">
        <f t="shared" si="5"/>
        <v>119256286.86999999</v>
      </c>
    </row>
    <row r="365" spans="1:7" s="275" customFormat="1" ht="49.5" customHeight="1" x14ac:dyDescent="0.25">
      <c r="A365" s="464">
        <v>44435</v>
      </c>
      <c r="B365" s="252" t="s">
        <v>8560</v>
      </c>
      <c r="C365" s="193" t="s">
        <v>8592</v>
      </c>
      <c r="D365" s="266"/>
      <c r="E365" s="280">
        <v>676887.83</v>
      </c>
      <c r="F365" s="494">
        <f t="shared" si="5"/>
        <v>118579399.03999999</v>
      </c>
      <c r="G365"/>
    </row>
    <row r="366" spans="1:7" s="275" customFormat="1" ht="77.25" customHeight="1" x14ac:dyDescent="0.25">
      <c r="A366" s="464">
        <v>44435</v>
      </c>
      <c r="B366" s="252" t="s">
        <v>8561</v>
      </c>
      <c r="C366" s="193" t="s">
        <v>8593</v>
      </c>
      <c r="D366" s="266"/>
      <c r="E366" s="280">
        <v>67500</v>
      </c>
      <c r="F366" s="494">
        <f t="shared" si="5"/>
        <v>118511899.03999999</v>
      </c>
      <c r="G366"/>
    </row>
    <row r="367" spans="1:7" s="275" customFormat="1" ht="41.25" customHeight="1" x14ac:dyDescent="0.25">
      <c r="A367" s="464">
        <v>44435</v>
      </c>
      <c r="B367" s="252" t="s">
        <v>8562</v>
      </c>
      <c r="C367" s="193" t="s">
        <v>8594</v>
      </c>
      <c r="D367" s="266"/>
      <c r="E367" s="280">
        <v>81697.05</v>
      </c>
      <c r="F367" s="494">
        <f t="shared" si="5"/>
        <v>118430201.98999999</v>
      </c>
      <c r="G367"/>
    </row>
    <row r="368" spans="1:7" s="275" customFormat="1" ht="42" customHeight="1" x14ac:dyDescent="0.25">
      <c r="A368" s="464">
        <v>44435</v>
      </c>
      <c r="B368" s="252" t="s">
        <v>8563</v>
      </c>
      <c r="C368" s="193" t="s">
        <v>8595</v>
      </c>
      <c r="D368" s="266"/>
      <c r="E368" s="280">
        <v>56743.19</v>
      </c>
      <c r="F368" s="494">
        <f t="shared" si="5"/>
        <v>118373458.8</v>
      </c>
      <c r="G368"/>
    </row>
    <row r="369" spans="1:7" s="275" customFormat="1" ht="41.25" customHeight="1" x14ac:dyDescent="0.25">
      <c r="A369" s="464">
        <v>44435</v>
      </c>
      <c r="B369" s="252" t="s">
        <v>8564</v>
      </c>
      <c r="C369" s="193" t="s">
        <v>8596</v>
      </c>
      <c r="D369" s="266"/>
      <c r="E369" s="280">
        <v>187688.05</v>
      </c>
      <c r="F369" s="494">
        <f t="shared" si="5"/>
        <v>118185770.75</v>
      </c>
      <c r="G369"/>
    </row>
    <row r="370" spans="1:7" s="275" customFormat="1" ht="42.75" customHeight="1" x14ac:dyDescent="0.25">
      <c r="A370" s="464">
        <v>44435</v>
      </c>
      <c r="B370" s="252" t="s">
        <v>8565</v>
      </c>
      <c r="C370" s="193" t="s">
        <v>8597</v>
      </c>
      <c r="D370" s="266"/>
      <c r="E370" s="280">
        <v>155004.1</v>
      </c>
      <c r="F370" s="494">
        <f t="shared" si="5"/>
        <v>118030766.65000001</v>
      </c>
      <c r="G370"/>
    </row>
    <row r="371" spans="1:7" s="275" customFormat="1" ht="42" customHeight="1" x14ac:dyDescent="0.25">
      <c r="A371" s="464">
        <v>44435</v>
      </c>
      <c r="B371" s="252" t="s">
        <v>8566</v>
      </c>
      <c r="C371" s="193" t="s">
        <v>8598</v>
      </c>
      <c r="D371" s="266"/>
      <c r="E371" s="280">
        <v>32683.95</v>
      </c>
      <c r="F371" s="494">
        <f t="shared" si="5"/>
        <v>117998082.7</v>
      </c>
      <c r="G371"/>
    </row>
    <row r="372" spans="1:7" s="275" customFormat="1" ht="42.75" customHeight="1" x14ac:dyDescent="0.25">
      <c r="A372" s="464">
        <v>44435</v>
      </c>
      <c r="B372" s="252" t="s">
        <v>8567</v>
      </c>
      <c r="C372" s="193" t="s">
        <v>8599</v>
      </c>
      <c r="D372" s="266"/>
      <c r="E372" s="280">
        <v>41915.47</v>
      </c>
      <c r="F372" s="494">
        <f t="shared" si="5"/>
        <v>117956167.23</v>
      </c>
      <c r="G372"/>
    </row>
    <row r="373" spans="1:7" s="275" customFormat="1" ht="39.75" customHeight="1" x14ac:dyDescent="0.25">
      <c r="A373" s="464">
        <v>44435</v>
      </c>
      <c r="B373" s="252" t="s">
        <v>8568</v>
      </c>
      <c r="C373" s="193" t="s">
        <v>8600</v>
      </c>
      <c r="D373" s="266"/>
      <c r="E373" s="280">
        <v>8158.36</v>
      </c>
      <c r="F373" s="494">
        <f t="shared" si="5"/>
        <v>117948008.87</v>
      </c>
      <c r="G373"/>
    </row>
    <row r="374" spans="1:7" s="275" customFormat="1" ht="41.25" customHeight="1" x14ac:dyDescent="0.25">
      <c r="A374" s="464">
        <v>44435</v>
      </c>
      <c r="B374" s="252" t="s">
        <v>8569</v>
      </c>
      <c r="C374" s="193" t="s">
        <v>8601</v>
      </c>
      <c r="D374" s="266"/>
      <c r="E374" s="280">
        <v>357645.95</v>
      </c>
      <c r="F374" s="494">
        <f t="shared" si="5"/>
        <v>117590362.92</v>
      </c>
      <c r="G374"/>
    </row>
    <row r="375" spans="1:7" s="412" customFormat="1" ht="30" customHeight="1" x14ac:dyDescent="0.25">
      <c r="A375" s="464">
        <v>44435</v>
      </c>
      <c r="B375" s="252" t="s">
        <v>8570</v>
      </c>
      <c r="C375" s="193" t="s">
        <v>8602</v>
      </c>
      <c r="D375" s="402"/>
      <c r="E375" s="280">
        <v>94592.17</v>
      </c>
      <c r="F375" s="494">
        <f t="shared" si="5"/>
        <v>117495770.75</v>
      </c>
      <c r="G375"/>
    </row>
    <row r="376" spans="1:7" s="275" customFormat="1" ht="42" customHeight="1" x14ac:dyDescent="0.25">
      <c r="A376" s="464">
        <v>44435</v>
      </c>
      <c r="B376" s="252" t="s">
        <v>8571</v>
      </c>
      <c r="C376" s="193" t="s">
        <v>8603</v>
      </c>
      <c r="D376" s="266"/>
      <c r="E376" s="280">
        <v>127197.77</v>
      </c>
      <c r="F376" s="494">
        <f t="shared" si="5"/>
        <v>117368572.98</v>
      </c>
      <c r="G376"/>
    </row>
    <row r="377" spans="1:7" s="275" customFormat="1" ht="44.25" customHeight="1" x14ac:dyDescent="0.25">
      <c r="A377" s="464">
        <v>44435</v>
      </c>
      <c r="B377" s="252" t="s">
        <v>8572</v>
      </c>
      <c r="C377" s="193" t="s">
        <v>8604</v>
      </c>
      <c r="D377" s="266"/>
      <c r="E377" s="280">
        <v>13568.27</v>
      </c>
      <c r="F377" s="494">
        <f t="shared" si="5"/>
        <v>117355004.71000001</v>
      </c>
      <c r="G377"/>
    </row>
    <row r="378" spans="1:7" s="275" customFormat="1" ht="43.5" customHeight="1" x14ac:dyDescent="0.25">
      <c r="A378" s="464">
        <v>44435</v>
      </c>
      <c r="B378" s="252" t="s">
        <v>8573</v>
      </c>
      <c r="C378" s="193" t="s">
        <v>8605</v>
      </c>
      <c r="D378" s="266"/>
      <c r="E378" s="280">
        <v>180688.06</v>
      </c>
      <c r="F378" s="494">
        <f t="shared" si="5"/>
        <v>117174316.65000001</v>
      </c>
      <c r="G378"/>
    </row>
    <row r="379" spans="1:7" s="275" customFormat="1" ht="41.25" customHeight="1" x14ac:dyDescent="0.25">
      <c r="A379" s="464">
        <v>44435</v>
      </c>
      <c r="B379" s="252" t="s">
        <v>8574</v>
      </c>
      <c r="C379" s="193" t="s">
        <v>8606</v>
      </c>
      <c r="D379" s="266"/>
      <c r="E379" s="280">
        <v>35245.949999999997</v>
      </c>
      <c r="F379" s="494">
        <f t="shared" si="5"/>
        <v>117139070.7</v>
      </c>
      <c r="G379"/>
    </row>
    <row r="380" spans="1:7" s="275" customFormat="1" ht="39.75" customHeight="1" x14ac:dyDescent="0.25">
      <c r="A380" s="464">
        <v>44435</v>
      </c>
      <c r="B380" s="252" t="s">
        <v>8575</v>
      </c>
      <c r="C380" s="193" t="s">
        <v>8607</v>
      </c>
      <c r="D380" s="266"/>
      <c r="E380" s="280">
        <v>298062.40000000002</v>
      </c>
      <c r="F380" s="494">
        <f t="shared" si="5"/>
        <v>116841008.3</v>
      </c>
      <c r="G380"/>
    </row>
    <row r="381" spans="1:7" s="275" customFormat="1" ht="42.75" customHeight="1" x14ac:dyDescent="0.25">
      <c r="A381" s="464">
        <v>44435</v>
      </c>
      <c r="B381" s="252" t="s">
        <v>8576</v>
      </c>
      <c r="C381" s="193" t="s">
        <v>8608</v>
      </c>
      <c r="D381" s="266"/>
      <c r="E381" s="280">
        <v>51130.95</v>
      </c>
      <c r="F381" s="494">
        <f t="shared" si="5"/>
        <v>116789877.34999999</v>
      </c>
      <c r="G381"/>
    </row>
    <row r="382" spans="1:7" s="275" customFormat="1" ht="42" customHeight="1" x14ac:dyDescent="0.25">
      <c r="A382" s="464">
        <v>44435</v>
      </c>
      <c r="B382" s="252" t="s">
        <v>8577</v>
      </c>
      <c r="C382" s="193" t="s">
        <v>8609</v>
      </c>
      <c r="D382" s="266"/>
      <c r="E382" s="280">
        <v>12133.26</v>
      </c>
      <c r="F382" s="494">
        <f t="shared" si="5"/>
        <v>116777744.08999999</v>
      </c>
      <c r="G382"/>
    </row>
    <row r="383" spans="1:7" s="275" customFormat="1" ht="54" customHeight="1" x14ac:dyDescent="0.25">
      <c r="A383" s="464">
        <v>44435</v>
      </c>
      <c r="B383" s="252" t="s">
        <v>8578</v>
      </c>
      <c r="C383" s="193" t="s">
        <v>8610</v>
      </c>
      <c r="D383" s="266"/>
      <c r="E383" s="280">
        <v>30945.96</v>
      </c>
      <c r="F383" s="494">
        <f t="shared" si="5"/>
        <v>116746798.13</v>
      </c>
      <c r="G383"/>
    </row>
    <row r="384" spans="1:7" s="275" customFormat="1" ht="60" customHeight="1" x14ac:dyDescent="0.25">
      <c r="A384" s="464">
        <v>44435</v>
      </c>
      <c r="B384" s="252" t="s">
        <v>8579</v>
      </c>
      <c r="C384" s="193" t="s">
        <v>8611</v>
      </c>
      <c r="D384" s="266"/>
      <c r="E384" s="280">
        <v>30000</v>
      </c>
      <c r="F384" s="494">
        <f t="shared" si="5"/>
        <v>116716798.13</v>
      </c>
      <c r="G384"/>
    </row>
    <row r="385" spans="1:7" s="275" customFormat="1" ht="40.5" customHeight="1" x14ac:dyDescent="0.25">
      <c r="A385" s="464">
        <v>44435</v>
      </c>
      <c r="B385" s="252" t="s">
        <v>8580</v>
      </c>
      <c r="C385" s="193" t="s">
        <v>8612</v>
      </c>
      <c r="D385" s="266"/>
      <c r="E385" s="280">
        <v>2700</v>
      </c>
      <c r="F385" s="494">
        <f t="shared" si="5"/>
        <v>116714098.13</v>
      </c>
      <c r="G385"/>
    </row>
    <row r="386" spans="1:7" s="275" customFormat="1" ht="45" customHeight="1" x14ac:dyDescent="0.25">
      <c r="A386" s="464">
        <v>44435</v>
      </c>
      <c r="B386" s="252" t="s">
        <v>8581</v>
      </c>
      <c r="C386" s="193" t="s">
        <v>8613</v>
      </c>
      <c r="D386" s="266"/>
      <c r="E386" s="280">
        <v>107781.89</v>
      </c>
      <c r="F386" s="494">
        <f t="shared" si="5"/>
        <v>116606316.23999999</v>
      </c>
      <c r="G386"/>
    </row>
    <row r="387" spans="1:7" s="275" customFormat="1" ht="32.25" customHeight="1" x14ac:dyDescent="0.25">
      <c r="A387" s="464">
        <v>44435</v>
      </c>
      <c r="B387" s="252" t="s">
        <v>8582</v>
      </c>
      <c r="C387" s="193" t="s">
        <v>8614</v>
      </c>
      <c r="D387" s="266"/>
      <c r="E387" s="280">
        <v>412713.96</v>
      </c>
      <c r="F387" s="494">
        <f t="shared" si="5"/>
        <v>116193602.28</v>
      </c>
      <c r="G387"/>
    </row>
    <row r="388" spans="1:7" s="275" customFormat="1" ht="28.5" customHeight="1" x14ac:dyDescent="0.25">
      <c r="A388" s="464">
        <v>44435</v>
      </c>
      <c r="B388" s="252" t="s">
        <v>8583</v>
      </c>
      <c r="C388" s="193" t="s">
        <v>8615</v>
      </c>
      <c r="D388" s="266"/>
      <c r="E388" s="280">
        <v>1183829.01</v>
      </c>
      <c r="F388" s="494">
        <f t="shared" si="5"/>
        <v>115009773.27</v>
      </c>
      <c r="G388"/>
    </row>
    <row r="389" spans="1:7" s="275" customFormat="1" ht="53.25" customHeight="1" x14ac:dyDescent="0.25">
      <c r="A389" s="464">
        <v>44435</v>
      </c>
      <c r="B389" s="252" t="s">
        <v>8584</v>
      </c>
      <c r="C389" s="193" t="s">
        <v>7649</v>
      </c>
      <c r="D389" s="266"/>
      <c r="E389" s="280">
        <v>247621.94</v>
      </c>
      <c r="F389" s="494">
        <f t="shared" si="5"/>
        <v>114762151.33</v>
      </c>
      <c r="G389"/>
    </row>
    <row r="390" spans="1:7" s="275" customFormat="1" ht="29.25" customHeight="1" x14ac:dyDescent="0.25">
      <c r="A390" s="464">
        <v>44435</v>
      </c>
      <c r="B390" s="252" t="s">
        <v>8585</v>
      </c>
      <c r="C390" s="193" t="s">
        <v>8616</v>
      </c>
      <c r="D390" s="266"/>
      <c r="E390" s="280">
        <v>25990</v>
      </c>
      <c r="F390" s="494">
        <f t="shared" si="5"/>
        <v>114736161.33</v>
      </c>
      <c r="G390"/>
    </row>
    <row r="391" spans="1:7" s="275" customFormat="1" ht="86.25" customHeight="1" x14ac:dyDescent="0.25">
      <c r="A391" s="464">
        <v>44435</v>
      </c>
      <c r="B391" s="252" t="s">
        <v>8586</v>
      </c>
      <c r="C391" s="193" t="s">
        <v>8617</v>
      </c>
      <c r="D391" s="266"/>
      <c r="E391" s="280">
        <v>28250</v>
      </c>
      <c r="F391" s="494">
        <f t="shared" si="5"/>
        <v>114707911.33</v>
      </c>
      <c r="G391"/>
    </row>
    <row r="392" spans="1:7" s="275" customFormat="1" ht="75" customHeight="1" x14ac:dyDescent="0.25">
      <c r="A392" s="464">
        <v>44435</v>
      </c>
      <c r="B392" s="252" t="s">
        <v>8587</v>
      </c>
      <c r="C392" s="193" t="s">
        <v>8618</v>
      </c>
      <c r="D392" s="266"/>
      <c r="E392" s="280">
        <v>744040</v>
      </c>
      <c r="F392" s="494">
        <f t="shared" si="5"/>
        <v>113963871.33</v>
      </c>
      <c r="G392"/>
    </row>
    <row r="393" spans="1:7" s="275" customFormat="1" ht="51" customHeight="1" x14ac:dyDescent="0.25">
      <c r="A393" s="464">
        <v>44435</v>
      </c>
      <c r="B393" s="252" t="s">
        <v>8588</v>
      </c>
      <c r="C393" s="193" t="s">
        <v>8619</v>
      </c>
      <c r="D393" s="266"/>
      <c r="E393" s="280">
        <v>179950.2</v>
      </c>
      <c r="F393" s="494">
        <f t="shared" si="5"/>
        <v>113783921.13</v>
      </c>
      <c r="G393"/>
    </row>
    <row r="394" spans="1:7" s="275" customFormat="1" ht="81.75" customHeight="1" x14ac:dyDescent="0.25">
      <c r="A394" s="464">
        <v>44435</v>
      </c>
      <c r="B394" s="252" t="s">
        <v>8589</v>
      </c>
      <c r="C394" s="193" t="s">
        <v>8620</v>
      </c>
      <c r="D394" s="266"/>
      <c r="E394" s="280">
        <v>117633</v>
      </c>
      <c r="F394" s="494">
        <f t="shared" si="5"/>
        <v>113666288.13</v>
      </c>
      <c r="G394"/>
    </row>
    <row r="395" spans="1:7" s="275" customFormat="1" ht="44.25" customHeight="1" x14ac:dyDescent="0.25">
      <c r="A395" s="464">
        <v>44435</v>
      </c>
      <c r="B395" s="252" t="s">
        <v>8590</v>
      </c>
      <c r="C395" s="193" t="s">
        <v>8621</v>
      </c>
      <c r="D395" s="266"/>
      <c r="E395" s="280">
        <v>202000</v>
      </c>
      <c r="F395" s="494">
        <f t="shared" si="5"/>
        <v>113464288.13</v>
      </c>
      <c r="G395"/>
    </row>
    <row r="396" spans="1:7" s="275" customFormat="1" ht="57" customHeight="1" x14ac:dyDescent="0.25">
      <c r="A396" s="464">
        <v>44435</v>
      </c>
      <c r="B396" s="252" t="s">
        <v>8591</v>
      </c>
      <c r="C396" s="193" t="s">
        <v>8622</v>
      </c>
      <c r="D396" s="266"/>
      <c r="E396" s="280">
        <v>201010.92</v>
      </c>
      <c r="F396" s="494">
        <f t="shared" si="5"/>
        <v>113263277.20999999</v>
      </c>
      <c r="G396"/>
    </row>
    <row r="397" spans="1:7" s="275" customFormat="1" ht="46.5" customHeight="1" x14ac:dyDescent="0.2">
      <c r="A397" s="464">
        <v>44435</v>
      </c>
      <c r="B397" s="252" t="s">
        <v>8623</v>
      </c>
      <c r="C397" s="193" t="s">
        <v>8636</v>
      </c>
      <c r="D397" s="266"/>
      <c r="E397" s="42">
        <v>251707.5</v>
      </c>
      <c r="F397" s="494">
        <f t="shared" si="5"/>
        <v>113011569.70999999</v>
      </c>
    </row>
    <row r="398" spans="1:7" s="275" customFormat="1" ht="48" customHeight="1" x14ac:dyDescent="0.2">
      <c r="A398" s="464">
        <v>44435</v>
      </c>
      <c r="B398" s="252" t="s">
        <v>8624</v>
      </c>
      <c r="C398" s="193" t="s">
        <v>8637</v>
      </c>
      <c r="D398" s="266"/>
      <c r="E398" s="42">
        <v>9468.7999999999993</v>
      </c>
      <c r="F398" s="494">
        <f t="shared" ref="F398:F436" si="6">F397-E398</f>
        <v>113002100.91</v>
      </c>
    </row>
    <row r="399" spans="1:7" s="275" customFormat="1" ht="51.75" customHeight="1" x14ac:dyDescent="0.2">
      <c r="A399" s="464">
        <v>44435</v>
      </c>
      <c r="B399" s="252" t="s">
        <v>8625</v>
      </c>
      <c r="C399" s="193" t="s">
        <v>8639</v>
      </c>
      <c r="D399" s="266"/>
      <c r="E399" s="42">
        <v>118370</v>
      </c>
      <c r="F399" s="494">
        <f t="shared" si="6"/>
        <v>112883730.91</v>
      </c>
    </row>
    <row r="400" spans="1:7" s="275" customFormat="1" ht="45" customHeight="1" x14ac:dyDescent="0.2">
      <c r="A400" s="464">
        <v>44435</v>
      </c>
      <c r="B400" s="252" t="s">
        <v>8626</v>
      </c>
      <c r="C400" s="193" t="s">
        <v>8638</v>
      </c>
      <c r="D400" s="266"/>
      <c r="E400" s="42">
        <v>67576</v>
      </c>
      <c r="F400" s="494">
        <f t="shared" si="6"/>
        <v>112816154.91</v>
      </c>
    </row>
    <row r="401" spans="1:6" s="275" customFormat="1" ht="45" customHeight="1" x14ac:dyDescent="0.2">
      <c r="A401" s="464">
        <v>44435</v>
      </c>
      <c r="B401" s="252" t="s">
        <v>8627</v>
      </c>
      <c r="C401" s="193" t="s">
        <v>8640</v>
      </c>
      <c r="D401" s="266"/>
      <c r="E401" s="42">
        <v>97232.5</v>
      </c>
      <c r="F401" s="494">
        <f t="shared" si="6"/>
        <v>112718922.41</v>
      </c>
    </row>
    <row r="402" spans="1:6" s="275" customFormat="1" ht="53.25" customHeight="1" x14ac:dyDescent="0.2">
      <c r="A402" s="464">
        <v>44435</v>
      </c>
      <c r="B402" s="252" t="s">
        <v>8628</v>
      </c>
      <c r="C402" s="193" t="s">
        <v>8641</v>
      </c>
      <c r="D402" s="266"/>
      <c r="E402" s="42">
        <v>15065.68</v>
      </c>
      <c r="F402" s="494">
        <f t="shared" si="6"/>
        <v>112703856.72999999</v>
      </c>
    </row>
    <row r="403" spans="1:6" s="275" customFormat="1" ht="57" customHeight="1" x14ac:dyDescent="0.2">
      <c r="A403" s="464">
        <v>44435</v>
      </c>
      <c r="B403" s="252" t="s">
        <v>8629</v>
      </c>
      <c r="C403" s="193" t="s">
        <v>8642</v>
      </c>
      <c r="D403" s="266"/>
      <c r="E403" s="42">
        <v>126825</v>
      </c>
      <c r="F403" s="494">
        <f t="shared" si="6"/>
        <v>112577031.72999999</v>
      </c>
    </row>
    <row r="404" spans="1:6" s="275" customFormat="1" ht="58.5" customHeight="1" x14ac:dyDescent="0.2">
      <c r="A404" s="464">
        <v>44435</v>
      </c>
      <c r="B404" s="252" t="s">
        <v>8630</v>
      </c>
      <c r="C404" s="193" t="s">
        <v>8643</v>
      </c>
      <c r="D404" s="266"/>
      <c r="E404" s="42">
        <v>257877.5</v>
      </c>
      <c r="F404" s="494">
        <f t="shared" si="6"/>
        <v>112319154.22999999</v>
      </c>
    </row>
    <row r="405" spans="1:6" s="275" customFormat="1" ht="62.25" customHeight="1" x14ac:dyDescent="0.2">
      <c r="A405" s="464">
        <v>44435</v>
      </c>
      <c r="B405" s="252" t="s">
        <v>8631</v>
      </c>
      <c r="C405" s="193" t="s">
        <v>8644</v>
      </c>
      <c r="D405" s="266"/>
      <c r="E405" s="42">
        <v>999634.98</v>
      </c>
      <c r="F405" s="494">
        <f t="shared" si="6"/>
        <v>111319519.24999999</v>
      </c>
    </row>
    <row r="406" spans="1:6" s="275" customFormat="1" ht="45.75" customHeight="1" x14ac:dyDescent="0.2">
      <c r="A406" s="464">
        <v>44435</v>
      </c>
      <c r="B406" s="252" t="s">
        <v>8632</v>
      </c>
      <c r="C406" s="193" t="s">
        <v>8645</v>
      </c>
      <c r="D406" s="266"/>
      <c r="E406" s="42">
        <v>28800</v>
      </c>
      <c r="F406" s="494">
        <f t="shared" si="6"/>
        <v>111290719.24999999</v>
      </c>
    </row>
    <row r="407" spans="1:6" s="275" customFormat="1" ht="26.25" customHeight="1" x14ac:dyDescent="0.2">
      <c r="A407" s="464">
        <v>44435</v>
      </c>
      <c r="B407" s="252" t="s">
        <v>8633</v>
      </c>
      <c r="C407" s="193" t="s">
        <v>41</v>
      </c>
      <c r="D407" s="266"/>
      <c r="E407" s="42">
        <v>0</v>
      </c>
      <c r="F407" s="494">
        <f t="shared" si="6"/>
        <v>111290719.24999999</v>
      </c>
    </row>
    <row r="408" spans="1:6" s="275" customFormat="1" ht="74.25" customHeight="1" x14ac:dyDescent="0.2">
      <c r="A408" s="464">
        <v>44435</v>
      </c>
      <c r="B408" s="252" t="s">
        <v>8634</v>
      </c>
      <c r="C408" s="193" t="s">
        <v>8646</v>
      </c>
      <c r="D408" s="266"/>
      <c r="E408" s="42">
        <v>498845</v>
      </c>
      <c r="F408" s="494">
        <f t="shared" si="6"/>
        <v>110791874.24999999</v>
      </c>
    </row>
    <row r="409" spans="1:6" s="275" customFormat="1" ht="60.75" customHeight="1" x14ac:dyDescent="0.2">
      <c r="A409" s="464">
        <v>44435</v>
      </c>
      <c r="B409" s="252" t="s">
        <v>8635</v>
      </c>
      <c r="C409" s="193" t="s">
        <v>8647</v>
      </c>
      <c r="D409" s="266"/>
      <c r="E409" s="42">
        <v>135280</v>
      </c>
      <c r="F409" s="494">
        <f t="shared" si="6"/>
        <v>110656594.24999999</v>
      </c>
    </row>
    <row r="410" spans="1:6" s="275" customFormat="1" ht="53.25" customHeight="1" x14ac:dyDescent="0.2">
      <c r="A410" s="464">
        <v>44438</v>
      </c>
      <c r="B410" s="252" t="s">
        <v>8667</v>
      </c>
      <c r="C410" s="193" t="s">
        <v>8683</v>
      </c>
      <c r="D410" s="266"/>
      <c r="E410" s="42">
        <v>126825</v>
      </c>
      <c r="F410" s="494">
        <f t="shared" si="6"/>
        <v>110529769.24999999</v>
      </c>
    </row>
    <row r="411" spans="1:6" s="275" customFormat="1" ht="52.5" customHeight="1" x14ac:dyDescent="0.2">
      <c r="A411" s="464">
        <v>44438</v>
      </c>
      <c r="B411" s="252" t="s">
        <v>8668</v>
      </c>
      <c r="C411" s="193" t="s">
        <v>8684</v>
      </c>
      <c r="D411" s="266"/>
      <c r="E411" s="42">
        <v>900000</v>
      </c>
      <c r="F411" s="494">
        <f t="shared" si="6"/>
        <v>109629769.24999999</v>
      </c>
    </row>
    <row r="412" spans="1:6" s="275" customFormat="1" ht="41.25" customHeight="1" x14ac:dyDescent="0.2">
      <c r="A412" s="464">
        <v>44438</v>
      </c>
      <c r="B412" s="252" t="s">
        <v>8669</v>
      </c>
      <c r="C412" s="193" t="s">
        <v>8685</v>
      </c>
      <c r="D412" s="266"/>
      <c r="E412" s="42">
        <v>200000</v>
      </c>
      <c r="F412" s="494">
        <f t="shared" si="6"/>
        <v>109429769.24999999</v>
      </c>
    </row>
    <row r="413" spans="1:6" s="275" customFormat="1" ht="42.75" customHeight="1" x14ac:dyDescent="0.2">
      <c r="A413" s="464">
        <v>44438</v>
      </c>
      <c r="B413" s="252" t="s">
        <v>8670</v>
      </c>
      <c r="C413" s="193" t="s">
        <v>8686</v>
      </c>
      <c r="D413" s="266"/>
      <c r="E413" s="42">
        <v>5929</v>
      </c>
      <c r="F413" s="494">
        <f t="shared" si="6"/>
        <v>109423840.24999999</v>
      </c>
    </row>
    <row r="414" spans="1:6" s="275" customFormat="1" ht="41.25" customHeight="1" x14ac:dyDescent="0.2">
      <c r="A414" s="464">
        <v>44438</v>
      </c>
      <c r="B414" s="252" t="s">
        <v>8671</v>
      </c>
      <c r="C414" s="193" t="s">
        <v>8687</v>
      </c>
      <c r="D414" s="266"/>
      <c r="E414" s="42">
        <v>101409.02</v>
      </c>
      <c r="F414" s="494">
        <f t="shared" si="6"/>
        <v>109322431.22999999</v>
      </c>
    </row>
    <row r="415" spans="1:6" s="275" customFormat="1" ht="43.5" customHeight="1" x14ac:dyDescent="0.2">
      <c r="A415" s="464">
        <v>44438</v>
      </c>
      <c r="B415" s="252" t="s">
        <v>8672</v>
      </c>
      <c r="C415" s="193" t="s">
        <v>8688</v>
      </c>
      <c r="D415" s="266"/>
      <c r="E415" s="42">
        <v>3468817.41</v>
      </c>
      <c r="F415" s="494">
        <f t="shared" si="6"/>
        <v>105853613.81999999</v>
      </c>
    </row>
    <row r="416" spans="1:6" s="275" customFormat="1" ht="103.5" customHeight="1" x14ac:dyDescent="0.2">
      <c r="A416" s="464">
        <v>44438</v>
      </c>
      <c r="B416" s="252" t="s">
        <v>8673</v>
      </c>
      <c r="C416" s="193" t="s">
        <v>8689</v>
      </c>
      <c r="D416" s="266"/>
      <c r="E416" s="42">
        <v>333500</v>
      </c>
      <c r="F416" s="494">
        <f t="shared" si="6"/>
        <v>105520113.81999999</v>
      </c>
    </row>
    <row r="417" spans="1:6" s="275" customFormat="1" ht="40.5" customHeight="1" x14ac:dyDescent="0.2">
      <c r="A417" s="464">
        <v>44438</v>
      </c>
      <c r="B417" s="252" t="s">
        <v>8674</v>
      </c>
      <c r="C417" s="193" t="s">
        <v>8690</v>
      </c>
      <c r="D417" s="266"/>
      <c r="E417" s="42">
        <v>54000</v>
      </c>
      <c r="F417" s="494">
        <f t="shared" si="6"/>
        <v>105466113.81999999</v>
      </c>
    </row>
    <row r="418" spans="1:6" s="275" customFormat="1" ht="60" customHeight="1" x14ac:dyDescent="0.2">
      <c r="A418" s="464">
        <v>44438</v>
      </c>
      <c r="B418" s="252" t="s">
        <v>8675</v>
      </c>
      <c r="C418" s="193" t="s">
        <v>8691</v>
      </c>
      <c r="D418" s="266"/>
      <c r="E418" s="42">
        <v>24893.9</v>
      </c>
      <c r="F418" s="494">
        <f t="shared" si="6"/>
        <v>105441219.91999999</v>
      </c>
    </row>
    <row r="419" spans="1:6" s="275" customFormat="1" ht="41.25" customHeight="1" x14ac:dyDescent="0.2">
      <c r="A419" s="464">
        <v>44438</v>
      </c>
      <c r="B419" s="252" t="s">
        <v>8676</v>
      </c>
      <c r="C419" s="193" t="s">
        <v>8692</v>
      </c>
      <c r="D419" s="266"/>
      <c r="E419" s="42">
        <v>18507.12</v>
      </c>
      <c r="F419" s="494">
        <f t="shared" si="6"/>
        <v>105422712.79999998</v>
      </c>
    </row>
    <row r="420" spans="1:6" s="275" customFormat="1" ht="51.75" customHeight="1" x14ac:dyDescent="0.2">
      <c r="A420" s="464">
        <v>44438</v>
      </c>
      <c r="B420" s="252" t="s">
        <v>8677</v>
      </c>
      <c r="C420" s="193" t="s">
        <v>8693</v>
      </c>
      <c r="D420" s="266"/>
      <c r="E420" s="42">
        <v>1520349</v>
      </c>
      <c r="F420" s="494">
        <f t="shared" si="6"/>
        <v>103902363.79999998</v>
      </c>
    </row>
    <row r="421" spans="1:6" s="275" customFormat="1" ht="41.25" customHeight="1" x14ac:dyDescent="0.2">
      <c r="A421" s="464">
        <v>44438</v>
      </c>
      <c r="B421" s="252" t="s">
        <v>8678</v>
      </c>
      <c r="C421" s="193" t="s">
        <v>8694</v>
      </c>
      <c r="D421" s="266"/>
      <c r="E421" s="42">
        <v>210413.69</v>
      </c>
      <c r="F421" s="494">
        <f t="shared" si="6"/>
        <v>103691950.10999998</v>
      </c>
    </row>
    <row r="422" spans="1:6" s="275" customFormat="1" ht="41.25" customHeight="1" x14ac:dyDescent="0.2">
      <c r="A422" s="464">
        <v>44438</v>
      </c>
      <c r="B422" s="252" t="s">
        <v>8679</v>
      </c>
      <c r="C422" s="193" t="s">
        <v>8695</v>
      </c>
      <c r="D422" s="266"/>
      <c r="E422" s="42">
        <v>36725.4</v>
      </c>
      <c r="F422" s="494">
        <f t="shared" si="6"/>
        <v>103655224.70999998</v>
      </c>
    </row>
    <row r="423" spans="1:6" s="275" customFormat="1" ht="50.25" customHeight="1" x14ac:dyDescent="0.2">
      <c r="A423" s="464">
        <v>44438</v>
      </c>
      <c r="B423" s="252" t="s">
        <v>8680</v>
      </c>
      <c r="C423" s="193" t="s">
        <v>8696</v>
      </c>
      <c r="D423" s="266"/>
      <c r="E423" s="42">
        <v>226743.48</v>
      </c>
      <c r="F423" s="494">
        <f t="shared" si="6"/>
        <v>103428481.22999997</v>
      </c>
    </row>
    <row r="424" spans="1:6" s="275" customFormat="1" ht="41.25" customHeight="1" x14ac:dyDescent="0.2">
      <c r="A424" s="464">
        <v>44438</v>
      </c>
      <c r="B424" s="252" t="s">
        <v>8681</v>
      </c>
      <c r="C424" s="193" t="s">
        <v>8697</v>
      </c>
      <c r="D424" s="266"/>
      <c r="E424" s="42">
        <v>205124.54</v>
      </c>
      <c r="F424" s="494">
        <f t="shared" si="6"/>
        <v>103223356.68999997</v>
      </c>
    </row>
    <row r="425" spans="1:6" s="275" customFormat="1" ht="55.5" customHeight="1" x14ac:dyDescent="0.2">
      <c r="A425" s="464">
        <v>44438</v>
      </c>
      <c r="B425" s="252" t="s">
        <v>8682</v>
      </c>
      <c r="C425" s="193" t="s">
        <v>8698</v>
      </c>
      <c r="D425" s="266"/>
      <c r="E425" s="42">
        <v>25458.240000000002</v>
      </c>
      <c r="F425" s="494">
        <f t="shared" si="6"/>
        <v>103197898.44999997</v>
      </c>
    </row>
    <row r="426" spans="1:6" s="275" customFormat="1" ht="49.5" customHeight="1" x14ac:dyDescent="0.2">
      <c r="A426" s="464">
        <v>44438</v>
      </c>
      <c r="B426" s="252" t="s">
        <v>8656</v>
      </c>
      <c r="C426" s="193" t="s">
        <v>8699</v>
      </c>
      <c r="D426" s="266"/>
      <c r="E426" s="42">
        <v>47451.47</v>
      </c>
      <c r="F426" s="494">
        <f t="shared" si="6"/>
        <v>103150446.97999997</v>
      </c>
    </row>
    <row r="427" spans="1:6" s="275" customFormat="1" ht="41.25" customHeight="1" x14ac:dyDescent="0.2">
      <c r="A427" s="464">
        <v>44438</v>
      </c>
      <c r="B427" s="252" t="s">
        <v>8657</v>
      </c>
      <c r="C427" s="193" t="s">
        <v>8700</v>
      </c>
      <c r="D427" s="266"/>
      <c r="E427" s="42">
        <v>126825</v>
      </c>
      <c r="F427" s="494">
        <f t="shared" si="6"/>
        <v>103023621.97999997</v>
      </c>
    </row>
    <row r="428" spans="1:6" s="275" customFormat="1" ht="42" customHeight="1" x14ac:dyDescent="0.2">
      <c r="A428" s="464">
        <v>44438</v>
      </c>
      <c r="B428" s="252" t="s">
        <v>8658</v>
      </c>
      <c r="C428" s="193" t="s">
        <v>8701</v>
      </c>
      <c r="D428" s="266"/>
      <c r="E428" s="42">
        <v>126825</v>
      </c>
      <c r="F428" s="494">
        <f t="shared" si="6"/>
        <v>102896796.97999997</v>
      </c>
    </row>
    <row r="429" spans="1:6" s="275" customFormat="1" ht="53.25" customHeight="1" x14ac:dyDescent="0.2">
      <c r="A429" s="464">
        <v>44438</v>
      </c>
      <c r="B429" s="252" t="s">
        <v>8659</v>
      </c>
      <c r="C429" s="193" t="s">
        <v>8702</v>
      </c>
      <c r="D429" s="266"/>
      <c r="E429" s="42">
        <v>126825</v>
      </c>
      <c r="F429" s="494">
        <f t="shared" si="6"/>
        <v>102769971.97999997</v>
      </c>
    </row>
    <row r="430" spans="1:6" s="275" customFormat="1" ht="64.5" customHeight="1" x14ac:dyDescent="0.2">
      <c r="A430" s="464">
        <v>44438</v>
      </c>
      <c r="B430" s="252" t="s">
        <v>8660</v>
      </c>
      <c r="C430" s="193" t="s">
        <v>8703</v>
      </c>
      <c r="D430" s="266"/>
      <c r="E430" s="42">
        <v>233798.23</v>
      </c>
      <c r="F430" s="494">
        <f t="shared" si="6"/>
        <v>102536173.74999997</v>
      </c>
    </row>
    <row r="431" spans="1:6" s="275" customFormat="1" ht="51" customHeight="1" x14ac:dyDescent="0.2">
      <c r="A431" s="464">
        <v>44438</v>
      </c>
      <c r="B431" s="252" t="s">
        <v>8661</v>
      </c>
      <c r="C431" s="193" t="s">
        <v>8704</v>
      </c>
      <c r="D431" s="266"/>
      <c r="E431" s="42">
        <v>1841368.42</v>
      </c>
      <c r="F431" s="494">
        <f t="shared" si="6"/>
        <v>100694805.32999997</v>
      </c>
    </row>
    <row r="432" spans="1:6" s="275" customFormat="1" ht="57" customHeight="1" x14ac:dyDescent="0.2">
      <c r="A432" s="464">
        <v>44438</v>
      </c>
      <c r="B432" s="252" t="s">
        <v>8662</v>
      </c>
      <c r="C432" s="193" t="s">
        <v>8705</v>
      </c>
      <c r="D432" s="266"/>
      <c r="E432" s="42">
        <v>3356884.4</v>
      </c>
      <c r="F432" s="494">
        <f t="shared" si="6"/>
        <v>97337920.929999962</v>
      </c>
    </row>
    <row r="433" spans="1:6" s="275" customFormat="1" ht="51.75" customHeight="1" x14ac:dyDescent="0.2">
      <c r="A433" s="464">
        <v>44438</v>
      </c>
      <c r="B433" s="252" t="s">
        <v>8663</v>
      </c>
      <c r="C433" s="193" t="s">
        <v>8706</v>
      </c>
      <c r="D433" s="266"/>
      <c r="E433" s="42">
        <v>131052.5</v>
      </c>
      <c r="F433" s="494">
        <f t="shared" si="6"/>
        <v>97206868.429999962</v>
      </c>
    </row>
    <row r="434" spans="1:6" s="275" customFormat="1" ht="31.5" customHeight="1" x14ac:dyDescent="0.2">
      <c r="A434" s="464">
        <v>44438</v>
      </c>
      <c r="B434" s="252" t="s">
        <v>8664</v>
      </c>
      <c r="C434" s="193" t="s">
        <v>8707</v>
      </c>
      <c r="D434" s="266"/>
      <c r="E434" s="42">
        <v>641300</v>
      </c>
      <c r="F434" s="494">
        <f t="shared" si="6"/>
        <v>96565568.429999962</v>
      </c>
    </row>
    <row r="435" spans="1:6" s="275" customFormat="1" ht="41.25" customHeight="1" x14ac:dyDescent="0.2">
      <c r="A435" s="464">
        <v>44438</v>
      </c>
      <c r="B435" s="252" t="s">
        <v>8665</v>
      </c>
      <c r="C435" s="193" t="s">
        <v>8708</v>
      </c>
      <c r="D435" s="266"/>
      <c r="E435" s="42">
        <v>109915</v>
      </c>
      <c r="F435" s="494">
        <f t="shared" si="6"/>
        <v>96455653.429999962</v>
      </c>
    </row>
    <row r="436" spans="1:6" s="275" customFormat="1" ht="42" customHeight="1" x14ac:dyDescent="0.2">
      <c r="A436" s="464">
        <v>44438</v>
      </c>
      <c r="B436" s="252" t="s">
        <v>8666</v>
      </c>
      <c r="C436" s="193" t="s">
        <v>8709</v>
      </c>
      <c r="D436" s="266"/>
      <c r="E436" s="42">
        <v>109915</v>
      </c>
      <c r="F436" s="494">
        <f t="shared" si="6"/>
        <v>96345738.429999962</v>
      </c>
    </row>
    <row r="437" spans="1:6" s="275" customFormat="1" ht="29.25" customHeight="1" x14ac:dyDescent="0.2">
      <c r="A437" s="573"/>
      <c r="B437" s="707"/>
      <c r="C437" s="35"/>
      <c r="D437" s="634"/>
      <c r="E437" s="32"/>
      <c r="F437" s="118"/>
    </row>
    <row r="438" spans="1:6" s="275" customFormat="1" ht="29.25" customHeight="1" x14ac:dyDescent="0.2">
      <c r="A438" s="573"/>
      <c r="B438" s="707"/>
      <c r="C438" s="35"/>
      <c r="D438" s="634"/>
      <c r="E438" s="32"/>
      <c r="F438" s="118"/>
    </row>
    <row r="439" spans="1:6" s="275" customFormat="1" ht="29.25" customHeight="1" x14ac:dyDescent="0.2">
      <c r="A439" s="573"/>
      <c r="B439" s="707"/>
      <c r="C439" s="35"/>
      <c r="D439" s="634"/>
      <c r="E439" s="32"/>
      <c r="F439" s="118"/>
    </row>
    <row r="440" spans="1:6" s="275" customFormat="1" ht="29.25" customHeight="1" x14ac:dyDescent="0.2">
      <c r="A440" s="573"/>
      <c r="B440" s="707"/>
      <c r="C440" s="35"/>
      <c r="D440" s="634"/>
      <c r="E440" s="32"/>
      <c r="F440" s="118"/>
    </row>
    <row r="441" spans="1:6" s="275" customFormat="1" ht="29.25" customHeight="1" x14ac:dyDescent="0.2">
      <c r="A441" s="573"/>
      <c r="B441" s="707"/>
      <c r="C441" s="35"/>
      <c r="D441" s="634"/>
      <c r="E441" s="32"/>
      <c r="F441" s="118"/>
    </row>
    <row r="442" spans="1:6" s="275" customFormat="1" ht="29.25" customHeight="1" x14ac:dyDescent="0.2">
      <c r="A442" s="573"/>
      <c r="B442" s="707"/>
      <c r="C442" s="35"/>
      <c r="D442" s="634"/>
      <c r="E442" s="32"/>
      <c r="F442" s="118"/>
    </row>
    <row r="443" spans="1:6" s="275" customFormat="1" ht="29.25" customHeight="1" x14ac:dyDescent="0.2">
      <c r="A443" s="573"/>
      <c r="B443" s="707"/>
      <c r="C443" s="35"/>
      <c r="D443" s="634"/>
      <c r="E443" s="32"/>
      <c r="F443" s="118"/>
    </row>
    <row r="444" spans="1:6" s="275" customFormat="1" ht="29.25" customHeight="1" x14ac:dyDescent="0.2">
      <c r="A444" s="573"/>
      <c r="B444" s="707"/>
      <c r="C444" s="35"/>
      <c r="D444" s="634"/>
      <c r="E444" s="32"/>
      <c r="F444" s="118"/>
    </row>
    <row r="445" spans="1:6" s="275" customFormat="1" ht="29.25" customHeight="1" x14ac:dyDescent="0.2">
      <c r="A445" s="573"/>
      <c r="B445" s="707"/>
      <c r="C445" s="35"/>
      <c r="D445" s="634"/>
      <c r="E445" s="32"/>
      <c r="F445" s="118"/>
    </row>
    <row r="446" spans="1:6" s="275" customFormat="1" ht="29.25" customHeight="1" x14ac:dyDescent="0.2">
      <c r="A446" s="573"/>
      <c r="B446" s="707"/>
      <c r="C446" s="35"/>
      <c r="D446" s="634"/>
      <c r="E446" s="32"/>
      <c r="F446" s="118"/>
    </row>
    <row r="447" spans="1:6" s="275" customFormat="1" ht="29.25" customHeight="1" x14ac:dyDescent="0.2">
      <c r="A447" s="573"/>
      <c r="B447" s="707"/>
      <c r="C447" s="35"/>
      <c r="D447" s="634"/>
      <c r="E447" s="32"/>
      <c r="F447" s="118"/>
    </row>
    <row r="448" spans="1:6" s="275" customFormat="1" ht="15" customHeight="1" x14ac:dyDescent="0.25">
      <c r="A448" s="887" t="s">
        <v>0</v>
      </c>
      <c r="B448" s="887"/>
      <c r="C448" s="887"/>
      <c r="D448" s="887"/>
      <c r="E448" s="887"/>
      <c r="F448" s="887"/>
    </row>
    <row r="449" spans="1:60" s="275" customFormat="1" ht="15" customHeight="1" x14ac:dyDescent="0.25">
      <c r="A449" s="887" t="s">
        <v>1</v>
      </c>
      <c r="B449" s="887"/>
      <c r="C449" s="887"/>
      <c r="D449" s="887"/>
      <c r="E449" s="887"/>
      <c r="F449" s="887"/>
    </row>
    <row r="450" spans="1:60" s="275" customFormat="1" ht="15" customHeight="1" x14ac:dyDescent="0.25">
      <c r="A450" s="889" t="s">
        <v>7658</v>
      </c>
      <c r="B450" s="889"/>
      <c r="C450" s="889"/>
      <c r="D450" s="889"/>
      <c r="E450" s="889"/>
      <c r="F450" s="889"/>
    </row>
    <row r="451" spans="1:60" s="275" customFormat="1" ht="15" customHeight="1" x14ac:dyDescent="0.25">
      <c r="A451" s="889" t="s">
        <v>2</v>
      </c>
      <c r="B451" s="889"/>
      <c r="C451" s="889"/>
      <c r="D451" s="889"/>
      <c r="E451" s="889"/>
      <c r="F451" s="889"/>
    </row>
    <row r="452" spans="1:60" s="275" customFormat="1" ht="14.25" customHeight="1" x14ac:dyDescent="0.25">
      <c r="A452" s="626"/>
      <c r="B452" s="627"/>
      <c r="C452" s="628"/>
      <c r="D452" s="629"/>
      <c r="E452" s="630"/>
      <c r="F452" s="631"/>
    </row>
    <row r="453" spans="1:60" s="275" customFormat="1" ht="30" customHeight="1" x14ac:dyDescent="0.2">
      <c r="A453" s="1026" t="s">
        <v>15</v>
      </c>
      <c r="B453" s="1026"/>
      <c r="C453" s="1026"/>
      <c r="D453" s="1026"/>
      <c r="E453" s="1026"/>
      <c r="F453" s="1026"/>
    </row>
    <row r="454" spans="1:60" s="275" customFormat="1" ht="3.75" hidden="1" customHeight="1" x14ac:dyDescent="0.2">
      <c r="A454" s="720"/>
      <c r="B454" s="714"/>
      <c r="C454" s="720"/>
      <c r="D454" s="720"/>
      <c r="E454" s="720"/>
      <c r="F454" s="720"/>
    </row>
    <row r="455" spans="1:60" s="275" customFormat="1" ht="33" customHeight="1" x14ac:dyDescent="0.2">
      <c r="A455" s="1026" t="s">
        <v>4</v>
      </c>
      <c r="B455" s="1026"/>
      <c r="C455" s="1026"/>
      <c r="D455" s="1026"/>
      <c r="E455" s="1026"/>
      <c r="F455" s="721">
        <v>2764493397.1399999</v>
      </c>
    </row>
    <row r="456" spans="1:60" s="275" customFormat="1" ht="5.25" hidden="1" customHeight="1" x14ac:dyDescent="0.2">
      <c r="A456" s="720"/>
      <c r="B456" s="714"/>
      <c r="C456" s="720"/>
      <c r="D456" s="720"/>
      <c r="E456" s="720"/>
      <c r="F456" s="721"/>
    </row>
    <row r="457" spans="1:60" s="68" customFormat="1" ht="15" customHeight="1" x14ac:dyDescent="0.2">
      <c r="A457" s="880" t="s">
        <v>5</v>
      </c>
      <c r="B457" s="880" t="s">
        <v>6</v>
      </c>
      <c r="C457" s="880" t="s">
        <v>22</v>
      </c>
      <c r="D457" s="880" t="s">
        <v>8</v>
      </c>
      <c r="E457" s="880" t="s">
        <v>9</v>
      </c>
      <c r="F457" s="880" t="s">
        <v>6181</v>
      </c>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row>
    <row r="458" spans="1:60" ht="15" customHeight="1" x14ac:dyDescent="0.2">
      <c r="A458" s="720"/>
      <c r="B458" s="722"/>
      <c r="C458" s="720"/>
      <c r="D458" s="720"/>
      <c r="E458" s="723"/>
      <c r="F458" s="720"/>
    </row>
    <row r="459" spans="1:60" ht="15" customHeight="1" x14ac:dyDescent="0.2">
      <c r="A459" s="640"/>
      <c r="B459" s="4"/>
      <c r="C459" s="641" t="s">
        <v>16</v>
      </c>
      <c r="D459" s="724"/>
      <c r="E459" s="153"/>
      <c r="F459" s="725">
        <f>F455</f>
        <v>2764493397.1399999</v>
      </c>
    </row>
    <row r="460" spans="1:60" ht="15" customHeight="1" x14ac:dyDescent="0.2">
      <c r="A460" s="640"/>
      <c r="B460" s="4"/>
      <c r="C460" s="641" t="s">
        <v>387</v>
      </c>
      <c r="D460" s="724"/>
      <c r="E460" s="153"/>
      <c r="F460" s="725">
        <f>F459</f>
        <v>2764493397.1399999</v>
      </c>
    </row>
    <row r="461" spans="1:60" ht="15" customHeight="1" x14ac:dyDescent="0.2">
      <c r="A461" s="640"/>
      <c r="B461" s="4"/>
      <c r="C461" s="641" t="s">
        <v>1759</v>
      </c>
      <c r="D461" s="724"/>
      <c r="E461" s="153"/>
      <c r="F461" s="725">
        <f>F460</f>
        <v>2764493397.1399999</v>
      </c>
    </row>
    <row r="462" spans="1:60" ht="15" customHeight="1" x14ac:dyDescent="0.2">
      <c r="A462" s="644"/>
      <c r="B462" s="708"/>
      <c r="C462" s="641" t="s">
        <v>34</v>
      </c>
      <c r="D462" s="724"/>
      <c r="E462" s="724"/>
      <c r="F462" s="725">
        <f>F461</f>
        <v>2764493397.1399999</v>
      </c>
    </row>
    <row r="463" spans="1:60" ht="15" customHeight="1" x14ac:dyDescent="0.2">
      <c r="A463" s="644"/>
      <c r="B463" s="708"/>
      <c r="C463" s="641" t="s">
        <v>16</v>
      </c>
      <c r="D463" s="645"/>
      <c r="E463" s="791">
        <v>141000000</v>
      </c>
      <c r="F463" s="725">
        <f>F462-E463</f>
        <v>2623493397.1399999</v>
      </c>
    </row>
    <row r="464" spans="1:60" ht="15" customHeight="1" x14ac:dyDescent="0.2">
      <c r="A464" s="654"/>
      <c r="B464" s="708"/>
      <c r="C464" s="657" t="s">
        <v>1090</v>
      </c>
      <c r="D464" s="128"/>
      <c r="E464" s="792">
        <v>96853.41</v>
      </c>
      <c r="F464" s="725">
        <f>F463-E464</f>
        <v>2623396543.73</v>
      </c>
    </row>
    <row r="465" spans="1:60" ht="15" customHeight="1" x14ac:dyDescent="0.2">
      <c r="A465" s="654"/>
      <c r="B465" s="708"/>
      <c r="C465" s="656" t="s">
        <v>2479</v>
      </c>
      <c r="D465" s="128"/>
      <c r="E465" s="792">
        <v>69906.98</v>
      </c>
      <c r="F465" s="725">
        <f>F464-E465</f>
        <v>2623326636.75</v>
      </c>
    </row>
    <row r="466" spans="1:60" ht="15" customHeight="1" x14ac:dyDescent="0.2">
      <c r="A466" s="654"/>
      <c r="B466" s="708"/>
      <c r="C466" s="656" t="s">
        <v>8455</v>
      </c>
      <c r="D466" s="792">
        <v>7903343.7999999998</v>
      </c>
      <c r="E466" s="792"/>
      <c r="F466" s="725">
        <f>F465+D466</f>
        <v>2631229980.5500002</v>
      </c>
    </row>
    <row r="467" spans="1:60" ht="15" customHeight="1" x14ac:dyDescent="0.2">
      <c r="A467" s="654"/>
      <c r="B467" s="708"/>
      <c r="C467" s="656" t="s">
        <v>8456</v>
      </c>
      <c r="D467" s="792">
        <v>11855.02</v>
      </c>
      <c r="E467" s="792"/>
      <c r="F467" s="725">
        <f>F466+D467</f>
        <v>2631241835.5700002</v>
      </c>
    </row>
    <row r="468" spans="1:60" ht="15" customHeight="1" x14ac:dyDescent="0.2">
      <c r="A468" s="654"/>
      <c r="B468" s="708"/>
      <c r="C468" s="656" t="s">
        <v>8712</v>
      </c>
      <c r="D468" s="792"/>
      <c r="E468" s="792">
        <v>7903343.7999999998</v>
      </c>
      <c r="F468" s="725">
        <f>F467-E468</f>
        <v>2623338491.77</v>
      </c>
    </row>
    <row r="469" spans="1:60" ht="15" customHeight="1" x14ac:dyDescent="0.2">
      <c r="A469" s="654"/>
      <c r="B469" s="708"/>
      <c r="C469" s="656" t="s">
        <v>8713</v>
      </c>
      <c r="D469" s="128"/>
      <c r="E469" s="792">
        <v>11855.02</v>
      </c>
      <c r="F469" s="725">
        <f>F468-E469</f>
        <v>2623326636.75</v>
      </c>
    </row>
    <row r="470" spans="1:60" ht="15" customHeight="1" x14ac:dyDescent="0.2">
      <c r="A470" s="654"/>
      <c r="B470" s="708"/>
      <c r="C470" s="657" t="s">
        <v>1083</v>
      </c>
      <c r="D470" s="128"/>
      <c r="E470" s="792">
        <v>2500</v>
      </c>
      <c r="F470" s="725">
        <f t="shared" ref="F470:F493" si="7">F469-E470</f>
        <v>2623324136.75</v>
      </c>
      <c r="K470" s="103"/>
    </row>
    <row r="471" spans="1:60" ht="15" customHeight="1" x14ac:dyDescent="0.2">
      <c r="A471" s="654"/>
      <c r="B471" s="708"/>
      <c r="C471" s="657" t="s">
        <v>1358</v>
      </c>
      <c r="D471" s="128"/>
      <c r="E471" s="792">
        <v>175</v>
      </c>
      <c r="F471" s="725">
        <f t="shared" si="7"/>
        <v>2623323961.75</v>
      </c>
    </row>
    <row r="472" spans="1:60" s="141" customFormat="1" ht="45" customHeight="1" x14ac:dyDescent="0.2">
      <c r="A472" s="654">
        <v>44410</v>
      </c>
      <c r="B472" s="793" t="s">
        <v>7659</v>
      </c>
      <c r="C472" s="252" t="s">
        <v>7660</v>
      </c>
      <c r="D472" s="198"/>
      <c r="E472" s="42">
        <v>7794833.5700000003</v>
      </c>
      <c r="F472" s="725">
        <f t="shared" si="7"/>
        <v>2615529128.1799998</v>
      </c>
      <c r="G472" s="276"/>
      <c r="H472" s="794"/>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76"/>
      <c r="AT472" s="276"/>
      <c r="AU472" s="276"/>
      <c r="AV472" s="276"/>
      <c r="AW472" s="276"/>
      <c r="AX472" s="276"/>
      <c r="AY472" s="276"/>
      <c r="AZ472" s="276"/>
      <c r="BA472" s="276"/>
      <c r="BB472" s="276"/>
      <c r="BC472" s="276"/>
      <c r="BD472" s="276"/>
      <c r="BE472" s="276"/>
      <c r="BF472" s="276"/>
      <c r="BG472" s="276"/>
      <c r="BH472" s="276"/>
    </row>
    <row r="473" spans="1:60" s="141" customFormat="1" ht="58.5" customHeight="1" x14ac:dyDescent="0.2">
      <c r="A473" s="654">
        <v>44413</v>
      </c>
      <c r="B473" s="252" t="s">
        <v>7680</v>
      </c>
      <c r="C473" s="252" t="s">
        <v>7677</v>
      </c>
      <c r="D473" s="198"/>
      <c r="E473" s="42">
        <v>7950139.5199999996</v>
      </c>
      <c r="F473" s="725">
        <f t="shared" si="7"/>
        <v>2607578988.6599998</v>
      </c>
      <c r="G473" s="276"/>
      <c r="H473" s="276"/>
      <c r="I473" s="276"/>
      <c r="J473" s="814"/>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76"/>
      <c r="AT473" s="276"/>
      <c r="AU473" s="276"/>
      <c r="AV473" s="276"/>
      <c r="AW473" s="276"/>
      <c r="AX473" s="276"/>
      <c r="AY473" s="276"/>
      <c r="AZ473" s="276"/>
      <c r="BA473" s="276"/>
      <c r="BB473" s="276"/>
      <c r="BC473" s="276"/>
      <c r="BD473" s="276"/>
      <c r="BE473" s="276"/>
      <c r="BF473" s="276"/>
      <c r="BG473" s="276"/>
      <c r="BH473" s="276"/>
    </row>
    <row r="474" spans="1:60" s="141" customFormat="1" ht="45" customHeight="1" x14ac:dyDescent="0.2">
      <c r="A474" s="654">
        <v>44413</v>
      </c>
      <c r="B474" s="252" t="s">
        <v>7681</v>
      </c>
      <c r="C474" s="252" t="s">
        <v>7678</v>
      </c>
      <c r="D474" s="198"/>
      <c r="E474" s="42">
        <v>967883.17</v>
      </c>
      <c r="F474" s="725">
        <f t="shared" si="7"/>
        <v>2606611105.4899998</v>
      </c>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c r="AN474" s="276"/>
      <c r="AO474" s="276"/>
      <c r="AP474" s="276"/>
      <c r="AQ474" s="276"/>
      <c r="AR474" s="276"/>
      <c r="AS474" s="276"/>
      <c r="AT474" s="276"/>
      <c r="AU474" s="276"/>
      <c r="AV474" s="276"/>
      <c r="AW474" s="276"/>
      <c r="AX474" s="276"/>
      <c r="AY474" s="276"/>
      <c r="AZ474" s="276"/>
      <c r="BA474" s="276"/>
      <c r="BB474" s="276"/>
      <c r="BC474" s="276"/>
      <c r="BD474" s="276"/>
      <c r="BE474" s="276"/>
      <c r="BF474" s="276"/>
      <c r="BG474" s="276"/>
      <c r="BH474" s="276"/>
    </row>
    <row r="475" spans="1:60" s="141" customFormat="1" ht="48" customHeight="1" x14ac:dyDescent="0.2">
      <c r="A475" s="654">
        <v>44413</v>
      </c>
      <c r="B475" s="252" t="s">
        <v>7682</v>
      </c>
      <c r="C475" s="252" t="s">
        <v>7679</v>
      </c>
      <c r="D475" s="198"/>
      <c r="E475" s="42">
        <v>6493379.0599999996</v>
      </c>
      <c r="F475" s="725">
        <f t="shared" si="7"/>
        <v>2600117726.4299998</v>
      </c>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76"/>
      <c r="AT475" s="276"/>
      <c r="AU475" s="276"/>
      <c r="AV475" s="276"/>
      <c r="AW475" s="276"/>
      <c r="AX475" s="276"/>
      <c r="AY475" s="276"/>
      <c r="AZ475" s="276"/>
      <c r="BA475" s="276"/>
      <c r="BB475" s="276"/>
      <c r="BC475" s="276"/>
      <c r="BD475" s="276"/>
      <c r="BE475" s="276"/>
      <c r="BF475" s="276"/>
      <c r="BG475" s="276"/>
      <c r="BH475" s="276"/>
    </row>
    <row r="476" spans="1:60" s="141" customFormat="1" ht="60" customHeight="1" x14ac:dyDescent="0.2">
      <c r="A476" s="654">
        <v>44417</v>
      </c>
      <c r="B476" s="252" t="s">
        <v>7715</v>
      </c>
      <c r="C476" s="252" t="s">
        <v>7714</v>
      </c>
      <c r="D476" s="198"/>
      <c r="E476" s="42">
        <v>21080394.640000001</v>
      </c>
      <c r="F476" s="725">
        <f t="shared" si="7"/>
        <v>2579037331.79</v>
      </c>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c r="AN476" s="276"/>
      <c r="AO476" s="276"/>
      <c r="AP476" s="276"/>
      <c r="AQ476" s="276"/>
      <c r="AR476" s="276"/>
      <c r="AS476" s="276"/>
      <c r="AT476" s="276"/>
      <c r="AU476" s="276"/>
      <c r="AV476" s="276"/>
      <c r="AW476" s="276"/>
      <c r="AX476" s="276"/>
      <c r="AY476" s="276"/>
      <c r="AZ476" s="276"/>
      <c r="BA476" s="276"/>
      <c r="BB476" s="276"/>
      <c r="BC476" s="276"/>
      <c r="BD476" s="276"/>
      <c r="BE476" s="276"/>
      <c r="BF476" s="276"/>
      <c r="BG476" s="276"/>
      <c r="BH476" s="276"/>
    </row>
    <row r="477" spans="1:60" s="141" customFormat="1" ht="59.25" customHeight="1" x14ac:dyDescent="0.2">
      <c r="A477" s="654">
        <v>44427</v>
      </c>
      <c r="B477" s="252" t="s">
        <v>8202</v>
      </c>
      <c r="C477" s="252" t="s">
        <v>8203</v>
      </c>
      <c r="D477" s="198"/>
      <c r="E477" s="42">
        <v>2076352.2</v>
      </c>
      <c r="F477" s="725">
        <f t="shared" si="7"/>
        <v>2576960979.5900002</v>
      </c>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c r="AN477" s="276"/>
      <c r="AO477" s="276"/>
      <c r="AP477" s="276"/>
      <c r="AQ477" s="276"/>
      <c r="AR477" s="276"/>
      <c r="AS477" s="276"/>
      <c r="AT477" s="276"/>
      <c r="AU477" s="276"/>
      <c r="AV477" s="276"/>
      <c r="AW477" s="276"/>
      <c r="AX477" s="276"/>
      <c r="AY477" s="276"/>
      <c r="AZ477" s="276"/>
      <c r="BA477" s="276"/>
      <c r="BB477" s="276"/>
      <c r="BC477" s="276"/>
      <c r="BD477" s="276"/>
      <c r="BE477" s="276"/>
      <c r="BF477" s="276"/>
      <c r="BG477" s="276"/>
      <c r="BH477" s="276"/>
    </row>
    <row r="478" spans="1:60" s="141" customFormat="1" ht="51" customHeight="1" x14ac:dyDescent="0.2">
      <c r="A478" s="654">
        <v>44428</v>
      </c>
      <c r="B478" s="252" t="s">
        <v>8347</v>
      </c>
      <c r="C478" s="252" t="s">
        <v>8352</v>
      </c>
      <c r="D478" s="198"/>
      <c r="E478" s="42">
        <v>2015991.02</v>
      </c>
      <c r="F478" s="725">
        <f t="shared" si="7"/>
        <v>2574944988.5700002</v>
      </c>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c r="AN478" s="276"/>
      <c r="AO478" s="276"/>
      <c r="AP478" s="276"/>
      <c r="AQ478" s="276"/>
      <c r="AR478" s="276"/>
      <c r="AS478" s="276"/>
      <c r="AT478" s="276"/>
      <c r="AU478" s="276"/>
      <c r="AV478" s="276"/>
      <c r="AW478" s="276"/>
      <c r="AX478" s="276"/>
      <c r="AY478" s="276"/>
      <c r="AZ478" s="276"/>
      <c r="BA478" s="276"/>
      <c r="BB478" s="276"/>
      <c r="BC478" s="276"/>
      <c r="BD478" s="276"/>
      <c r="BE478" s="276"/>
      <c r="BF478" s="276"/>
      <c r="BG478" s="276"/>
      <c r="BH478" s="276"/>
    </row>
    <row r="479" spans="1:60" s="141" customFormat="1" ht="41.25" customHeight="1" x14ac:dyDescent="0.2">
      <c r="A479" s="654">
        <v>44428</v>
      </c>
      <c r="B479" s="252" t="s">
        <v>8348</v>
      </c>
      <c r="C479" s="252" t="s">
        <v>8353</v>
      </c>
      <c r="D479" s="95"/>
      <c r="E479" s="42">
        <v>1259793.8700000001</v>
      </c>
      <c r="F479" s="725">
        <f t="shared" si="7"/>
        <v>2573685194.7000003</v>
      </c>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c r="AN479" s="276"/>
      <c r="AO479" s="276"/>
      <c r="AP479" s="276"/>
      <c r="AQ479" s="276"/>
      <c r="AR479" s="276"/>
      <c r="AS479" s="276"/>
      <c r="AT479" s="276"/>
      <c r="AU479" s="276"/>
      <c r="AV479" s="276"/>
      <c r="AW479" s="276"/>
      <c r="AX479" s="276"/>
      <c r="AY479" s="276"/>
      <c r="AZ479" s="276"/>
      <c r="BA479" s="276"/>
      <c r="BB479" s="276"/>
      <c r="BC479" s="276"/>
      <c r="BD479" s="276"/>
      <c r="BE479" s="276"/>
      <c r="BF479" s="276"/>
      <c r="BG479" s="276"/>
      <c r="BH479" s="276"/>
    </row>
    <row r="480" spans="1:60" s="141" customFormat="1" ht="45" customHeight="1" x14ac:dyDescent="0.2">
      <c r="A480" s="654">
        <v>44428</v>
      </c>
      <c r="B480" s="252" t="s">
        <v>8349</v>
      </c>
      <c r="C480" s="252" t="s">
        <v>8354</v>
      </c>
      <c r="D480" s="95"/>
      <c r="E480" s="42">
        <v>2611340.84</v>
      </c>
      <c r="F480" s="725">
        <f t="shared" si="7"/>
        <v>2571073853.8600001</v>
      </c>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c r="AN480" s="276"/>
      <c r="AO480" s="276"/>
      <c r="AP480" s="276"/>
      <c r="AQ480" s="276"/>
      <c r="AR480" s="276"/>
      <c r="AS480" s="276"/>
      <c r="AT480" s="276"/>
      <c r="AU480" s="276"/>
      <c r="AV480" s="276"/>
      <c r="AW480" s="276"/>
      <c r="AX480" s="276"/>
      <c r="AY480" s="276"/>
      <c r="AZ480" s="276"/>
      <c r="BA480" s="276"/>
      <c r="BB480" s="276"/>
      <c r="BC480" s="276"/>
      <c r="BD480" s="276"/>
      <c r="BE480" s="276"/>
      <c r="BF480" s="276"/>
      <c r="BG480" s="276"/>
      <c r="BH480" s="276"/>
    </row>
    <row r="481" spans="1:60" s="141" customFormat="1" ht="36.75" customHeight="1" x14ac:dyDescent="0.2">
      <c r="A481" s="654">
        <v>44428</v>
      </c>
      <c r="B481" s="793" t="s">
        <v>8350</v>
      </c>
      <c r="C481" s="252" t="s">
        <v>8355</v>
      </c>
      <c r="D481" s="95"/>
      <c r="E481" s="42">
        <v>7903343.7999999998</v>
      </c>
      <c r="F481" s="725">
        <f t="shared" si="7"/>
        <v>2563170510.0599999</v>
      </c>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c r="AN481" s="276"/>
      <c r="AO481" s="276"/>
      <c r="AP481" s="276"/>
      <c r="AQ481" s="276"/>
      <c r="AR481" s="276"/>
      <c r="AS481" s="276"/>
      <c r="AT481" s="276"/>
      <c r="AU481" s="276"/>
      <c r="AV481" s="276"/>
      <c r="AW481" s="276"/>
      <c r="AX481" s="276"/>
      <c r="AY481" s="276"/>
      <c r="AZ481" s="276"/>
      <c r="BA481" s="276"/>
      <c r="BB481" s="276"/>
      <c r="BC481" s="276"/>
      <c r="BD481" s="276"/>
      <c r="BE481" s="276"/>
      <c r="BF481" s="276"/>
      <c r="BG481" s="276"/>
      <c r="BH481" s="276"/>
    </row>
    <row r="482" spans="1:60" s="141" customFormat="1" ht="45.75" customHeight="1" x14ac:dyDescent="0.2">
      <c r="A482" s="654">
        <v>44428</v>
      </c>
      <c r="B482" s="793" t="s">
        <v>8351</v>
      </c>
      <c r="C482" s="252" t="s">
        <v>8356</v>
      </c>
      <c r="D482" s="95"/>
      <c r="E482" s="42">
        <v>3334322.86</v>
      </c>
      <c r="F482" s="725">
        <f t="shared" si="7"/>
        <v>2559836187.1999998</v>
      </c>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c r="AN482" s="276"/>
      <c r="AO482" s="276"/>
      <c r="AP482" s="276"/>
      <c r="AQ482" s="276"/>
      <c r="AR482" s="276"/>
      <c r="AS482" s="276"/>
      <c r="AT482" s="276"/>
      <c r="AU482" s="276"/>
      <c r="AV482" s="276"/>
      <c r="AW482" s="276"/>
      <c r="AX482" s="276"/>
      <c r="AY482" s="276"/>
      <c r="AZ482" s="276"/>
      <c r="BA482" s="276"/>
      <c r="BB482" s="276"/>
      <c r="BC482" s="276"/>
      <c r="BD482" s="276"/>
      <c r="BE482" s="276"/>
      <c r="BF482" s="276"/>
      <c r="BG482" s="276"/>
      <c r="BH482" s="276"/>
    </row>
    <row r="483" spans="1:60" s="141" customFormat="1" ht="36" customHeight="1" x14ac:dyDescent="0.2">
      <c r="A483" s="134">
        <v>44431</v>
      </c>
      <c r="B483" s="661">
        <v>33995</v>
      </c>
      <c r="C483" s="252" t="s">
        <v>8427</v>
      </c>
      <c r="D483" s="95"/>
      <c r="E483" s="42">
        <v>1876835.5</v>
      </c>
      <c r="F483" s="725">
        <f t="shared" si="7"/>
        <v>2557959351.6999998</v>
      </c>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c r="AN483" s="276"/>
      <c r="AO483" s="276"/>
      <c r="AP483" s="276"/>
      <c r="AQ483" s="276"/>
      <c r="AR483" s="276"/>
      <c r="AS483" s="276"/>
      <c r="AT483" s="276"/>
      <c r="AU483" s="276"/>
      <c r="AV483" s="276"/>
      <c r="AW483" s="276"/>
      <c r="AX483" s="276"/>
      <c r="AY483" s="276"/>
      <c r="AZ483" s="276"/>
      <c r="BA483" s="276"/>
      <c r="BB483" s="276"/>
      <c r="BC483" s="276"/>
      <c r="BD483" s="276"/>
      <c r="BE483" s="276"/>
      <c r="BF483" s="276"/>
      <c r="BG483" s="276"/>
      <c r="BH483" s="276"/>
    </row>
    <row r="484" spans="1:60" s="141" customFormat="1" ht="39.75" customHeight="1" x14ac:dyDescent="0.2">
      <c r="A484" s="134">
        <v>44431</v>
      </c>
      <c r="B484" s="661">
        <v>33996</v>
      </c>
      <c r="C484" s="252" t="s">
        <v>8428</v>
      </c>
      <c r="D484" s="95"/>
      <c r="E484" s="42">
        <v>1970736.06</v>
      </c>
      <c r="F484" s="725">
        <f t="shared" si="7"/>
        <v>2555988615.6399999</v>
      </c>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c r="AN484" s="276"/>
      <c r="AO484" s="276"/>
      <c r="AP484" s="276"/>
      <c r="AQ484" s="276"/>
      <c r="AR484" s="276"/>
      <c r="AS484" s="276"/>
      <c r="AT484" s="276"/>
      <c r="AU484" s="276"/>
      <c r="AV484" s="276"/>
      <c r="AW484" s="276"/>
      <c r="AX484" s="276"/>
      <c r="AY484" s="276"/>
      <c r="AZ484" s="276"/>
      <c r="BA484" s="276"/>
      <c r="BB484" s="276"/>
      <c r="BC484" s="276"/>
      <c r="BD484" s="276"/>
      <c r="BE484" s="276"/>
      <c r="BF484" s="276"/>
      <c r="BG484" s="276"/>
      <c r="BH484" s="276"/>
    </row>
    <row r="485" spans="1:60" s="141" customFormat="1" ht="51.75" customHeight="1" x14ac:dyDescent="0.2">
      <c r="A485" s="134">
        <v>44432</v>
      </c>
      <c r="B485" s="661">
        <v>33997</v>
      </c>
      <c r="C485" s="252" t="s">
        <v>8454</v>
      </c>
      <c r="D485" s="95"/>
      <c r="E485" s="42">
        <v>34075657.119999997</v>
      </c>
      <c r="F485" s="725">
        <f t="shared" si="7"/>
        <v>2521912958.52</v>
      </c>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c r="AN485" s="276"/>
      <c r="AO485" s="276"/>
      <c r="AP485" s="276"/>
      <c r="AQ485" s="276"/>
      <c r="AR485" s="276"/>
      <c r="AS485" s="276"/>
      <c r="AT485" s="276"/>
      <c r="AU485" s="276"/>
      <c r="AV485" s="276"/>
      <c r="AW485" s="276"/>
      <c r="AX485" s="276"/>
      <c r="AY485" s="276"/>
      <c r="AZ485" s="276"/>
      <c r="BA485" s="276"/>
      <c r="BB485" s="276"/>
      <c r="BC485" s="276"/>
      <c r="BD485" s="276"/>
      <c r="BE485" s="276"/>
      <c r="BF485" s="276"/>
      <c r="BG485" s="276"/>
      <c r="BH485" s="276"/>
    </row>
    <row r="486" spans="1:60" s="141" customFormat="1" ht="43.5" customHeight="1" x14ac:dyDescent="0.2">
      <c r="A486" s="134">
        <v>44435</v>
      </c>
      <c r="B486" s="5">
        <v>33998</v>
      </c>
      <c r="C486" s="252" t="s">
        <v>8498</v>
      </c>
      <c r="D486" s="95"/>
      <c r="E486" s="42">
        <v>935708.02</v>
      </c>
      <c r="F486" s="725">
        <f t="shared" si="7"/>
        <v>2520977250.5</v>
      </c>
      <c r="G486" s="276"/>
      <c r="H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76"/>
      <c r="AT486" s="276"/>
      <c r="AU486" s="276"/>
      <c r="AV486" s="276"/>
      <c r="AW486" s="276"/>
      <c r="AX486" s="276"/>
      <c r="AY486" s="276"/>
      <c r="AZ486" s="276"/>
      <c r="BA486" s="276"/>
      <c r="BB486" s="276"/>
      <c r="BC486" s="276"/>
      <c r="BD486" s="276"/>
      <c r="BE486" s="276"/>
      <c r="BF486" s="276"/>
      <c r="BG486" s="276"/>
      <c r="BH486" s="276"/>
    </row>
    <row r="487" spans="1:60" s="141" customFormat="1" ht="33" customHeight="1" x14ac:dyDescent="0.2">
      <c r="A487" s="134">
        <v>44435</v>
      </c>
      <c r="B487" s="5">
        <v>33999</v>
      </c>
      <c r="C487" s="252" t="s">
        <v>8499</v>
      </c>
      <c r="D487" s="95"/>
      <c r="E487" s="42">
        <v>6000</v>
      </c>
      <c r="F487" s="725">
        <f t="shared" si="7"/>
        <v>2520971250.5</v>
      </c>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c r="AN487" s="276"/>
      <c r="AO487" s="276"/>
      <c r="AP487" s="276"/>
      <c r="AQ487" s="276"/>
      <c r="AR487" s="276"/>
      <c r="AS487" s="276"/>
      <c r="AT487" s="276"/>
      <c r="AU487" s="276"/>
      <c r="AV487" s="276"/>
      <c r="AW487" s="276"/>
      <c r="AX487" s="276"/>
      <c r="AY487" s="276"/>
      <c r="AZ487" s="276"/>
      <c r="BA487" s="276"/>
      <c r="BB487" s="276"/>
      <c r="BC487" s="276"/>
      <c r="BD487" s="276"/>
      <c r="BE487" s="276"/>
      <c r="BF487" s="276"/>
      <c r="BG487" s="276"/>
      <c r="BH487" s="276"/>
    </row>
    <row r="488" spans="1:60" s="141" customFormat="1" ht="31.5" customHeight="1" x14ac:dyDescent="0.2">
      <c r="A488" s="134">
        <v>44435</v>
      </c>
      <c r="B488" s="5">
        <v>34000</v>
      </c>
      <c r="C488" s="252" t="s">
        <v>8500</v>
      </c>
      <c r="D488" s="95"/>
      <c r="E488" s="42">
        <v>724954.93</v>
      </c>
      <c r="F488" s="725">
        <f t="shared" si="7"/>
        <v>2520246295.5700002</v>
      </c>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c r="AN488" s="276"/>
      <c r="AO488" s="276"/>
      <c r="AP488" s="276"/>
      <c r="AQ488" s="276"/>
      <c r="AR488" s="276"/>
      <c r="AS488" s="276"/>
      <c r="AT488" s="276"/>
      <c r="AU488" s="276"/>
      <c r="AV488" s="276"/>
      <c r="AW488" s="276"/>
      <c r="AX488" s="276"/>
      <c r="AY488" s="276"/>
      <c r="AZ488" s="276"/>
      <c r="BA488" s="276"/>
      <c r="BB488" s="276"/>
      <c r="BC488" s="276"/>
      <c r="BD488" s="276"/>
      <c r="BE488" s="276"/>
      <c r="BF488" s="276"/>
      <c r="BG488" s="276"/>
      <c r="BH488" s="276"/>
    </row>
    <row r="489" spans="1:60" s="141" customFormat="1" ht="36" customHeight="1" x14ac:dyDescent="0.2">
      <c r="A489" s="134">
        <v>44435</v>
      </c>
      <c r="B489" s="5">
        <v>34001</v>
      </c>
      <c r="C489" s="252" t="s">
        <v>8501</v>
      </c>
      <c r="D489" s="95"/>
      <c r="E489" s="42">
        <v>188086.69</v>
      </c>
      <c r="F489" s="725">
        <f t="shared" si="7"/>
        <v>2520058208.8800001</v>
      </c>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c r="AK489" s="276"/>
      <c r="AL489" s="276"/>
      <c r="AM489" s="276"/>
      <c r="AN489" s="276"/>
      <c r="AO489" s="276"/>
      <c r="AP489" s="276"/>
      <c r="AQ489" s="276"/>
      <c r="AR489" s="276"/>
      <c r="AS489" s="276"/>
      <c r="AT489" s="276"/>
      <c r="AU489" s="276"/>
      <c r="AV489" s="276"/>
      <c r="AW489" s="276"/>
      <c r="AX489" s="276"/>
      <c r="AY489" s="276"/>
      <c r="AZ489" s="276"/>
      <c r="BA489" s="276"/>
      <c r="BB489" s="276"/>
      <c r="BC489" s="276"/>
      <c r="BD489" s="276"/>
      <c r="BE489" s="276"/>
      <c r="BF489" s="276"/>
      <c r="BG489" s="276"/>
      <c r="BH489" s="276"/>
    </row>
    <row r="490" spans="1:60" s="141" customFormat="1" ht="65.25" customHeight="1" x14ac:dyDescent="0.2">
      <c r="A490" s="134">
        <v>44435</v>
      </c>
      <c r="B490" s="5" t="s">
        <v>8523</v>
      </c>
      <c r="C490" s="252" t="s">
        <v>8502</v>
      </c>
      <c r="D490" s="95"/>
      <c r="E490" s="42">
        <v>5314850.62</v>
      </c>
      <c r="F490" s="725">
        <f t="shared" si="7"/>
        <v>2514743358.2600002</v>
      </c>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c r="AK490" s="276"/>
      <c r="AL490" s="276"/>
      <c r="AM490" s="276"/>
      <c r="AN490" s="276"/>
      <c r="AO490" s="276"/>
      <c r="AP490" s="276"/>
      <c r="AQ490" s="276"/>
      <c r="AR490" s="276"/>
      <c r="AS490" s="276"/>
      <c r="AT490" s="276"/>
      <c r="AU490" s="276"/>
      <c r="AV490" s="276"/>
      <c r="AW490" s="276"/>
      <c r="AX490" s="276"/>
      <c r="AY490" s="276"/>
      <c r="AZ490" s="276"/>
      <c r="BA490" s="276"/>
      <c r="BB490" s="276"/>
      <c r="BC490" s="276"/>
      <c r="BD490" s="276"/>
      <c r="BE490" s="276"/>
      <c r="BF490" s="276"/>
      <c r="BG490" s="276"/>
      <c r="BH490" s="276"/>
    </row>
    <row r="491" spans="1:60" s="141" customFormat="1" ht="39" customHeight="1" x14ac:dyDescent="0.2">
      <c r="A491" s="134">
        <v>44438</v>
      </c>
      <c r="B491" s="5" t="s">
        <v>8651</v>
      </c>
      <c r="C491" s="252" t="s">
        <v>8648</v>
      </c>
      <c r="D491" s="95"/>
      <c r="E491" s="42">
        <v>1461169.28</v>
      </c>
      <c r="F491" s="725">
        <f t="shared" si="7"/>
        <v>2513282188.98</v>
      </c>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76"/>
      <c r="AT491" s="276"/>
      <c r="AU491" s="276"/>
      <c r="AV491" s="276"/>
      <c r="AW491" s="276"/>
      <c r="AX491" s="276"/>
      <c r="AY491" s="276"/>
      <c r="AZ491" s="276"/>
      <c r="BA491" s="276"/>
      <c r="BB491" s="276"/>
      <c r="BC491" s="276"/>
      <c r="BD491" s="276"/>
      <c r="BE491" s="276"/>
      <c r="BF491" s="276"/>
      <c r="BG491" s="276"/>
      <c r="BH491" s="276"/>
    </row>
    <row r="492" spans="1:60" s="141" customFormat="1" ht="47.25" customHeight="1" x14ac:dyDescent="0.2">
      <c r="A492" s="134">
        <v>44438</v>
      </c>
      <c r="B492" s="5" t="s">
        <v>8652</v>
      </c>
      <c r="C492" s="252" t="s">
        <v>8649</v>
      </c>
      <c r="D492" s="95"/>
      <c r="E492" s="42">
        <v>1697195.93</v>
      </c>
      <c r="F492" s="725">
        <f t="shared" si="7"/>
        <v>2511584993.0500002</v>
      </c>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c r="AN492" s="276"/>
      <c r="AO492" s="276"/>
      <c r="AP492" s="276"/>
      <c r="AQ492" s="276"/>
      <c r="AR492" s="276"/>
      <c r="AS492" s="276"/>
      <c r="AT492" s="276"/>
      <c r="AU492" s="276"/>
      <c r="AV492" s="276"/>
      <c r="AW492" s="276"/>
      <c r="AX492" s="276"/>
      <c r="AY492" s="276"/>
      <c r="AZ492" s="276"/>
      <c r="BA492" s="276"/>
      <c r="BB492" s="276"/>
      <c r="BC492" s="276"/>
      <c r="BD492" s="276"/>
      <c r="BE492" s="276"/>
      <c r="BF492" s="276"/>
      <c r="BG492" s="276"/>
      <c r="BH492" s="276"/>
    </row>
    <row r="493" spans="1:60" s="141" customFormat="1" ht="52.5" customHeight="1" x14ac:dyDescent="0.2">
      <c r="A493" s="134">
        <v>44438</v>
      </c>
      <c r="B493" s="5" t="s">
        <v>8653</v>
      </c>
      <c r="C493" s="252" t="s">
        <v>8650</v>
      </c>
      <c r="D493" s="95"/>
      <c r="E493" s="42">
        <v>12491632.98</v>
      </c>
      <c r="F493" s="725">
        <f t="shared" si="7"/>
        <v>2499093360.0700002</v>
      </c>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row>
    <row r="494" spans="1:60" s="141" customFormat="1" ht="34.5" customHeight="1" x14ac:dyDescent="0.2">
      <c r="A494" s="10"/>
      <c r="B494" s="28"/>
      <c r="C494" s="28"/>
      <c r="D494" s="121"/>
      <c r="E494" s="32"/>
      <c r="F494" s="113"/>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row>
    <row r="495" spans="1:60" s="141" customFormat="1" ht="34.5" customHeight="1" x14ac:dyDescent="0.2">
      <c r="A495" s="10"/>
      <c r="B495" s="28"/>
      <c r="C495" s="28"/>
      <c r="D495" s="121"/>
      <c r="E495" s="32"/>
      <c r="F495" s="113"/>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row>
    <row r="496" spans="1:60" s="141" customFormat="1" ht="34.5" customHeight="1" x14ac:dyDescent="0.2">
      <c r="A496" s="10"/>
      <c r="B496" s="28"/>
      <c r="C496" s="28"/>
      <c r="D496" s="121"/>
      <c r="E496" s="32"/>
      <c r="F496" s="113"/>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c r="AN496" s="276"/>
      <c r="AO496" s="276"/>
      <c r="AP496" s="276"/>
      <c r="AQ496" s="276"/>
      <c r="AR496" s="276"/>
      <c r="AS496" s="276"/>
      <c r="AT496" s="276"/>
      <c r="AU496" s="276"/>
      <c r="AV496" s="276"/>
      <c r="AW496" s="276"/>
      <c r="AX496" s="276"/>
      <c r="AY496" s="276"/>
      <c r="AZ496" s="276"/>
      <c r="BA496" s="276"/>
      <c r="BB496" s="276"/>
      <c r="BC496" s="276"/>
      <c r="BD496" s="276"/>
      <c r="BE496" s="276"/>
      <c r="BF496" s="276"/>
      <c r="BG496" s="276"/>
      <c r="BH496" s="276"/>
    </row>
    <row r="497" spans="1:60" s="141" customFormat="1" ht="34.5" customHeight="1" x14ac:dyDescent="0.2">
      <c r="A497" s="10"/>
      <c r="B497" s="28"/>
      <c r="C497" s="28"/>
      <c r="D497" s="121"/>
      <c r="E497" s="32"/>
      <c r="F497" s="113"/>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c r="AQ497" s="276"/>
      <c r="AR497" s="276"/>
      <c r="AS497" s="276"/>
      <c r="AT497" s="276"/>
      <c r="AU497" s="276"/>
      <c r="AV497" s="276"/>
      <c r="AW497" s="276"/>
      <c r="AX497" s="276"/>
      <c r="AY497" s="276"/>
      <c r="AZ497" s="276"/>
      <c r="BA497" s="276"/>
      <c r="BB497" s="276"/>
      <c r="BC497" s="276"/>
      <c r="BD497" s="276"/>
      <c r="BE497" s="276"/>
      <c r="BF497" s="276"/>
      <c r="BG497" s="276"/>
      <c r="BH497" s="276"/>
    </row>
    <row r="498" spans="1:60" s="141" customFormat="1" ht="34.5" customHeight="1" x14ac:dyDescent="0.2">
      <c r="A498" s="10"/>
      <c r="B498" s="28"/>
      <c r="C498" s="28"/>
      <c r="D498" s="121"/>
      <c r="E498" s="32"/>
      <c r="F498" s="113"/>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c r="AN498" s="276"/>
      <c r="AO498" s="276"/>
      <c r="AP498" s="276"/>
      <c r="AQ498" s="276"/>
      <c r="AR498" s="276"/>
      <c r="AS498" s="276"/>
      <c r="AT498" s="276"/>
      <c r="AU498" s="276"/>
      <c r="AV498" s="276"/>
      <c r="AW498" s="276"/>
      <c r="AX498" s="276"/>
      <c r="AY498" s="276"/>
      <c r="AZ498" s="276"/>
      <c r="BA498" s="276"/>
      <c r="BB498" s="276"/>
      <c r="BC498" s="276"/>
      <c r="BD498" s="276"/>
      <c r="BE498" s="276"/>
      <c r="BF498" s="276"/>
      <c r="BG498" s="276"/>
      <c r="BH498" s="276"/>
    </row>
    <row r="499" spans="1:60" s="141" customFormat="1" ht="34.5" customHeight="1" x14ac:dyDescent="0.2">
      <c r="A499" s="10"/>
      <c r="B499" s="28"/>
      <c r="C499" s="28"/>
      <c r="D499" s="121"/>
      <c r="E499" s="32"/>
      <c r="F499" s="113"/>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c r="AK499" s="276"/>
      <c r="AL499" s="276"/>
      <c r="AM499" s="276"/>
      <c r="AN499" s="276"/>
      <c r="AO499" s="276"/>
      <c r="AP499" s="276"/>
      <c r="AQ499" s="276"/>
      <c r="AR499" s="276"/>
      <c r="AS499" s="276"/>
      <c r="AT499" s="276"/>
      <c r="AU499" s="276"/>
      <c r="AV499" s="276"/>
      <c r="AW499" s="276"/>
      <c r="AX499" s="276"/>
      <c r="AY499" s="276"/>
      <c r="AZ499" s="276"/>
      <c r="BA499" s="276"/>
      <c r="BB499" s="276"/>
      <c r="BC499" s="276"/>
      <c r="BD499" s="276"/>
      <c r="BE499" s="276"/>
      <c r="BF499" s="276"/>
      <c r="BG499" s="276"/>
      <c r="BH499" s="276"/>
    </row>
    <row r="500" spans="1:60" s="141" customFormat="1" ht="34.5" customHeight="1" x14ac:dyDescent="0.2">
      <c r="A500" s="10"/>
      <c r="B500" s="28"/>
      <c r="C500" s="28"/>
      <c r="D500" s="121"/>
      <c r="E500" s="32"/>
      <c r="F500" s="113"/>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c r="AK500" s="276"/>
      <c r="AL500" s="276"/>
      <c r="AM500" s="276"/>
      <c r="AN500" s="276"/>
      <c r="AO500" s="276"/>
      <c r="AP500" s="276"/>
      <c r="AQ500" s="276"/>
      <c r="AR500" s="276"/>
      <c r="AS500" s="276"/>
      <c r="AT500" s="276"/>
      <c r="AU500" s="276"/>
      <c r="AV500" s="276"/>
      <c r="AW500" s="276"/>
      <c r="AX500" s="276"/>
      <c r="AY500" s="276"/>
      <c r="AZ500" s="276"/>
      <c r="BA500" s="276"/>
      <c r="BB500" s="276"/>
      <c r="BC500" s="276"/>
      <c r="BD500" s="276"/>
      <c r="BE500" s="276"/>
      <c r="BF500" s="276"/>
      <c r="BG500" s="276"/>
      <c r="BH500" s="276"/>
    </row>
    <row r="501" spans="1:60" s="141" customFormat="1" ht="34.5" customHeight="1" x14ac:dyDescent="0.2">
      <c r="A501" s="10"/>
      <c r="B501" s="28"/>
      <c r="C501" s="28"/>
      <c r="D501" s="121"/>
      <c r="E501" s="32"/>
      <c r="F501" s="113"/>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76"/>
      <c r="AE501" s="276"/>
      <c r="AF501" s="276"/>
      <c r="AG501" s="276"/>
      <c r="AH501" s="276"/>
      <c r="AI501" s="276"/>
      <c r="AJ501" s="276"/>
      <c r="AK501" s="276"/>
      <c r="AL501" s="276"/>
      <c r="AM501" s="276"/>
      <c r="AN501" s="276"/>
      <c r="AO501" s="276"/>
      <c r="AP501" s="276"/>
      <c r="AQ501" s="276"/>
      <c r="AR501" s="276"/>
      <c r="AS501" s="276"/>
      <c r="AT501" s="276"/>
      <c r="AU501" s="276"/>
      <c r="AV501" s="276"/>
      <c r="AW501" s="276"/>
      <c r="AX501" s="276"/>
      <c r="AY501" s="276"/>
      <c r="AZ501" s="276"/>
      <c r="BA501" s="276"/>
      <c r="BB501" s="276"/>
      <c r="BC501" s="276"/>
      <c r="BD501" s="276"/>
      <c r="BE501" s="276"/>
      <c r="BF501" s="276"/>
      <c r="BG501" s="276"/>
      <c r="BH501" s="276"/>
    </row>
    <row r="502" spans="1:60" s="141" customFormat="1" ht="34.5" customHeight="1" x14ac:dyDescent="0.2">
      <c r="A502" s="10"/>
      <c r="B502" s="28"/>
      <c r="C502" s="28"/>
      <c r="D502" s="121"/>
      <c r="E502" s="32"/>
      <c r="F502" s="113"/>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c r="AE502" s="276"/>
      <c r="AF502" s="276"/>
      <c r="AG502" s="276"/>
      <c r="AH502" s="276"/>
      <c r="AI502" s="276"/>
      <c r="AJ502" s="276"/>
      <c r="AK502" s="276"/>
      <c r="AL502" s="276"/>
      <c r="AM502" s="276"/>
      <c r="AN502" s="276"/>
      <c r="AO502" s="276"/>
      <c r="AP502" s="276"/>
      <c r="AQ502" s="276"/>
      <c r="AR502" s="276"/>
      <c r="AS502" s="276"/>
      <c r="AT502" s="276"/>
      <c r="AU502" s="276"/>
      <c r="AV502" s="276"/>
      <c r="AW502" s="276"/>
      <c r="AX502" s="276"/>
      <c r="AY502" s="276"/>
      <c r="AZ502" s="276"/>
      <c r="BA502" s="276"/>
      <c r="BB502" s="276"/>
      <c r="BC502" s="276"/>
      <c r="BD502" s="276"/>
      <c r="BE502" s="276"/>
      <c r="BF502" s="276"/>
      <c r="BG502" s="276"/>
      <c r="BH502" s="276"/>
    </row>
    <row r="503" spans="1:60" s="141" customFormat="1" ht="34.5" customHeight="1" x14ac:dyDescent="0.2">
      <c r="A503" s="10"/>
      <c r="B503" s="28"/>
      <c r="C503" s="28"/>
      <c r="D503" s="121"/>
      <c r="E503" s="32"/>
      <c r="F503" s="113"/>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76"/>
      <c r="AE503" s="276"/>
      <c r="AF503" s="276"/>
      <c r="AG503" s="276"/>
      <c r="AH503" s="276"/>
      <c r="AI503" s="276"/>
      <c r="AJ503" s="276"/>
      <c r="AK503" s="276"/>
      <c r="AL503" s="276"/>
      <c r="AM503" s="276"/>
      <c r="AN503" s="276"/>
      <c r="AO503" s="276"/>
      <c r="AP503" s="276"/>
      <c r="AQ503" s="276"/>
      <c r="AR503" s="276"/>
      <c r="AS503" s="276"/>
      <c r="AT503" s="276"/>
      <c r="AU503" s="276"/>
      <c r="AV503" s="276"/>
      <c r="AW503" s="276"/>
      <c r="AX503" s="276"/>
      <c r="AY503" s="276"/>
      <c r="AZ503" s="276"/>
      <c r="BA503" s="276"/>
      <c r="BB503" s="276"/>
      <c r="BC503" s="276"/>
      <c r="BD503" s="276"/>
      <c r="BE503" s="276"/>
      <c r="BF503" s="276"/>
      <c r="BG503" s="276"/>
      <c r="BH503" s="276"/>
    </row>
    <row r="504" spans="1:60" s="141" customFormat="1" ht="34.5" customHeight="1" x14ac:dyDescent="0.2">
      <c r="A504" s="10"/>
      <c r="B504" s="28"/>
      <c r="C504" s="28"/>
      <c r="D504" s="121"/>
      <c r="E504" s="32"/>
      <c r="F504" s="113"/>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76"/>
      <c r="AE504" s="276"/>
      <c r="AF504" s="276"/>
      <c r="AG504" s="276"/>
      <c r="AH504" s="276"/>
      <c r="AI504" s="276"/>
      <c r="AJ504" s="276"/>
      <c r="AK504" s="276"/>
      <c r="AL504" s="276"/>
      <c r="AM504" s="276"/>
      <c r="AN504" s="276"/>
      <c r="AO504" s="276"/>
      <c r="AP504" s="276"/>
      <c r="AQ504" s="276"/>
      <c r="AR504" s="276"/>
      <c r="AS504" s="276"/>
      <c r="AT504" s="276"/>
      <c r="AU504" s="276"/>
      <c r="AV504" s="276"/>
      <c r="AW504" s="276"/>
      <c r="AX504" s="276"/>
      <c r="AY504" s="276"/>
      <c r="AZ504" s="276"/>
      <c r="BA504" s="276"/>
      <c r="BB504" s="276"/>
      <c r="BC504" s="276"/>
      <c r="BD504" s="276"/>
      <c r="BE504" s="276"/>
      <c r="BF504" s="276"/>
      <c r="BG504" s="276"/>
      <c r="BH504" s="276"/>
    </row>
    <row r="505" spans="1:60" s="141" customFormat="1" ht="34.5" customHeight="1" x14ac:dyDescent="0.2">
      <c r="A505" s="10"/>
      <c r="B505" s="28"/>
      <c r="C505" s="28"/>
      <c r="D505" s="121"/>
      <c r="E505" s="32"/>
      <c r="F505" s="113"/>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276"/>
      <c r="AF505" s="276"/>
      <c r="AG505" s="276"/>
      <c r="AH505" s="276"/>
      <c r="AI505" s="276"/>
      <c r="AJ505" s="276"/>
      <c r="AK505" s="276"/>
      <c r="AL505" s="276"/>
      <c r="AM505" s="276"/>
      <c r="AN505" s="276"/>
      <c r="AO505" s="276"/>
      <c r="AP505" s="276"/>
      <c r="AQ505" s="276"/>
      <c r="AR505" s="276"/>
      <c r="AS505" s="276"/>
      <c r="AT505" s="276"/>
      <c r="AU505" s="276"/>
      <c r="AV505" s="276"/>
      <c r="AW505" s="276"/>
      <c r="AX505" s="276"/>
      <c r="AY505" s="276"/>
      <c r="AZ505" s="276"/>
      <c r="BA505" s="276"/>
      <c r="BB505" s="276"/>
      <c r="BC505" s="276"/>
      <c r="BD505" s="276"/>
      <c r="BE505" s="276"/>
      <c r="BF505" s="276"/>
      <c r="BG505" s="276"/>
      <c r="BH505" s="276"/>
    </row>
    <row r="506" spans="1:60" s="141" customFormat="1" ht="34.5" customHeight="1" x14ac:dyDescent="0.2">
      <c r="A506" s="10"/>
      <c r="B506" s="28"/>
      <c r="C506" s="28"/>
      <c r="D506" s="121"/>
      <c r="E506" s="32"/>
      <c r="F506" s="113"/>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s="276"/>
      <c r="AG506" s="276"/>
      <c r="AH506" s="276"/>
      <c r="AI506" s="276"/>
      <c r="AJ506" s="276"/>
      <c r="AK506" s="276"/>
      <c r="AL506" s="276"/>
      <c r="AM506" s="276"/>
      <c r="AN506" s="276"/>
      <c r="AO506" s="276"/>
      <c r="AP506" s="276"/>
      <c r="AQ506" s="276"/>
      <c r="AR506" s="276"/>
      <c r="AS506" s="276"/>
      <c r="AT506" s="276"/>
      <c r="AU506" s="276"/>
      <c r="AV506" s="276"/>
      <c r="AW506" s="276"/>
      <c r="AX506" s="276"/>
      <c r="AY506" s="276"/>
      <c r="AZ506" s="276"/>
      <c r="BA506" s="276"/>
      <c r="BB506" s="276"/>
      <c r="BC506" s="276"/>
      <c r="BD506" s="276"/>
      <c r="BE506" s="276"/>
      <c r="BF506" s="276"/>
      <c r="BG506" s="276"/>
      <c r="BH506" s="276"/>
    </row>
    <row r="507" spans="1:60" s="141" customFormat="1" ht="34.5" customHeight="1" x14ac:dyDescent="0.2">
      <c r="A507" s="10"/>
      <c r="B507" s="28"/>
      <c r="C507" s="28"/>
      <c r="D507" s="121"/>
      <c r="E507" s="32"/>
      <c r="F507" s="113"/>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276"/>
      <c r="AF507" s="276"/>
      <c r="AG507" s="276"/>
      <c r="AH507" s="276"/>
      <c r="AI507" s="276"/>
      <c r="AJ507" s="276"/>
      <c r="AK507" s="276"/>
      <c r="AL507" s="276"/>
      <c r="AM507" s="276"/>
      <c r="AN507" s="276"/>
      <c r="AO507" s="276"/>
      <c r="AP507" s="276"/>
      <c r="AQ507" s="276"/>
      <c r="AR507" s="276"/>
      <c r="AS507" s="276"/>
      <c r="AT507" s="276"/>
      <c r="AU507" s="276"/>
      <c r="AV507" s="276"/>
      <c r="AW507" s="276"/>
      <c r="AX507" s="276"/>
      <c r="AY507" s="276"/>
      <c r="AZ507" s="276"/>
      <c r="BA507" s="276"/>
      <c r="BB507" s="276"/>
      <c r="BC507" s="276"/>
      <c r="BD507" s="276"/>
      <c r="BE507" s="276"/>
      <c r="BF507" s="276"/>
      <c r="BG507" s="276"/>
      <c r="BH507" s="276"/>
    </row>
    <row r="508" spans="1:60" s="141" customFormat="1" ht="34.5" customHeight="1" x14ac:dyDescent="0.2">
      <c r="A508" s="10"/>
      <c r="B508" s="28"/>
      <c r="C508" s="28"/>
      <c r="D508" s="121"/>
      <c r="E508" s="32"/>
      <c r="F508" s="113"/>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276"/>
      <c r="AF508" s="276"/>
      <c r="AG508" s="276"/>
      <c r="AH508" s="276"/>
      <c r="AI508" s="276"/>
      <c r="AJ508" s="276"/>
      <c r="AK508" s="276"/>
      <c r="AL508" s="276"/>
      <c r="AM508" s="276"/>
      <c r="AN508" s="276"/>
      <c r="AO508" s="276"/>
      <c r="AP508" s="276"/>
      <c r="AQ508" s="276"/>
      <c r="AR508" s="276"/>
      <c r="AS508" s="276"/>
      <c r="AT508" s="276"/>
      <c r="AU508" s="276"/>
      <c r="AV508" s="276"/>
      <c r="AW508" s="276"/>
      <c r="AX508" s="276"/>
      <c r="AY508" s="276"/>
      <c r="AZ508" s="276"/>
      <c r="BA508" s="276"/>
      <c r="BB508" s="276"/>
      <c r="BC508" s="276"/>
      <c r="BD508" s="276"/>
      <c r="BE508" s="276"/>
      <c r="BF508" s="276"/>
      <c r="BG508" s="276"/>
      <c r="BH508" s="276"/>
    </row>
    <row r="509" spans="1:60" s="141" customFormat="1" ht="34.5" customHeight="1" x14ac:dyDescent="0.2">
      <c r="A509" s="10"/>
      <c r="B509" s="28"/>
      <c r="C509" s="28"/>
      <c r="D509" s="121"/>
      <c r="E509" s="32"/>
      <c r="F509" s="113"/>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76"/>
      <c r="AE509" s="276"/>
      <c r="AF509" s="276"/>
      <c r="AG509" s="276"/>
      <c r="AH509" s="276"/>
      <c r="AI509" s="276"/>
      <c r="AJ509" s="276"/>
      <c r="AK509" s="276"/>
      <c r="AL509" s="276"/>
      <c r="AM509" s="276"/>
      <c r="AN509" s="276"/>
      <c r="AO509" s="276"/>
      <c r="AP509" s="276"/>
      <c r="AQ509" s="276"/>
      <c r="AR509" s="276"/>
      <c r="AS509" s="276"/>
      <c r="AT509" s="276"/>
      <c r="AU509" s="276"/>
      <c r="AV509" s="276"/>
      <c r="AW509" s="276"/>
      <c r="AX509" s="276"/>
      <c r="AY509" s="276"/>
      <c r="AZ509" s="276"/>
      <c r="BA509" s="276"/>
      <c r="BB509" s="276"/>
      <c r="BC509" s="276"/>
      <c r="BD509" s="276"/>
      <c r="BE509" s="276"/>
      <c r="BF509" s="276"/>
      <c r="BG509" s="276"/>
      <c r="BH509" s="276"/>
    </row>
    <row r="510" spans="1:60" s="141" customFormat="1" ht="34.5" customHeight="1" x14ac:dyDescent="0.2">
      <c r="A510" s="10"/>
      <c r="B510" s="28"/>
      <c r="C510" s="28"/>
      <c r="D510" s="121"/>
      <c r="E510" s="32"/>
      <c r="F510" s="113"/>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c r="AK510" s="276"/>
      <c r="AL510" s="276"/>
      <c r="AM510" s="276"/>
      <c r="AN510" s="276"/>
      <c r="AO510" s="276"/>
      <c r="AP510" s="276"/>
      <c r="AQ510" s="276"/>
      <c r="AR510" s="276"/>
      <c r="AS510" s="276"/>
      <c r="AT510" s="276"/>
      <c r="AU510" s="276"/>
      <c r="AV510" s="276"/>
      <c r="AW510" s="276"/>
      <c r="AX510" s="276"/>
      <c r="AY510" s="276"/>
      <c r="AZ510" s="276"/>
      <c r="BA510" s="276"/>
      <c r="BB510" s="276"/>
      <c r="BC510" s="276"/>
      <c r="BD510" s="276"/>
      <c r="BE510" s="276"/>
      <c r="BF510" s="276"/>
      <c r="BG510" s="276"/>
      <c r="BH510" s="276"/>
    </row>
    <row r="511" spans="1:60" s="141" customFormat="1" ht="34.5" customHeight="1" x14ac:dyDescent="0.2">
      <c r="A511" s="10"/>
      <c r="B511" s="28"/>
      <c r="C511" s="28"/>
      <c r="D511" s="121"/>
      <c r="E511" s="32"/>
      <c r="F511" s="113"/>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276"/>
      <c r="AF511" s="276"/>
      <c r="AG511" s="276"/>
      <c r="AH511" s="276"/>
      <c r="AI511" s="276"/>
      <c r="AJ511" s="276"/>
      <c r="AK511" s="276"/>
      <c r="AL511" s="276"/>
      <c r="AM511" s="276"/>
      <c r="AN511" s="276"/>
      <c r="AO511" s="276"/>
      <c r="AP511" s="276"/>
      <c r="AQ511" s="276"/>
      <c r="AR511" s="276"/>
      <c r="AS511" s="276"/>
      <c r="AT511" s="276"/>
      <c r="AU511" s="276"/>
      <c r="AV511" s="276"/>
      <c r="AW511" s="276"/>
      <c r="AX511" s="276"/>
      <c r="AY511" s="276"/>
      <c r="AZ511" s="276"/>
      <c r="BA511" s="276"/>
      <c r="BB511" s="276"/>
      <c r="BC511" s="276"/>
      <c r="BD511" s="276"/>
      <c r="BE511" s="276"/>
      <c r="BF511" s="276"/>
      <c r="BG511" s="276"/>
      <c r="BH511" s="276"/>
    </row>
    <row r="512" spans="1:60" s="141" customFormat="1" ht="34.5" customHeight="1" x14ac:dyDescent="0.2">
      <c r="A512" s="10"/>
      <c r="B512" s="28"/>
      <c r="C512" s="28"/>
      <c r="D512" s="121"/>
      <c r="E512" s="32"/>
      <c r="F512" s="113"/>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c r="AN512" s="276"/>
      <c r="AO512" s="276"/>
      <c r="AP512" s="276"/>
      <c r="AQ512" s="276"/>
      <c r="AR512" s="276"/>
      <c r="AS512" s="276"/>
      <c r="AT512" s="276"/>
      <c r="AU512" s="276"/>
      <c r="AV512" s="276"/>
      <c r="AW512" s="276"/>
      <c r="AX512" s="276"/>
      <c r="AY512" s="276"/>
      <c r="AZ512" s="276"/>
      <c r="BA512" s="276"/>
      <c r="BB512" s="276"/>
      <c r="BC512" s="276"/>
      <c r="BD512" s="276"/>
      <c r="BE512" s="276"/>
      <c r="BF512" s="276"/>
      <c r="BG512" s="276"/>
      <c r="BH512" s="276"/>
    </row>
    <row r="513" spans="1:60" s="141" customFormat="1" ht="34.5" customHeight="1" x14ac:dyDescent="0.2">
      <c r="A513" s="10"/>
      <c r="B513" s="28"/>
      <c r="C513" s="28"/>
      <c r="D513" s="121"/>
      <c r="E513" s="32"/>
      <c r="F513" s="113"/>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6"/>
      <c r="AF513" s="276"/>
      <c r="AG513" s="276"/>
      <c r="AH513" s="276"/>
      <c r="AI513" s="276"/>
      <c r="AJ513" s="276"/>
      <c r="AK513" s="276"/>
      <c r="AL513" s="276"/>
      <c r="AM513" s="276"/>
      <c r="AN513" s="276"/>
      <c r="AO513" s="276"/>
      <c r="AP513" s="276"/>
      <c r="AQ513" s="276"/>
      <c r="AR513" s="276"/>
      <c r="AS513" s="276"/>
      <c r="AT513" s="276"/>
      <c r="AU513" s="276"/>
      <c r="AV513" s="276"/>
      <c r="AW513" s="276"/>
      <c r="AX513" s="276"/>
      <c r="AY513" s="276"/>
      <c r="AZ513" s="276"/>
      <c r="BA513" s="276"/>
      <c r="BB513" s="276"/>
      <c r="BC513" s="276"/>
      <c r="BD513" s="276"/>
      <c r="BE513" s="276"/>
      <c r="BF513" s="276"/>
      <c r="BG513" s="276"/>
      <c r="BH513" s="276"/>
    </row>
    <row r="514" spans="1:60" s="141" customFormat="1" ht="34.5" customHeight="1" x14ac:dyDescent="0.2">
      <c r="A514" s="10"/>
      <c r="B514" s="28"/>
      <c r="C514" s="28"/>
      <c r="D514" s="121"/>
      <c r="E514" s="32"/>
      <c r="F514" s="113"/>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276"/>
      <c r="AF514" s="276"/>
      <c r="AG514" s="276"/>
      <c r="AH514" s="276"/>
      <c r="AI514" s="276"/>
      <c r="AJ514" s="276"/>
      <c r="AK514" s="276"/>
      <c r="AL514" s="276"/>
      <c r="AM514" s="276"/>
      <c r="AN514" s="276"/>
      <c r="AO514" s="276"/>
      <c r="AP514" s="276"/>
      <c r="AQ514" s="276"/>
      <c r="AR514" s="276"/>
      <c r="AS514" s="276"/>
      <c r="AT514" s="276"/>
      <c r="AU514" s="276"/>
      <c r="AV514" s="276"/>
      <c r="AW514" s="276"/>
      <c r="AX514" s="276"/>
      <c r="AY514" s="276"/>
      <c r="AZ514" s="276"/>
      <c r="BA514" s="276"/>
      <c r="BB514" s="276"/>
      <c r="BC514" s="276"/>
      <c r="BD514" s="276"/>
      <c r="BE514" s="276"/>
      <c r="BF514" s="276"/>
      <c r="BG514" s="276"/>
      <c r="BH514" s="276"/>
    </row>
    <row r="515" spans="1:60" s="141" customFormat="1" ht="34.5" customHeight="1" x14ac:dyDescent="0.2">
      <c r="A515" s="10"/>
      <c r="B515" s="28"/>
      <c r="C515" s="28"/>
      <c r="D515" s="121"/>
      <c r="E515" s="32"/>
      <c r="F515" s="113"/>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276"/>
      <c r="AF515" s="276"/>
      <c r="AG515" s="276"/>
      <c r="AH515" s="276"/>
      <c r="AI515" s="276"/>
      <c r="AJ515" s="276"/>
      <c r="AK515" s="276"/>
      <c r="AL515" s="276"/>
      <c r="AM515" s="276"/>
      <c r="AN515" s="276"/>
      <c r="AO515" s="276"/>
      <c r="AP515" s="276"/>
      <c r="AQ515" s="276"/>
      <c r="AR515" s="276"/>
      <c r="AS515" s="276"/>
      <c r="AT515" s="276"/>
      <c r="AU515" s="276"/>
      <c r="AV515" s="276"/>
      <c r="AW515" s="276"/>
      <c r="AX515" s="276"/>
      <c r="AY515" s="276"/>
      <c r="AZ515" s="276"/>
      <c r="BA515" s="276"/>
      <c r="BB515" s="276"/>
      <c r="BC515" s="276"/>
      <c r="BD515" s="276"/>
      <c r="BE515" s="276"/>
      <c r="BF515" s="276"/>
      <c r="BG515" s="276"/>
      <c r="BH515" s="276"/>
    </row>
    <row r="516" spans="1:60" s="141" customFormat="1" ht="34.5" customHeight="1" x14ac:dyDescent="0.2">
      <c r="A516" s="10"/>
      <c r="B516" s="28"/>
      <c r="C516" s="28"/>
      <c r="D516" s="121"/>
      <c r="E516" s="32"/>
      <c r="F516" s="113"/>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276"/>
      <c r="AF516" s="276"/>
      <c r="AG516" s="276"/>
      <c r="AH516" s="276"/>
      <c r="AI516" s="276"/>
      <c r="AJ516" s="276"/>
      <c r="AK516" s="276"/>
      <c r="AL516" s="276"/>
      <c r="AM516" s="276"/>
      <c r="AN516" s="276"/>
      <c r="AO516" s="276"/>
      <c r="AP516" s="276"/>
      <c r="AQ516" s="276"/>
      <c r="AR516" s="276"/>
      <c r="AS516" s="276"/>
      <c r="AT516" s="276"/>
      <c r="AU516" s="276"/>
      <c r="AV516" s="276"/>
      <c r="AW516" s="276"/>
      <c r="AX516" s="276"/>
      <c r="AY516" s="276"/>
      <c r="AZ516" s="276"/>
      <c r="BA516" s="276"/>
      <c r="BB516" s="276"/>
      <c r="BC516" s="276"/>
      <c r="BD516" s="276"/>
      <c r="BE516" s="276"/>
      <c r="BF516" s="276"/>
      <c r="BG516" s="276"/>
      <c r="BH516" s="276"/>
    </row>
    <row r="517" spans="1:60" s="141" customFormat="1" ht="34.5" customHeight="1" x14ac:dyDescent="0.2">
      <c r="A517" s="10"/>
      <c r="B517" s="28"/>
      <c r="C517" s="28"/>
      <c r="D517" s="121"/>
      <c r="E517" s="32"/>
      <c r="F517" s="113"/>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76"/>
      <c r="AE517" s="276"/>
      <c r="AF517" s="276"/>
      <c r="AG517" s="276"/>
      <c r="AH517" s="276"/>
      <c r="AI517" s="276"/>
      <c r="AJ517" s="276"/>
      <c r="AK517" s="276"/>
      <c r="AL517" s="276"/>
      <c r="AM517" s="276"/>
      <c r="AN517" s="276"/>
      <c r="AO517" s="276"/>
      <c r="AP517" s="276"/>
      <c r="AQ517" s="276"/>
      <c r="AR517" s="276"/>
      <c r="AS517" s="276"/>
      <c r="AT517" s="276"/>
      <c r="AU517" s="276"/>
      <c r="AV517" s="276"/>
      <c r="AW517" s="276"/>
      <c r="AX517" s="276"/>
      <c r="AY517" s="276"/>
      <c r="AZ517" s="276"/>
      <c r="BA517" s="276"/>
      <c r="BB517" s="276"/>
      <c r="BC517" s="276"/>
      <c r="BD517" s="276"/>
      <c r="BE517" s="276"/>
      <c r="BF517" s="276"/>
      <c r="BG517" s="276"/>
      <c r="BH517" s="276"/>
    </row>
    <row r="518" spans="1:60" s="141" customFormat="1" ht="34.5" customHeight="1" x14ac:dyDescent="0.2">
      <c r="A518" s="10"/>
      <c r="B518" s="28"/>
      <c r="C518" s="28"/>
      <c r="D518" s="121"/>
      <c r="E518" s="32"/>
      <c r="F518" s="113"/>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76"/>
      <c r="AE518" s="276"/>
      <c r="AF518" s="276"/>
      <c r="AG518" s="276"/>
      <c r="AH518" s="276"/>
      <c r="AI518" s="276"/>
      <c r="AJ518" s="276"/>
      <c r="AK518" s="276"/>
      <c r="AL518" s="276"/>
      <c r="AM518" s="276"/>
      <c r="AN518" s="276"/>
      <c r="AO518" s="276"/>
      <c r="AP518" s="276"/>
      <c r="AQ518" s="276"/>
      <c r="AR518" s="276"/>
      <c r="AS518" s="276"/>
      <c r="AT518" s="276"/>
      <c r="AU518" s="276"/>
      <c r="AV518" s="276"/>
      <c r="AW518" s="276"/>
      <c r="AX518" s="276"/>
      <c r="AY518" s="276"/>
      <c r="AZ518" s="276"/>
      <c r="BA518" s="276"/>
      <c r="BB518" s="276"/>
      <c r="BC518" s="276"/>
      <c r="BD518" s="276"/>
      <c r="BE518" s="276"/>
      <c r="BF518" s="276"/>
      <c r="BG518" s="276"/>
      <c r="BH518" s="276"/>
    </row>
    <row r="519" spans="1:60" s="141" customFormat="1" ht="15" customHeight="1" x14ac:dyDescent="0.25">
      <c r="A519" s="887" t="s">
        <v>0</v>
      </c>
      <c r="B519" s="887"/>
      <c r="C519" s="887"/>
      <c r="D519" s="887"/>
      <c r="E519" s="887"/>
      <c r="F519" s="887"/>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76"/>
      <c r="AE519" s="276"/>
      <c r="AF519" s="276"/>
      <c r="AG519" s="276"/>
      <c r="AH519" s="276"/>
      <c r="AI519" s="276"/>
      <c r="AJ519" s="276"/>
      <c r="AK519" s="276"/>
      <c r="AL519" s="276"/>
      <c r="AM519" s="276"/>
      <c r="AN519" s="276"/>
      <c r="AO519" s="276"/>
      <c r="AP519" s="276"/>
      <c r="AQ519" s="276"/>
      <c r="AR519" s="276"/>
      <c r="AS519" s="276"/>
      <c r="AT519" s="276"/>
      <c r="AU519" s="276"/>
      <c r="AV519" s="276"/>
      <c r="AW519" s="276"/>
      <c r="AX519" s="276"/>
      <c r="AY519" s="276"/>
      <c r="AZ519" s="276"/>
      <c r="BA519" s="276"/>
      <c r="BB519" s="276"/>
      <c r="BC519" s="276"/>
      <c r="BD519" s="276"/>
      <c r="BE519" s="276"/>
      <c r="BF519" s="276"/>
      <c r="BG519" s="276"/>
      <c r="BH519" s="276"/>
    </row>
    <row r="520" spans="1:60" s="141" customFormat="1" ht="15" customHeight="1" x14ac:dyDescent="0.25">
      <c r="A520" s="887" t="s">
        <v>1</v>
      </c>
      <c r="B520" s="887"/>
      <c r="C520" s="887"/>
      <c r="D520" s="887"/>
      <c r="E520" s="887"/>
      <c r="F520" s="887"/>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76"/>
      <c r="AE520" s="276"/>
      <c r="AF520" s="276"/>
      <c r="AG520" s="276"/>
      <c r="AH520" s="276"/>
      <c r="AI520" s="276"/>
      <c r="AJ520" s="276"/>
      <c r="AK520" s="276"/>
      <c r="AL520" s="276"/>
      <c r="AM520" s="276"/>
      <c r="AN520" s="276"/>
      <c r="AO520" s="276"/>
      <c r="AP520" s="276"/>
      <c r="AQ520" s="276"/>
      <c r="AR520" s="276"/>
      <c r="AS520" s="276"/>
      <c r="AT520" s="276"/>
      <c r="AU520" s="276"/>
      <c r="AV520" s="276"/>
      <c r="AW520" s="276"/>
      <c r="AX520" s="276"/>
      <c r="AY520" s="276"/>
      <c r="AZ520" s="276"/>
      <c r="BA520" s="276"/>
      <c r="BB520" s="276"/>
      <c r="BC520" s="276"/>
      <c r="BD520" s="276"/>
      <c r="BE520" s="276"/>
      <c r="BF520" s="276"/>
      <c r="BG520" s="276"/>
      <c r="BH520" s="276"/>
    </row>
    <row r="521" spans="1:60" s="141" customFormat="1" ht="15" customHeight="1" x14ac:dyDescent="0.25">
      <c r="A521" s="889" t="s">
        <v>7658</v>
      </c>
      <c r="B521" s="889"/>
      <c r="C521" s="889"/>
      <c r="D521" s="889"/>
      <c r="E521" s="889"/>
      <c r="F521" s="889"/>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76"/>
      <c r="AE521" s="276"/>
      <c r="AF521" s="276"/>
      <c r="AG521" s="276"/>
      <c r="AH521" s="276"/>
      <c r="AI521" s="276"/>
      <c r="AJ521" s="276"/>
      <c r="AK521" s="276"/>
      <c r="AL521" s="276"/>
      <c r="AM521" s="276"/>
      <c r="AN521" s="276"/>
      <c r="AO521" s="276"/>
      <c r="AP521" s="276"/>
      <c r="AQ521" s="276"/>
      <c r="AR521" s="276"/>
      <c r="AS521" s="276"/>
      <c r="AT521" s="276"/>
      <c r="AU521" s="276"/>
      <c r="AV521" s="276"/>
      <c r="AW521" s="276"/>
      <c r="AX521" s="276"/>
      <c r="AY521" s="276"/>
      <c r="AZ521" s="276"/>
      <c r="BA521" s="276"/>
      <c r="BB521" s="276"/>
      <c r="BC521" s="276"/>
      <c r="BD521" s="276"/>
      <c r="BE521" s="276"/>
      <c r="BF521" s="276"/>
      <c r="BG521" s="276"/>
      <c r="BH521" s="276"/>
    </row>
    <row r="522" spans="1:60" s="141" customFormat="1" ht="15" customHeight="1" x14ac:dyDescent="0.25">
      <c r="A522" s="889" t="s">
        <v>2</v>
      </c>
      <c r="B522" s="889"/>
      <c r="C522" s="889"/>
      <c r="D522" s="889"/>
      <c r="E522" s="889"/>
      <c r="F522" s="889"/>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76"/>
      <c r="AE522" s="276"/>
      <c r="AF522" s="276"/>
      <c r="AG522" s="276"/>
      <c r="AH522" s="276"/>
      <c r="AI522" s="276"/>
      <c r="AJ522" s="276"/>
      <c r="AK522" s="276"/>
      <c r="AL522" s="276"/>
      <c r="AM522" s="276"/>
      <c r="AN522" s="276"/>
      <c r="AO522" s="276"/>
      <c r="AP522" s="276"/>
      <c r="AQ522" s="276"/>
      <c r="AR522" s="276"/>
      <c r="AS522" s="276"/>
      <c r="AT522" s="276"/>
      <c r="AU522" s="276"/>
      <c r="AV522" s="276"/>
      <c r="AW522" s="276"/>
      <c r="AX522" s="276"/>
      <c r="AY522" s="276"/>
      <c r="AZ522" s="276"/>
      <c r="BA522" s="276"/>
      <c r="BB522" s="276"/>
      <c r="BC522" s="276"/>
      <c r="BD522" s="276"/>
      <c r="BE522" s="276"/>
      <c r="BF522" s="276"/>
      <c r="BG522" s="276"/>
      <c r="BH522" s="276"/>
    </row>
    <row r="523" spans="1:60" s="141" customFormat="1" ht="15" customHeight="1" x14ac:dyDescent="0.25">
      <c r="A523" s="626"/>
      <c r="B523" s="627"/>
      <c r="C523" s="628"/>
      <c r="D523" s="629"/>
      <c r="E523" s="630"/>
      <c r="F523" s="631"/>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76"/>
      <c r="AE523" s="276"/>
      <c r="AF523" s="276"/>
      <c r="AG523" s="276"/>
      <c r="AH523" s="276"/>
      <c r="AI523" s="276"/>
      <c r="AJ523" s="276"/>
      <c r="AK523" s="276"/>
      <c r="AL523" s="276"/>
      <c r="AM523" s="276"/>
      <c r="AN523" s="276"/>
      <c r="AO523" s="276"/>
      <c r="AP523" s="276"/>
      <c r="AQ523" s="276"/>
      <c r="AR523" s="276"/>
      <c r="AS523" s="276"/>
      <c r="AT523" s="276"/>
      <c r="AU523" s="276"/>
      <c r="AV523" s="276"/>
      <c r="AW523" s="276"/>
      <c r="AX523" s="276"/>
      <c r="AY523" s="276"/>
      <c r="AZ523" s="276"/>
      <c r="BA523" s="276"/>
      <c r="BB523" s="276"/>
      <c r="BC523" s="276"/>
      <c r="BD523" s="276"/>
      <c r="BE523" s="276"/>
      <c r="BF523" s="276"/>
      <c r="BG523" s="276"/>
      <c r="BH523" s="276"/>
    </row>
    <row r="524" spans="1:60" s="141" customFormat="1" ht="30" customHeight="1" x14ac:dyDescent="0.2">
      <c r="A524" s="1022" t="s">
        <v>17</v>
      </c>
      <c r="B524" s="1022"/>
      <c r="C524" s="1022"/>
      <c r="D524" s="1022"/>
      <c r="E524" s="1022"/>
      <c r="F524" s="1022"/>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76"/>
      <c r="AE524" s="276"/>
      <c r="AF524" s="276"/>
      <c r="AG524" s="276"/>
      <c r="AH524" s="276"/>
      <c r="AI524" s="276"/>
      <c r="AJ524" s="276"/>
      <c r="AK524" s="276"/>
      <c r="AL524" s="276"/>
      <c r="AM524" s="276"/>
      <c r="AN524" s="276"/>
      <c r="AO524" s="276"/>
      <c r="AP524" s="276"/>
      <c r="AQ524" s="276"/>
      <c r="AR524" s="276"/>
      <c r="AS524" s="276"/>
      <c r="AT524" s="276"/>
      <c r="AU524" s="276"/>
      <c r="AV524" s="276"/>
      <c r="AW524" s="276"/>
      <c r="AX524" s="276"/>
      <c r="AY524" s="276"/>
      <c r="AZ524" s="276"/>
      <c r="BA524" s="276"/>
      <c r="BB524" s="276"/>
      <c r="BC524" s="276"/>
      <c r="BD524" s="276"/>
      <c r="BE524" s="276"/>
      <c r="BF524" s="276"/>
      <c r="BG524" s="276"/>
      <c r="BH524" s="276"/>
    </row>
    <row r="525" spans="1:60" s="141" customFormat="1" ht="33" customHeight="1" x14ac:dyDescent="0.2">
      <c r="A525" s="1022" t="s">
        <v>4</v>
      </c>
      <c r="B525" s="1022"/>
      <c r="C525" s="1022"/>
      <c r="D525" s="1022"/>
      <c r="E525" s="1022"/>
      <c r="F525" s="727">
        <v>2535283.11</v>
      </c>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F525" s="276"/>
      <c r="AG525" s="276"/>
      <c r="AH525" s="276"/>
      <c r="AI525" s="276"/>
      <c r="AJ525" s="276"/>
      <c r="AK525" s="276"/>
      <c r="AL525" s="276"/>
      <c r="AM525" s="276"/>
      <c r="AN525" s="276"/>
      <c r="AO525" s="276"/>
      <c r="AP525" s="276"/>
      <c r="AQ525" s="276"/>
      <c r="AR525" s="276"/>
      <c r="AS525" s="276"/>
      <c r="AT525" s="276"/>
      <c r="AU525" s="276"/>
      <c r="AV525" s="276"/>
      <c r="AW525" s="276"/>
      <c r="AX525" s="276"/>
      <c r="AY525" s="276"/>
      <c r="AZ525" s="276"/>
      <c r="BA525" s="276"/>
      <c r="BB525" s="276"/>
      <c r="BC525" s="276"/>
      <c r="BD525" s="276"/>
      <c r="BE525" s="276"/>
      <c r="BF525" s="276"/>
      <c r="BG525" s="276"/>
      <c r="BH525" s="276"/>
    </row>
    <row r="526" spans="1:60" ht="12" x14ac:dyDescent="0.2">
      <c r="A526" s="879" t="s">
        <v>5</v>
      </c>
      <c r="B526" s="879" t="s">
        <v>6</v>
      </c>
      <c r="C526" s="879" t="s">
        <v>18</v>
      </c>
      <c r="D526" s="879" t="s">
        <v>8</v>
      </c>
      <c r="E526" s="879" t="s">
        <v>9</v>
      </c>
      <c r="F526" s="879" t="s">
        <v>6181</v>
      </c>
    </row>
    <row r="527" spans="1:60" x14ac:dyDescent="0.2">
      <c r="A527" s="615"/>
      <c r="B527" s="359"/>
      <c r="C527" s="616" t="s">
        <v>387</v>
      </c>
      <c r="D527" s="715">
        <v>530670.06999999995</v>
      </c>
      <c r="E527" s="447"/>
      <c r="F527" s="619">
        <f>F525+D527</f>
        <v>3065953.1799999997</v>
      </c>
    </row>
    <row r="528" spans="1:60" x14ac:dyDescent="0.2">
      <c r="A528" s="87"/>
      <c r="B528" s="1"/>
      <c r="C528" s="2" t="s">
        <v>19</v>
      </c>
      <c r="D528" s="716">
        <v>172841546</v>
      </c>
      <c r="E528" s="40"/>
      <c r="F528" s="619">
        <f>F527+D528</f>
        <v>175907499.18000001</v>
      </c>
    </row>
    <row r="529" spans="1:6" x14ac:dyDescent="0.2">
      <c r="A529" s="87"/>
      <c r="B529" s="1"/>
      <c r="C529" s="2" t="s">
        <v>20</v>
      </c>
      <c r="D529" s="716">
        <v>55001.42</v>
      </c>
      <c r="E529" s="717"/>
      <c r="F529" s="619">
        <f>F528+D529</f>
        <v>175962500.59999999</v>
      </c>
    </row>
    <row r="530" spans="1:6" x14ac:dyDescent="0.2">
      <c r="A530" s="87"/>
      <c r="B530" s="1"/>
      <c r="C530" s="2" t="s">
        <v>1084</v>
      </c>
      <c r="D530" s="717"/>
      <c r="E530" s="764"/>
      <c r="F530" s="619">
        <f t="shared" ref="F530:F531" si="8">F529+D530</f>
        <v>175962500.59999999</v>
      </c>
    </row>
    <row r="531" spans="1:6" x14ac:dyDescent="0.2">
      <c r="A531" s="87"/>
      <c r="B531" s="1"/>
      <c r="C531" s="2" t="s">
        <v>3408</v>
      </c>
      <c r="D531" s="717"/>
      <c r="E531" s="764"/>
      <c r="F531" s="619">
        <f t="shared" si="8"/>
        <v>175962500.59999999</v>
      </c>
    </row>
    <row r="532" spans="1:6" x14ac:dyDescent="0.2">
      <c r="A532" s="87"/>
      <c r="B532" s="1"/>
      <c r="C532" s="530" t="s">
        <v>2479</v>
      </c>
      <c r="D532" s="717"/>
      <c r="E532" s="764">
        <v>261935.34</v>
      </c>
      <c r="F532" s="619">
        <f>F531-E532</f>
        <v>175700565.25999999</v>
      </c>
    </row>
    <row r="533" spans="1:6" x14ac:dyDescent="0.2">
      <c r="A533" s="87"/>
      <c r="B533" s="1"/>
      <c r="C533" s="2" t="s">
        <v>1090</v>
      </c>
      <c r="D533" s="717"/>
      <c r="E533" s="764">
        <v>660.89</v>
      </c>
      <c r="F533" s="619">
        <f>F532-E533</f>
        <v>175699904.37</v>
      </c>
    </row>
    <row r="534" spans="1:6" x14ac:dyDescent="0.2">
      <c r="A534" s="87"/>
      <c r="B534" s="242"/>
      <c r="C534" s="2" t="s">
        <v>1083</v>
      </c>
      <c r="D534" s="62"/>
      <c r="E534" s="711">
        <v>1000</v>
      </c>
      <c r="F534" s="619">
        <f>F533-E534</f>
        <v>175698904.37</v>
      </c>
    </row>
    <row r="535" spans="1:6" x14ac:dyDescent="0.2">
      <c r="A535" s="87"/>
      <c r="B535" s="242"/>
      <c r="C535" s="2" t="s">
        <v>1358</v>
      </c>
      <c r="D535" s="62"/>
      <c r="E535" s="711">
        <v>175</v>
      </c>
      <c r="F535" s="619">
        <f t="shared" ref="F535:F580" si="9">F534-E535</f>
        <v>175698729.37</v>
      </c>
    </row>
    <row r="536" spans="1:6" x14ac:dyDescent="0.2">
      <c r="A536" s="134"/>
      <c r="B536" s="27"/>
      <c r="C536" s="538" t="s">
        <v>2484</v>
      </c>
      <c r="D536" s="95"/>
      <c r="E536" s="472">
        <v>290178.87</v>
      </c>
      <c r="F536" s="619">
        <f t="shared" si="9"/>
        <v>175408550.5</v>
      </c>
    </row>
    <row r="537" spans="1:6" ht="18.75" customHeight="1" x14ac:dyDescent="0.2">
      <c r="A537" s="134">
        <v>44411</v>
      </c>
      <c r="B537" s="252" t="s">
        <v>7689</v>
      </c>
      <c r="C537" s="817" t="s">
        <v>7690</v>
      </c>
      <c r="D537" s="95"/>
      <c r="E537" s="42">
        <v>28097.87</v>
      </c>
      <c r="F537" s="619">
        <f t="shared" si="9"/>
        <v>175380452.63</v>
      </c>
    </row>
    <row r="538" spans="1:6" ht="27.75" customHeight="1" x14ac:dyDescent="0.2">
      <c r="A538" s="134">
        <v>44411</v>
      </c>
      <c r="B538" s="5" t="s">
        <v>7691</v>
      </c>
      <c r="C538" s="818" t="s">
        <v>7692</v>
      </c>
      <c r="D538" s="95"/>
      <c r="E538" s="42">
        <v>9802698.1199999992</v>
      </c>
      <c r="F538" s="619">
        <f t="shared" si="9"/>
        <v>165577754.50999999</v>
      </c>
    </row>
    <row r="539" spans="1:6" s="14" customFormat="1" ht="29.25" customHeight="1" x14ac:dyDescent="0.2">
      <c r="A539" s="134">
        <v>44411</v>
      </c>
      <c r="B539" s="252" t="s">
        <v>7686</v>
      </c>
      <c r="C539" s="576" t="s">
        <v>7683</v>
      </c>
      <c r="D539" s="95"/>
      <c r="E539" s="42">
        <v>65903</v>
      </c>
      <c r="F539" s="619">
        <f t="shared" si="9"/>
        <v>165511851.50999999</v>
      </c>
    </row>
    <row r="540" spans="1:6" s="14" customFormat="1" ht="33" customHeight="1" x14ac:dyDescent="0.2">
      <c r="A540" s="134">
        <v>44411</v>
      </c>
      <c r="B540" s="252" t="s">
        <v>7687</v>
      </c>
      <c r="C540" s="576" t="s">
        <v>7684</v>
      </c>
      <c r="D540" s="95"/>
      <c r="E540" s="42">
        <v>10750</v>
      </c>
      <c r="F540" s="619">
        <f t="shared" si="9"/>
        <v>165501101.50999999</v>
      </c>
    </row>
    <row r="541" spans="1:6" s="14" customFormat="1" ht="51.75" customHeight="1" x14ac:dyDescent="0.2">
      <c r="A541" s="134">
        <v>44411</v>
      </c>
      <c r="B541" s="252" t="s">
        <v>7688</v>
      </c>
      <c r="C541" s="576" t="s">
        <v>7685</v>
      </c>
      <c r="D541" s="95"/>
      <c r="E541" s="42">
        <v>363871.45</v>
      </c>
      <c r="F541" s="619">
        <f t="shared" si="9"/>
        <v>165137230.06</v>
      </c>
    </row>
    <row r="542" spans="1:6" s="14" customFormat="1" ht="33" customHeight="1" x14ac:dyDescent="0.2">
      <c r="A542" s="134">
        <v>44419</v>
      </c>
      <c r="B542" s="252" t="s">
        <v>7986</v>
      </c>
      <c r="C542" s="576" t="s">
        <v>7980</v>
      </c>
      <c r="D542" s="265"/>
      <c r="E542" s="42">
        <v>14102.44</v>
      </c>
      <c r="F542" s="619">
        <f t="shared" si="9"/>
        <v>165123127.62</v>
      </c>
    </row>
    <row r="543" spans="1:6" s="14" customFormat="1" ht="36.75" customHeight="1" x14ac:dyDescent="0.2">
      <c r="A543" s="134">
        <v>44419</v>
      </c>
      <c r="B543" s="252" t="s">
        <v>7987</v>
      </c>
      <c r="C543" s="576" t="s">
        <v>7981</v>
      </c>
      <c r="D543" s="95"/>
      <c r="E543" s="42">
        <v>10312.5</v>
      </c>
      <c r="F543" s="619">
        <f t="shared" si="9"/>
        <v>165112815.12</v>
      </c>
    </row>
    <row r="544" spans="1:6" s="14" customFormat="1" ht="36" customHeight="1" x14ac:dyDescent="0.2">
      <c r="A544" s="134">
        <v>44419</v>
      </c>
      <c r="B544" s="252" t="s">
        <v>7988</v>
      </c>
      <c r="C544" s="576" t="s">
        <v>7980</v>
      </c>
      <c r="D544" s="265"/>
      <c r="E544" s="42">
        <v>49418.83</v>
      </c>
      <c r="F544" s="619">
        <f t="shared" si="9"/>
        <v>165063396.28999999</v>
      </c>
    </row>
    <row r="545" spans="1:34" s="433" customFormat="1" ht="40.5" customHeight="1" x14ac:dyDescent="0.2">
      <c r="A545" s="134">
        <v>44419</v>
      </c>
      <c r="B545" s="252" t="s">
        <v>7989</v>
      </c>
      <c r="C545" s="576" t="s">
        <v>7980</v>
      </c>
      <c r="D545" s="95"/>
      <c r="E545" s="42">
        <v>16500</v>
      </c>
      <c r="F545" s="619">
        <f t="shared" si="9"/>
        <v>165046896.28999999</v>
      </c>
      <c r="G545" s="14"/>
      <c r="H545" s="14"/>
      <c r="I545" s="14"/>
      <c r="J545" s="14"/>
      <c r="K545" s="14"/>
      <c r="L545" s="625"/>
      <c r="S545" s="781"/>
      <c r="T545" s="14"/>
      <c r="U545" s="14"/>
      <c r="V545" s="14"/>
      <c r="W545" s="14"/>
      <c r="X545" s="14"/>
      <c r="Y545" s="14"/>
      <c r="Z545" s="14"/>
      <c r="AA545" s="14"/>
      <c r="AB545" s="14"/>
      <c r="AC545" s="14"/>
      <c r="AD545" s="14"/>
      <c r="AE545" s="14"/>
      <c r="AF545" s="14"/>
      <c r="AG545" s="14"/>
      <c r="AH545" s="625"/>
    </row>
    <row r="546" spans="1:34" s="14" customFormat="1" ht="33" customHeight="1" x14ac:dyDescent="0.2">
      <c r="A546" s="134">
        <v>44419</v>
      </c>
      <c r="B546" s="252" t="s">
        <v>7990</v>
      </c>
      <c r="C546" s="576" t="s">
        <v>7982</v>
      </c>
      <c r="D546" s="95"/>
      <c r="E546" s="42">
        <v>10000</v>
      </c>
      <c r="F546" s="619">
        <f t="shared" si="9"/>
        <v>165036896.28999999</v>
      </c>
    </row>
    <row r="547" spans="1:34" s="14" customFormat="1" ht="34.5" customHeight="1" x14ac:dyDescent="0.2">
      <c r="A547" s="134">
        <v>44419</v>
      </c>
      <c r="B547" s="252" t="s">
        <v>7991</v>
      </c>
      <c r="C547" s="576" t="s">
        <v>7983</v>
      </c>
      <c r="D547" s="95"/>
      <c r="E547" s="42">
        <v>9863.2800000000007</v>
      </c>
      <c r="F547" s="619">
        <f t="shared" si="9"/>
        <v>165027033.00999999</v>
      </c>
    </row>
    <row r="548" spans="1:34" s="14" customFormat="1" ht="36" customHeight="1" x14ac:dyDescent="0.2">
      <c r="A548" s="134">
        <v>44419</v>
      </c>
      <c r="B548" s="252" t="s">
        <v>7992</v>
      </c>
      <c r="C548" s="576" t="s">
        <v>7984</v>
      </c>
      <c r="D548" s="95"/>
      <c r="E548" s="42">
        <v>10000</v>
      </c>
      <c r="F548" s="619">
        <f t="shared" si="9"/>
        <v>165017033.00999999</v>
      </c>
    </row>
    <row r="549" spans="1:34" s="14" customFormat="1" ht="32.25" customHeight="1" x14ac:dyDescent="0.2">
      <c r="A549" s="134">
        <v>44419</v>
      </c>
      <c r="B549" s="252" t="s">
        <v>7993</v>
      </c>
      <c r="C549" s="576" t="s">
        <v>7984</v>
      </c>
      <c r="D549" s="95"/>
      <c r="E549" s="42">
        <v>21726.81</v>
      </c>
      <c r="F549" s="619">
        <f t="shared" si="9"/>
        <v>164995306.19999999</v>
      </c>
    </row>
    <row r="550" spans="1:34" s="14" customFormat="1" ht="42" customHeight="1" x14ac:dyDescent="0.2">
      <c r="A550" s="134">
        <v>44419</v>
      </c>
      <c r="B550" s="252" t="s">
        <v>7994</v>
      </c>
      <c r="C550" s="576" t="s">
        <v>7981</v>
      </c>
      <c r="D550" s="95"/>
      <c r="E550" s="42">
        <v>10000</v>
      </c>
      <c r="F550" s="619">
        <f t="shared" si="9"/>
        <v>164985306.19999999</v>
      </c>
    </row>
    <row r="551" spans="1:34" s="14" customFormat="1" ht="40.5" customHeight="1" x14ac:dyDescent="0.2">
      <c r="A551" s="134">
        <v>44419</v>
      </c>
      <c r="B551" s="252" t="s">
        <v>7995</v>
      </c>
      <c r="C551" s="576" t="s">
        <v>7985</v>
      </c>
      <c r="D551" s="95"/>
      <c r="E551" s="42">
        <v>20000</v>
      </c>
      <c r="F551" s="619">
        <f t="shared" si="9"/>
        <v>164965306.19999999</v>
      </c>
    </row>
    <row r="552" spans="1:34" s="14" customFormat="1" ht="38.25" customHeight="1" x14ac:dyDescent="0.2">
      <c r="A552" s="134">
        <v>44419</v>
      </c>
      <c r="B552" s="252" t="s">
        <v>7996</v>
      </c>
      <c r="C552" s="576" t="s">
        <v>7980</v>
      </c>
      <c r="D552" s="95"/>
      <c r="E552" s="42">
        <v>10000</v>
      </c>
      <c r="F552" s="619">
        <f t="shared" si="9"/>
        <v>164955306.19999999</v>
      </c>
    </row>
    <row r="553" spans="1:34" s="14" customFormat="1" ht="39.75" customHeight="1" x14ac:dyDescent="0.2">
      <c r="A553" s="134">
        <v>44419</v>
      </c>
      <c r="B553" s="252" t="s">
        <v>7997</v>
      </c>
      <c r="C553" s="576" t="s">
        <v>7981</v>
      </c>
      <c r="D553" s="95"/>
      <c r="E553" s="42">
        <v>10000</v>
      </c>
      <c r="F553" s="619">
        <f t="shared" si="9"/>
        <v>164945306.19999999</v>
      </c>
    </row>
    <row r="554" spans="1:34" s="14" customFormat="1" ht="34.5" customHeight="1" x14ac:dyDescent="0.2">
      <c r="A554" s="134">
        <v>44425</v>
      </c>
      <c r="B554" s="252" t="s">
        <v>8357</v>
      </c>
      <c r="C554" s="576" t="s">
        <v>8358</v>
      </c>
      <c r="D554" s="95"/>
      <c r="E554" s="42">
        <v>5192625.13</v>
      </c>
      <c r="F554" s="619">
        <f t="shared" si="9"/>
        <v>159752681.06999999</v>
      </c>
    </row>
    <row r="555" spans="1:34" s="14" customFormat="1" ht="24.75" customHeight="1" x14ac:dyDescent="0.2">
      <c r="A555" s="134">
        <v>44432</v>
      </c>
      <c r="B555" s="252" t="s">
        <v>8457</v>
      </c>
      <c r="C555" s="252" t="s">
        <v>8476</v>
      </c>
      <c r="D555" s="95"/>
      <c r="E555" s="42">
        <v>48744331.409999996</v>
      </c>
      <c r="F555" s="619">
        <f t="shared" si="9"/>
        <v>111008349.66</v>
      </c>
    </row>
    <row r="556" spans="1:34" s="14" customFormat="1" ht="33.75" customHeight="1" x14ac:dyDescent="0.2">
      <c r="A556" s="134">
        <v>44432</v>
      </c>
      <c r="B556" s="252" t="s">
        <v>8458</v>
      </c>
      <c r="C556" s="252" t="s">
        <v>8477</v>
      </c>
      <c r="D556" s="95"/>
      <c r="E556" s="42">
        <v>3522025.86</v>
      </c>
      <c r="F556" s="619">
        <f t="shared" si="9"/>
        <v>107486323.8</v>
      </c>
    </row>
    <row r="557" spans="1:34" s="14" customFormat="1" ht="24" customHeight="1" x14ac:dyDescent="0.2">
      <c r="A557" s="134">
        <v>44432</v>
      </c>
      <c r="B557" s="252" t="s">
        <v>8459</v>
      </c>
      <c r="C557" s="252" t="s">
        <v>8475</v>
      </c>
      <c r="D557" s="95"/>
      <c r="E557" s="42">
        <v>3111752.73</v>
      </c>
      <c r="F557" s="619">
        <f t="shared" si="9"/>
        <v>104374571.06999999</v>
      </c>
    </row>
    <row r="558" spans="1:34" s="14" customFormat="1" ht="36" customHeight="1" x14ac:dyDescent="0.2">
      <c r="A558" s="134">
        <v>44432</v>
      </c>
      <c r="B558" s="252" t="s">
        <v>8460</v>
      </c>
      <c r="C558" s="252" t="s">
        <v>8474</v>
      </c>
      <c r="D558" s="265"/>
      <c r="E558" s="42">
        <v>86302.6</v>
      </c>
      <c r="F558" s="619">
        <f t="shared" si="9"/>
        <v>104288268.47</v>
      </c>
    </row>
    <row r="559" spans="1:34" s="14" customFormat="1" ht="31.5" customHeight="1" x14ac:dyDescent="0.2">
      <c r="A559" s="134">
        <v>44432</v>
      </c>
      <c r="B559" s="252" t="s">
        <v>8461</v>
      </c>
      <c r="C559" s="252" t="s">
        <v>8478</v>
      </c>
      <c r="D559" s="95"/>
      <c r="E559" s="42">
        <v>24673.63</v>
      </c>
      <c r="F559" s="619">
        <f t="shared" si="9"/>
        <v>104263594.84</v>
      </c>
      <c r="I559" s="623"/>
    </row>
    <row r="560" spans="1:34" s="14" customFormat="1" ht="35.25" customHeight="1" x14ac:dyDescent="0.2">
      <c r="A560" s="134">
        <v>44432</v>
      </c>
      <c r="B560" s="252" t="s">
        <v>8462</v>
      </c>
      <c r="C560" s="252" t="s">
        <v>8473</v>
      </c>
      <c r="D560" s="95"/>
      <c r="E560" s="42">
        <v>11539</v>
      </c>
      <c r="F560" s="619">
        <f t="shared" si="9"/>
        <v>104252055.84</v>
      </c>
    </row>
    <row r="561" spans="1:6" s="14" customFormat="1" ht="33" customHeight="1" x14ac:dyDescent="0.2">
      <c r="A561" s="134">
        <v>44432</v>
      </c>
      <c r="B561" s="252" t="s">
        <v>8463</v>
      </c>
      <c r="C561" s="252" t="s">
        <v>8472</v>
      </c>
      <c r="D561" s="95"/>
      <c r="E561" s="42">
        <v>13873.58</v>
      </c>
      <c r="F561" s="619">
        <f t="shared" si="9"/>
        <v>104238182.26000001</v>
      </c>
    </row>
    <row r="562" spans="1:6" s="14" customFormat="1" ht="27" customHeight="1" x14ac:dyDescent="0.2">
      <c r="A562" s="134">
        <v>44432</v>
      </c>
      <c r="B562" s="252" t="s">
        <v>8464</v>
      </c>
      <c r="C562" s="252" t="s">
        <v>8471</v>
      </c>
      <c r="D562" s="95"/>
      <c r="E562" s="42">
        <v>8846630.7200000007</v>
      </c>
      <c r="F562" s="619">
        <f t="shared" si="9"/>
        <v>95391551.540000007</v>
      </c>
    </row>
    <row r="563" spans="1:6" s="14" customFormat="1" ht="26.25" customHeight="1" x14ac:dyDescent="0.2">
      <c r="A563" s="134">
        <v>44432</v>
      </c>
      <c r="B563" s="252" t="s">
        <v>8465</v>
      </c>
      <c r="C563" s="252" t="s">
        <v>8470</v>
      </c>
      <c r="D563" s="95"/>
      <c r="E563" s="42">
        <v>4195144.55</v>
      </c>
      <c r="F563" s="619">
        <f t="shared" si="9"/>
        <v>91196406.99000001</v>
      </c>
    </row>
    <row r="564" spans="1:6" s="14" customFormat="1" ht="27" customHeight="1" x14ac:dyDescent="0.2">
      <c r="A564" s="134">
        <v>44432</v>
      </c>
      <c r="B564" s="252" t="s">
        <v>8466</v>
      </c>
      <c r="C564" s="252" t="s">
        <v>8469</v>
      </c>
      <c r="D564" s="95"/>
      <c r="E564" s="42">
        <v>48955560.119999997</v>
      </c>
      <c r="F564" s="619">
        <f t="shared" si="9"/>
        <v>42240846.870000012</v>
      </c>
    </row>
    <row r="565" spans="1:6" s="14" customFormat="1" ht="36.75" customHeight="1" x14ac:dyDescent="0.2">
      <c r="A565" s="256">
        <v>44432</v>
      </c>
      <c r="B565" s="852" t="s">
        <v>8467</v>
      </c>
      <c r="C565" s="853" t="s">
        <v>8468</v>
      </c>
      <c r="D565" s="265"/>
      <c r="E565" s="854">
        <v>963243.85</v>
      </c>
      <c r="F565" s="619">
        <f t="shared" si="9"/>
        <v>41277603.020000011</v>
      </c>
    </row>
    <row r="566" spans="1:6" s="14" customFormat="1" ht="18.75" customHeight="1" x14ac:dyDescent="0.2">
      <c r="A566" s="134">
        <v>44433</v>
      </c>
      <c r="B566" s="857" t="s">
        <v>8483</v>
      </c>
      <c r="C566" s="30" t="s">
        <v>526</v>
      </c>
      <c r="D566" s="95"/>
      <c r="E566" s="42">
        <v>297246.28999999998</v>
      </c>
      <c r="F566" s="619">
        <f t="shared" si="9"/>
        <v>40980356.730000012</v>
      </c>
    </row>
    <row r="567" spans="1:6" s="14" customFormat="1" ht="18.75" customHeight="1" x14ac:dyDescent="0.2">
      <c r="A567" s="134">
        <v>44433</v>
      </c>
      <c r="B567" s="857" t="s">
        <v>8481</v>
      </c>
      <c r="C567" s="30" t="s">
        <v>8482</v>
      </c>
      <c r="D567" s="95"/>
      <c r="E567" s="42">
        <v>69785.23</v>
      </c>
      <c r="F567" s="619">
        <f t="shared" si="9"/>
        <v>40910571.500000015</v>
      </c>
    </row>
    <row r="568" spans="1:6" s="14" customFormat="1" ht="18.75" customHeight="1" x14ac:dyDescent="0.2">
      <c r="A568" s="134">
        <v>44433</v>
      </c>
      <c r="B568" s="858" t="s">
        <v>8479</v>
      </c>
      <c r="C568" s="856" t="s">
        <v>8480</v>
      </c>
      <c r="D568" s="265"/>
      <c r="E568" s="42">
        <v>40546.879999999997</v>
      </c>
      <c r="F568" s="619">
        <f t="shared" si="9"/>
        <v>40870024.620000012</v>
      </c>
    </row>
    <row r="569" spans="1:6" s="14" customFormat="1" ht="18.75" customHeight="1" x14ac:dyDescent="0.2">
      <c r="A569" s="134">
        <v>44433</v>
      </c>
      <c r="B569" s="859" t="s">
        <v>8484</v>
      </c>
      <c r="C569" s="30" t="s">
        <v>8485</v>
      </c>
      <c r="D569" s="95"/>
      <c r="E569" s="42">
        <v>2055093.66</v>
      </c>
      <c r="F569" s="619">
        <f t="shared" si="9"/>
        <v>38814930.960000016</v>
      </c>
    </row>
    <row r="570" spans="1:6" s="14" customFormat="1" ht="26.25" customHeight="1" x14ac:dyDescent="0.2">
      <c r="A570" s="134">
        <v>44434</v>
      </c>
      <c r="B570" s="5" t="s">
        <v>8503</v>
      </c>
      <c r="C570" s="5" t="s">
        <v>8513</v>
      </c>
      <c r="D570" s="95"/>
      <c r="E570" s="865">
        <v>16259.48</v>
      </c>
      <c r="F570" s="619">
        <f t="shared" si="9"/>
        <v>38798671.480000019</v>
      </c>
    </row>
    <row r="571" spans="1:6" s="14" customFormat="1" ht="36" customHeight="1" x14ac:dyDescent="0.2">
      <c r="A571" s="134">
        <v>44434</v>
      </c>
      <c r="B571" s="5" t="s">
        <v>8504</v>
      </c>
      <c r="C571" s="5" t="s">
        <v>8514</v>
      </c>
      <c r="D571" s="95"/>
      <c r="E571" s="865">
        <v>474721.14</v>
      </c>
      <c r="F571" s="619">
        <f t="shared" si="9"/>
        <v>38323950.340000018</v>
      </c>
    </row>
    <row r="572" spans="1:6" s="14" customFormat="1" ht="36" customHeight="1" x14ac:dyDescent="0.2">
      <c r="A572" s="134">
        <v>44434</v>
      </c>
      <c r="B572" s="5" t="s">
        <v>8505</v>
      </c>
      <c r="C572" s="5" t="s">
        <v>8515</v>
      </c>
      <c r="D572" s="95"/>
      <c r="E572" s="865">
        <v>208263.02</v>
      </c>
      <c r="F572" s="619">
        <f t="shared" si="9"/>
        <v>38115687.320000015</v>
      </c>
    </row>
    <row r="573" spans="1:6" s="14" customFormat="1" ht="42" customHeight="1" x14ac:dyDescent="0.2">
      <c r="A573" s="134">
        <v>44434</v>
      </c>
      <c r="B573" s="5" t="s">
        <v>8506</v>
      </c>
      <c r="C573" s="5" t="s">
        <v>8516</v>
      </c>
      <c r="D573" s="95"/>
      <c r="E573" s="865">
        <v>1148311.77</v>
      </c>
      <c r="F573" s="619">
        <f t="shared" si="9"/>
        <v>36967375.550000012</v>
      </c>
    </row>
    <row r="574" spans="1:6" s="14" customFormat="1" ht="39" customHeight="1" x14ac:dyDescent="0.2">
      <c r="A574" s="134">
        <v>44434</v>
      </c>
      <c r="B574" s="5" t="s">
        <v>8507</v>
      </c>
      <c r="C574" s="5" t="s">
        <v>8517</v>
      </c>
      <c r="D574" s="95"/>
      <c r="E574" s="865">
        <v>285684.26</v>
      </c>
      <c r="F574" s="619">
        <f t="shared" si="9"/>
        <v>36681691.290000014</v>
      </c>
    </row>
    <row r="575" spans="1:6" s="14" customFormat="1" ht="42" customHeight="1" x14ac:dyDescent="0.2">
      <c r="A575" s="134">
        <v>44434</v>
      </c>
      <c r="B575" s="5" t="s">
        <v>8508</v>
      </c>
      <c r="C575" s="5" t="s">
        <v>8518</v>
      </c>
      <c r="D575" s="95"/>
      <c r="E575" s="865">
        <v>738865.69</v>
      </c>
      <c r="F575" s="619">
        <f t="shared" si="9"/>
        <v>35942825.600000016</v>
      </c>
    </row>
    <row r="576" spans="1:6" s="14" customFormat="1" ht="33.75" customHeight="1" x14ac:dyDescent="0.2">
      <c r="A576" s="134">
        <v>44434</v>
      </c>
      <c r="B576" s="5" t="s">
        <v>8509</v>
      </c>
      <c r="C576" s="5" t="s">
        <v>8519</v>
      </c>
      <c r="D576" s="95"/>
      <c r="E576" s="865">
        <v>67030.820000000007</v>
      </c>
      <c r="F576" s="619">
        <f t="shared" si="9"/>
        <v>35875794.780000016</v>
      </c>
    </row>
    <row r="577" spans="1:6" s="14" customFormat="1" ht="33.75" customHeight="1" x14ac:dyDescent="0.2">
      <c r="A577" s="134">
        <v>44434</v>
      </c>
      <c r="B577" s="5" t="s">
        <v>8510</v>
      </c>
      <c r="C577" s="5" t="s">
        <v>8520</v>
      </c>
      <c r="D577" s="95"/>
      <c r="E577" s="865">
        <v>327916.18</v>
      </c>
      <c r="F577" s="619">
        <f t="shared" si="9"/>
        <v>35547878.600000016</v>
      </c>
    </row>
    <row r="578" spans="1:6" s="14" customFormat="1" ht="34.5" customHeight="1" x14ac:dyDescent="0.2">
      <c r="A578" s="134">
        <v>44434</v>
      </c>
      <c r="B578" s="5" t="s">
        <v>8511</v>
      </c>
      <c r="C578" s="5" t="s">
        <v>8521</v>
      </c>
      <c r="D578" s="95"/>
      <c r="E578" s="865">
        <v>4992788.0999999996</v>
      </c>
      <c r="F578" s="619">
        <f t="shared" si="9"/>
        <v>30555090.500000015</v>
      </c>
    </row>
    <row r="579" spans="1:6" s="14" customFormat="1" ht="36.75" customHeight="1" x14ac:dyDescent="0.2">
      <c r="A579" s="134">
        <v>44434</v>
      </c>
      <c r="B579" s="5" t="s">
        <v>8512</v>
      </c>
      <c r="C579" s="5" t="s">
        <v>8522</v>
      </c>
      <c r="D579" s="95"/>
      <c r="E579" s="865">
        <v>150450.51999999999</v>
      </c>
      <c r="F579" s="619">
        <f t="shared" si="9"/>
        <v>30404639.980000015</v>
      </c>
    </row>
    <row r="580" spans="1:6" s="14" customFormat="1" ht="32.25" customHeight="1" x14ac:dyDescent="0.2">
      <c r="A580" s="134">
        <v>44438</v>
      </c>
      <c r="B580" s="5" t="s">
        <v>8654</v>
      </c>
      <c r="C580" s="5" t="s">
        <v>8655</v>
      </c>
      <c r="D580" s="95"/>
      <c r="E580" s="42">
        <v>718801.69</v>
      </c>
      <c r="F580" s="619">
        <f t="shared" si="9"/>
        <v>29685838.290000014</v>
      </c>
    </row>
    <row r="581" spans="1:6" s="14" customFormat="1" ht="18.75" customHeight="1" x14ac:dyDescent="0.2">
      <c r="A581" s="10"/>
      <c r="B581" s="855"/>
      <c r="C581" s="28"/>
      <c r="D581" s="121"/>
      <c r="E581" s="283"/>
      <c r="F581" s="620"/>
    </row>
    <row r="582" spans="1:6" s="14" customFormat="1" ht="18.75" customHeight="1" x14ac:dyDescent="0.2">
      <c r="A582" s="10"/>
      <c r="B582" s="855"/>
      <c r="C582" s="28"/>
      <c r="D582" s="121"/>
      <c r="E582" s="283"/>
      <c r="F582" s="620"/>
    </row>
    <row r="583" spans="1:6" s="14" customFormat="1" ht="18.75" customHeight="1" x14ac:dyDescent="0.2">
      <c r="A583" s="10"/>
      <c r="B583" s="855"/>
      <c r="C583" s="28"/>
      <c r="D583" s="121"/>
      <c r="E583" s="283"/>
      <c r="F583" s="620"/>
    </row>
    <row r="584" spans="1:6" s="14" customFormat="1" ht="18.75" customHeight="1" x14ac:dyDescent="0.2">
      <c r="A584" s="10"/>
      <c r="B584" s="855"/>
      <c r="C584" s="28"/>
      <c r="D584" s="121"/>
      <c r="E584" s="283"/>
      <c r="F584" s="620"/>
    </row>
    <row r="585" spans="1:6" s="14" customFormat="1" ht="18.75" customHeight="1" x14ac:dyDescent="0.2">
      <c r="A585" s="10"/>
      <c r="B585" s="855"/>
      <c r="C585" s="28"/>
      <c r="D585" s="121"/>
      <c r="E585" s="283"/>
      <c r="F585" s="620"/>
    </row>
    <row r="586" spans="1:6" s="14" customFormat="1" ht="18.75" customHeight="1" x14ac:dyDescent="0.2">
      <c r="A586" s="10"/>
      <c r="B586" s="855"/>
      <c r="C586" s="28"/>
      <c r="D586" s="121"/>
      <c r="E586" s="283"/>
      <c r="F586" s="620"/>
    </row>
    <row r="587" spans="1:6" s="14" customFormat="1" ht="18.75" customHeight="1" x14ac:dyDescent="0.2">
      <c r="A587" s="10"/>
      <c r="B587" s="855"/>
      <c r="C587" s="28"/>
      <c r="D587" s="121"/>
      <c r="E587" s="283"/>
      <c r="F587" s="620"/>
    </row>
    <row r="588" spans="1:6" s="14" customFormat="1" ht="18.75" customHeight="1" x14ac:dyDescent="0.2">
      <c r="A588" s="10"/>
      <c r="B588" s="855"/>
      <c r="C588" s="28"/>
      <c r="D588" s="121"/>
      <c r="E588" s="283"/>
      <c r="F588" s="620"/>
    </row>
    <row r="589" spans="1:6" s="14" customFormat="1" ht="18.75" customHeight="1" x14ac:dyDescent="0.2">
      <c r="A589" s="10"/>
      <c r="B589" s="855"/>
      <c r="C589" s="28"/>
      <c r="D589" s="121"/>
      <c r="E589" s="283"/>
      <c r="F589" s="620"/>
    </row>
    <row r="590" spans="1:6" s="14" customFormat="1" ht="18.75" customHeight="1" x14ac:dyDescent="0.2">
      <c r="A590" s="10"/>
      <c r="B590" s="855"/>
      <c r="C590" s="28"/>
      <c r="D590" s="121"/>
      <c r="E590" s="283"/>
      <c r="F590" s="620"/>
    </row>
    <row r="591" spans="1:6" s="14" customFormat="1" ht="18.75" customHeight="1" x14ac:dyDescent="0.2">
      <c r="A591" s="10"/>
      <c r="B591" s="855"/>
      <c r="C591" s="28"/>
      <c r="D591" s="121"/>
      <c r="E591" s="283"/>
      <c r="F591" s="620"/>
    </row>
    <row r="592" spans="1:6" s="14" customFormat="1" ht="18.75" customHeight="1" x14ac:dyDescent="0.2">
      <c r="A592" s="10"/>
      <c r="B592" s="855"/>
      <c r="C592" s="28"/>
      <c r="D592" s="121"/>
      <c r="E592" s="283"/>
      <c r="F592" s="620"/>
    </row>
    <row r="593" spans="1:7" s="14" customFormat="1" ht="18.75" customHeight="1" x14ac:dyDescent="0.2">
      <c r="A593" s="10"/>
      <c r="B593" s="855"/>
      <c r="C593" s="28"/>
      <c r="D593" s="121"/>
      <c r="E593" s="283"/>
      <c r="F593" s="620"/>
    </row>
    <row r="594" spans="1:7" s="14" customFormat="1" ht="18.75" customHeight="1" x14ac:dyDescent="0.2">
      <c r="A594" s="10"/>
      <c r="B594" s="855"/>
      <c r="C594" s="28"/>
      <c r="D594" s="121"/>
      <c r="E594" s="283"/>
      <c r="F594" s="620"/>
    </row>
    <row r="595" spans="1:7" s="14" customFormat="1" ht="18.75" customHeight="1" x14ac:dyDescent="0.2">
      <c r="A595" s="10"/>
      <c r="B595" s="855"/>
      <c r="C595" s="28"/>
      <c r="D595" s="121"/>
      <c r="E595" s="283"/>
      <c r="F595" s="620"/>
    </row>
    <row r="596" spans="1:7" s="14" customFormat="1" ht="18.75" customHeight="1" x14ac:dyDescent="0.2">
      <c r="A596" s="10"/>
      <c r="B596" s="855"/>
      <c r="C596" s="28"/>
      <c r="D596" s="121"/>
      <c r="E596" s="283"/>
      <c r="F596" s="620"/>
    </row>
    <row r="597" spans="1:7" s="14" customFormat="1" ht="18.75" customHeight="1" x14ac:dyDescent="0.2">
      <c r="A597" s="10"/>
      <c r="B597" s="855"/>
      <c r="C597" s="28"/>
      <c r="D597" s="121"/>
      <c r="E597" s="283"/>
      <c r="F597" s="620"/>
    </row>
    <row r="598" spans="1:7" s="14" customFormat="1" ht="18.75" customHeight="1" x14ac:dyDescent="0.2">
      <c r="A598" s="10"/>
      <c r="B598" s="855"/>
      <c r="C598" s="28"/>
      <c r="D598" s="121"/>
      <c r="E598" s="283"/>
      <c r="F598" s="620"/>
    </row>
    <row r="599" spans="1:7" s="14" customFormat="1" ht="18.75" customHeight="1" x14ac:dyDescent="0.2">
      <c r="A599" s="10"/>
      <c r="B599" s="855"/>
      <c r="C599" s="28"/>
      <c r="D599" s="121"/>
      <c r="E599" s="283"/>
      <c r="F599" s="620"/>
    </row>
    <row r="600" spans="1:7" s="14" customFormat="1" ht="18.75" customHeight="1" x14ac:dyDescent="0.2">
      <c r="A600" s="10"/>
      <c r="B600" s="855"/>
      <c r="C600" s="28"/>
      <c r="D600" s="121"/>
      <c r="E600" s="283"/>
      <c r="F600" s="620"/>
    </row>
    <row r="601" spans="1:7" s="14" customFormat="1" ht="18.75" customHeight="1" x14ac:dyDescent="0.2">
      <c r="A601" s="10"/>
      <c r="B601" s="855"/>
      <c r="C601" s="28"/>
      <c r="D601" s="121"/>
      <c r="E601" s="283"/>
      <c r="F601" s="620"/>
    </row>
    <row r="602" spans="1:7" s="14" customFormat="1" ht="18.75" customHeight="1" x14ac:dyDescent="0.2">
      <c r="A602" s="10"/>
      <c r="B602" s="855"/>
      <c r="C602" s="28"/>
      <c r="D602" s="121"/>
      <c r="E602" s="283"/>
      <c r="F602" s="620"/>
    </row>
    <row r="603" spans="1:7" s="14" customFormat="1" ht="18.75" customHeight="1" x14ac:dyDescent="0.2">
      <c r="A603" s="10"/>
      <c r="B603" s="855"/>
      <c r="C603" s="28"/>
      <c r="D603" s="121"/>
      <c r="E603" s="283"/>
      <c r="F603" s="620"/>
    </row>
    <row r="604" spans="1:7" s="14" customFormat="1" ht="18.75" customHeight="1" x14ac:dyDescent="0.2">
      <c r="A604" s="10"/>
      <c r="B604" s="855"/>
      <c r="C604" s="28"/>
      <c r="D604" s="121"/>
      <c r="E604" s="283"/>
      <c r="F604" s="620"/>
    </row>
    <row r="605" spans="1:7" ht="15" customHeight="1" x14ac:dyDescent="0.25">
      <c r="A605" s="887" t="s">
        <v>0</v>
      </c>
      <c r="B605" s="887"/>
      <c r="C605" s="887"/>
      <c r="D605" s="887"/>
      <c r="E605" s="887"/>
      <c r="F605" s="887"/>
    </row>
    <row r="606" spans="1:7" ht="15" customHeight="1" x14ac:dyDescent="0.25">
      <c r="A606" s="887" t="s">
        <v>1</v>
      </c>
      <c r="B606" s="887"/>
      <c r="C606" s="887"/>
      <c r="D606" s="887"/>
      <c r="E606" s="887"/>
      <c r="F606" s="887"/>
      <c r="G606" s="279"/>
    </row>
    <row r="607" spans="1:7" ht="15" customHeight="1" x14ac:dyDescent="0.25">
      <c r="A607" s="889" t="s">
        <v>7658</v>
      </c>
      <c r="B607" s="889"/>
      <c r="C607" s="889"/>
      <c r="D607" s="889"/>
      <c r="E607" s="889"/>
      <c r="F607" s="889"/>
      <c r="G607" s="279"/>
    </row>
    <row r="608" spans="1:7" ht="15" customHeight="1" x14ac:dyDescent="0.25">
      <c r="A608" s="889" t="s">
        <v>2</v>
      </c>
      <c r="B608" s="889"/>
      <c r="C608" s="889"/>
      <c r="D608" s="889"/>
      <c r="E608" s="889"/>
      <c r="F608" s="889"/>
      <c r="G608" s="279"/>
    </row>
    <row r="609" spans="1:60" ht="15" customHeight="1" x14ac:dyDescent="0.2">
      <c r="A609" s="123"/>
      <c r="G609" s="279"/>
    </row>
    <row r="610" spans="1:60" ht="30" customHeight="1" x14ac:dyDescent="0.2">
      <c r="A610" s="1023" t="s">
        <v>21</v>
      </c>
      <c r="B610" s="1024"/>
      <c r="C610" s="1024"/>
      <c r="D610" s="1024"/>
      <c r="E610" s="1024"/>
      <c r="F610" s="1025"/>
    </row>
    <row r="611" spans="1:60" ht="33" customHeight="1" x14ac:dyDescent="0.2">
      <c r="A611" s="1023" t="s">
        <v>4</v>
      </c>
      <c r="B611" s="1024"/>
      <c r="C611" s="1024"/>
      <c r="D611" s="1024"/>
      <c r="E611" s="1025"/>
      <c r="F611" s="727">
        <v>600573973.73000002</v>
      </c>
    </row>
    <row r="612" spans="1:60" s="68" customFormat="1" ht="21.75" customHeight="1" x14ac:dyDescent="0.2">
      <c r="A612" s="879" t="s">
        <v>5</v>
      </c>
      <c r="B612" s="879" t="s">
        <v>6</v>
      </c>
      <c r="C612" s="879" t="s">
        <v>22</v>
      </c>
      <c r="D612" s="879" t="s">
        <v>8</v>
      </c>
      <c r="E612" s="879" t="s">
        <v>9</v>
      </c>
      <c r="F612" s="879" t="s">
        <v>6181</v>
      </c>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c r="BG612" s="69"/>
      <c r="BH612" s="69"/>
    </row>
    <row r="613" spans="1:60" ht="15" customHeight="1" x14ac:dyDescent="0.2">
      <c r="A613" s="134"/>
      <c r="B613" s="16"/>
      <c r="C613" s="2" t="s">
        <v>32</v>
      </c>
      <c r="D613" s="128"/>
      <c r="E613" s="608"/>
      <c r="F613" s="332">
        <f>F611</f>
        <v>600573973.73000002</v>
      </c>
    </row>
    <row r="614" spans="1:60" ht="15" customHeight="1" x14ac:dyDescent="0.2">
      <c r="A614" s="134"/>
      <c r="B614" s="16"/>
      <c r="C614" s="2" t="s">
        <v>32</v>
      </c>
      <c r="D614" s="128"/>
      <c r="E614" s="717"/>
      <c r="F614" s="332">
        <f>F613</f>
        <v>600573973.73000002</v>
      </c>
    </row>
    <row r="615" spans="1:60" ht="15" customHeight="1" x14ac:dyDescent="0.2">
      <c r="A615" s="134"/>
      <c r="B615" s="16"/>
      <c r="C615" s="2" t="s">
        <v>751</v>
      </c>
      <c r="D615" s="128"/>
      <c r="E615" s="608"/>
      <c r="F615" s="332">
        <f t="shared" ref="F615" si="10">F613</f>
        <v>600573973.73000002</v>
      </c>
    </row>
    <row r="616" spans="1:60" ht="15" customHeight="1" x14ac:dyDescent="0.2">
      <c r="A616" s="61"/>
      <c r="B616" s="16"/>
      <c r="C616" s="2" t="s">
        <v>1358</v>
      </c>
      <c r="D616" s="62"/>
      <c r="E616" s="717">
        <v>175</v>
      </c>
      <c r="F616" s="332">
        <f>F615-E616</f>
        <v>600573798.73000002</v>
      </c>
    </row>
    <row r="617" spans="1:60" ht="21.75" customHeight="1" x14ac:dyDescent="0.2">
      <c r="A617" s="59"/>
      <c r="B617" s="20"/>
      <c r="C617" s="64"/>
      <c r="D617" s="72"/>
      <c r="E617" s="65"/>
      <c r="F617" s="114"/>
    </row>
    <row r="618" spans="1:60" ht="21.75" customHeight="1" x14ac:dyDescent="0.2">
      <c r="A618" s="59"/>
      <c r="B618" s="20"/>
      <c r="C618" s="64"/>
      <c r="D618" s="72"/>
      <c r="E618" s="65"/>
      <c r="F618" s="114"/>
    </row>
    <row r="619" spans="1:60" s="628" customFormat="1" ht="15" customHeight="1" x14ac:dyDescent="0.25">
      <c r="A619" s="738"/>
      <c r="B619" s="739"/>
      <c r="C619" s="740"/>
      <c r="D619" s="741"/>
      <c r="E619" s="742"/>
      <c r="F619" s="743"/>
      <c r="G619" s="744"/>
      <c r="H619" s="744"/>
      <c r="I619" s="744"/>
      <c r="J619" s="744"/>
      <c r="K619" s="744"/>
      <c r="L619" s="744"/>
      <c r="M619" s="744"/>
      <c r="N619" s="744"/>
      <c r="O619" s="744"/>
      <c r="P619" s="744"/>
      <c r="Q619" s="744"/>
      <c r="R619" s="744"/>
      <c r="S619" s="744"/>
      <c r="T619" s="744"/>
      <c r="U619" s="744"/>
      <c r="V619" s="744"/>
      <c r="W619" s="744"/>
      <c r="X619" s="744"/>
      <c r="Y619" s="744"/>
      <c r="Z619" s="744"/>
      <c r="AA619" s="744"/>
      <c r="AB619" s="744"/>
      <c r="AC619" s="744"/>
      <c r="AD619" s="744"/>
      <c r="AE619" s="744"/>
      <c r="AF619" s="744"/>
      <c r="AG619" s="744"/>
      <c r="AH619" s="744"/>
      <c r="AI619" s="744"/>
      <c r="AJ619" s="744"/>
      <c r="AK619" s="744"/>
      <c r="AL619" s="744"/>
      <c r="AM619" s="744"/>
      <c r="AN619" s="744"/>
      <c r="AO619" s="744"/>
      <c r="AP619" s="744"/>
      <c r="AQ619" s="744"/>
      <c r="AR619" s="744"/>
      <c r="AS619" s="744"/>
      <c r="AT619" s="744"/>
      <c r="AU619" s="744"/>
      <c r="AV619" s="744"/>
      <c r="AW619" s="744"/>
      <c r="AX619" s="744"/>
      <c r="AY619" s="744"/>
      <c r="AZ619" s="744"/>
      <c r="BA619" s="744"/>
      <c r="BB619" s="744"/>
      <c r="BC619" s="744"/>
      <c r="BD619" s="744"/>
      <c r="BE619" s="744"/>
      <c r="BF619" s="744"/>
      <c r="BG619" s="744"/>
      <c r="BH619" s="744"/>
    </row>
    <row r="620" spans="1:60" s="628" customFormat="1" ht="15" customHeight="1" x14ac:dyDescent="0.25">
      <c r="A620" s="887" t="s">
        <v>0</v>
      </c>
      <c r="B620" s="887"/>
      <c r="C620" s="887"/>
      <c r="D620" s="887"/>
      <c r="E620" s="887"/>
      <c r="F620" s="887"/>
      <c r="G620" s="744"/>
      <c r="H620" s="744"/>
      <c r="I620" s="744"/>
      <c r="J620" s="744"/>
      <c r="K620" s="744"/>
      <c r="L620" s="744"/>
      <c r="M620" s="744"/>
      <c r="N620" s="744"/>
      <c r="O620" s="744"/>
      <c r="P620" s="744"/>
      <c r="Q620" s="744"/>
      <c r="R620" s="744"/>
      <c r="S620" s="744"/>
      <c r="T620" s="744"/>
      <c r="U620" s="744"/>
      <c r="V620" s="744"/>
      <c r="W620" s="744"/>
      <c r="X620" s="744"/>
      <c r="Y620" s="744"/>
      <c r="Z620" s="744"/>
      <c r="AA620" s="744"/>
      <c r="AB620" s="744"/>
      <c r="AC620" s="744"/>
      <c r="AD620" s="744"/>
      <c r="AE620" s="744"/>
      <c r="AF620" s="744"/>
      <c r="AG620" s="744"/>
      <c r="AH620" s="744"/>
      <c r="AI620" s="744"/>
      <c r="AJ620" s="744"/>
      <c r="AK620" s="744"/>
      <c r="AL620" s="744"/>
      <c r="AM620" s="744"/>
      <c r="AN620" s="744"/>
      <c r="AO620" s="744"/>
      <c r="AP620" s="744"/>
      <c r="AQ620" s="744"/>
      <c r="AR620" s="744"/>
      <c r="AS620" s="744"/>
      <c r="AT620" s="744"/>
      <c r="AU620" s="744"/>
      <c r="AV620" s="744"/>
      <c r="AW620" s="744"/>
      <c r="AX620" s="744"/>
      <c r="AY620" s="744"/>
      <c r="AZ620" s="744"/>
      <c r="BA620" s="744"/>
      <c r="BB620" s="744"/>
      <c r="BC620" s="744"/>
      <c r="BD620" s="744"/>
      <c r="BE620" s="744"/>
      <c r="BF620" s="744"/>
      <c r="BG620" s="744"/>
      <c r="BH620" s="744"/>
    </row>
    <row r="621" spans="1:60" s="628" customFormat="1" ht="15" customHeight="1" x14ac:dyDescent="0.25">
      <c r="A621" s="887" t="s">
        <v>1</v>
      </c>
      <c r="B621" s="887"/>
      <c r="C621" s="887"/>
      <c r="D621" s="887"/>
      <c r="E621" s="887"/>
      <c r="F621" s="887"/>
      <c r="G621" s="744"/>
      <c r="H621" s="744"/>
      <c r="I621" s="744"/>
      <c r="J621" s="744"/>
      <c r="K621" s="744"/>
      <c r="L621" s="744"/>
      <c r="M621" s="744"/>
      <c r="N621" s="744"/>
      <c r="O621" s="744"/>
      <c r="P621" s="744"/>
      <c r="Q621" s="744"/>
      <c r="R621" s="744"/>
      <c r="S621" s="744"/>
      <c r="T621" s="744"/>
      <c r="U621" s="744"/>
      <c r="V621" s="744"/>
      <c r="W621" s="744"/>
      <c r="X621" s="744"/>
      <c r="Y621" s="744"/>
      <c r="Z621" s="744"/>
      <c r="AA621" s="744"/>
      <c r="AB621" s="744"/>
      <c r="AC621" s="744"/>
      <c r="AD621" s="744"/>
      <c r="AE621" s="744"/>
      <c r="AF621" s="744"/>
      <c r="AG621" s="744"/>
      <c r="AH621" s="744"/>
      <c r="AI621" s="744"/>
      <c r="AJ621" s="744"/>
      <c r="AK621" s="744"/>
      <c r="AL621" s="744"/>
      <c r="AM621" s="744"/>
      <c r="AN621" s="744"/>
      <c r="AO621" s="744"/>
      <c r="AP621" s="744"/>
      <c r="AQ621" s="744"/>
      <c r="AR621" s="744"/>
      <c r="AS621" s="744"/>
      <c r="AT621" s="744"/>
      <c r="AU621" s="744"/>
      <c r="AV621" s="744"/>
      <c r="AW621" s="744"/>
      <c r="AX621" s="744"/>
      <c r="AY621" s="744"/>
      <c r="AZ621" s="744"/>
      <c r="BA621" s="744"/>
      <c r="BB621" s="744"/>
      <c r="BC621" s="744"/>
      <c r="BD621" s="744"/>
      <c r="BE621" s="744"/>
      <c r="BF621" s="744"/>
      <c r="BG621" s="744"/>
      <c r="BH621" s="744"/>
    </row>
    <row r="622" spans="1:60" s="746" customFormat="1" ht="15" customHeight="1" x14ac:dyDescent="0.25">
      <c r="A622" s="889" t="s">
        <v>7658</v>
      </c>
      <c r="B622" s="889"/>
      <c r="C622" s="889"/>
      <c r="D622" s="889"/>
      <c r="E622" s="889"/>
      <c r="F622" s="889"/>
      <c r="G622" s="744"/>
      <c r="H622" s="745"/>
      <c r="I622" s="745"/>
      <c r="J622" s="745"/>
      <c r="K622" s="745"/>
      <c r="L622" s="745"/>
      <c r="M622" s="745"/>
      <c r="N622" s="745"/>
      <c r="O622" s="745"/>
      <c r="P622" s="745"/>
      <c r="Q622" s="745"/>
      <c r="R622" s="745"/>
      <c r="S622" s="745"/>
      <c r="T622" s="745"/>
      <c r="U622" s="745"/>
      <c r="V622" s="745"/>
      <c r="W622" s="745"/>
      <c r="X622" s="745"/>
      <c r="Y622" s="745"/>
      <c r="Z622" s="745"/>
      <c r="AA622" s="745"/>
      <c r="AB622" s="745"/>
      <c r="AC622" s="745"/>
      <c r="AD622" s="745"/>
      <c r="AE622" s="745"/>
      <c r="AF622" s="745"/>
      <c r="AG622" s="745"/>
      <c r="AH622" s="745"/>
      <c r="AI622" s="745"/>
      <c r="AJ622" s="745"/>
      <c r="AK622" s="745"/>
      <c r="AL622" s="745"/>
      <c r="AM622" s="745"/>
      <c r="AN622" s="745"/>
      <c r="AO622" s="745"/>
      <c r="AP622" s="745"/>
      <c r="AQ622" s="745"/>
      <c r="AR622" s="745"/>
      <c r="AS622" s="745"/>
      <c r="AT622" s="745"/>
      <c r="AU622" s="745"/>
      <c r="AV622" s="745"/>
      <c r="AW622" s="745"/>
      <c r="AX622" s="745"/>
      <c r="AY622" s="745"/>
      <c r="AZ622" s="745"/>
      <c r="BA622" s="745"/>
      <c r="BB622" s="745"/>
      <c r="BC622" s="745"/>
      <c r="BD622" s="745"/>
      <c r="BE622" s="745"/>
      <c r="BF622" s="745"/>
      <c r="BG622" s="745"/>
      <c r="BH622" s="745"/>
    </row>
    <row r="623" spans="1:60" s="746" customFormat="1" ht="15" customHeight="1" x14ac:dyDescent="0.25">
      <c r="A623" s="889" t="s">
        <v>2</v>
      </c>
      <c r="B623" s="889"/>
      <c r="C623" s="889"/>
      <c r="D623" s="889"/>
      <c r="E623" s="889"/>
      <c r="F623" s="889"/>
      <c r="G623" s="744"/>
      <c r="H623" s="745"/>
      <c r="I623" s="745"/>
      <c r="J623" s="745"/>
      <c r="K623" s="745"/>
      <c r="L623" s="745"/>
      <c r="M623" s="745"/>
      <c r="N623" s="745"/>
      <c r="O623" s="745"/>
      <c r="P623" s="745"/>
      <c r="Q623" s="745"/>
      <c r="R623" s="745"/>
      <c r="S623" s="745"/>
      <c r="T623" s="745"/>
      <c r="U623" s="745"/>
      <c r="V623" s="745"/>
      <c r="W623" s="745"/>
      <c r="X623" s="745"/>
      <c r="Y623" s="745"/>
      <c r="Z623" s="745"/>
      <c r="AA623" s="745"/>
      <c r="AB623" s="745"/>
      <c r="AC623" s="745"/>
      <c r="AD623" s="745"/>
      <c r="AE623" s="745"/>
      <c r="AF623" s="745"/>
      <c r="AG623" s="745"/>
      <c r="AH623" s="745"/>
      <c r="AI623" s="745"/>
      <c r="AJ623" s="745"/>
      <c r="AK623" s="745"/>
      <c r="AL623" s="745"/>
      <c r="AM623" s="745"/>
      <c r="AN623" s="745"/>
      <c r="AO623" s="745"/>
      <c r="AP623" s="745"/>
      <c r="AQ623" s="745"/>
      <c r="AR623" s="745"/>
      <c r="AS623" s="745"/>
      <c r="AT623" s="745"/>
      <c r="AU623" s="745"/>
      <c r="AV623" s="745"/>
      <c r="AW623" s="745"/>
      <c r="AX623" s="745"/>
      <c r="AY623" s="745"/>
      <c r="AZ623" s="745"/>
      <c r="BA623" s="745"/>
      <c r="BB623" s="745"/>
      <c r="BC623" s="745"/>
      <c r="BD623" s="745"/>
      <c r="BE623" s="745"/>
      <c r="BF623" s="745"/>
      <c r="BG623" s="745"/>
      <c r="BH623" s="745"/>
    </row>
    <row r="624" spans="1:60" s="746" customFormat="1" ht="16.5" customHeight="1" x14ac:dyDescent="0.25">
      <c r="A624" s="747"/>
      <c r="B624" s="627"/>
      <c r="C624" s="628"/>
      <c r="D624" s="629"/>
      <c r="E624" s="630"/>
      <c r="F624" s="631"/>
      <c r="G624" s="744"/>
      <c r="H624" s="745"/>
      <c r="I624" s="745"/>
      <c r="J624" s="745"/>
      <c r="K624" s="745"/>
      <c r="L624" s="745"/>
      <c r="M624" s="745"/>
      <c r="N624" s="745"/>
      <c r="O624" s="745"/>
      <c r="P624" s="745"/>
      <c r="Q624" s="745"/>
      <c r="R624" s="745"/>
      <c r="S624" s="745"/>
      <c r="T624" s="745"/>
      <c r="U624" s="745"/>
      <c r="V624" s="745"/>
      <c r="W624" s="745"/>
      <c r="X624" s="745"/>
      <c r="Y624" s="745"/>
      <c r="Z624" s="745"/>
      <c r="AA624" s="745"/>
      <c r="AB624" s="745"/>
      <c r="AC624" s="745"/>
      <c r="AD624" s="745"/>
      <c r="AE624" s="745"/>
      <c r="AF624" s="745"/>
      <c r="AG624" s="745"/>
      <c r="AH624" s="745"/>
      <c r="AI624" s="745"/>
      <c r="AJ624" s="745"/>
      <c r="AK624" s="745"/>
      <c r="AL624" s="745"/>
      <c r="AM624" s="745"/>
      <c r="AN624" s="745"/>
      <c r="AO624" s="745"/>
      <c r="AP624" s="745"/>
      <c r="AQ624" s="745"/>
      <c r="AR624" s="745"/>
      <c r="AS624" s="745"/>
      <c r="AT624" s="745"/>
      <c r="AU624" s="745"/>
      <c r="AV624" s="745"/>
      <c r="AW624" s="745"/>
      <c r="AX624" s="745"/>
      <c r="AY624" s="745"/>
      <c r="AZ624" s="745"/>
      <c r="BA624" s="745"/>
      <c r="BB624" s="745"/>
      <c r="BC624" s="745"/>
      <c r="BD624" s="745"/>
      <c r="BE624" s="745"/>
      <c r="BF624" s="745"/>
      <c r="BG624" s="745"/>
      <c r="BH624" s="745"/>
    </row>
    <row r="625" spans="1:60" s="729" customFormat="1" ht="33" customHeight="1" x14ac:dyDescent="0.2">
      <c r="A625" s="1023" t="s">
        <v>38</v>
      </c>
      <c r="B625" s="1024"/>
      <c r="C625" s="1024"/>
      <c r="D625" s="1024"/>
      <c r="E625" s="1024"/>
      <c r="F625" s="1025"/>
      <c r="G625" s="728"/>
      <c r="H625" s="728"/>
      <c r="I625" s="728"/>
      <c r="J625" s="728"/>
      <c r="K625" s="728"/>
      <c r="L625" s="728"/>
      <c r="M625" s="728"/>
      <c r="N625" s="728"/>
      <c r="O625" s="728"/>
      <c r="P625" s="728"/>
      <c r="Q625" s="728"/>
      <c r="R625" s="728"/>
      <c r="S625" s="728"/>
      <c r="T625" s="728"/>
      <c r="U625" s="728"/>
      <c r="V625" s="728"/>
      <c r="W625" s="728"/>
      <c r="X625" s="728"/>
      <c r="Y625" s="728"/>
      <c r="Z625" s="728"/>
      <c r="AA625" s="728"/>
      <c r="AB625" s="728"/>
      <c r="AC625" s="728"/>
      <c r="AD625" s="728"/>
      <c r="AE625" s="728"/>
      <c r="AF625" s="728"/>
      <c r="AG625" s="728"/>
      <c r="AH625" s="728"/>
      <c r="AI625" s="728"/>
      <c r="AJ625" s="728"/>
      <c r="AK625" s="728"/>
      <c r="AL625" s="728"/>
      <c r="AM625" s="728"/>
      <c r="AN625" s="728"/>
      <c r="AO625" s="728"/>
      <c r="AP625" s="728"/>
      <c r="AQ625" s="728"/>
      <c r="AR625" s="728"/>
      <c r="AS625" s="728"/>
      <c r="AT625" s="728"/>
      <c r="AU625" s="728"/>
      <c r="AV625" s="728"/>
      <c r="AW625" s="728"/>
      <c r="AX625" s="728"/>
      <c r="AY625" s="728"/>
      <c r="AZ625" s="728"/>
      <c r="BA625" s="728"/>
      <c r="BB625" s="728"/>
      <c r="BC625" s="728"/>
      <c r="BD625" s="728"/>
      <c r="BE625" s="728"/>
      <c r="BF625" s="728"/>
      <c r="BG625" s="728"/>
      <c r="BH625" s="728"/>
    </row>
    <row r="626" spans="1:60" s="729" customFormat="1" ht="30" customHeight="1" x14ac:dyDescent="0.2">
      <c r="A626" s="1023" t="s">
        <v>4</v>
      </c>
      <c r="B626" s="1024"/>
      <c r="C626" s="1024"/>
      <c r="D626" s="1024"/>
      <c r="E626" s="1025"/>
      <c r="F626" s="727">
        <v>68598395.069999993</v>
      </c>
      <c r="G626" s="728"/>
      <c r="H626" s="728"/>
      <c r="I626" s="728"/>
      <c r="J626" s="728"/>
      <c r="K626" s="728"/>
      <c r="L626" s="728"/>
      <c r="M626" s="728"/>
      <c r="N626" s="728"/>
      <c r="O626" s="728"/>
      <c r="P626" s="728"/>
      <c r="Q626" s="728"/>
      <c r="R626" s="728"/>
      <c r="S626" s="728"/>
      <c r="T626" s="728"/>
      <c r="U626" s="728"/>
      <c r="V626" s="728"/>
      <c r="W626" s="728"/>
      <c r="X626" s="728"/>
      <c r="Y626" s="728"/>
      <c r="Z626" s="728"/>
      <c r="AA626" s="728"/>
      <c r="AB626" s="728"/>
      <c r="AC626" s="728"/>
      <c r="AD626" s="728"/>
      <c r="AE626" s="728"/>
      <c r="AF626" s="728"/>
      <c r="AG626" s="728"/>
      <c r="AH626" s="728"/>
      <c r="AI626" s="728"/>
      <c r="AJ626" s="728"/>
      <c r="AK626" s="728"/>
      <c r="AL626" s="728"/>
      <c r="AM626" s="728"/>
      <c r="AN626" s="728"/>
      <c r="AO626" s="728"/>
      <c r="AP626" s="728"/>
      <c r="AQ626" s="728"/>
      <c r="AR626" s="728"/>
      <c r="AS626" s="728"/>
      <c r="AT626" s="728"/>
      <c r="AU626" s="728"/>
      <c r="AV626" s="728"/>
      <c r="AW626" s="728"/>
      <c r="AX626" s="728"/>
      <c r="AY626" s="728"/>
      <c r="AZ626" s="728"/>
      <c r="BA626" s="728"/>
      <c r="BB626" s="728"/>
      <c r="BC626" s="728"/>
      <c r="BD626" s="728"/>
      <c r="BE626" s="728"/>
      <c r="BF626" s="728"/>
      <c r="BG626" s="728"/>
      <c r="BH626" s="728"/>
    </row>
    <row r="627" spans="1:60" s="729" customFormat="1" ht="12.75" customHeight="1" x14ac:dyDescent="0.2">
      <c r="A627" s="879" t="s">
        <v>5</v>
      </c>
      <c r="B627" s="879" t="s">
        <v>6</v>
      </c>
      <c r="C627" s="879" t="s">
        <v>22</v>
      </c>
      <c r="D627" s="879" t="s">
        <v>8</v>
      </c>
      <c r="E627" s="879" t="s">
        <v>9</v>
      </c>
      <c r="F627" s="879" t="s">
        <v>6181</v>
      </c>
      <c r="G627" s="728"/>
      <c r="H627" s="728"/>
      <c r="I627" s="728"/>
      <c r="J627" s="728"/>
      <c r="K627" s="728"/>
      <c r="L627" s="728"/>
      <c r="M627" s="728"/>
      <c r="N627" s="728"/>
      <c r="O627" s="728"/>
      <c r="P627" s="728"/>
      <c r="Q627" s="728"/>
      <c r="R627" s="728"/>
      <c r="S627" s="728"/>
      <c r="T627" s="728"/>
      <c r="U627" s="728"/>
      <c r="V627" s="728"/>
      <c r="W627" s="728"/>
      <c r="X627" s="728"/>
      <c r="Y627" s="728"/>
      <c r="Z627" s="728"/>
      <c r="AA627" s="728"/>
      <c r="AB627" s="728"/>
      <c r="AC627" s="728"/>
      <c r="AD627" s="728"/>
      <c r="AE627" s="728"/>
      <c r="AF627" s="728"/>
      <c r="AG627" s="728"/>
      <c r="AH627" s="728"/>
      <c r="AI627" s="728"/>
      <c r="AJ627" s="728"/>
      <c r="AK627" s="728"/>
      <c r="AL627" s="728"/>
      <c r="AM627" s="728"/>
      <c r="AN627" s="728"/>
      <c r="AO627" s="728"/>
      <c r="AP627" s="728"/>
      <c r="AQ627" s="728"/>
      <c r="AR627" s="728"/>
      <c r="AS627" s="728"/>
      <c r="AT627" s="728"/>
      <c r="AU627" s="728"/>
      <c r="AV627" s="728"/>
      <c r="AW627" s="728"/>
      <c r="AX627" s="728"/>
      <c r="AY627" s="728"/>
      <c r="AZ627" s="728"/>
      <c r="BA627" s="728"/>
      <c r="BB627" s="728"/>
      <c r="BC627" s="728"/>
      <c r="BD627" s="728"/>
      <c r="BE627" s="728"/>
      <c r="BF627" s="728"/>
      <c r="BG627" s="728"/>
      <c r="BH627" s="728"/>
    </row>
    <row r="628" spans="1:60" ht="11.25" customHeight="1" x14ac:dyDescent="0.2">
      <c r="A628" s="134"/>
      <c r="B628" s="16"/>
      <c r="C628" s="2" t="s">
        <v>387</v>
      </c>
      <c r="D628" s="819">
        <v>18206593.559999999</v>
      </c>
      <c r="E628" s="608"/>
      <c r="F628" s="332">
        <f>F626+D628</f>
        <v>86804988.629999995</v>
      </c>
    </row>
    <row r="629" spans="1:60" x14ac:dyDescent="0.2">
      <c r="A629" s="134"/>
      <c r="B629" s="16"/>
      <c r="C629" s="2" t="s">
        <v>32</v>
      </c>
      <c r="D629" s="128"/>
      <c r="E629" s="40"/>
      <c r="F629" s="332">
        <f>F628</f>
        <v>86804988.629999995</v>
      </c>
    </row>
    <row r="630" spans="1:60" x14ac:dyDescent="0.2">
      <c r="A630" s="134"/>
      <c r="B630" s="16"/>
      <c r="C630" s="2" t="s">
        <v>1330</v>
      </c>
      <c r="D630" s="128"/>
      <c r="E630" s="42">
        <v>1086594.82</v>
      </c>
      <c r="F630" s="332">
        <f>F629-E630</f>
        <v>85718393.810000002</v>
      </c>
    </row>
    <row r="631" spans="1:60" x14ac:dyDescent="0.2">
      <c r="A631" s="134"/>
      <c r="B631" s="16"/>
      <c r="C631" s="2" t="s">
        <v>1334</v>
      </c>
      <c r="D631" s="128"/>
      <c r="E631" s="40"/>
      <c r="F631" s="332">
        <f t="shared" ref="F631" si="11">F630</f>
        <v>85718393.810000002</v>
      </c>
      <c r="G631" s="860"/>
      <c r="H631" s="860"/>
    </row>
    <row r="632" spans="1:60" ht="15" customHeight="1" x14ac:dyDescent="0.2">
      <c r="A632" s="134"/>
      <c r="B632" s="16"/>
      <c r="C632" s="2" t="s">
        <v>1331</v>
      </c>
      <c r="D632" s="128"/>
      <c r="E632" s="42">
        <v>1500</v>
      </c>
      <c r="F632" s="332">
        <f>F631-E632</f>
        <v>85716893.810000002</v>
      </c>
      <c r="G632" s="860"/>
    </row>
    <row r="633" spans="1:60" ht="15" hidden="1" customHeight="1" x14ac:dyDescent="0.2">
      <c r="A633" s="134"/>
      <c r="B633" s="16"/>
      <c r="C633" s="2" t="s">
        <v>6174</v>
      </c>
      <c r="D633" s="128"/>
      <c r="E633" s="40">
        <v>144</v>
      </c>
      <c r="F633" s="332"/>
    </row>
    <row r="634" spans="1:60" ht="15" customHeight="1" x14ac:dyDescent="0.2">
      <c r="A634" s="134"/>
      <c r="B634" s="16"/>
      <c r="C634" s="2" t="s">
        <v>6198</v>
      </c>
      <c r="D634" s="128"/>
      <c r="E634" s="42">
        <v>247.5</v>
      </c>
      <c r="F634" s="332">
        <f>F632-E634</f>
        <v>85716646.310000002</v>
      </c>
    </row>
    <row r="635" spans="1:60" x14ac:dyDescent="0.2">
      <c r="A635" s="134"/>
      <c r="B635" s="16"/>
      <c r="C635" s="2" t="s">
        <v>1333</v>
      </c>
      <c r="D635" s="128"/>
      <c r="E635" s="42">
        <v>150</v>
      </c>
      <c r="F635" s="332">
        <f>F634-E635</f>
        <v>85716496.310000002</v>
      </c>
    </row>
    <row r="636" spans="1:60" x14ac:dyDescent="0.2">
      <c r="A636" s="134"/>
      <c r="B636" s="16"/>
      <c r="C636" s="2" t="s">
        <v>2372</v>
      </c>
      <c r="D636" s="128">
        <v>108648.33</v>
      </c>
      <c r="E636" s="40"/>
      <c r="F636" s="332">
        <f>F635+D636</f>
        <v>85825144.640000001</v>
      </c>
    </row>
    <row r="637" spans="1:60" x14ac:dyDescent="0.2">
      <c r="A637" s="134"/>
      <c r="B637" s="16"/>
      <c r="C637" s="2" t="s">
        <v>4384</v>
      </c>
      <c r="D637" s="42">
        <v>512089.53</v>
      </c>
      <c r="E637" s="40"/>
      <c r="F637" s="332">
        <f>F636+D637</f>
        <v>86337234.170000002</v>
      </c>
    </row>
    <row r="638" spans="1:60" x14ac:dyDescent="0.2">
      <c r="A638" s="59"/>
      <c r="B638" s="20"/>
      <c r="C638" s="86"/>
      <c r="D638" s="72"/>
      <c r="E638" s="65"/>
      <c r="F638" s="164"/>
    </row>
    <row r="639" spans="1:60" s="628" customFormat="1" ht="15" customHeight="1" x14ac:dyDescent="0.25">
      <c r="A639" s="738"/>
      <c r="B639" s="739"/>
      <c r="C639" s="749"/>
      <c r="D639" s="741"/>
      <c r="E639" s="742"/>
      <c r="F639" s="750"/>
      <c r="G639" s="744"/>
      <c r="H639" s="744"/>
      <c r="I639" s="744"/>
      <c r="J639" s="744"/>
      <c r="K639" s="744"/>
      <c r="L639" s="744"/>
      <c r="M639" s="744"/>
      <c r="N639" s="744"/>
      <c r="O639" s="744"/>
      <c r="P639" s="744"/>
      <c r="Q639" s="744"/>
      <c r="R639" s="744"/>
      <c r="S639" s="744"/>
      <c r="T639" s="744"/>
      <c r="U639" s="744"/>
      <c r="V639" s="744"/>
      <c r="W639" s="744"/>
      <c r="X639" s="744"/>
      <c r="Y639" s="744"/>
      <c r="Z639" s="744"/>
      <c r="AA639" s="744"/>
      <c r="AB639" s="744"/>
      <c r="AC639" s="744"/>
      <c r="AD639" s="744"/>
      <c r="AE639" s="744"/>
      <c r="AF639" s="744"/>
      <c r="AG639" s="744"/>
      <c r="AH639" s="744"/>
      <c r="AI639" s="744"/>
      <c r="AJ639" s="744"/>
      <c r="AK639" s="744"/>
      <c r="AL639" s="744"/>
      <c r="AM639" s="744"/>
      <c r="AN639" s="744"/>
      <c r="AO639" s="744"/>
      <c r="AP639" s="744"/>
      <c r="AQ639" s="744"/>
      <c r="AR639" s="744"/>
      <c r="AS639" s="744"/>
      <c r="AT639" s="744"/>
      <c r="AU639" s="744"/>
      <c r="AV639" s="744"/>
      <c r="AW639" s="744"/>
      <c r="AX639" s="744"/>
      <c r="AY639" s="744"/>
      <c r="AZ639" s="744"/>
      <c r="BA639" s="744"/>
      <c r="BB639" s="744"/>
      <c r="BC639" s="744"/>
      <c r="BD639" s="744"/>
      <c r="BE639" s="744"/>
      <c r="BF639" s="744"/>
      <c r="BG639" s="744"/>
      <c r="BH639" s="744"/>
    </row>
    <row r="640" spans="1:60" s="628" customFormat="1" ht="15" customHeight="1" x14ac:dyDescent="0.25">
      <c r="A640" s="887" t="s">
        <v>0</v>
      </c>
      <c r="B640" s="887"/>
      <c r="C640" s="887"/>
      <c r="D640" s="887"/>
      <c r="E640" s="887"/>
      <c r="F640" s="887"/>
      <c r="G640" s="744"/>
      <c r="H640" s="744"/>
      <c r="I640" s="744"/>
      <c r="J640" s="744"/>
      <c r="K640" s="744"/>
      <c r="L640" s="744"/>
      <c r="M640" s="744"/>
      <c r="N640" s="744"/>
      <c r="O640" s="744"/>
      <c r="P640" s="744"/>
      <c r="Q640" s="744"/>
      <c r="R640" s="744"/>
      <c r="S640" s="744"/>
      <c r="T640" s="744"/>
      <c r="U640" s="744"/>
      <c r="V640" s="744"/>
      <c r="W640" s="744"/>
      <c r="X640" s="744"/>
      <c r="Y640" s="744"/>
      <c r="Z640" s="744"/>
      <c r="AA640" s="744"/>
      <c r="AB640" s="744"/>
      <c r="AC640" s="744"/>
      <c r="AD640" s="744"/>
      <c r="AE640" s="744"/>
      <c r="AF640" s="744"/>
      <c r="AG640" s="744"/>
      <c r="AH640" s="744"/>
      <c r="AI640" s="744"/>
      <c r="AJ640" s="744"/>
      <c r="AK640" s="744"/>
      <c r="AL640" s="744"/>
      <c r="AM640" s="744"/>
      <c r="AN640" s="744"/>
      <c r="AO640" s="744"/>
      <c r="AP640" s="744"/>
      <c r="AQ640" s="744"/>
      <c r="AR640" s="744"/>
      <c r="AS640" s="744"/>
      <c r="AT640" s="744"/>
      <c r="AU640" s="744"/>
      <c r="AV640" s="744"/>
      <c r="AW640" s="744"/>
      <c r="AX640" s="744"/>
      <c r="AY640" s="744"/>
      <c r="AZ640" s="744"/>
      <c r="BA640" s="744"/>
      <c r="BB640" s="744"/>
      <c r="BC640" s="744"/>
      <c r="BD640" s="744"/>
      <c r="BE640" s="744"/>
      <c r="BF640" s="744"/>
      <c r="BG640" s="744"/>
      <c r="BH640" s="744"/>
    </row>
    <row r="641" spans="1:60" s="628" customFormat="1" ht="15" customHeight="1" x14ac:dyDescent="0.25">
      <c r="A641" s="887" t="s">
        <v>1</v>
      </c>
      <c r="B641" s="887"/>
      <c r="C641" s="887"/>
      <c r="D641" s="887"/>
      <c r="E641" s="887"/>
      <c r="F641" s="887"/>
      <c r="G641" s="744"/>
      <c r="H641" s="744"/>
      <c r="I641" s="744"/>
      <c r="J641" s="744"/>
      <c r="K641" s="744"/>
      <c r="L641" s="744"/>
      <c r="M641" s="744"/>
      <c r="N641" s="744"/>
      <c r="O641" s="744"/>
      <c r="P641" s="744"/>
      <c r="Q641" s="744"/>
      <c r="R641" s="744"/>
      <c r="S641" s="744"/>
      <c r="T641" s="744"/>
      <c r="U641" s="744"/>
      <c r="V641" s="744"/>
      <c r="W641" s="744"/>
      <c r="X641" s="744"/>
      <c r="Y641" s="744"/>
      <c r="Z641" s="744"/>
      <c r="AA641" s="744"/>
      <c r="AB641" s="744"/>
      <c r="AC641" s="744"/>
      <c r="AD641" s="744"/>
      <c r="AE641" s="744"/>
      <c r="AF641" s="744"/>
      <c r="AG641" s="744"/>
      <c r="AH641" s="744"/>
      <c r="AI641" s="744"/>
      <c r="AJ641" s="744"/>
      <c r="AK641" s="744"/>
      <c r="AL641" s="744"/>
      <c r="AM641" s="744"/>
      <c r="AN641" s="744"/>
      <c r="AO641" s="744"/>
      <c r="AP641" s="744"/>
      <c r="AQ641" s="744"/>
      <c r="AR641" s="744"/>
      <c r="AS641" s="744"/>
      <c r="AT641" s="744"/>
      <c r="AU641" s="744"/>
      <c r="AV641" s="744"/>
      <c r="AW641" s="744"/>
      <c r="AX641" s="744"/>
      <c r="AY641" s="744"/>
      <c r="AZ641" s="744"/>
      <c r="BA641" s="744"/>
      <c r="BB641" s="744"/>
      <c r="BC641" s="744"/>
      <c r="BD641" s="744"/>
      <c r="BE641" s="744"/>
      <c r="BF641" s="744"/>
      <c r="BG641" s="744"/>
      <c r="BH641" s="744"/>
    </row>
    <row r="642" spans="1:60" s="628" customFormat="1" ht="15" customHeight="1" x14ac:dyDescent="0.25">
      <c r="A642" s="889" t="s">
        <v>7658</v>
      </c>
      <c r="B642" s="889"/>
      <c r="C642" s="889"/>
      <c r="D642" s="889"/>
      <c r="E642" s="889"/>
      <c r="F642" s="889"/>
      <c r="G642" s="744"/>
      <c r="H642" s="744"/>
      <c r="I642" s="744"/>
      <c r="J642" s="744"/>
      <c r="K642" s="744"/>
      <c r="L642" s="744"/>
      <c r="M642" s="744"/>
      <c r="N642" s="744"/>
      <c r="O642" s="744"/>
      <c r="P642" s="744"/>
      <c r="Q642" s="744"/>
      <c r="R642" s="744"/>
      <c r="S642" s="744"/>
      <c r="T642" s="744"/>
      <c r="U642" s="744"/>
      <c r="V642" s="744"/>
      <c r="W642" s="744"/>
      <c r="X642" s="744"/>
      <c r="Y642" s="744"/>
      <c r="Z642" s="744"/>
      <c r="AA642" s="744"/>
      <c r="AB642" s="744"/>
      <c r="AC642" s="744"/>
      <c r="AD642" s="744"/>
      <c r="AE642" s="744"/>
      <c r="AF642" s="744"/>
      <c r="AG642" s="744"/>
      <c r="AH642" s="744"/>
      <c r="AI642" s="744"/>
      <c r="AJ642" s="744"/>
      <c r="AK642" s="744"/>
      <c r="AL642" s="744"/>
      <c r="AM642" s="744"/>
      <c r="AN642" s="744"/>
      <c r="AO642" s="744"/>
      <c r="AP642" s="744"/>
      <c r="AQ642" s="744"/>
      <c r="AR642" s="744"/>
      <c r="AS642" s="744"/>
      <c r="AT642" s="744"/>
      <c r="AU642" s="744"/>
      <c r="AV642" s="744"/>
      <c r="AW642" s="744"/>
      <c r="AX642" s="744"/>
      <c r="AY642" s="744"/>
      <c r="AZ642" s="744"/>
      <c r="BA642" s="744"/>
      <c r="BB642" s="744"/>
      <c r="BC642" s="744"/>
      <c r="BD642" s="744"/>
      <c r="BE642" s="744"/>
      <c r="BF642" s="744"/>
      <c r="BG642" s="744"/>
      <c r="BH642" s="744"/>
    </row>
    <row r="643" spans="1:60" s="628" customFormat="1" ht="15" customHeight="1" x14ac:dyDescent="0.25">
      <c r="A643" s="889" t="s">
        <v>2</v>
      </c>
      <c r="B643" s="889"/>
      <c r="C643" s="889"/>
      <c r="D643" s="889"/>
      <c r="E643" s="889"/>
      <c r="F643" s="889"/>
      <c r="G643" s="744"/>
      <c r="H643" s="744"/>
      <c r="I643" s="744"/>
      <c r="J643" s="744"/>
      <c r="K643" s="744"/>
      <c r="L643" s="744"/>
      <c r="M643" s="744"/>
      <c r="N643" s="744"/>
      <c r="O643" s="744"/>
      <c r="P643" s="744"/>
      <c r="Q643" s="744"/>
      <c r="R643" s="744"/>
      <c r="S643" s="744"/>
      <c r="T643" s="744"/>
      <c r="U643" s="744"/>
      <c r="V643" s="744"/>
      <c r="W643" s="744"/>
      <c r="X643" s="744"/>
      <c r="Y643" s="744"/>
      <c r="Z643" s="744"/>
      <c r="AA643" s="744"/>
      <c r="AB643" s="744"/>
      <c r="AC643" s="744"/>
      <c r="AD643" s="744"/>
      <c r="AE643" s="744"/>
      <c r="AF643" s="744"/>
      <c r="AG643" s="744"/>
      <c r="AH643" s="744"/>
      <c r="AI643" s="744"/>
      <c r="AJ643" s="744"/>
      <c r="AK643" s="744"/>
      <c r="AL643" s="744"/>
      <c r="AM643" s="744"/>
      <c r="AN643" s="744"/>
      <c r="AO643" s="744"/>
      <c r="AP643" s="744"/>
      <c r="AQ643" s="744"/>
      <c r="AR643" s="744"/>
      <c r="AS643" s="744"/>
      <c r="AT643" s="744"/>
      <c r="AU643" s="744"/>
      <c r="AV643" s="744"/>
      <c r="AW643" s="744"/>
      <c r="AX643" s="744"/>
      <c r="AY643" s="744"/>
      <c r="AZ643" s="744"/>
      <c r="BA643" s="744"/>
      <c r="BB643" s="744"/>
      <c r="BC643" s="744"/>
      <c r="BD643" s="744"/>
      <c r="BE643" s="744"/>
      <c r="BF643" s="744"/>
      <c r="BG643" s="744"/>
      <c r="BH643" s="744"/>
    </row>
    <row r="644" spans="1:60" s="628" customFormat="1" ht="15" customHeight="1" x14ac:dyDescent="0.25">
      <c r="A644" s="747"/>
      <c r="B644" s="627"/>
      <c r="D644" s="629"/>
      <c r="E644" s="630"/>
      <c r="F644" s="631"/>
      <c r="G644" s="744"/>
      <c r="H644" s="744"/>
      <c r="I644" s="744"/>
      <c r="J644" s="744"/>
      <c r="K644" s="744"/>
      <c r="L644" s="744"/>
      <c r="M644" s="744"/>
      <c r="N644" s="744"/>
      <c r="O644" s="744"/>
      <c r="P644" s="744"/>
      <c r="Q644" s="744"/>
      <c r="R644" s="744"/>
      <c r="S644" s="744"/>
      <c r="T644" s="744"/>
      <c r="U644" s="744"/>
      <c r="V644" s="744"/>
      <c r="W644" s="744"/>
      <c r="X644" s="744"/>
      <c r="Y644" s="744"/>
      <c r="Z644" s="744"/>
      <c r="AA644" s="744"/>
      <c r="AB644" s="744"/>
      <c r="AC644" s="744"/>
      <c r="AD644" s="744"/>
      <c r="AE644" s="744"/>
      <c r="AF644" s="744"/>
      <c r="AG644" s="744"/>
      <c r="AH644" s="744"/>
      <c r="AI644" s="744"/>
      <c r="AJ644" s="744"/>
      <c r="AK644" s="744"/>
      <c r="AL644" s="744"/>
      <c r="AM644" s="744"/>
      <c r="AN644" s="744"/>
      <c r="AO644" s="744"/>
      <c r="AP644" s="744"/>
      <c r="AQ644" s="744"/>
      <c r="AR644" s="744"/>
      <c r="AS644" s="744"/>
      <c r="AT644" s="744"/>
      <c r="AU644" s="744"/>
      <c r="AV644" s="744"/>
      <c r="AW644" s="744"/>
      <c r="AX644" s="744"/>
      <c r="AY644" s="744"/>
      <c r="AZ644" s="744"/>
      <c r="BA644" s="744"/>
      <c r="BB644" s="744"/>
      <c r="BC644" s="744"/>
      <c r="BD644" s="744"/>
      <c r="BE644" s="744"/>
      <c r="BF644" s="744"/>
      <c r="BG644" s="744"/>
      <c r="BH644" s="744"/>
    </row>
    <row r="645" spans="1:60" s="628" customFormat="1" ht="33" customHeight="1" x14ac:dyDescent="0.25">
      <c r="A645" s="1023" t="s">
        <v>25</v>
      </c>
      <c r="B645" s="1024"/>
      <c r="C645" s="1024"/>
      <c r="D645" s="1024"/>
      <c r="E645" s="1024"/>
      <c r="F645" s="1025"/>
      <c r="G645" s="744"/>
      <c r="H645" s="744"/>
      <c r="I645" s="744"/>
      <c r="J645" s="744"/>
      <c r="K645" s="744"/>
      <c r="L645" s="744"/>
      <c r="M645" s="744"/>
      <c r="N645" s="744"/>
      <c r="O645" s="744"/>
      <c r="P645" s="744"/>
      <c r="Q645" s="744"/>
      <c r="R645" s="744"/>
      <c r="S645" s="744"/>
      <c r="T645" s="744"/>
      <c r="U645" s="744"/>
      <c r="V645" s="744"/>
      <c r="W645" s="744"/>
      <c r="X645" s="744"/>
      <c r="Y645" s="744"/>
      <c r="Z645" s="744"/>
      <c r="AA645" s="744"/>
      <c r="AB645" s="744"/>
      <c r="AC645" s="744"/>
      <c r="AD645" s="744"/>
      <c r="AE645" s="744"/>
      <c r="AF645" s="744"/>
      <c r="AG645" s="744"/>
      <c r="AH645" s="744"/>
      <c r="AI645" s="744"/>
      <c r="AJ645" s="744"/>
      <c r="AK645" s="744"/>
      <c r="AL645" s="744"/>
      <c r="AM645" s="744"/>
      <c r="AN645" s="744"/>
      <c r="AO645" s="744"/>
      <c r="AP645" s="744"/>
      <c r="AQ645" s="744"/>
      <c r="AR645" s="744"/>
      <c r="AS645" s="744"/>
      <c r="AT645" s="744"/>
      <c r="AU645" s="744"/>
      <c r="AV645" s="744"/>
      <c r="AW645" s="744"/>
      <c r="AX645" s="744"/>
      <c r="AY645" s="744"/>
      <c r="AZ645" s="744"/>
      <c r="BA645" s="744"/>
      <c r="BB645" s="744"/>
      <c r="BC645" s="744"/>
      <c r="BD645" s="744"/>
      <c r="BE645" s="744"/>
      <c r="BF645" s="744"/>
      <c r="BG645" s="744"/>
      <c r="BH645" s="744"/>
    </row>
    <row r="646" spans="1:60" s="729" customFormat="1" ht="30" customHeight="1" x14ac:dyDescent="0.2">
      <c r="A646" s="1023" t="s">
        <v>4</v>
      </c>
      <c r="B646" s="1024"/>
      <c r="C646" s="1024"/>
      <c r="D646" s="1024"/>
      <c r="E646" s="1025"/>
      <c r="F646" s="727">
        <v>264581.76000000001</v>
      </c>
      <c r="G646" s="728"/>
      <c r="H646" s="728"/>
      <c r="I646" s="728"/>
      <c r="J646" s="728"/>
      <c r="K646" s="728"/>
      <c r="L646" s="728"/>
      <c r="M646" s="728"/>
      <c r="N646" s="728"/>
      <c r="O646" s="728"/>
      <c r="P646" s="728"/>
      <c r="Q646" s="728"/>
      <c r="R646" s="728"/>
      <c r="S646" s="728"/>
      <c r="T646" s="728"/>
      <c r="U646" s="728"/>
      <c r="V646" s="728"/>
      <c r="W646" s="728"/>
      <c r="X646" s="728"/>
      <c r="Y646" s="728"/>
      <c r="Z646" s="728"/>
      <c r="AA646" s="728"/>
      <c r="AB646" s="728"/>
      <c r="AC646" s="728"/>
      <c r="AD646" s="728"/>
      <c r="AE646" s="728"/>
      <c r="AF646" s="728"/>
      <c r="AG646" s="728"/>
      <c r="AH646" s="728"/>
      <c r="AI646" s="728"/>
      <c r="AJ646" s="728"/>
      <c r="AK646" s="728"/>
      <c r="AL646" s="728"/>
      <c r="AM646" s="728"/>
      <c r="AN646" s="728"/>
      <c r="AO646" s="728"/>
      <c r="AP646" s="728"/>
      <c r="AQ646" s="728"/>
      <c r="AR646" s="728"/>
      <c r="AS646" s="728"/>
      <c r="AT646" s="728"/>
      <c r="AU646" s="728"/>
      <c r="AV646" s="728"/>
      <c r="AW646" s="728"/>
      <c r="AX646" s="728"/>
      <c r="AY646" s="728"/>
      <c r="AZ646" s="728"/>
      <c r="BA646" s="728"/>
      <c r="BB646" s="728"/>
      <c r="BC646" s="728"/>
      <c r="BD646" s="728"/>
      <c r="BE646" s="728"/>
      <c r="BF646" s="728"/>
      <c r="BG646" s="728"/>
      <c r="BH646" s="728"/>
    </row>
    <row r="647" spans="1:60" s="729" customFormat="1" ht="12" x14ac:dyDescent="0.2">
      <c r="A647" s="879" t="s">
        <v>5</v>
      </c>
      <c r="B647" s="879" t="s">
        <v>23</v>
      </c>
      <c r="C647" s="879" t="s">
        <v>22</v>
      </c>
      <c r="D647" s="879" t="s">
        <v>8</v>
      </c>
      <c r="E647" s="879" t="s">
        <v>9</v>
      </c>
      <c r="F647" s="879"/>
      <c r="G647" s="728"/>
      <c r="H647" s="728"/>
      <c r="I647" s="728"/>
      <c r="J647" s="728"/>
      <c r="K647" s="728"/>
      <c r="L647" s="728"/>
      <c r="M647" s="728"/>
      <c r="N647" s="728"/>
      <c r="O647" s="728"/>
      <c r="P647" s="728"/>
      <c r="Q647" s="728"/>
      <c r="R647" s="728"/>
      <c r="S647" s="728"/>
      <c r="T647" s="728"/>
      <c r="U647" s="728"/>
      <c r="V647" s="728"/>
      <c r="W647" s="728"/>
      <c r="X647" s="728"/>
      <c r="Y647" s="728"/>
      <c r="Z647" s="728"/>
      <c r="AA647" s="728"/>
      <c r="AB647" s="728"/>
      <c r="AC647" s="728"/>
      <c r="AD647" s="728"/>
      <c r="AE647" s="728"/>
      <c r="AF647" s="728"/>
      <c r="AG647" s="728"/>
      <c r="AH647" s="728"/>
      <c r="AI647" s="728"/>
      <c r="AJ647" s="728"/>
      <c r="AK647" s="728"/>
      <c r="AL647" s="728"/>
      <c r="AM647" s="728"/>
      <c r="AN647" s="728"/>
      <c r="AO647" s="728"/>
      <c r="AP647" s="728"/>
      <c r="AQ647" s="728"/>
      <c r="AR647" s="728"/>
      <c r="AS647" s="728"/>
      <c r="AT647" s="728"/>
      <c r="AU647" s="728"/>
      <c r="AV647" s="728"/>
      <c r="AW647" s="728"/>
      <c r="AX647" s="728"/>
      <c r="AY647" s="728"/>
      <c r="AZ647" s="728"/>
      <c r="BA647" s="728"/>
      <c r="BB647" s="728"/>
      <c r="BC647" s="728"/>
      <c r="BD647" s="728"/>
      <c r="BE647" s="728"/>
      <c r="BF647" s="728"/>
      <c r="BG647" s="728"/>
      <c r="BH647" s="728"/>
    </row>
    <row r="648" spans="1:60" s="729" customFormat="1" ht="12" x14ac:dyDescent="0.2">
      <c r="A648" s="87"/>
      <c r="B648" s="27"/>
      <c r="C648" s="2" t="s">
        <v>751</v>
      </c>
      <c r="D648" s="730"/>
      <c r="E648" s="455"/>
      <c r="F648" s="41">
        <f>F646</f>
        <v>264581.76000000001</v>
      </c>
      <c r="G648" s="728"/>
      <c r="H648" s="728"/>
      <c r="I648" s="728"/>
      <c r="J648" s="728"/>
      <c r="K648" s="728"/>
      <c r="L648" s="728"/>
      <c r="M648" s="728"/>
      <c r="N648" s="728"/>
      <c r="O648" s="728"/>
      <c r="P648" s="728"/>
      <c r="Q648" s="728"/>
      <c r="R648" s="728"/>
      <c r="S648" s="728"/>
      <c r="T648" s="728"/>
      <c r="U648" s="728"/>
      <c r="V648" s="728"/>
      <c r="W648" s="728"/>
      <c r="X648" s="728"/>
      <c r="Y648" s="728"/>
      <c r="Z648" s="728"/>
      <c r="AA648" s="728"/>
      <c r="AB648" s="728"/>
      <c r="AC648" s="728"/>
      <c r="AD648" s="728"/>
      <c r="AE648" s="728"/>
      <c r="AF648" s="728"/>
      <c r="AG648" s="728"/>
      <c r="AH648" s="728"/>
      <c r="AI648" s="728"/>
      <c r="AJ648" s="728"/>
      <c r="AK648" s="728"/>
      <c r="AL648" s="728"/>
      <c r="AM648" s="728"/>
      <c r="AN648" s="728"/>
      <c r="AO648" s="728"/>
      <c r="AP648" s="728"/>
      <c r="AQ648" s="728"/>
      <c r="AR648" s="728"/>
      <c r="AS648" s="728"/>
      <c r="AT648" s="728"/>
      <c r="AU648" s="728"/>
      <c r="AV648" s="728"/>
      <c r="AW648" s="728"/>
      <c r="AX648" s="728"/>
      <c r="AY648" s="728"/>
      <c r="AZ648" s="728"/>
      <c r="BA648" s="728"/>
      <c r="BB648" s="728"/>
      <c r="BC648" s="728"/>
      <c r="BD648" s="728"/>
      <c r="BE648" s="728"/>
      <c r="BF648" s="728"/>
      <c r="BG648" s="728"/>
      <c r="BH648" s="728"/>
    </row>
    <row r="649" spans="1:60" x14ac:dyDescent="0.2">
      <c r="A649" s="83"/>
      <c r="B649" s="34"/>
      <c r="C649" s="4" t="s">
        <v>16</v>
      </c>
      <c r="D649" s="731"/>
      <c r="E649" s="109"/>
      <c r="F649" s="732">
        <f>F648</f>
        <v>264581.76000000001</v>
      </c>
    </row>
    <row r="650" spans="1:60" x14ac:dyDescent="0.2">
      <c r="A650" s="83"/>
      <c r="B650" s="34"/>
      <c r="C650" s="2" t="s">
        <v>6174</v>
      </c>
      <c r="D650" s="731"/>
      <c r="E650" s="42">
        <v>393.75</v>
      </c>
      <c r="F650" s="732">
        <f>F649-E650</f>
        <v>264188.01</v>
      </c>
    </row>
    <row r="651" spans="1:60" ht="15" customHeight="1" x14ac:dyDescent="0.2">
      <c r="A651" s="87"/>
      <c r="B651" s="27"/>
      <c r="C651" s="2" t="s">
        <v>1358</v>
      </c>
      <c r="D651" s="62"/>
      <c r="E651" s="717">
        <v>175</v>
      </c>
      <c r="F651" s="732">
        <f>F650-E651</f>
        <v>264013.01</v>
      </c>
    </row>
    <row r="652" spans="1:60" s="14" customFormat="1" x14ac:dyDescent="0.2">
      <c r="A652" s="17"/>
      <c r="B652" s="7"/>
      <c r="C652" s="7"/>
      <c r="D652" s="73"/>
      <c r="E652" s="283"/>
      <c r="F652" s="116"/>
    </row>
    <row r="653" spans="1:60" s="14" customFormat="1" x14ac:dyDescent="0.2">
      <c r="A653" s="17"/>
      <c r="B653" s="7"/>
      <c r="C653" s="7"/>
      <c r="D653" s="73"/>
      <c r="E653" s="283"/>
      <c r="F653" s="116"/>
    </row>
    <row r="654" spans="1:60" s="14" customFormat="1" x14ac:dyDescent="0.2">
      <c r="A654" s="17"/>
      <c r="B654" s="7"/>
      <c r="C654" s="7"/>
      <c r="D654" s="73"/>
      <c r="E654" s="283"/>
      <c r="F654" s="116"/>
    </row>
    <row r="655" spans="1:60" s="14" customFormat="1" x14ac:dyDescent="0.2">
      <c r="A655" s="17"/>
      <c r="B655" s="7"/>
      <c r="C655" s="7"/>
      <c r="D655" s="73"/>
      <c r="E655" s="283"/>
      <c r="F655" s="116"/>
    </row>
    <row r="656" spans="1:60" s="14" customFormat="1" x14ac:dyDescent="0.2">
      <c r="A656" s="17"/>
      <c r="B656" s="7"/>
      <c r="C656" s="7"/>
      <c r="D656" s="73"/>
      <c r="E656" s="283"/>
      <c r="F656" s="116"/>
    </row>
    <row r="657" spans="1:60" x14ac:dyDescent="0.2">
      <c r="A657" s="17"/>
      <c r="B657" s="7"/>
      <c r="C657" s="7"/>
      <c r="D657" s="73"/>
      <c r="E657" s="283"/>
      <c r="F657" s="116"/>
    </row>
    <row r="658" spans="1:60" s="628" customFormat="1" ht="15" customHeight="1" x14ac:dyDescent="0.25">
      <c r="A658" s="748"/>
      <c r="B658" s="751"/>
      <c r="C658" s="751"/>
      <c r="D658" s="752"/>
      <c r="E658" s="753"/>
      <c r="F658" s="754"/>
      <c r="G658" s="744"/>
      <c r="H658" s="744"/>
      <c r="I658" s="744"/>
      <c r="J658" s="744"/>
      <c r="K658" s="744"/>
      <c r="L658" s="744"/>
      <c r="M658" s="744"/>
      <c r="N658" s="744"/>
      <c r="O658" s="744"/>
      <c r="P658" s="744"/>
      <c r="Q658" s="744"/>
      <c r="R658" s="744"/>
      <c r="S658" s="744"/>
      <c r="T658" s="744"/>
      <c r="U658" s="744"/>
      <c r="V658" s="744"/>
      <c r="W658" s="744"/>
      <c r="X658" s="744"/>
      <c r="Y658" s="744"/>
      <c r="Z658" s="744"/>
      <c r="AA658" s="744"/>
      <c r="AB658" s="744"/>
      <c r="AC658" s="744"/>
      <c r="AD658" s="744"/>
      <c r="AE658" s="744"/>
      <c r="AF658" s="744"/>
      <c r="AG658" s="744"/>
      <c r="AH658" s="744"/>
      <c r="AI658" s="744"/>
      <c r="AJ658" s="744"/>
      <c r="AK658" s="744"/>
      <c r="AL658" s="744"/>
      <c r="AM658" s="744"/>
      <c r="AN658" s="744"/>
      <c r="AO658" s="744"/>
      <c r="AP658" s="744"/>
      <c r="AQ658" s="744"/>
      <c r="AR658" s="744"/>
      <c r="AS658" s="744"/>
      <c r="AT658" s="744"/>
      <c r="AU658" s="744"/>
      <c r="AV658" s="744"/>
      <c r="AW658" s="744"/>
      <c r="AX658" s="744"/>
      <c r="AY658" s="744"/>
      <c r="AZ658" s="744"/>
      <c r="BA658" s="744"/>
      <c r="BB658" s="744"/>
      <c r="BC658" s="744"/>
      <c r="BD658" s="744"/>
      <c r="BE658" s="744"/>
      <c r="BF658" s="744"/>
      <c r="BG658" s="744"/>
      <c r="BH658" s="744"/>
    </row>
    <row r="659" spans="1:60" s="628" customFormat="1" ht="15" customHeight="1" x14ac:dyDescent="0.25">
      <c r="A659" s="887" t="s">
        <v>0</v>
      </c>
      <c r="B659" s="887"/>
      <c r="C659" s="887"/>
      <c r="D659" s="887"/>
      <c r="E659" s="887"/>
      <c r="F659" s="887"/>
      <c r="G659" s="744"/>
      <c r="H659" s="744"/>
      <c r="I659" s="744"/>
      <c r="J659" s="744"/>
      <c r="K659" s="744"/>
      <c r="L659" s="744"/>
      <c r="M659" s="744"/>
      <c r="N659" s="744"/>
      <c r="O659" s="744"/>
      <c r="P659" s="744"/>
      <c r="Q659" s="744"/>
      <c r="R659" s="744"/>
      <c r="S659" s="744"/>
      <c r="T659" s="744"/>
      <c r="U659" s="744"/>
      <c r="V659" s="744"/>
      <c r="W659" s="744"/>
      <c r="X659" s="744"/>
      <c r="Y659" s="744"/>
      <c r="Z659" s="744"/>
      <c r="AA659" s="744"/>
      <c r="AB659" s="744"/>
      <c r="AC659" s="744"/>
      <c r="AD659" s="744"/>
      <c r="AE659" s="744"/>
      <c r="AF659" s="744"/>
      <c r="AG659" s="744"/>
      <c r="AH659" s="744"/>
      <c r="AI659" s="744"/>
      <c r="AJ659" s="744"/>
      <c r="AK659" s="744"/>
      <c r="AL659" s="744"/>
      <c r="AM659" s="744"/>
      <c r="AN659" s="744"/>
      <c r="AO659" s="744"/>
      <c r="AP659" s="744"/>
      <c r="AQ659" s="744"/>
      <c r="AR659" s="744"/>
      <c r="AS659" s="744"/>
      <c r="AT659" s="744"/>
      <c r="AU659" s="744"/>
      <c r="AV659" s="744"/>
      <c r="AW659" s="744"/>
      <c r="AX659" s="744"/>
      <c r="AY659" s="744"/>
      <c r="AZ659" s="744"/>
      <c r="BA659" s="744"/>
      <c r="BB659" s="744"/>
      <c r="BC659" s="744"/>
      <c r="BD659" s="744"/>
      <c r="BE659" s="744"/>
      <c r="BF659" s="744"/>
      <c r="BG659" s="744"/>
      <c r="BH659" s="744"/>
    </row>
    <row r="660" spans="1:60" s="628" customFormat="1" ht="15" customHeight="1" x14ac:dyDescent="0.25">
      <c r="A660" s="887" t="s">
        <v>1</v>
      </c>
      <c r="B660" s="887"/>
      <c r="C660" s="887"/>
      <c r="D660" s="887"/>
      <c r="E660" s="887"/>
      <c r="F660" s="887"/>
      <c r="G660" s="744"/>
      <c r="H660" s="744"/>
      <c r="I660" s="744"/>
      <c r="J660" s="744"/>
      <c r="K660" s="744"/>
      <c r="L660" s="744"/>
      <c r="M660" s="744"/>
      <c r="N660" s="744"/>
      <c r="O660" s="744"/>
      <c r="P660" s="744"/>
      <c r="Q660" s="744"/>
      <c r="R660" s="744"/>
      <c r="S660" s="744"/>
      <c r="T660" s="744"/>
      <c r="U660" s="744"/>
      <c r="V660" s="744"/>
      <c r="W660" s="744"/>
      <c r="X660" s="744"/>
      <c r="Y660" s="744"/>
      <c r="Z660" s="744"/>
      <c r="AA660" s="744"/>
      <c r="AB660" s="744"/>
      <c r="AC660" s="744"/>
      <c r="AD660" s="744"/>
      <c r="AE660" s="744"/>
      <c r="AF660" s="744"/>
      <c r="AG660" s="744"/>
      <c r="AH660" s="744"/>
      <c r="AI660" s="744"/>
      <c r="AJ660" s="744"/>
      <c r="AK660" s="744"/>
      <c r="AL660" s="744"/>
      <c r="AM660" s="744"/>
      <c r="AN660" s="744"/>
      <c r="AO660" s="744"/>
      <c r="AP660" s="744"/>
      <c r="AQ660" s="744"/>
      <c r="AR660" s="744"/>
      <c r="AS660" s="744"/>
      <c r="AT660" s="744"/>
      <c r="AU660" s="744"/>
      <c r="AV660" s="744"/>
      <c r="AW660" s="744"/>
      <c r="AX660" s="744"/>
      <c r="AY660" s="744"/>
      <c r="AZ660" s="744"/>
      <c r="BA660" s="744"/>
      <c r="BB660" s="744"/>
      <c r="BC660" s="744"/>
      <c r="BD660" s="744"/>
      <c r="BE660" s="744"/>
      <c r="BF660" s="744"/>
      <c r="BG660" s="744"/>
      <c r="BH660" s="744"/>
    </row>
    <row r="661" spans="1:60" s="628" customFormat="1" ht="15" customHeight="1" x14ac:dyDescent="0.25">
      <c r="A661" s="889" t="s">
        <v>7658</v>
      </c>
      <c r="B661" s="889"/>
      <c r="C661" s="889"/>
      <c r="D661" s="889"/>
      <c r="E661" s="889"/>
      <c r="F661" s="889"/>
      <c r="G661" s="744"/>
      <c r="H661" s="744"/>
      <c r="I661" s="744"/>
      <c r="J661" s="744"/>
      <c r="K661" s="744"/>
      <c r="L661" s="744"/>
      <c r="M661" s="744"/>
      <c r="N661" s="744"/>
      <c r="O661" s="744"/>
      <c r="P661" s="744"/>
      <c r="Q661" s="744"/>
      <c r="R661" s="744"/>
      <c r="S661" s="744"/>
      <c r="T661" s="744"/>
      <c r="U661" s="744"/>
      <c r="V661" s="744"/>
      <c r="W661" s="744"/>
      <c r="X661" s="744"/>
      <c r="Y661" s="744"/>
      <c r="Z661" s="744"/>
      <c r="AA661" s="744"/>
      <c r="AB661" s="744"/>
      <c r="AC661" s="744"/>
      <c r="AD661" s="744"/>
      <c r="AE661" s="744"/>
      <c r="AF661" s="744"/>
      <c r="AG661" s="744"/>
      <c r="AH661" s="744"/>
      <c r="AI661" s="744"/>
      <c r="AJ661" s="744"/>
      <c r="AK661" s="744"/>
      <c r="AL661" s="744"/>
      <c r="AM661" s="744"/>
      <c r="AN661" s="744"/>
      <c r="AO661" s="744"/>
      <c r="AP661" s="744"/>
      <c r="AQ661" s="744"/>
      <c r="AR661" s="744"/>
      <c r="AS661" s="744"/>
      <c r="AT661" s="744"/>
      <c r="AU661" s="744"/>
      <c r="AV661" s="744"/>
      <c r="AW661" s="744"/>
      <c r="AX661" s="744"/>
      <c r="AY661" s="744"/>
      <c r="AZ661" s="744"/>
      <c r="BA661" s="744"/>
      <c r="BB661" s="744"/>
      <c r="BC661" s="744"/>
      <c r="BD661" s="744"/>
      <c r="BE661" s="744"/>
      <c r="BF661" s="744"/>
      <c r="BG661" s="744"/>
      <c r="BH661" s="744"/>
    </row>
    <row r="662" spans="1:60" s="628" customFormat="1" ht="15" customHeight="1" x14ac:dyDescent="0.25">
      <c r="A662" s="889" t="s">
        <v>2</v>
      </c>
      <c r="B662" s="889"/>
      <c r="C662" s="889"/>
      <c r="D662" s="889"/>
      <c r="E662" s="889"/>
      <c r="F662" s="889"/>
      <c r="G662" s="744"/>
      <c r="H662" s="744"/>
      <c r="I662" s="744"/>
      <c r="J662" s="744"/>
      <c r="K662" s="744"/>
      <c r="L662" s="744"/>
      <c r="M662" s="744"/>
      <c r="N662" s="744"/>
      <c r="O662" s="744"/>
      <c r="P662" s="744"/>
      <c r="Q662" s="744"/>
      <c r="R662" s="744"/>
      <c r="S662" s="744"/>
      <c r="T662" s="744"/>
      <c r="U662" s="744"/>
      <c r="V662" s="744"/>
      <c r="W662" s="744"/>
      <c r="X662" s="744"/>
      <c r="Y662" s="744"/>
      <c r="Z662" s="744"/>
      <c r="AA662" s="744"/>
      <c r="AB662" s="744"/>
      <c r="AC662" s="744"/>
      <c r="AD662" s="744"/>
      <c r="AE662" s="744"/>
      <c r="AF662" s="744"/>
      <c r="AG662" s="744"/>
      <c r="AH662" s="744"/>
      <c r="AI662" s="744"/>
      <c r="AJ662" s="744"/>
      <c r="AK662" s="744"/>
      <c r="AL662" s="744"/>
      <c r="AM662" s="744"/>
      <c r="AN662" s="744"/>
      <c r="AO662" s="744"/>
      <c r="AP662" s="744"/>
      <c r="AQ662" s="744"/>
      <c r="AR662" s="744"/>
      <c r="AS662" s="744"/>
      <c r="AT662" s="744"/>
      <c r="AU662" s="744"/>
      <c r="AV662" s="744"/>
      <c r="AW662" s="744"/>
      <c r="AX662" s="744"/>
      <c r="AY662" s="744"/>
      <c r="AZ662" s="744"/>
      <c r="BA662" s="744"/>
      <c r="BB662" s="744"/>
      <c r="BC662" s="744"/>
      <c r="BD662" s="744"/>
      <c r="BE662" s="744"/>
      <c r="BF662" s="744"/>
      <c r="BG662" s="744"/>
      <c r="BH662" s="744"/>
    </row>
    <row r="663" spans="1:60" ht="15" customHeight="1" x14ac:dyDescent="0.2">
      <c r="A663" s="17"/>
      <c r="B663" s="7"/>
      <c r="C663" s="14"/>
      <c r="D663" s="69"/>
      <c r="E663" s="108"/>
      <c r="F663" s="103"/>
    </row>
    <row r="664" spans="1:60" x14ac:dyDescent="0.2">
      <c r="A664" s="17"/>
      <c r="B664" s="7"/>
      <c r="C664" s="14"/>
      <c r="D664" s="69"/>
      <c r="E664" s="108"/>
      <c r="F664" s="103"/>
    </row>
    <row r="665" spans="1:60" ht="33" customHeight="1" x14ac:dyDescent="0.2">
      <c r="A665" s="1023" t="s">
        <v>26</v>
      </c>
      <c r="B665" s="1024"/>
      <c r="C665" s="1024"/>
      <c r="D665" s="1024"/>
      <c r="E665" s="1024"/>
      <c r="F665" s="1025"/>
    </row>
    <row r="666" spans="1:60" ht="30" customHeight="1" x14ac:dyDescent="0.2">
      <c r="A666" s="1023" t="s">
        <v>4</v>
      </c>
      <c r="B666" s="1024"/>
      <c r="C666" s="1024"/>
      <c r="D666" s="1024"/>
      <c r="E666" s="1025"/>
      <c r="F666" s="832">
        <v>132183.06</v>
      </c>
      <c r="G666" s="623"/>
    </row>
    <row r="667" spans="1:60" ht="33" customHeight="1" x14ac:dyDescent="0.2">
      <c r="A667" s="879" t="s">
        <v>5</v>
      </c>
      <c r="B667" s="879" t="s">
        <v>23</v>
      </c>
      <c r="C667" s="879" t="s">
        <v>22</v>
      </c>
      <c r="D667" s="879" t="s">
        <v>8</v>
      </c>
      <c r="E667" s="879" t="s">
        <v>9</v>
      </c>
      <c r="F667" s="879"/>
      <c r="G667" s="623"/>
    </row>
    <row r="668" spans="1:60" ht="11.25" customHeight="1" x14ac:dyDescent="0.2">
      <c r="A668" s="87"/>
      <c r="B668" s="1"/>
      <c r="C668" s="2" t="s">
        <v>27</v>
      </c>
      <c r="D668" s="62"/>
      <c r="E668" s="455"/>
      <c r="F668" s="494">
        <f>F666</f>
        <v>132183.06</v>
      </c>
      <c r="G668" s="623"/>
    </row>
    <row r="669" spans="1:60" x14ac:dyDescent="0.2">
      <c r="A669" s="559"/>
      <c r="B669" s="27"/>
      <c r="C669" s="2" t="s">
        <v>751</v>
      </c>
      <c r="D669" s="63"/>
      <c r="E669" s="455"/>
      <c r="F669" s="494">
        <f>F668</f>
        <v>132183.06</v>
      </c>
      <c r="G669" s="623"/>
    </row>
    <row r="670" spans="1:60" x14ac:dyDescent="0.2">
      <c r="A670" s="87"/>
      <c r="B670" s="27"/>
      <c r="C670" s="2" t="s">
        <v>1358</v>
      </c>
      <c r="D670" s="62"/>
      <c r="E670" s="717">
        <v>175</v>
      </c>
      <c r="F670" s="494">
        <f>F669-E670</f>
        <v>132008.06</v>
      </c>
      <c r="G670" s="623"/>
    </row>
    <row r="671" spans="1:60" x14ac:dyDescent="0.2">
      <c r="A671" s="59"/>
      <c r="B671" s="7"/>
      <c r="C671" s="31"/>
      <c r="D671" s="74"/>
      <c r="E671" s="283"/>
      <c r="F671" s="116"/>
      <c r="G671" s="623"/>
    </row>
    <row r="672" spans="1:60" ht="15" customHeight="1" x14ac:dyDescent="0.2">
      <c r="A672" s="59"/>
      <c r="B672" s="7"/>
      <c r="C672" s="31"/>
      <c r="D672" s="74"/>
      <c r="E672" s="283"/>
      <c r="F672" s="116"/>
      <c r="G672" s="623"/>
    </row>
    <row r="673" spans="1:60" ht="15" customHeight="1" x14ac:dyDescent="0.2">
      <c r="A673" s="59"/>
      <c r="B673" s="7"/>
      <c r="C673" s="31"/>
      <c r="D673" s="74"/>
      <c r="E673" s="283"/>
      <c r="F673" s="116"/>
      <c r="G673" s="623"/>
    </row>
    <row r="674" spans="1:60" s="628" customFormat="1" ht="15" customHeight="1" x14ac:dyDescent="0.25">
      <c r="A674" s="738"/>
      <c r="B674" s="751"/>
      <c r="C674" s="755"/>
      <c r="D674" s="756"/>
      <c r="E674" s="753"/>
      <c r="F674" s="754"/>
      <c r="G674" s="757"/>
      <c r="H674" s="744"/>
      <c r="I674" s="744"/>
      <c r="J674" s="744"/>
      <c r="K674" s="744"/>
      <c r="L674" s="744"/>
      <c r="M674" s="744"/>
      <c r="N674" s="744"/>
      <c r="O674" s="744"/>
      <c r="P674" s="744"/>
      <c r="Q674" s="744"/>
      <c r="R674" s="744"/>
      <c r="S674" s="744"/>
      <c r="T674" s="744"/>
      <c r="U674" s="744"/>
      <c r="V674" s="744"/>
      <c r="W674" s="744"/>
      <c r="X674" s="744"/>
      <c r="Y674" s="744"/>
      <c r="Z674" s="744"/>
      <c r="AA674" s="744"/>
      <c r="AB674" s="744"/>
      <c r="AC674" s="744"/>
      <c r="AD674" s="744"/>
      <c r="AE674" s="744"/>
      <c r="AF674" s="744"/>
      <c r="AG674" s="744"/>
      <c r="AH674" s="744"/>
      <c r="AI674" s="744"/>
      <c r="AJ674" s="744"/>
      <c r="AK674" s="744"/>
      <c r="AL674" s="744"/>
      <c r="AM674" s="744"/>
      <c r="AN674" s="744"/>
      <c r="AO674" s="744"/>
      <c r="AP674" s="744"/>
      <c r="AQ674" s="744"/>
      <c r="AR674" s="744"/>
      <c r="AS674" s="744"/>
      <c r="AT674" s="744"/>
      <c r="AU674" s="744"/>
      <c r="AV674" s="744"/>
      <c r="AW674" s="744"/>
      <c r="AX674" s="744"/>
      <c r="AY674" s="744"/>
      <c r="AZ674" s="744"/>
      <c r="BA674" s="744"/>
      <c r="BB674" s="744"/>
      <c r="BC674" s="744"/>
      <c r="BD674" s="744"/>
      <c r="BE674" s="744"/>
      <c r="BF674" s="744"/>
      <c r="BG674" s="744"/>
      <c r="BH674" s="744"/>
    </row>
    <row r="675" spans="1:60" s="628" customFormat="1" ht="15" customHeight="1" x14ac:dyDescent="0.25">
      <c r="A675" s="887" t="s">
        <v>0</v>
      </c>
      <c r="B675" s="887"/>
      <c r="C675" s="887"/>
      <c r="D675" s="887"/>
      <c r="E675" s="887"/>
      <c r="F675" s="887"/>
      <c r="G675" s="757"/>
      <c r="H675" s="744"/>
      <c r="I675" s="744"/>
      <c r="J675" s="744"/>
      <c r="K675" s="744"/>
      <c r="L675" s="744"/>
      <c r="M675" s="744"/>
      <c r="N675" s="744"/>
      <c r="O675" s="744"/>
      <c r="P675" s="744"/>
      <c r="Q675" s="744"/>
      <c r="R675" s="744"/>
      <c r="S675" s="744"/>
      <c r="T675" s="744"/>
      <c r="U675" s="744"/>
      <c r="V675" s="744"/>
      <c r="W675" s="744"/>
      <c r="X675" s="744"/>
      <c r="Y675" s="744"/>
      <c r="Z675" s="744"/>
      <c r="AA675" s="744"/>
      <c r="AB675" s="744"/>
      <c r="AC675" s="744"/>
      <c r="AD675" s="744"/>
      <c r="AE675" s="744"/>
      <c r="AF675" s="744"/>
      <c r="AG675" s="744"/>
      <c r="AH675" s="744"/>
      <c r="AI675" s="744"/>
      <c r="AJ675" s="744"/>
      <c r="AK675" s="744"/>
      <c r="AL675" s="744"/>
      <c r="AM675" s="744"/>
      <c r="AN675" s="744"/>
      <c r="AO675" s="744"/>
      <c r="AP675" s="744"/>
      <c r="AQ675" s="744"/>
      <c r="AR675" s="744"/>
      <c r="AS675" s="744"/>
      <c r="AT675" s="744"/>
      <c r="AU675" s="744"/>
      <c r="AV675" s="744"/>
      <c r="AW675" s="744"/>
      <c r="AX675" s="744"/>
      <c r="AY675" s="744"/>
      <c r="AZ675" s="744"/>
      <c r="BA675" s="744"/>
      <c r="BB675" s="744"/>
      <c r="BC675" s="744"/>
      <c r="BD675" s="744"/>
      <c r="BE675" s="744"/>
      <c r="BF675" s="744"/>
      <c r="BG675" s="744"/>
      <c r="BH675" s="744"/>
    </row>
    <row r="676" spans="1:60" s="628" customFormat="1" ht="15" customHeight="1" x14ac:dyDescent="0.25">
      <c r="A676" s="887" t="s">
        <v>1</v>
      </c>
      <c r="B676" s="887"/>
      <c r="C676" s="887"/>
      <c r="D676" s="887"/>
      <c r="E676" s="887"/>
      <c r="F676" s="887"/>
      <c r="G676" s="744"/>
      <c r="H676" s="744"/>
      <c r="I676" s="744"/>
      <c r="J676" s="744"/>
      <c r="K676" s="744"/>
      <c r="L676" s="744"/>
      <c r="M676" s="744"/>
      <c r="N676" s="744"/>
      <c r="O676" s="744"/>
      <c r="P676" s="744"/>
      <c r="Q676" s="744"/>
      <c r="R676" s="744"/>
      <c r="S676" s="744"/>
      <c r="T676" s="744"/>
      <c r="U676" s="744"/>
      <c r="V676" s="744"/>
      <c r="W676" s="744"/>
      <c r="X676" s="744"/>
      <c r="Y676" s="744"/>
      <c r="Z676" s="744"/>
      <c r="AA676" s="744"/>
      <c r="AB676" s="744"/>
      <c r="AC676" s="744"/>
      <c r="AD676" s="744"/>
      <c r="AE676" s="744"/>
      <c r="AF676" s="744"/>
      <c r="AG676" s="744"/>
      <c r="AH676" s="744"/>
      <c r="AI676" s="744"/>
      <c r="AJ676" s="744"/>
      <c r="AK676" s="744"/>
      <c r="AL676" s="744"/>
      <c r="AM676" s="744"/>
      <c r="AN676" s="744"/>
      <c r="AO676" s="744"/>
      <c r="AP676" s="744"/>
      <c r="AQ676" s="744"/>
      <c r="AR676" s="744"/>
      <c r="AS676" s="744"/>
      <c r="AT676" s="744"/>
      <c r="AU676" s="744"/>
      <c r="AV676" s="744"/>
      <c r="AW676" s="744"/>
      <c r="AX676" s="744"/>
      <c r="AY676" s="744"/>
      <c r="AZ676" s="744"/>
      <c r="BA676" s="744"/>
      <c r="BB676" s="744"/>
      <c r="BC676" s="744"/>
      <c r="BD676" s="744"/>
      <c r="BE676" s="744"/>
      <c r="BF676" s="744"/>
      <c r="BG676" s="744"/>
      <c r="BH676" s="744"/>
    </row>
    <row r="677" spans="1:60" s="628" customFormat="1" ht="15" customHeight="1" x14ac:dyDescent="0.25">
      <c r="A677" s="889" t="s">
        <v>7658</v>
      </c>
      <c r="B677" s="889"/>
      <c r="C677" s="889"/>
      <c r="D677" s="889"/>
      <c r="E677" s="889"/>
      <c r="F677" s="889"/>
      <c r="G677" s="744"/>
      <c r="H677" s="744"/>
      <c r="I677" s="744"/>
      <c r="J677" s="744"/>
      <c r="K677" s="744"/>
      <c r="L677" s="744"/>
      <c r="M677" s="744"/>
      <c r="N677" s="744"/>
      <c r="O677" s="744"/>
      <c r="P677" s="744"/>
      <c r="Q677" s="744"/>
      <c r="R677" s="744"/>
      <c r="S677" s="744"/>
      <c r="T677" s="744"/>
      <c r="U677" s="744"/>
      <c r="V677" s="744"/>
      <c r="W677" s="744"/>
      <c r="X677" s="744"/>
      <c r="Y677" s="744"/>
      <c r="Z677" s="744"/>
      <c r="AA677" s="744"/>
      <c r="AB677" s="744"/>
      <c r="AC677" s="744"/>
      <c r="AD677" s="744"/>
      <c r="AE677" s="744"/>
      <c r="AF677" s="744"/>
      <c r="AG677" s="744"/>
      <c r="AH677" s="744"/>
      <c r="AI677" s="744"/>
      <c r="AJ677" s="744"/>
      <c r="AK677" s="744"/>
      <c r="AL677" s="744"/>
      <c r="AM677" s="744"/>
      <c r="AN677" s="744"/>
      <c r="AO677" s="744"/>
      <c r="AP677" s="744"/>
      <c r="AQ677" s="744"/>
      <c r="AR677" s="744"/>
      <c r="AS677" s="744"/>
      <c r="AT677" s="744"/>
      <c r="AU677" s="744"/>
      <c r="AV677" s="744"/>
      <c r="AW677" s="744"/>
      <c r="AX677" s="744"/>
      <c r="AY677" s="744"/>
      <c r="AZ677" s="744"/>
      <c r="BA677" s="744"/>
      <c r="BB677" s="744"/>
      <c r="BC677" s="744"/>
      <c r="BD677" s="744"/>
      <c r="BE677" s="744"/>
      <c r="BF677" s="744"/>
      <c r="BG677" s="744"/>
      <c r="BH677" s="744"/>
    </row>
    <row r="678" spans="1:60" s="628" customFormat="1" ht="15" customHeight="1" x14ac:dyDescent="0.25">
      <c r="A678" s="889" t="s">
        <v>2</v>
      </c>
      <c r="B678" s="889"/>
      <c r="C678" s="889"/>
      <c r="D678" s="889"/>
      <c r="E678" s="889"/>
      <c r="F678" s="889"/>
      <c r="G678" s="744"/>
      <c r="H678" s="744"/>
      <c r="I678" s="744"/>
      <c r="J678" s="744"/>
      <c r="K678" s="744"/>
      <c r="L678" s="744"/>
      <c r="M678" s="744"/>
      <c r="N678" s="744"/>
      <c r="O678" s="744"/>
      <c r="P678" s="744"/>
      <c r="Q678" s="744"/>
      <c r="R678" s="744"/>
      <c r="S678" s="744"/>
      <c r="T678" s="744"/>
      <c r="U678" s="744"/>
      <c r="V678" s="744"/>
      <c r="W678" s="744"/>
      <c r="X678" s="744"/>
      <c r="Y678" s="744"/>
      <c r="Z678" s="744"/>
      <c r="AA678" s="744"/>
      <c r="AB678" s="744"/>
      <c r="AC678" s="744"/>
      <c r="AD678" s="744"/>
      <c r="AE678" s="744"/>
      <c r="AF678" s="744"/>
      <c r="AG678" s="744"/>
      <c r="AH678" s="744"/>
      <c r="AI678" s="744"/>
      <c r="AJ678" s="744"/>
      <c r="AK678" s="744"/>
      <c r="AL678" s="744"/>
      <c r="AM678" s="744"/>
      <c r="AN678" s="744"/>
      <c r="AO678" s="744"/>
      <c r="AP678" s="744"/>
      <c r="AQ678" s="744"/>
      <c r="AR678" s="744"/>
      <c r="AS678" s="744"/>
      <c r="AT678" s="744"/>
      <c r="AU678" s="744"/>
      <c r="AV678" s="744"/>
      <c r="AW678" s="744"/>
      <c r="AX678" s="744"/>
      <c r="AY678" s="744"/>
      <c r="AZ678" s="744"/>
      <c r="BA678" s="744"/>
      <c r="BB678" s="744"/>
      <c r="BC678" s="744"/>
      <c r="BD678" s="744"/>
      <c r="BE678" s="744"/>
      <c r="BF678" s="744"/>
      <c r="BG678" s="744"/>
      <c r="BH678" s="744"/>
    </row>
    <row r="679" spans="1:60" s="628" customFormat="1" ht="15" customHeight="1" x14ac:dyDescent="0.25">
      <c r="A679" s="738"/>
      <c r="B679" s="751"/>
      <c r="C679" s="755"/>
      <c r="D679" s="756"/>
      <c r="E679" s="753"/>
      <c r="F679" s="754"/>
      <c r="G679" s="744"/>
      <c r="H679" s="744"/>
      <c r="I679" s="744"/>
      <c r="J679" s="744"/>
      <c r="K679" s="744"/>
      <c r="L679" s="744"/>
      <c r="M679" s="744"/>
      <c r="N679" s="744"/>
      <c r="O679" s="744"/>
      <c r="P679" s="744"/>
      <c r="Q679" s="744"/>
      <c r="R679" s="744"/>
      <c r="S679" s="744"/>
      <c r="T679" s="744"/>
      <c r="U679" s="744"/>
      <c r="V679" s="744"/>
      <c r="W679" s="744"/>
      <c r="X679" s="744"/>
      <c r="Y679" s="744"/>
      <c r="Z679" s="744"/>
      <c r="AA679" s="744"/>
      <c r="AB679" s="744"/>
      <c r="AC679" s="744"/>
      <c r="AD679" s="744"/>
      <c r="AE679" s="744"/>
      <c r="AF679" s="744"/>
      <c r="AG679" s="744"/>
      <c r="AH679" s="744"/>
      <c r="AI679" s="744"/>
      <c r="AJ679" s="744"/>
      <c r="AK679" s="744"/>
      <c r="AL679" s="744"/>
      <c r="AM679" s="744"/>
      <c r="AN679" s="744"/>
      <c r="AO679" s="744"/>
      <c r="AP679" s="744"/>
      <c r="AQ679" s="744"/>
      <c r="AR679" s="744"/>
      <c r="AS679" s="744"/>
      <c r="AT679" s="744"/>
      <c r="AU679" s="744"/>
      <c r="AV679" s="744"/>
      <c r="AW679" s="744"/>
      <c r="AX679" s="744"/>
      <c r="AY679" s="744"/>
      <c r="AZ679" s="744"/>
      <c r="BA679" s="744"/>
      <c r="BB679" s="744"/>
      <c r="BC679" s="744"/>
      <c r="BD679" s="744"/>
      <c r="BE679" s="744"/>
      <c r="BF679" s="744"/>
      <c r="BG679" s="744"/>
      <c r="BH679" s="744"/>
    </row>
    <row r="680" spans="1:60" ht="33" customHeight="1" x14ac:dyDescent="0.2">
      <c r="A680" s="1022" t="s">
        <v>30</v>
      </c>
      <c r="B680" s="1022"/>
      <c r="C680" s="1022"/>
      <c r="D680" s="1022"/>
      <c r="E680" s="1022"/>
      <c r="F680" s="1022"/>
    </row>
    <row r="681" spans="1:60" ht="30" customHeight="1" x14ac:dyDescent="0.2">
      <c r="A681" s="1022" t="s">
        <v>4</v>
      </c>
      <c r="B681" s="1022"/>
      <c r="C681" s="1022"/>
      <c r="D681" s="1022"/>
      <c r="E681" s="1022"/>
      <c r="F681" s="727">
        <v>381361.34</v>
      </c>
    </row>
    <row r="682" spans="1:60" s="258" customFormat="1" ht="15.75" customHeight="1" x14ac:dyDescent="0.2">
      <c r="A682" s="879" t="s">
        <v>5</v>
      </c>
      <c r="B682" s="879" t="s">
        <v>23</v>
      </c>
      <c r="C682" s="879" t="s">
        <v>22</v>
      </c>
      <c r="D682" s="879" t="s">
        <v>8</v>
      </c>
      <c r="E682" s="879" t="s">
        <v>9</v>
      </c>
      <c r="F682" s="879"/>
      <c r="G682" s="14"/>
      <c r="H682" s="623"/>
      <c r="I682" s="623"/>
      <c r="J682" s="623"/>
      <c r="K682" s="623"/>
      <c r="L682" s="623"/>
      <c r="M682" s="623"/>
      <c r="N682" s="623"/>
      <c r="O682" s="623"/>
      <c r="P682" s="623"/>
      <c r="Q682" s="623"/>
      <c r="R682" s="623"/>
      <c r="S682" s="623"/>
      <c r="T682" s="623"/>
      <c r="U682" s="623"/>
      <c r="V682" s="623"/>
      <c r="W682" s="623"/>
      <c r="X682" s="623"/>
      <c r="Y682" s="623"/>
      <c r="Z682" s="623"/>
      <c r="AA682" s="623"/>
      <c r="AB682" s="623"/>
      <c r="AC682" s="623"/>
      <c r="AD682" s="623"/>
      <c r="AE682" s="623"/>
      <c r="AF682" s="623"/>
      <c r="AG682" s="623"/>
      <c r="AH682" s="623"/>
      <c r="AI682" s="623"/>
      <c r="AJ682" s="623"/>
      <c r="AK682" s="623"/>
      <c r="AL682" s="623"/>
      <c r="AM682" s="623"/>
      <c r="AN682" s="623"/>
      <c r="AO682" s="623"/>
      <c r="AP682" s="623"/>
      <c r="AQ682" s="623"/>
      <c r="AR682" s="623"/>
      <c r="AS682" s="623"/>
      <c r="AT682" s="623"/>
      <c r="AU682" s="623"/>
      <c r="AV682" s="623"/>
      <c r="AW682" s="623"/>
      <c r="AX682" s="623"/>
      <c r="AY682" s="623"/>
      <c r="AZ682" s="623"/>
      <c r="BA682" s="623"/>
      <c r="BB682" s="623"/>
      <c r="BC682" s="623"/>
      <c r="BD682" s="623"/>
      <c r="BE682" s="623"/>
      <c r="BF682" s="623"/>
      <c r="BG682" s="623"/>
      <c r="BH682" s="623"/>
    </row>
    <row r="683" spans="1:60" s="258" customFormat="1" x14ac:dyDescent="0.2">
      <c r="A683" s="134"/>
      <c r="B683" s="27"/>
      <c r="C683" s="1" t="s">
        <v>27</v>
      </c>
      <c r="D683" s="40">
        <v>500000</v>
      </c>
      <c r="E683" s="735"/>
      <c r="F683" s="494">
        <f>F681+D683</f>
        <v>881361.34000000008</v>
      </c>
      <c r="G683" s="623"/>
      <c r="H683" s="623"/>
      <c r="I683" s="623"/>
      <c r="J683" s="623"/>
      <c r="K683" s="623"/>
      <c r="L683" s="623"/>
      <c r="M683" s="623"/>
      <c r="N683" s="623"/>
      <c r="O683" s="623"/>
      <c r="P683" s="623"/>
      <c r="Q683" s="623"/>
      <c r="R683" s="623"/>
      <c r="S683" s="623"/>
      <c r="T683" s="623"/>
      <c r="U683" s="623"/>
      <c r="V683" s="623"/>
      <c r="W683" s="623"/>
      <c r="X683" s="623"/>
      <c r="Y683" s="623"/>
      <c r="Z683" s="623"/>
      <c r="AA683" s="623"/>
      <c r="AB683" s="623"/>
      <c r="AC683" s="623"/>
      <c r="AD683" s="623"/>
      <c r="AE683" s="623"/>
      <c r="AF683" s="623"/>
      <c r="AG683" s="623"/>
      <c r="AH683" s="623"/>
      <c r="AI683" s="623"/>
      <c r="AJ683" s="623"/>
      <c r="AK683" s="623"/>
      <c r="AL683" s="623"/>
      <c r="AM683" s="623"/>
      <c r="AN683" s="623"/>
      <c r="AO683" s="623"/>
      <c r="AP683" s="623"/>
      <c r="AQ683" s="623"/>
      <c r="AR683" s="623"/>
      <c r="AS683" s="623"/>
      <c r="AT683" s="623"/>
      <c r="AU683" s="623"/>
      <c r="AV683" s="623"/>
      <c r="AW683" s="623"/>
      <c r="AX683" s="623"/>
      <c r="AY683" s="623"/>
      <c r="AZ683" s="623"/>
      <c r="BA683" s="623"/>
      <c r="BB683" s="623"/>
      <c r="BC683" s="623"/>
      <c r="BD683" s="623"/>
      <c r="BE683" s="623"/>
      <c r="BF683" s="623"/>
      <c r="BG683" s="623"/>
      <c r="BH683" s="623"/>
    </row>
    <row r="684" spans="1:60" s="258" customFormat="1" x14ac:dyDescent="0.2">
      <c r="A684" s="134"/>
      <c r="B684" s="27"/>
      <c r="C684" s="1" t="s">
        <v>387</v>
      </c>
      <c r="D684" s="40">
        <v>14600</v>
      </c>
      <c r="E684" s="455"/>
      <c r="F684" s="494">
        <f>F683+D684</f>
        <v>895961.34000000008</v>
      </c>
      <c r="G684" s="623"/>
      <c r="H684" s="623"/>
      <c r="I684" s="623"/>
      <c r="J684" s="623"/>
      <c r="K684" s="623"/>
      <c r="L684" s="623"/>
      <c r="M684" s="623"/>
      <c r="N684" s="623"/>
      <c r="O684" s="623"/>
      <c r="P684" s="623"/>
      <c r="Q684" s="623"/>
      <c r="R684" s="623"/>
      <c r="S684" s="623"/>
      <c r="T684" s="623"/>
      <c r="U684" s="623"/>
      <c r="V684" s="623"/>
      <c r="W684" s="623"/>
      <c r="X684" s="623"/>
      <c r="Y684" s="623"/>
      <c r="Z684" s="623"/>
      <c r="AA684" s="623"/>
      <c r="AB684" s="623"/>
      <c r="AC684" s="623"/>
      <c r="AD684" s="623"/>
      <c r="AE684" s="623"/>
      <c r="AF684" s="623"/>
      <c r="AG684" s="623"/>
      <c r="AH684" s="623"/>
      <c r="AI684" s="623"/>
      <c r="AJ684" s="623"/>
      <c r="AK684" s="623"/>
      <c r="AL684" s="623"/>
      <c r="AM684" s="623"/>
      <c r="AN684" s="623"/>
      <c r="AO684" s="623"/>
      <c r="AP684" s="623"/>
      <c r="AQ684" s="623"/>
      <c r="AR684" s="623"/>
      <c r="AS684" s="623"/>
      <c r="AT684" s="623"/>
      <c r="AU684" s="623"/>
      <c r="AV684" s="623"/>
      <c r="AW684" s="623"/>
      <c r="AX684" s="623"/>
      <c r="AY684" s="623"/>
      <c r="AZ684" s="623"/>
      <c r="BA684" s="623"/>
      <c r="BB684" s="623"/>
      <c r="BC684" s="623"/>
      <c r="BD684" s="623"/>
      <c r="BE684" s="623"/>
      <c r="BF684" s="623"/>
      <c r="BG684" s="623"/>
      <c r="BH684" s="623"/>
    </row>
    <row r="685" spans="1:60" s="258" customFormat="1" x14ac:dyDescent="0.2">
      <c r="A685" s="134"/>
      <c r="B685" s="27"/>
      <c r="C685" s="2" t="s">
        <v>1084</v>
      </c>
      <c r="D685" s="62"/>
      <c r="E685" s="40"/>
      <c r="F685" s="494">
        <f t="shared" ref="F685:F690" si="12">F684</f>
        <v>895961.34000000008</v>
      </c>
      <c r="G685" s="623"/>
      <c r="H685" s="623"/>
      <c r="I685" s="623"/>
      <c r="J685" s="623"/>
      <c r="K685" s="623"/>
      <c r="L685" s="623"/>
      <c r="M685" s="623"/>
      <c r="N685" s="623"/>
      <c r="O685" s="623"/>
      <c r="P685" s="623"/>
      <c r="Q685" s="623"/>
      <c r="R685" s="623"/>
      <c r="S685" s="623"/>
      <c r="T685" s="623"/>
      <c r="U685" s="623"/>
      <c r="V685" s="623"/>
      <c r="W685" s="623"/>
      <c r="X685" s="623"/>
      <c r="Y685" s="623"/>
      <c r="Z685" s="623"/>
      <c r="AA685" s="623"/>
      <c r="AB685" s="623"/>
      <c r="AC685" s="623"/>
      <c r="AD685" s="623"/>
      <c r="AE685" s="623"/>
      <c r="AF685" s="623"/>
      <c r="AG685" s="623"/>
      <c r="AH685" s="623"/>
      <c r="AI685" s="623"/>
      <c r="AJ685" s="623"/>
      <c r="AK685" s="623"/>
      <c r="AL685" s="623"/>
      <c r="AM685" s="623"/>
      <c r="AN685" s="623"/>
      <c r="AO685" s="623"/>
      <c r="AP685" s="623"/>
      <c r="AQ685" s="623"/>
      <c r="AR685" s="623"/>
      <c r="AS685" s="623"/>
      <c r="AT685" s="623"/>
      <c r="AU685" s="623"/>
      <c r="AV685" s="623"/>
      <c r="AW685" s="623"/>
      <c r="AX685" s="623"/>
      <c r="AY685" s="623"/>
      <c r="AZ685" s="623"/>
      <c r="BA685" s="623"/>
      <c r="BB685" s="623"/>
      <c r="BC685" s="623"/>
      <c r="BD685" s="623"/>
      <c r="BE685" s="623"/>
      <c r="BF685" s="623"/>
      <c r="BG685" s="623"/>
      <c r="BH685" s="623"/>
    </row>
    <row r="686" spans="1:60" s="258" customFormat="1" x14ac:dyDescent="0.2">
      <c r="A686" s="134"/>
      <c r="B686" s="27"/>
      <c r="C686" s="530" t="s">
        <v>2479</v>
      </c>
      <c r="D686" s="62"/>
      <c r="E686" s="40">
        <v>490.38</v>
      </c>
      <c r="F686" s="494">
        <f>F685-E686</f>
        <v>895470.96000000008</v>
      </c>
      <c r="G686" s="623"/>
      <c r="H686" s="623"/>
      <c r="I686" s="623"/>
      <c r="J686" s="623"/>
      <c r="K686" s="623"/>
      <c r="L686" s="623"/>
      <c r="M686" s="623"/>
      <c r="N686" s="623"/>
      <c r="O686" s="623"/>
      <c r="P686" s="623"/>
      <c r="Q686" s="623"/>
      <c r="R686" s="623"/>
      <c r="S686" s="623"/>
      <c r="T686" s="623"/>
      <c r="U686" s="623"/>
      <c r="V686" s="623"/>
      <c r="W686" s="623"/>
      <c r="X686" s="623"/>
      <c r="Y686" s="623"/>
      <c r="Z686" s="623"/>
      <c r="AA686" s="623"/>
      <c r="AB686" s="623"/>
      <c r="AC686" s="623"/>
      <c r="AD686" s="623"/>
      <c r="AE686" s="623"/>
      <c r="AF686" s="623"/>
      <c r="AG686" s="623"/>
      <c r="AH686" s="623"/>
      <c r="AI686" s="623"/>
      <c r="AJ686" s="623"/>
      <c r="AK686" s="623"/>
      <c r="AL686" s="623"/>
      <c r="AM686" s="623"/>
      <c r="AN686" s="623"/>
      <c r="AO686" s="623"/>
      <c r="AP686" s="623"/>
      <c r="AQ686" s="623"/>
      <c r="AR686" s="623"/>
      <c r="AS686" s="623"/>
      <c r="AT686" s="623"/>
      <c r="AU686" s="623"/>
      <c r="AV686" s="623"/>
      <c r="AW686" s="623"/>
      <c r="AX686" s="623"/>
      <c r="AY686" s="623"/>
      <c r="AZ686" s="623"/>
      <c r="BA686" s="623"/>
      <c r="BB686" s="623"/>
      <c r="BC686" s="623"/>
      <c r="BD686" s="623"/>
      <c r="BE686" s="623"/>
      <c r="BF686" s="623"/>
      <c r="BG686" s="623"/>
      <c r="BH686" s="623"/>
    </row>
    <row r="687" spans="1:60" s="258" customFormat="1" x14ac:dyDescent="0.2">
      <c r="A687" s="134"/>
      <c r="B687" s="27"/>
      <c r="C687" s="2" t="s">
        <v>1083</v>
      </c>
      <c r="D687" s="62"/>
      <c r="E687" s="455">
        <v>500</v>
      </c>
      <c r="F687" s="40">
        <f>F686-E687</f>
        <v>894970.96000000008</v>
      </c>
      <c r="G687" s="623"/>
      <c r="H687" s="623"/>
      <c r="I687" s="623"/>
      <c r="J687" s="623"/>
      <c r="K687" s="623"/>
      <c r="L687" s="623"/>
      <c r="M687" s="623"/>
      <c r="N687" s="623"/>
      <c r="O687" s="623"/>
      <c r="P687" s="623"/>
      <c r="Q687" s="623"/>
      <c r="R687" s="623"/>
      <c r="S687" s="623"/>
      <c r="T687" s="623"/>
      <c r="U687" s="623"/>
      <c r="V687" s="623"/>
      <c r="W687" s="623"/>
      <c r="X687" s="623"/>
      <c r="Y687" s="623"/>
      <c r="Z687" s="623"/>
      <c r="AA687" s="623"/>
      <c r="AB687" s="623"/>
      <c r="AC687" s="623"/>
      <c r="AD687" s="623"/>
      <c r="AE687" s="623"/>
      <c r="AF687" s="623"/>
      <c r="AG687" s="623"/>
      <c r="AH687" s="623"/>
      <c r="AI687" s="623"/>
      <c r="AJ687" s="623"/>
      <c r="AK687" s="623"/>
      <c r="AL687" s="623"/>
      <c r="AM687" s="623"/>
      <c r="AN687" s="623"/>
      <c r="AO687" s="623"/>
      <c r="AP687" s="623"/>
      <c r="AQ687" s="623"/>
      <c r="AR687" s="623"/>
      <c r="AS687" s="623"/>
      <c r="AT687" s="623"/>
      <c r="AU687" s="623"/>
      <c r="AV687" s="623"/>
      <c r="AW687" s="623"/>
      <c r="AX687" s="623"/>
      <c r="AY687" s="623"/>
      <c r="AZ687" s="623"/>
      <c r="BA687" s="623"/>
      <c r="BB687" s="623"/>
      <c r="BC687" s="623"/>
      <c r="BD687" s="623"/>
      <c r="BE687" s="623"/>
      <c r="BF687" s="623"/>
      <c r="BG687" s="623"/>
      <c r="BH687" s="623"/>
    </row>
    <row r="688" spans="1:60" s="258" customFormat="1" x14ac:dyDescent="0.2">
      <c r="A688" s="87"/>
      <c r="B688" s="27"/>
      <c r="C688" s="2" t="s">
        <v>1358</v>
      </c>
      <c r="D688" s="62"/>
      <c r="E688" s="717">
        <v>175</v>
      </c>
      <c r="F688" s="40">
        <f>F687-E688</f>
        <v>894795.96000000008</v>
      </c>
      <c r="G688" s="623"/>
      <c r="H688" s="623"/>
      <c r="I688" s="623"/>
      <c r="J688" s="623"/>
      <c r="K688" s="623"/>
      <c r="L688" s="623"/>
      <c r="M688" s="623"/>
      <c r="N688" s="623"/>
      <c r="O688" s="623"/>
      <c r="P688" s="623"/>
      <c r="Q688" s="623"/>
      <c r="R688" s="623"/>
      <c r="S688" s="623"/>
      <c r="T688" s="623"/>
      <c r="U688" s="623"/>
      <c r="V688" s="623"/>
      <c r="W688" s="623"/>
      <c r="X688" s="623"/>
      <c r="Y688" s="623"/>
      <c r="Z688" s="623"/>
      <c r="AA688" s="623"/>
      <c r="AB688" s="623"/>
      <c r="AC688" s="623"/>
      <c r="AD688" s="623"/>
      <c r="AE688" s="623"/>
      <c r="AF688" s="623"/>
      <c r="AG688" s="623"/>
      <c r="AH688" s="623"/>
      <c r="AI688" s="623"/>
      <c r="AJ688" s="623"/>
      <c r="AK688" s="623"/>
      <c r="AL688" s="623"/>
      <c r="AM688" s="623"/>
      <c r="AN688" s="623"/>
      <c r="AO688" s="623"/>
      <c r="AP688" s="623"/>
      <c r="AQ688" s="623"/>
      <c r="AR688" s="623"/>
      <c r="AS688" s="623"/>
      <c r="AT688" s="623"/>
      <c r="AU688" s="623"/>
      <c r="AV688" s="623"/>
      <c r="AW688" s="623"/>
      <c r="AX688" s="623"/>
      <c r="AY688" s="623"/>
      <c r="AZ688" s="623"/>
      <c r="BA688" s="623"/>
      <c r="BB688" s="623"/>
      <c r="BC688" s="623"/>
      <c r="BD688" s="623"/>
      <c r="BE688" s="623"/>
      <c r="BF688" s="623"/>
      <c r="BG688" s="623"/>
      <c r="BH688" s="623"/>
    </row>
    <row r="689" spans="1:60" s="258" customFormat="1" x14ac:dyDescent="0.2">
      <c r="A689" s="769"/>
      <c r="B689" s="137"/>
      <c r="C689" s="774"/>
      <c r="D689" s="62"/>
      <c r="E689" s="455"/>
      <c r="F689" s="40">
        <f t="shared" si="12"/>
        <v>894795.96000000008</v>
      </c>
      <c r="G689" s="623"/>
      <c r="H689" s="623"/>
      <c r="I689" s="623"/>
      <c r="J689" s="623"/>
      <c r="K689" s="623"/>
      <c r="L689" s="623"/>
      <c r="M689" s="623"/>
      <c r="N689" s="623"/>
      <c r="O689" s="623"/>
      <c r="P689" s="623"/>
      <c r="Q689" s="623"/>
      <c r="R689" s="623"/>
      <c r="S689" s="623"/>
      <c r="T689" s="623"/>
      <c r="U689" s="623"/>
      <c r="V689" s="623"/>
      <c r="W689" s="623"/>
      <c r="X689" s="623"/>
      <c r="Y689" s="623"/>
      <c r="Z689" s="623"/>
      <c r="AA689" s="623"/>
      <c r="AB689" s="623"/>
      <c r="AC689" s="623"/>
      <c r="AD689" s="623"/>
      <c r="AE689" s="623"/>
      <c r="AF689" s="623"/>
      <c r="AG689" s="623"/>
      <c r="AH689" s="623"/>
      <c r="AI689" s="623"/>
      <c r="AJ689" s="623"/>
      <c r="AK689" s="623"/>
      <c r="AL689" s="623"/>
      <c r="AM689" s="623"/>
      <c r="AN689" s="623"/>
      <c r="AO689" s="623"/>
      <c r="AP689" s="623"/>
      <c r="AQ689" s="623"/>
      <c r="AR689" s="623"/>
      <c r="AS689" s="623"/>
      <c r="AT689" s="623"/>
      <c r="AU689" s="623"/>
      <c r="AV689" s="623"/>
      <c r="AW689" s="623"/>
      <c r="AX689" s="623"/>
      <c r="AY689" s="623"/>
      <c r="AZ689" s="623"/>
      <c r="BA689" s="623"/>
      <c r="BB689" s="623"/>
      <c r="BC689" s="623"/>
      <c r="BD689" s="623"/>
      <c r="BE689" s="623"/>
      <c r="BF689" s="623"/>
      <c r="BG689" s="623"/>
      <c r="BH689" s="623"/>
    </row>
    <row r="690" spans="1:60" s="258" customFormat="1" x14ac:dyDescent="0.2">
      <c r="A690" s="821"/>
      <c r="B690" s="822"/>
      <c r="C690" s="823"/>
      <c r="D690" s="824"/>
      <c r="E690" s="825"/>
      <c r="F690" s="40">
        <f t="shared" si="12"/>
        <v>894795.96000000008</v>
      </c>
      <c r="G690" s="623"/>
      <c r="H690" s="623"/>
      <c r="I690" s="623"/>
      <c r="J690" s="623"/>
      <c r="K690" s="623"/>
      <c r="L690" s="623"/>
      <c r="M690" s="623"/>
      <c r="N690" s="623"/>
      <c r="O690" s="623"/>
      <c r="P690" s="623"/>
      <c r="Q690" s="623"/>
      <c r="R690" s="623"/>
      <c r="S690" s="623"/>
      <c r="T690" s="623"/>
      <c r="U690" s="623"/>
      <c r="V690" s="623"/>
      <c r="W690" s="623"/>
      <c r="X690" s="623"/>
      <c r="Y690" s="623"/>
      <c r="Z690" s="623"/>
      <c r="AA690" s="623"/>
      <c r="AB690" s="623"/>
      <c r="AC690" s="623"/>
      <c r="AD690" s="623"/>
      <c r="AE690" s="623"/>
      <c r="AF690" s="623"/>
      <c r="AG690" s="623"/>
      <c r="AH690" s="623"/>
      <c r="AI690" s="623"/>
      <c r="AJ690" s="623"/>
      <c r="AK690" s="623"/>
      <c r="AL690" s="623"/>
      <c r="AM690" s="623"/>
      <c r="AN690" s="623"/>
      <c r="AO690" s="623"/>
      <c r="AP690" s="623"/>
      <c r="AQ690" s="623"/>
      <c r="AR690" s="623"/>
      <c r="AS690" s="623"/>
      <c r="AT690" s="623"/>
      <c r="AU690" s="623"/>
      <c r="AV690" s="623"/>
      <c r="AW690" s="623"/>
      <c r="AX690" s="623"/>
      <c r="AY690" s="623"/>
      <c r="AZ690" s="623"/>
      <c r="BA690" s="623"/>
      <c r="BB690" s="623"/>
      <c r="BC690" s="623"/>
      <c r="BD690" s="623"/>
      <c r="BE690" s="623"/>
      <c r="BF690" s="623"/>
      <c r="BG690" s="623"/>
      <c r="BH690" s="623"/>
    </row>
    <row r="691" spans="1:60" s="258" customFormat="1" ht="39" customHeight="1" x14ac:dyDescent="0.2">
      <c r="A691" s="769">
        <v>44413</v>
      </c>
      <c r="B691" s="137">
        <v>2392</v>
      </c>
      <c r="C691" s="154" t="str">
        <f>UPPER("Pago reposición caja chica Bahoruco para cierre periodo fiscal año 2021 para cubrir los gastos del 282 al 298 D/F 31/05/21 al 05/07/21")</f>
        <v>PAGO REPOSICIÓN CAJA CHICA BAHORUCO PARA CIERRE PERIODO FISCAL AÑO 2021 PARA CUBRIR LOS GASTOS DEL 282 AL 298 D/F 31/05/21 AL 05/07/21</v>
      </c>
      <c r="D691" s="770"/>
      <c r="E691" s="863">
        <v>5447</v>
      </c>
      <c r="F691" s="820">
        <f>F690-E691</f>
        <v>889348.96000000008</v>
      </c>
      <c r="G691" s="623"/>
      <c r="H691" s="623"/>
      <c r="I691" s="623"/>
      <c r="J691" s="623"/>
      <c r="K691" s="623"/>
      <c r="L691" s="623"/>
      <c r="M691" s="623"/>
      <c r="N691" s="623"/>
      <c r="O691" s="623"/>
      <c r="P691" s="623"/>
      <c r="Q691" s="623"/>
      <c r="R691" s="623"/>
      <c r="S691" s="623"/>
      <c r="T691" s="623"/>
      <c r="U691" s="623"/>
      <c r="V691" s="623"/>
      <c r="W691" s="623"/>
      <c r="X691" s="623"/>
      <c r="Y691" s="623"/>
      <c r="Z691" s="623"/>
      <c r="AA691" s="623"/>
      <c r="AB691" s="623"/>
      <c r="AC691" s="623"/>
      <c r="AD691" s="623"/>
      <c r="AE691" s="623"/>
      <c r="AF691" s="623"/>
      <c r="AG691" s="623"/>
      <c r="AH691" s="623"/>
      <c r="AI691" s="623"/>
      <c r="AJ691" s="623"/>
      <c r="AK691" s="623"/>
      <c r="AL691" s="623"/>
      <c r="AM691" s="623"/>
      <c r="AN691" s="623"/>
      <c r="AO691" s="623"/>
      <c r="AP691" s="623"/>
      <c r="AQ691" s="623"/>
      <c r="AR691" s="623"/>
      <c r="AS691" s="623"/>
      <c r="AT691" s="623"/>
      <c r="AU691" s="623"/>
      <c r="AV691" s="623"/>
      <c r="AW691" s="623"/>
      <c r="AX691" s="623"/>
      <c r="AY691" s="623"/>
      <c r="AZ691" s="623"/>
      <c r="BA691" s="623"/>
      <c r="BB691" s="623"/>
      <c r="BC691" s="623"/>
      <c r="BD691" s="623"/>
      <c r="BE691" s="623"/>
      <c r="BF691" s="623"/>
      <c r="BG691" s="623"/>
      <c r="BH691" s="623"/>
    </row>
    <row r="692" spans="1:60" s="258" customFormat="1" ht="36" customHeight="1" x14ac:dyDescent="0.2">
      <c r="A692" s="769">
        <v>44413</v>
      </c>
      <c r="B692" s="137">
        <v>2393</v>
      </c>
      <c r="C692" s="154" t="str">
        <f>UPPER("pago retenciones del 5, 10 y 18 % ISR e Itbis correspondiente al mes de julio/21")</f>
        <v>PAGO RETENCIONES DEL 5, 10 Y 18 % ISR E ITBIS CORRESPONDIENTE AL MES DE JULIO/21</v>
      </c>
      <c r="D692" s="770"/>
      <c r="E692" s="863">
        <v>23680.94</v>
      </c>
      <c r="F692" s="820">
        <f t="shared" ref="F692:F732" si="13">F691-E692</f>
        <v>865668.02000000014</v>
      </c>
      <c r="G692" s="623"/>
      <c r="H692" s="623"/>
      <c r="I692" s="623"/>
      <c r="J692" s="623"/>
      <c r="K692" s="623"/>
      <c r="L692" s="623"/>
      <c r="M692" s="623"/>
      <c r="N692" s="623"/>
      <c r="O692" s="623"/>
      <c r="P692" s="623"/>
      <c r="Q692" s="623"/>
      <c r="R692" s="623"/>
      <c r="S692" s="623"/>
      <c r="T692" s="623"/>
      <c r="U692" s="623"/>
      <c r="V692" s="623"/>
      <c r="W692" s="623"/>
      <c r="X692" s="623"/>
      <c r="Y692" s="623"/>
      <c r="Z692" s="623"/>
      <c r="AA692" s="623"/>
      <c r="AB692" s="623"/>
      <c r="AC692" s="623"/>
      <c r="AD692" s="623"/>
      <c r="AE692" s="623"/>
      <c r="AF692" s="623"/>
      <c r="AG692" s="623"/>
      <c r="AH692" s="623"/>
      <c r="AI692" s="623"/>
      <c r="AJ692" s="623"/>
      <c r="AK692" s="623"/>
      <c r="AL692" s="623"/>
      <c r="AM692" s="623"/>
      <c r="AN692" s="623"/>
      <c r="AO692" s="623"/>
      <c r="AP692" s="623"/>
      <c r="AQ692" s="623"/>
      <c r="AR692" s="623"/>
      <c r="AS692" s="623"/>
      <c r="AT692" s="623"/>
      <c r="AU692" s="623"/>
      <c r="AV692" s="623"/>
      <c r="AW692" s="623"/>
      <c r="AX692" s="623"/>
      <c r="AY692" s="623"/>
      <c r="AZ692" s="623"/>
      <c r="BA692" s="623"/>
      <c r="BB692" s="623"/>
      <c r="BC692" s="623"/>
      <c r="BD692" s="623"/>
      <c r="BE692" s="623"/>
      <c r="BF692" s="623"/>
      <c r="BG692" s="623"/>
      <c r="BH692" s="623"/>
    </row>
    <row r="693" spans="1:60" s="258" customFormat="1" ht="26.25" customHeight="1" x14ac:dyDescent="0.2">
      <c r="A693" s="769">
        <v>44413</v>
      </c>
      <c r="B693" s="137">
        <v>2394</v>
      </c>
      <c r="C693" s="154" t="str">
        <f>UPPER("pago fabricación de un casquillo de bronce para uso cajuela de bomba, perteneciente a Juancho-Oviedo")</f>
        <v>PAGO FABRICACIÓN DE UN CASQUILLO DE BRONCE PARA USO CAJUELA DE BOMBA, PERTENECIENTE A JUANCHO-OVIEDO</v>
      </c>
      <c r="D693" s="770"/>
      <c r="E693" s="863">
        <v>6804</v>
      </c>
      <c r="F693" s="820">
        <f t="shared" si="13"/>
        <v>858864.02000000014</v>
      </c>
      <c r="G693" s="623"/>
      <c r="H693" s="623"/>
      <c r="I693" s="623"/>
      <c r="J693" s="623"/>
      <c r="K693" s="623"/>
      <c r="L693" s="623"/>
      <c r="M693" s="623"/>
      <c r="N693" s="623"/>
      <c r="O693" s="623"/>
      <c r="P693" s="623"/>
      <c r="Q693" s="623"/>
      <c r="R693" s="623"/>
      <c r="S693" s="623"/>
      <c r="T693" s="623"/>
      <c r="U693" s="623"/>
      <c r="V693" s="623"/>
      <c r="W693" s="623"/>
      <c r="X693" s="623"/>
      <c r="Y693" s="623"/>
      <c r="Z693" s="623"/>
      <c r="AA693" s="623"/>
      <c r="AB693" s="623"/>
      <c r="AC693" s="623"/>
      <c r="AD693" s="623"/>
      <c r="AE693" s="623"/>
      <c r="AF693" s="623"/>
      <c r="AG693" s="623"/>
      <c r="AH693" s="623"/>
      <c r="AI693" s="623"/>
      <c r="AJ693" s="623"/>
      <c r="AK693" s="623"/>
      <c r="AL693" s="623"/>
      <c r="AM693" s="623"/>
      <c r="AN693" s="623"/>
      <c r="AO693" s="623"/>
      <c r="AP693" s="623"/>
      <c r="AQ693" s="623"/>
      <c r="AR693" s="623"/>
      <c r="AS693" s="623"/>
      <c r="AT693" s="623"/>
      <c r="AU693" s="623"/>
      <c r="AV693" s="623"/>
      <c r="AW693" s="623"/>
      <c r="AX693" s="623"/>
      <c r="AY693" s="623"/>
      <c r="AZ693" s="623"/>
      <c r="BA693" s="623"/>
      <c r="BB693" s="623"/>
      <c r="BC693" s="623"/>
      <c r="BD693" s="623"/>
      <c r="BE693" s="623"/>
      <c r="BF693" s="623"/>
      <c r="BG693" s="623"/>
      <c r="BH693" s="623"/>
    </row>
    <row r="694" spans="1:60" s="258" customFormat="1" ht="21.75" customHeight="1" x14ac:dyDescent="0.2">
      <c r="A694" s="769">
        <v>44413</v>
      </c>
      <c r="B694" s="137">
        <v>2395</v>
      </c>
      <c r="C694" s="137" t="s">
        <v>41</v>
      </c>
      <c r="D694" s="770"/>
      <c r="E694" s="869">
        <v>0</v>
      </c>
      <c r="F694" s="820">
        <f t="shared" si="13"/>
        <v>858864.02000000014</v>
      </c>
      <c r="G694" s="623"/>
      <c r="H694" s="623"/>
      <c r="I694" s="623"/>
      <c r="J694" s="623"/>
      <c r="K694" s="623"/>
      <c r="L694" s="623"/>
      <c r="M694" s="623"/>
      <c r="N694" s="623"/>
      <c r="O694" s="623"/>
      <c r="P694" s="623"/>
      <c r="Q694" s="623"/>
      <c r="R694" s="623"/>
      <c r="S694" s="623"/>
      <c r="T694" s="623"/>
      <c r="U694" s="623"/>
      <c r="V694" s="623"/>
      <c r="W694" s="623"/>
      <c r="X694" s="623"/>
      <c r="Y694" s="623"/>
      <c r="Z694" s="623"/>
      <c r="AA694" s="623"/>
      <c r="AB694" s="623"/>
      <c r="AC694" s="623"/>
      <c r="AD694" s="623"/>
      <c r="AE694" s="623"/>
      <c r="AF694" s="623"/>
      <c r="AG694" s="623"/>
      <c r="AH694" s="623"/>
      <c r="AI694" s="623"/>
      <c r="AJ694" s="623"/>
      <c r="AK694" s="623"/>
      <c r="AL694" s="623"/>
      <c r="AM694" s="623"/>
      <c r="AN694" s="623"/>
      <c r="AO694" s="623"/>
      <c r="AP694" s="623"/>
      <c r="AQ694" s="623"/>
      <c r="AR694" s="623"/>
      <c r="AS694" s="623"/>
      <c r="AT694" s="623"/>
      <c r="AU694" s="623"/>
      <c r="AV694" s="623"/>
      <c r="AW694" s="623"/>
      <c r="AX694" s="623"/>
      <c r="AY694" s="623"/>
      <c r="AZ694" s="623"/>
      <c r="BA694" s="623"/>
      <c r="BB694" s="623"/>
      <c r="BC694" s="623"/>
      <c r="BD694" s="623"/>
      <c r="BE694" s="623"/>
      <c r="BF694" s="623"/>
      <c r="BG694" s="623"/>
      <c r="BH694" s="623"/>
    </row>
    <row r="695" spans="1:60" s="258" customFormat="1" ht="32.25" customHeight="1" x14ac:dyDescent="0.2">
      <c r="A695" s="769">
        <v>44413</v>
      </c>
      <c r="B695" s="137">
        <v>2396</v>
      </c>
      <c r="C695" s="154" t="str">
        <f>UPPER("pago fact. B110008393 D/F 24/5/21 pago alquiler comercial Villa Central  correspondiente al mes de mayo/21")</f>
        <v>PAGO FACT. B110008393 D/F 24/5/21 PAGO ALQUILER COMERCIAL VILLA CENTRAL  CORRESPONDIENTE AL MES DE MAYO/21</v>
      </c>
      <c r="D695" s="770"/>
      <c r="E695" s="863">
        <v>9000</v>
      </c>
      <c r="F695" s="820">
        <f t="shared" si="13"/>
        <v>849864.02000000014</v>
      </c>
      <c r="G695" s="623"/>
      <c r="H695" s="623"/>
      <c r="I695" s="623"/>
      <c r="J695" s="623"/>
      <c r="K695" s="623"/>
      <c r="L695" s="623"/>
      <c r="M695" s="623"/>
      <c r="N695" s="623"/>
      <c r="O695" s="623"/>
      <c r="P695" s="623"/>
      <c r="Q695" s="623"/>
      <c r="R695" s="623"/>
      <c r="S695" s="623"/>
      <c r="T695" s="623"/>
      <c r="U695" s="623"/>
      <c r="V695" s="623"/>
      <c r="W695" s="623"/>
      <c r="X695" s="623"/>
      <c r="Y695" s="623"/>
      <c r="Z695" s="623"/>
      <c r="AA695" s="623"/>
      <c r="AB695" s="623"/>
      <c r="AC695" s="623"/>
      <c r="AD695" s="623"/>
      <c r="AE695" s="623"/>
      <c r="AF695" s="623"/>
      <c r="AG695" s="623"/>
      <c r="AH695" s="623"/>
      <c r="AI695" s="623"/>
      <c r="AJ695" s="623"/>
      <c r="AK695" s="623"/>
      <c r="AL695" s="623"/>
      <c r="AM695" s="623"/>
      <c r="AN695" s="623"/>
      <c r="AO695" s="623"/>
      <c r="AP695" s="623"/>
      <c r="AQ695" s="623"/>
      <c r="AR695" s="623"/>
      <c r="AS695" s="623"/>
      <c r="AT695" s="623"/>
      <c r="AU695" s="623"/>
      <c r="AV695" s="623"/>
      <c r="AW695" s="623"/>
      <c r="AX695" s="623"/>
      <c r="AY695" s="623"/>
      <c r="AZ695" s="623"/>
      <c r="BA695" s="623"/>
      <c r="BB695" s="623"/>
      <c r="BC695" s="623"/>
      <c r="BD695" s="623"/>
      <c r="BE695" s="623"/>
      <c r="BF695" s="623"/>
      <c r="BG695" s="623"/>
      <c r="BH695" s="623"/>
    </row>
    <row r="696" spans="1:60" s="258" customFormat="1" ht="33.75" customHeight="1" x14ac:dyDescent="0.2">
      <c r="A696" s="769">
        <v>44413</v>
      </c>
      <c r="B696" s="137">
        <v>2397</v>
      </c>
      <c r="C696" s="154" t="str">
        <f>UPPER("pago fact. B1100008671 d/f 21/6/21 pago alquiler comercial Villa Central correspondiente al mes de Junio/21")</f>
        <v>PAGO FACT. B1100008671 D/F 21/6/21 PAGO ALQUILER COMERCIAL VILLA CENTRAL CORRESPONDIENTE AL MES DE JUNIO/21</v>
      </c>
      <c r="D696" s="770"/>
      <c r="E696" s="863">
        <v>9000</v>
      </c>
      <c r="F696" s="820">
        <f t="shared" si="13"/>
        <v>840864.02000000014</v>
      </c>
      <c r="G696" s="623"/>
      <c r="H696" s="623"/>
      <c r="I696" s="623"/>
      <c r="J696" s="623"/>
      <c r="K696" s="623"/>
      <c r="L696" s="623"/>
      <c r="M696" s="623"/>
      <c r="N696" s="623"/>
      <c r="O696" s="623"/>
      <c r="P696" s="623"/>
      <c r="Q696" s="623"/>
      <c r="R696" s="623"/>
      <c r="S696" s="623"/>
      <c r="T696" s="623"/>
      <c r="U696" s="623"/>
      <c r="V696" s="623"/>
      <c r="W696" s="623"/>
      <c r="X696" s="623"/>
      <c r="Y696" s="623"/>
      <c r="Z696" s="623"/>
      <c r="AA696" s="623"/>
      <c r="AB696" s="623"/>
      <c r="AC696" s="623"/>
      <c r="AD696" s="623"/>
      <c r="AE696" s="623"/>
      <c r="AF696" s="623"/>
      <c r="AG696" s="623"/>
      <c r="AH696" s="623"/>
      <c r="AI696" s="623"/>
      <c r="AJ696" s="623"/>
      <c r="AK696" s="623"/>
      <c r="AL696" s="623"/>
      <c r="AM696" s="623"/>
      <c r="AN696" s="623"/>
      <c r="AO696" s="623"/>
      <c r="AP696" s="623"/>
      <c r="AQ696" s="623"/>
      <c r="AR696" s="623"/>
      <c r="AS696" s="623"/>
      <c r="AT696" s="623"/>
      <c r="AU696" s="623"/>
      <c r="AV696" s="623"/>
      <c r="AW696" s="623"/>
      <c r="AX696" s="623"/>
      <c r="AY696" s="623"/>
      <c r="AZ696" s="623"/>
      <c r="BA696" s="623"/>
      <c r="BB696" s="623"/>
      <c r="BC696" s="623"/>
      <c r="BD696" s="623"/>
      <c r="BE696" s="623"/>
      <c r="BF696" s="623"/>
      <c r="BG696" s="623"/>
      <c r="BH696" s="623"/>
    </row>
    <row r="697" spans="1:60" s="258" customFormat="1" ht="36.75" customHeight="1" x14ac:dyDescent="0.2">
      <c r="A697" s="769">
        <v>44413</v>
      </c>
      <c r="B697" s="137">
        <v>2398</v>
      </c>
      <c r="C697" s="154" t="str">
        <f>UPPER("pago fact. B1100008927 d/f 20/7/21 pago alquiler comercial Villa central correspondiente al mes de Julio/21 ")</f>
        <v xml:space="preserve">PAGO FACT. B1100008927 D/F 20/7/21 PAGO ALQUILER COMERCIAL VILLA CENTRAL CORRESPONDIENTE AL MES DE JULIO/21 </v>
      </c>
      <c r="D697" s="770"/>
      <c r="E697" s="863">
        <v>9000</v>
      </c>
      <c r="F697" s="820">
        <f t="shared" si="13"/>
        <v>831864.02000000014</v>
      </c>
      <c r="G697" s="623"/>
      <c r="H697" s="623"/>
      <c r="I697" s="623"/>
      <c r="J697" s="623"/>
      <c r="K697" s="623"/>
      <c r="L697" s="623"/>
      <c r="M697" s="623"/>
      <c r="N697" s="623"/>
      <c r="O697" s="623"/>
      <c r="P697" s="623"/>
      <c r="Q697" s="623"/>
      <c r="R697" s="623"/>
      <c r="S697" s="623"/>
      <c r="T697" s="623"/>
      <c r="U697" s="623"/>
      <c r="V697" s="623"/>
      <c r="W697" s="623"/>
      <c r="X697" s="623"/>
      <c r="Y697" s="623"/>
      <c r="Z697" s="623"/>
      <c r="AA697" s="623"/>
      <c r="AB697" s="623"/>
      <c r="AC697" s="623"/>
      <c r="AD697" s="623"/>
      <c r="AE697" s="623"/>
      <c r="AF697" s="623"/>
      <c r="AG697" s="623"/>
      <c r="AH697" s="623"/>
      <c r="AI697" s="623"/>
      <c r="AJ697" s="623"/>
      <c r="AK697" s="623"/>
      <c r="AL697" s="623"/>
      <c r="AM697" s="623"/>
      <c r="AN697" s="623"/>
      <c r="AO697" s="623"/>
      <c r="AP697" s="623"/>
      <c r="AQ697" s="623"/>
      <c r="AR697" s="623"/>
      <c r="AS697" s="623"/>
      <c r="AT697" s="623"/>
      <c r="AU697" s="623"/>
      <c r="AV697" s="623"/>
      <c r="AW697" s="623"/>
      <c r="AX697" s="623"/>
      <c r="AY697" s="623"/>
      <c r="AZ697" s="623"/>
      <c r="BA697" s="623"/>
      <c r="BB697" s="623"/>
      <c r="BC697" s="623"/>
      <c r="BD697" s="623"/>
      <c r="BE697" s="623"/>
      <c r="BF697" s="623"/>
      <c r="BG697" s="623"/>
      <c r="BH697" s="623"/>
    </row>
    <row r="698" spans="1:60" s="258" customFormat="1" ht="33.75" customHeight="1" x14ac:dyDescent="0.2">
      <c r="A698" s="769">
        <v>44413</v>
      </c>
      <c r="B698" s="137">
        <v>2399</v>
      </c>
      <c r="C698" s="154" t="str">
        <f>UPPER("PAGO FACT. B1100008668 D/F 21/6/21 PAGO ALGUILER COMERCIAL Paraíso correspondiente al mes de Junio /21 ")</f>
        <v xml:space="preserve">PAGO FACT. B1100008668 D/F 21/6/21 PAGO ALGUILER COMERCIAL PARAÍSO CORRESPONDIENTE AL MES DE JUNIO /21 </v>
      </c>
      <c r="D698" s="770"/>
      <c r="E698" s="863">
        <v>8910</v>
      </c>
      <c r="F698" s="820">
        <f t="shared" si="13"/>
        <v>822954.02000000014</v>
      </c>
      <c r="G698" s="623"/>
      <c r="H698" s="623"/>
      <c r="I698" s="623"/>
      <c r="J698" s="623"/>
      <c r="K698" s="623"/>
      <c r="L698" s="623"/>
      <c r="M698" s="623"/>
      <c r="N698" s="623"/>
      <c r="O698" s="623"/>
      <c r="P698" s="623"/>
      <c r="Q698" s="623"/>
      <c r="R698" s="623"/>
      <c r="S698" s="623"/>
      <c r="T698" s="623"/>
      <c r="U698" s="623"/>
      <c r="V698" s="623"/>
      <c r="W698" s="623"/>
      <c r="X698" s="623"/>
      <c r="Y698" s="623"/>
      <c r="Z698" s="623"/>
      <c r="AA698" s="623"/>
      <c r="AB698" s="623"/>
      <c r="AC698" s="623"/>
      <c r="AD698" s="623"/>
      <c r="AE698" s="623"/>
      <c r="AF698" s="623"/>
      <c r="AG698" s="623"/>
      <c r="AH698" s="623"/>
      <c r="AI698" s="623"/>
      <c r="AJ698" s="623"/>
      <c r="AK698" s="623"/>
      <c r="AL698" s="623"/>
      <c r="AM698" s="623"/>
      <c r="AN698" s="623"/>
      <c r="AO698" s="623"/>
      <c r="AP698" s="623"/>
      <c r="AQ698" s="623"/>
      <c r="AR698" s="623"/>
      <c r="AS698" s="623"/>
      <c r="AT698" s="623"/>
      <c r="AU698" s="623"/>
      <c r="AV698" s="623"/>
      <c r="AW698" s="623"/>
      <c r="AX698" s="623"/>
      <c r="AY698" s="623"/>
      <c r="AZ698" s="623"/>
      <c r="BA698" s="623"/>
      <c r="BB698" s="623"/>
      <c r="BC698" s="623"/>
      <c r="BD698" s="623"/>
      <c r="BE698" s="623"/>
      <c r="BF698" s="623"/>
      <c r="BG698" s="623"/>
      <c r="BH698" s="623"/>
    </row>
    <row r="699" spans="1:60" s="258" customFormat="1" ht="30.75" customHeight="1" x14ac:dyDescent="0.2">
      <c r="A699" s="769">
        <v>44413</v>
      </c>
      <c r="B699" s="137">
        <v>2400</v>
      </c>
      <c r="C699" s="154" t="str">
        <f>UPPER("pago fact. B1100008924 d/f 20/7/21 pago alquiler comercial paraíso correspondiente al mes de julio/21 ")</f>
        <v xml:space="preserve">PAGO FACT. B1100008924 D/F 20/7/21 PAGO ALQUILER COMERCIAL PARAÍSO CORRESPONDIENTE AL MES DE JULIO/21 </v>
      </c>
      <c r="D699" s="770"/>
      <c r="E699" s="863">
        <v>8910</v>
      </c>
      <c r="F699" s="820">
        <f t="shared" si="13"/>
        <v>814044.02000000014</v>
      </c>
      <c r="G699" s="623"/>
      <c r="H699" s="623"/>
      <c r="I699" s="623"/>
      <c r="J699" s="623"/>
      <c r="K699" s="623"/>
      <c r="L699" s="623"/>
      <c r="M699" s="623"/>
      <c r="N699" s="623"/>
      <c r="O699" s="623"/>
      <c r="P699" s="623"/>
      <c r="Q699" s="623"/>
      <c r="R699" s="623"/>
      <c r="S699" s="623"/>
      <c r="T699" s="623"/>
      <c r="U699" s="623"/>
      <c r="V699" s="623"/>
      <c r="W699" s="623"/>
      <c r="X699" s="623"/>
      <c r="Y699" s="623"/>
      <c r="Z699" s="623"/>
      <c r="AA699" s="623"/>
      <c r="AB699" s="623"/>
      <c r="AC699" s="623"/>
      <c r="AD699" s="623"/>
      <c r="AE699" s="623"/>
      <c r="AF699" s="623"/>
      <c r="AG699" s="623"/>
      <c r="AH699" s="623"/>
      <c r="AI699" s="623"/>
      <c r="AJ699" s="623"/>
      <c r="AK699" s="623"/>
      <c r="AL699" s="623"/>
      <c r="AM699" s="623"/>
      <c r="AN699" s="623"/>
      <c r="AO699" s="623"/>
      <c r="AP699" s="623"/>
      <c r="AQ699" s="623"/>
      <c r="AR699" s="623"/>
      <c r="AS699" s="623"/>
      <c r="AT699" s="623"/>
      <c r="AU699" s="623"/>
      <c r="AV699" s="623"/>
      <c r="AW699" s="623"/>
      <c r="AX699" s="623"/>
      <c r="AY699" s="623"/>
      <c r="AZ699" s="623"/>
      <c r="BA699" s="623"/>
      <c r="BB699" s="623"/>
      <c r="BC699" s="623"/>
      <c r="BD699" s="623"/>
      <c r="BE699" s="623"/>
      <c r="BF699" s="623"/>
      <c r="BG699" s="623"/>
      <c r="BH699" s="623"/>
    </row>
    <row r="700" spans="1:60" s="258" customFormat="1" ht="36.75" customHeight="1" x14ac:dyDescent="0.2">
      <c r="A700" s="769">
        <v>44413</v>
      </c>
      <c r="B700" s="137">
        <v>2401</v>
      </c>
      <c r="C700" s="154" t="s">
        <v>8711</v>
      </c>
      <c r="D700" s="770"/>
      <c r="E700" s="863">
        <v>10800</v>
      </c>
      <c r="F700" s="820">
        <f t="shared" si="13"/>
        <v>803244.02000000014</v>
      </c>
      <c r="G700" s="623"/>
      <c r="H700" s="623"/>
      <c r="I700" s="623"/>
      <c r="J700" s="623"/>
      <c r="K700" s="623"/>
      <c r="L700" s="623"/>
      <c r="M700" s="623"/>
      <c r="N700" s="623"/>
      <c r="O700" s="623"/>
      <c r="P700" s="623"/>
      <c r="Q700" s="623"/>
      <c r="R700" s="623"/>
      <c r="S700" s="623"/>
      <c r="T700" s="623"/>
      <c r="U700" s="623"/>
      <c r="V700" s="623"/>
      <c r="W700" s="623"/>
      <c r="X700" s="623"/>
      <c r="Y700" s="623"/>
      <c r="Z700" s="623"/>
      <c r="AA700" s="623"/>
      <c r="AB700" s="623"/>
      <c r="AC700" s="623"/>
      <c r="AD700" s="623"/>
      <c r="AE700" s="623"/>
      <c r="AF700" s="623"/>
      <c r="AG700" s="623"/>
      <c r="AH700" s="623"/>
      <c r="AI700" s="623"/>
      <c r="AJ700" s="623"/>
      <c r="AK700" s="623"/>
      <c r="AL700" s="623"/>
      <c r="AM700" s="623"/>
      <c r="AN700" s="623"/>
      <c r="AO700" s="623"/>
      <c r="AP700" s="623"/>
      <c r="AQ700" s="623"/>
      <c r="AR700" s="623"/>
      <c r="AS700" s="623"/>
      <c r="AT700" s="623"/>
      <c r="AU700" s="623"/>
      <c r="AV700" s="623"/>
      <c r="AW700" s="623"/>
      <c r="AX700" s="623"/>
      <c r="AY700" s="623"/>
      <c r="AZ700" s="623"/>
      <c r="BA700" s="623"/>
      <c r="BB700" s="623"/>
      <c r="BC700" s="623"/>
      <c r="BD700" s="623"/>
      <c r="BE700" s="623"/>
      <c r="BF700" s="623"/>
      <c r="BG700" s="623"/>
      <c r="BH700" s="623"/>
    </row>
    <row r="701" spans="1:60" s="258" customFormat="1" ht="39.75" customHeight="1" x14ac:dyDescent="0.2">
      <c r="A701" s="769">
        <v>44413</v>
      </c>
      <c r="B701" s="137">
        <v>2402</v>
      </c>
      <c r="C701" s="154" t="str">
        <f>UPPER("pago fact. B1100008922 d/f 20/7/21 pago alquiler comercial Cabral correspondiente al mes de Julio/21")</f>
        <v>PAGO FACT. B1100008922 D/F 20/7/21 PAGO ALQUILER COMERCIAL CABRAL CORRESPONDIENTE AL MES DE JULIO/21</v>
      </c>
      <c r="D701" s="598"/>
      <c r="E701" s="863">
        <v>10800</v>
      </c>
      <c r="F701" s="820">
        <f t="shared" si="13"/>
        <v>792444.02000000014</v>
      </c>
      <c r="G701" s="623"/>
      <c r="H701" s="623"/>
      <c r="I701" s="623"/>
      <c r="J701" s="623"/>
      <c r="K701" s="623"/>
      <c r="L701" s="623"/>
      <c r="M701" s="623"/>
      <c r="N701" s="623"/>
      <c r="O701" s="623"/>
      <c r="P701" s="623"/>
      <c r="Q701" s="623"/>
      <c r="R701" s="623"/>
      <c r="S701" s="623"/>
      <c r="T701" s="623"/>
      <c r="U701" s="623"/>
      <c r="V701" s="623"/>
      <c r="W701" s="623"/>
      <c r="X701" s="623"/>
      <c r="Y701" s="623"/>
      <c r="Z701" s="623"/>
      <c r="AA701" s="623"/>
      <c r="AB701" s="623"/>
      <c r="AC701" s="623"/>
      <c r="AD701" s="623"/>
      <c r="AE701" s="623"/>
      <c r="AF701" s="623"/>
      <c r="AG701" s="623"/>
      <c r="AH701" s="623"/>
      <c r="AI701" s="623"/>
      <c r="AJ701" s="623"/>
      <c r="AK701" s="623"/>
      <c r="AL701" s="623"/>
      <c r="AM701" s="623"/>
      <c r="AN701" s="623"/>
      <c r="AO701" s="623"/>
      <c r="AP701" s="623"/>
      <c r="AQ701" s="623"/>
      <c r="AR701" s="623"/>
      <c r="AS701" s="623"/>
      <c r="AT701" s="623"/>
      <c r="AU701" s="623"/>
      <c r="AV701" s="623"/>
      <c r="AW701" s="623"/>
      <c r="AX701" s="623"/>
      <c r="AY701" s="623"/>
      <c r="AZ701" s="623"/>
      <c r="BA701" s="623"/>
      <c r="BB701" s="623"/>
      <c r="BC701" s="623"/>
      <c r="BD701" s="623"/>
      <c r="BE701" s="623"/>
      <c r="BF701" s="623"/>
      <c r="BG701" s="623"/>
      <c r="BH701" s="623"/>
    </row>
    <row r="702" spans="1:60" s="101" customFormat="1" ht="32.25" customHeight="1" x14ac:dyDescent="0.2">
      <c r="A702" s="769">
        <v>44413</v>
      </c>
      <c r="B702" s="137">
        <v>2403</v>
      </c>
      <c r="C702" s="154" t="str">
        <f>UPPER("pago fact. B1100008923 d/f 20/7/21 pago alquiler comercial Tamayo correspondiente al mes de Julio/21")</f>
        <v>PAGO FACT. B1100008923 D/F 20/7/21 PAGO ALQUILER COMERCIAL TAMAYO CORRESPONDIENTE AL MES DE JULIO/21</v>
      </c>
      <c r="D702" s="598"/>
      <c r="E702" s="863">
        <v>7110</v>
      </c>
      <c r="F702" s="820">
        <f t="shared" si="13"/>
        <v>785334.02000000014</v>
      </c>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3"/>
      <c r="AY702" s="103"/>
      <c r="AZ702" s="103"/>
      <c r="BA702" s="103"/>
      <c r="BB702" s="103"/>
      <c r="BC702" s="103"/>
      <c r="BD702" s="103"/>
      <c r="BE702" s="103"/>
      <c r="BF702" s="103"/>
      <c r="BG702" s="103"/>
      <c r="BH702" s="103"/>
    </row>
    <row r="703" spans="1:60" s="101" customFormat="1" ht="36.75" customHeight="1" x14ac:dyDescent="0.2">
      <c r="A703" s="769">
        <v>44413</v>
      </c>
      <c r="B703" s="137">
        <v>2404</v>
      </c>
      <c r="C703" s="154" t="str">
        <f>UPPER("pago fact. B1100008921 d/f 20/7/21 pago alquiler comercial Neyba correspondiente al mes de Julio/21")</f>
        <v>PAGO FACT. B1100008921 D/F 20/7/21 PAGO ALQUILER COMERCIAL NEYBA CORRESPONDIENTE AL MES DE JULIO/21</v>
      </c>
      <c r="D703" s="598"/>
      <c r="E703" s="863">
        <v>20070</v>
      </c>
      <c r="F703" s="820">
        <f t="shared" si="13"/>
        <v>765264.02000000014</v>
      </c>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3"/>
      <c r="AR703" s="103"/>
      <c r="AS703" s="103"/>
      <c r="AT703" s="103"/>
      <c r="AU703" s="103"/>
      <c r="AV703" s="103"/>
      <c r="AW703" s="103"/>
      <c r="AX703" s="103"/>
      <c r="AY703" s="103"/>
      <c r="AZ703" s="103"/>
      <c r="BA703" s="103"/>
      <c r="BB703" s="103"/>
      <c r="BC703" s="103"/>
      <c r="BD703" s="103"/>
      <c r="BE703" s="103"/>
      <c r="BF703" s="103"/>
      <c r="BG703" s="103"/>
      <c r="BH703" s="103"/>
    </row>
    <row r="704" spans="1:60" s="101" customFormat="1" ht="36" customHeight="1" x14ac:dyDescent="0.2">
      <c r="A704" s="769">
        <v>44413</v>
      </c>
      <c r="B704" s="137">
        <v>2405</v>
      </c>
      <c r="C704" s="154" t="str">
        <f>UPPER("pago fact. B1100008928 d/f 20/7/21 pago alquiler comercial Duverge correspondiente al mes de julio/21 ")</f>
        <v xml:space="preserve">PAGO FACT. B1100008928 D/F 20/7/21 PAGO ALQUILER COMERCIAL DUVERGE CORRESPONDIENTE AL MES DE JULIO/21 </v>
      </c>
      <c r="D704" s="598"/>
      <c r="E704" s="863">
        <v>3600</v>
      </c>
      <c r="F704" s="820">
        <f t="shared" si="13"/>
        <v>761664.02000000014</v>
      </c>
      <c r="G704" s="103"/>
      <c r="H704" s="103"/>
      <c r="I704" s="103"/>
      <c r="J704" s="103"/>
      <c r="K704" s="103"/>
      <c r="L704" s="103"/>
      <c r="M704" s="103"/>
      <c r="N704" s="103"/>
      <c r="O704" s="103"/>
      <c r="P704" s="103"/>
      <c r="Q704" s="103"/>
      <c r="R704" s="103"/>
      <c r="S704" s="103"/>
      <c r="T704" s="103"/>
      <c r="U704" s="103"/>
      <c r="V704" s="103"/>
      <c r="W704" s="103"/>
      <c r="X704" s="103"/>
      <c r="Y704" s="103"/>
      <c r="Z704" s="103"/>
      <c r="AA704" s="103"/>
      <c r="AB704" s="103"/>
      <c r="AC704" s="103"/>
      <c r="AD704" s="103"/>
      <c r="AE704" s="103"/>
      <c r="AF704" s="103"/>
      <c r="AG704" s="103"/>
      <c r="AH704" s="103"/>
      <c r="AI704" s="103"/>
      <c r="AJ704" s="103"/>
      <c r="AK704" s="103"/>
      <c r="AL704" s="103"/>
      <c r="AM704" s="103"/>
      <c r="AN704" s="103"/>
      <c r="AO704" s="103"/>
      <c r="AP704" s="103"/>
      <c r="AQ704" s="103"/>
      <c r="AR704" s="103"/>
      <c r="AS704" s="103"/>
      <c r="AT704" s="103"/>
      <c r="AU704" s="103"/>
      <c r="AV704" s="103"/>
      <c r="AW704" s="103"/>
      <c r="AX704" s="103"/>
      <c r="AY704" s="103"/>
      <c r="AZ704" s="103"/>
      <c r="BA704" s="103"/>
      <c r="BB704" s="103"/>
      <c r="BC704" s="103"/>
      <c r="BD704" s="103"/>
      <c r="BE704" s="103"/>
      <c r="BF704" s="103"/>
      <c r="BG704" s="103"/>
      <c r="BH704" s="103"/>
    </row>
    <row r="705" spans="1:60" s="101" customFormat="1" ht="33.75" customHeight="1" x14ac:dyDescent="0.2">
      <c r="A705" s="769">
        <v>44413</v>
      </c>
      <c r="B705" s="137">
        <v>2406</v>
      </c>
      <c r="C705" s="154" t="str">
        <f>UPPER("pago fact. B1100008920 pago alquiler comercial jimani correspondiente al mes de julio/21")</f>
        <v>PAGO FACT. B1100008920 PAGO ALQUILER COMERCIAL JIMANI CORRESPONDIENTE AL MES DE JULIO/21</v>
      </c>
      <c r="D705" s="598"/>
      <c r="E705" s="863">
        <v>8910</v>
      </c>
      <c r="F705" s="820">
        <f t="shared" si="13"/>
        <v>752754.02000000014</v>
      </c>
      <c r="G705" s="103"/>
      <c r="H705" s="103"/>
      <c r="I705" s="103"/>
      <c r="J705" s="103"/>
      <c r="K705" s="103"/>
      <c r="L705" s="103"/>
      <c r="M705" s="103"/>
      <c r="N705" s="103"/>
      <c r="O705" s="103"/>
      <c r="P705" s="103"/>
      <c r="Q705" s="103"/>
      <c r="R705" s="103"/>
      <c r="S705" s="103"/>
      <c r="T705" s="103"/>
      <c r="U705" s="103"/>
      <c r="V705" s="103"/>
      <c r="W705" s="103"/>
      <c r="X705" s="103"/>
      <c r="Y705" s="103"/>
      <c r="Z705" s="103"/>
      <c r="AA705" s="103"/>
      <c r="AB705" s="103"/>
      <c r="AC705" s="103"/>
      <c r="AD705" s="103"/>
      <c r="AE705" s="103"/>
      <c r="AF705" s="103"/>
      <c r="AG705" s="103"/>
      <c r="AH705" s="103"/>
      <c r="AI705" s="103"/>
      <c r="AJ705" s="103"/>
      <c r="AK705" s="103"/>
      <c r="AL705" s="103"/>
      <c r="AM705" s="103"/>
      <c r="AN705" s="103"/>
      <c r="AO705" s="103"/>
      <c r="AP705" s="103"/>
      <c r="AQ705" s="103"/>
      <c r="AR705" s="103"/>
      <c r="AS705" s="103"/>
      <c r="AT705" s="103"/>
      <c r="AU705" s="103"/>
      <c r="AV705" s="103"/>
      <c r="AW705" s="103"/>
      <c r="AX705" s="103"/>
      <c r="AY705" s="103"/>
      <c r="AZ705" s="103"/>
      <c r="BA705" s="103"/>
      <c r="BB705" s="103"/>
      <c r="BC705" s="103"/>
      <c r="BD705" s="103"/>
      <c r="BE705" s="103"/>
      <c r="BF705" s="103"/>
      <c r="BG705" s="103"/>
      <c r="BH705" s="103"/>
    </row>
    <row r="706" spans="1:60" s="101" customFormat="1" ht="38.25" customHeight="1" x14ac:dyDescent="0.2">
      <c r="A706" s="769">
        <v>44413</v>
      </c>
      <c r="B706" s="137">
        <v>2407</v>
      </c>
      <c r="C706" s="154" t="str">
        <f>UPPER("pago fact. B1100008919 d/f 20/07/21 pago alquiler comercial Vicente Noble correspondiente al mes de Julio/21")</f>
        <v>PAGO FACT. B1100008919 D/F 20/07/21 PAGO ALQUILER COMERCIAL VICENTE NOBLE CORRESPONDIENTE AL MES DE JULIO/21</v>
      </c>
      <c r="D706" s="598"/>
      <c r="E706" s="863">
        <v>15300</v>
      </c>
      <c r="F706" s="820">
        <f t="shared" si="13"/>
        <v>737454.02000000014</v>
      </c>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3"/>
      <c r="AR706" s="103"/>
      <c r="AS706" s="103"/>
      <c r="AT706" s="103"/>
      <c r="AU706" s="103"/>
      <c r="AV706" s="103"/>
      <c r="AW706" s="103"/>
      <c r="AX706" s="103"/>
      <c r="AY706" s="103"/>
      <c r="AZ706" s="103"/>
      <c r="BA706" s="103"/>
      <c r="BB706" s="103"/>
      <c r="BC706" s="103"/>
      <c r="BD706" s="103"/>
      <c r="BE706" s="103"/>
      <c r="BF706" s="103"/>
      <c r="BG706" s="103"/>
      <c r="BH706" s="103"/>
    </row>
    <row r="707" spans="1:60" s="101" customFormat="1" ht="31.5" customHeight="1" x14ac:dyDescent="0.2">
      <c r="A707" s="769">
        <v>44413</v>
      </c>
      <c r="B707" s="137">
        <v>2408</v>
      </c>
      <c r="C707" s="154" t="str">
        <f>UPPER("pago fact. B1100008929 d/f 20/7/21 pago alquiler comercial villa jaragua correspondiente al mes de julio/21")</f>
        <v>PAGO FACT. B1100008929 D/F 20/7/21 PAGO ALQUILER COMERCIAL VILLA JARAGUA CORRESPONDIENTE AL MES DE JULIO/21</v>
      </c>
      <c r="D707" s="598"/>
      <c r="E707" s="863">
        <v>3510</v>
      </c>
      <c r="F707" s="820">
        <f t="shared" si="13"/>
        <v>733944.02000000014</v>
      </c>
      <c r="G707" s="868"/>
      <c r="H707" s="103"/>
      <c r="I707" s="103"/>
      <c r="J707" s="103"/>
      <c r="K707" s="103"/>
      <c r="L707" s="103"/>
      <c r="M707" s="103"/>
      <c r="N707" s="103"/>
      <c r="O707" s="103"/>
      <c r="P707" s="103"/>
      <c r="Q707" s="103"/>
      <c r="R707" s="103"/>
      <c r="S707" s="103"/>
      <c r="T707" s="103"/>
      <c r="U707" s="103"/>
      <c r="V707" s="103"/>
      <c r="W707" s="103"/>
      <c r="X707" s="103"/>
      <c r="Y707" s="103"/>
      <c r="Z707" s="103"/>
      <c r="AA707" s="103"/>
      <c r="AB707" s="103"/>
      <c r="AC707" s="103"/>
      <c r="AD707" s="103"/>
      <c r="AE707" s="103"/>
      <c r="AF707" s="103"/>
      <c r="AG707" s="103"/>
      <c r="AH707" s="103"/>
      <c r="AI707" s="103"/>
      <c r="AJ707" s="103"/>
      <c r="AK707" s="103"/>
      <c r="AL707" s="103"/>
      <c r="AM707" s="103"/>
      <c r="AN707" s="103"/>
      <c r="AO707" s="103"/>
      <c r="AP707" s="103"/>
      <c r="AQ707" s="103"/>
      <c r="AR707" s="103"/>
      <c r="AS707" s="103"/>
      <c r="AT707" s="103"/>
      <c r="AU707" s="103"/>
      <c r="AV707" s="103"/>
      <c r="AW707" s="103"/>
      <c r="AX707" s="103"/>
      <c r="AY707" s="103"/>
      <c r="AZ707" s="103"/>
      <c r="BA707" s="103"/>
      <c r="BB707" s="103"/>
      <c r="BC707" s="103"/>
      <c r="BD707" s="103"/>
      <c r="BE707" s="103"/>
      <c r="BF707" s="103"/>
      <c r="BG707" s="103"/>
      <c r="BH707" s="103"/>
    </row>
    <row r="708" spans="1:60" s="101" customFormat="1" ht="46.5" customHeight="1" x14ac:dyDescent="0.2">
      <c r="A708" s="769">
        <v>44413</v>
      </c>
      <c r="B708" s="137">
        <v>2409</v>
      </c>
      <c r="C708" s="154" t="str">
        <f>UPPER("PAGO VIATICO A Sto. Dgo. Los días 17 y 18/5/21 con el objetivo de llevar al Sr. José de los santos moquete a llevar documentos a la dirección de operaciones, llevar panel control y bomba de puerto escondido")</f>
        <v>PAGO VIATICO A STO. DGO. LOS DÍAS 17 Y 18/5/21 CON EL OBJETIVO DE LLEVAR AL SR. JOSÉ DE LOS SANTOS MOQUETE A LLEVAR DOCUMENTOS A LA DIRECCIÓN DE OPERACIONES, LLEVAR PANEL CONTROL Y BOMBA DE PUERTO ESCONDIDO</v>
      </c>
      <c r="D708" s="598"/>
      <c r="E708" s="863">
        <v>5600</v>
      </c>
      <c r="F708" s="820">
        <f t="shared" si="13"/>
        <v>728344.02000000014</v>
      </c>
      <c r="G708" s="103"/>
      <c r="H708" s="103"/>
      <c r="I708" s="103"/>
      <c r="J708" s="103"/>
      <c r="K708" s="103"/>
      <c r="L708" s="103"/>
      <c r="M708" s="103"/>
      <c r="N708" s="103"/>
      <c r="O708" s="103"/>
      <c r="P708" s="103"/>
      <c r="Q708" s="103"/>
      <c r="R708" s="103"/>
      <c r="S708" s="103"/>
      <c r="T708" s="103"/>
      <c r="U708" s="103"/>
      <c r="V708" s="103"/>
      <c r="W708" s="103"/>
      <c r="X708" s="103"/>
      <c r="Y708" s="103"/>
      <c r="Z708" s="103"/>
      <c r="AA708" s="103"/>
      <c r="AB708" s="103"/>
      <c r="AC708" s="103"/>
      <c r="AD708" s="103"/>
      <c r="AE708" s="103"/>
      <c r="AF708" s="103"/>
      <c r="AG708" s="103"/>
      <c r="AH708" s="103"/>
      <c r="AI708" s="103"/>
      <c r="AJ708" s="103"/>
      <c r="AK708" s="103"/>
      <c r="AL708" s="103"/>
      <c r="AM708" s="103"/>
      <c r="AN708" s="103"/>
      <c r="AO708" s="103"/>
      <c r="AP708" s="103"/>
      <c r="AQ708" s="103"/>
      <c r="AR708" s="103"/>
      <c r="AS708" s="103"/>
      <c r="AT708" s="103"/>
      <c r="AU708" s="103"/>
      <c r="AV708" s="103"/>
      <c r="AW708" s="103"/>
      <c r="AX708" s="103"/>
      <c r="AY708" s="103"/>
      <c r="AZ708" s="103"/>
      <c r="BA708" s="103"/>
      <c r="BB708" s="103"/>
      <c r="BC708" s="103"/>
      <c r="BD708" s="103"/>
      <c r="BE708" s="103"/>
      <c r="BF708" s="103"/>
      <c r="BG708" s="103"/>
      <c r="BH708" s="103"/>
    </row>
    <row r="709" spans="1:60" s="101" customFormat="1" ht="18.75" customHeight="1" x14ac:dyDescent="0.2">
      <c r="A709" s="769">
        <v>44413</v>
      </c>
      <c r="B709" s="137">
        <v>2410</v>
      </c>
      <c r="C709" s="154" t="s">
        <v>41</v>
      </c>
      <c r="D709" s="598"/>
      <c r="E709" s="869">
        <v>0</v>
      </c>
      <c r="F709" s="820">
        <f t="shared" si="13"/>
        <v>728344.02000000014</v>
      </c>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3"/>
      <c r="AR709" s="103"/>
      <c r="AS709" s="103"/>
      <c r="AT709" s="103"/>
      <c r="AU709" s="103"/>
      <c r="AV709" s="103"/>
      <c r="AW709" s="103"/>
      <c r="AX709" s="103"/>
      <c r="AY709" s="103"/>
      <c r="AZ709" s="103"/>
      <c r="BA709" s="103"/>
      <c r="BB709" s="103"/>
      <c r="BC709" s="103"/>
      <c r="BD709" s="103"/>
      <c r="BE709" s="103"/>
      <c r="BF709" s="103"/>
      <c r="BG709" s="103"/>
      <c r="BH709" s="103"/>
    </row>
    <row r="710" spans="1:60" s="101" customFormat="1" ht="42.75" customHeight="1" x14ac:dyDescent="0.2">
      <c r="A710" s="769">
        <v>44413</v>
      </c>
      <c r="B710" s="137">
        <v>2411</v>
      </c>
      <c r="C710" s="154" t="str">
        <f>UPPER("pago viatico por viajar a Sto. Dgo. Los días 7/4/21 y 16/6/21 con el objetivo de participar en reunión con el director ejecutivo y director de operaciones")</f>
        <v>PAGO VIATICO POR VIAJAR A STO. DGO. LOS DÍAS 7/4/21 Y 16/6/21 CON EL OBJETIVO DE PARTICIPAR EN REUNIÓN CON EL DIRECTOR EJECUTIVO Y DIRECTOR DE OPERACIONES</v>
      </c>
      <c r="D710" s="598"/>
      <c r="E710" s="863">
        <v>3800</v>
      </c>
      <c r="F710" s="820">
        <f t="shared" si="13"/>
        <v>724544.02000000014</v>
      </c>
      <c r="G710" s="103"/>
      <c r="H710" s="103"/>
      <c r="I710" s="103"/>
      <c r="J710" s="103"/>
      <c r="K710" s="103"/>
      <c r="L710" s="103"/>
      <c r="M710" s="103"/>
      <c r="N710" s="103"/>
      <c r="O710" s="103"/>
      <c r="P710" s="103"/>
      <c r="Q710" s="103"/>
      <c r="R710" s="103"/>
      <c r="S710" s="103"/>
      <c r="T710" s="103"/>
      <c r="U710" s="103"/>
      <c r="V710" s="103"/>
      <c r="W710" s="103"/>
      <c r="X710" s="103"/>
      <c r="Y710" s="103"/>
      <c r="Z710" s="103"/>
      <c r="AA710" s="103"/>
      <c r="AB710" s="103"/>
      <c r="AC710" s="103"/>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c r="AX710" s="103"/>
      <c r="AY710" s="103"/>
      <c r="AZ710" s="103"/>
      <c r="BA710" s="103"/>
      <c r="BB710" s="103"/>
      <c r="BC710" s="103"/>
      <c r="BD710" s="103"/>
      <c r="BE710" s="103"/>
      <c r="BF710" s="103"/>
      <c r="BG710" s="103"/>
      <c r="BH710" s="103"/>
    </row>
    <row r="711" spans="1:60" s="101" customFormat="1" ht="50.25" customHeight="1" x14ac:dyDescent="0.2">
      <c r="A711" s="826">
        <v>44414</v>
      </c>
      <c r="B711" s="849">
        <v>2412</v>
      </c>
      <c r="C711" s="154" t="str">
        <f>UPPER("PAGO VIATICO POR VIAJAR A Sto. Dgo los días 02,10, 8 y 28/06/21 con el objetivo de reunirse en los departamentos de contabilidad, combustible, finanzas y llevar documentos a diferentes departamentos")</f>
        <v>PAGO VIATICO POR VIAJAR A STO. DGO LOS DÍAS 02,10, 8 Y 28/06/21 CON EL OBJETIVO DE REUNIRSE EN LOS DEPARTAMENTOS DE CONTABILIDAD, COMBUSTIBLE, FINANZAS Y LLEVAR DOCUMENTOS A DIFERENTES DEPARTAMENTOS</v>
      </c>
      <c r="D711" s="598"/>
      <c r="E711" s="862">
        <v>11000</v>
      </c>
      <c r="F711" s="40">
        <f t="shared" si="13"/>
        <v>713544.02000000014</v>
      </c>
      <c r="G711" s="103"/>
      <c r="H711" s="103"/>
      <c r="I711" s="103"/>
      <c r="J711" s="103"/>
      <c r="K711" s="103"/>
      <c r="L711" s="103"/>
      <c r="M711" s="103"/>
      <c r="N711" s="103"/>
      <c r="O711" s="103"/>
      <c r="P711" s="103"/>
      <c r="Q711" s="103"/>
      <c r="R711" s="103"/>
      <c r="S711" s="103"/>
      <c r="T711" s="103"/>
      <c r="U711" s="103"/>
      <c r="V711" s="103"/>
      <c r="W711" s="103"/>
      <c r="X711" s="103"/>
      <c r="Y711" s="103"/>
      <c r="Z711" s="103"/>
      <c r="AA711" s="103"/>
      <c r="AB711" s="103"/>
      <c r="AC711" s="103"/>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c r="AX711" s="103"/>
      <c r="AY711" s="103"/>
      <c r="AZ711" s="103"/>
      <c r="BA711" s="103"/>
      <c r="BB711" s="103"/>
      <c r="BC711" s="103"/>
      <c r="BD711" s="103"/>
      <c r="BE711" s="103"/>
      <c r="BF711" s="103"/>
      <c r="BG711" s="103"/>
      <c r="BH711" s="103"/>
    </row>
    <row r="712" spans="1:60" s="101" customFormat="1" ht="34.5" customHeight="1" x14ac:dyDescent="0.2">
      <c r="A712" s="848">
        <v>44426</v>
      </c>
      <c r="B712" s="137">
        <v>2413</v>
      </c>
      <c r="C712" s="864" t="str">
        <f>UPPER("compra de aire acondicionado TGM de 18,000 BTU para ser usado en la estafeta de Villa Central")</f>
        <v>COMPRA DE AIRE ACONDICIONADO TGM DE 18,000 BTU PARA SER USADO EN LA ESTAFETA DE VILLA CENTRAL</v>
      </c>
      <c r="D712" s="846"/>
      <c r="E712" s="862">
        <v>35982.839999999997</v>
      </c>
      <c r="F712" s="820">
        <f t="shared" si="13"/>
        <v>677561.18000000017</v>
      </c>
      <c r="G712" s="103"/>
      <c r="H712" s="103"/>
      <c r="I712" s="103"/>
      <c r="J712" s="103"/>
      <c r="K712" s="103"/>
      <c r="L712" s="103"/>
      <c r="M712" s="103"/>
      <c r="N712" s="103"/>
      <c r="O712" s="103"/>
      <c r="P712" s="103"/>
      <c r="Q712" s="103"/>
      <c r="R712" s="103"/>
      <c r="S712" s="103"/>
      <c r="T712" s="103"/>
      <c r="U712" s="103"/>
      <c r="V712" s="103"/>
      <c r="W712" s="103"/>
      <c r="X712" s="103"/>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c r="AX712" s="103"/>
      <c r="AY712" s="103"/>
      <c r="AZ712" s="103"/>
      <c r="BA712" s="103"/>
      <c r="BB712" s="103"/>
      <c r="BC712" s="103"/>
      <c r="BD712" s="103"/>
      <c r="BE712" s="103"/>
      <c r="BF712" s="103"/>
      <c r="BG712" s="103"/>
      <c r="BH712" s="103"/>
    </row>
    <row r="713" spans="1:60" s="101" customFormat="1" ht="36" customHeight="1" x14ac:dyDescent="0.2">
      <c r="A713" s="848">
        <v>44426</v>
      </c>
      <c r="B713" s="154">
        <v>2414</v>
      </c>
      <c r="C713" s="864" t="s">
        <v>8204</v>
      </c>
      <c r="D713" s="846"/>
      <c r="E713" s="862">
        <v>5247.8</v>
      </c>
      <c r="F713" s="820">
        <f t="shared" si="13"/>
        <v>672313.38000000012</v>
      </c>
      <c r="G713" s="103"/>
      <c r="H713" s="103"/>
      <c r="I713" s="103"/>
      <c r="J713" s="103"/>
      <c r="K713" s="103"/>
      <c r="L713" s="103"/>
      <c r="M713" s="103"/>
      <c r="N713" s="103"/>
      <c r="O713" s="103"/>
      <c r="P713" s="103"/>
      <c r="Q713" s="103"/>
      <c r="R713" s="103"/>
      <c r="S713" s="103"/>
      <c r="T713" s="103"/>
      <c r="U713" s="103"/>
      <c r="V713" s="103"/>
      <c r="W713" s="103"/>
      <c r="X713" s="103"/>
      <c r="Y713" s="103"/>
      <c r="Z713" s="103"/>
      <c r="AA713" s="103"/>
      <c r="AB713" s="103"/>
      <c r="AC713" s="103"/>
      <c r="AD713" s="103"/>
      <c r="AE713" s="103"/>
      <c r="AF713" s="103"/>
      <c r="AG713" s="103"/>
      <c r="AH713" s="103"/>
      <c r="AI713" s="103"/>
      <c r="AJ713" s="103"/>
      <c r="AK713" s="103"/>
      <c r="AL713" s="103"/>
      <c r="AM713" s="103"/>
      <c r="AN713" s="103"/>
      <c r="AO713" s="103"/>
      <c r="AP713" s="103"/>
      <c r="AQ713" s="103"/>
      <c r="AR713" s="103"/>
      <c r="AS713" s="103"/>
      <c r="AT713" s="103"/>
      <c r="AU713" s="103"/>
      <c r="AV713" s="103"/>
      <c r="AW713" s="103"/>
      <c r="AX713" s="103"/>
      <c r="AY713" s="103"/>
      <c r="AZ713" s="103"/>
      <c r="BA713" s="103"/>
      <c r="BB713" s="103"/>
      <c r="BC713" s="103"/>
      <c r="BD713" s="103"/>
      <c r="BE713" s="103"/>
      <c r="BF713" s="103"/>
      <c r="BG713" s="103"/>
      <c r="BH713" s="103"/>
    </row>
    <row r="714" spans="1:60" s="101" customFormat="1" ht="32.25" customHeight="1" x14ac:dyDescent="0.2">
      <c r="A714" s="848">
        <v>44426</v>
      </c>
      <c r="B714" s="154">
        <v>2415</v>
      </c>
      <c r="C714" s="864" t="s">
        <v>8205</v>
      </c>
      <c r="D714" s="846"/>
      <c r="E714" s="863">
        <v>2200</v>
      </c>
      <c r="F714" s="820">
        <f t="shared" si="13"/>
        <v>670113.38000000012</v>
      </c>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3"/>
      <c r="AR714" s="103"/>
      <c r="AS714" s="103"/>
      <c r="AT714" s="103"/>
      <c r="AU714" s="103"/>
      <c r="AV714" s="103"/>
      <c r="AW714" s="103"/>
      <c r="AX714" s="103"/>
      <c r="AY714" s="103"/>
      <c r="AZ714" s="103"/>
      <c r="BA714" s="103"/>
      <c r="BB714" s="103"/>
      <c r="BC714" s="103"/>
      <c r="BD714" s="103"/>
      <c r="BE714" s="103"/>
      <c r="BF714" s="103"/>
      <c r="BG714" s="103"/>
      <c r="BH714" s="103"/>
    </row>
    <row r="715" spans="1:60" s="101" customFormat="1" ht="34.5" customHeight="1" x14ac:dyDescent="0.2">
      <c r="A715" s="848">
        <v>44426</v>
      </c>
      <c r="B715" s="154">
        <v>2416</v>
      </c>
      <c r="C715" s="864" t="str">
        <f>UPPER("PAGO VIATICO POR VIAJAR A STO. DGO. EL DIA 8/6/21 CON EL OBJETIVO DE IR A Bani a buscar sulfato para traerlo al ac. Regional asuro")</f>
        <v>PAGO VIATICO POR VIAJAR A STO. DGO. EL DIA 8/6/21 CON EL OBJETIVO DE IR A BANI A BUSCAR SULFATO PARA TRAERLO AL AC. REGIONAL ASURO</v>
      </c>
      <c r="D715" s="846"/>
      <c r="E715" s="863">
        <v>1350</v>
      </c>
      <c r="F715" s="820">
        <f t="shared" si="13"/>
        <v>668763.38000000012</v>
      </c>
      <c r="G715" s="103"/>
      <c r="H715" s="103"/>
      <c r="I715" s="103"/>
      <c r="J715" s="103"/>
      <c r="K715" s="103"/>
      <c r="L715" s="103"/>
      <c r="M715" s="103"/>
      <c r="N715" s="103"/>
      <c r="O715" s="103"/>
      <c r="P715" s="103"/>
      <c r="Q715" s="103"/>
      <c r="R715" s="103"/>
      <c r="S715" s="103"/>
      <c r="T715" s="103"/>
      <c r="U715" s="103"/>
      <c r="V715" s="103"/>
      <c r="W715" s="103"/>
      <c r="X715" s="103"/>
      <c r="Y715" s="103"/>
      <c r="Z715" s="103"/>
      <c r="AA715" s="103"/>
      <c r="AB715" s="103"/>
      <c r="AC715" s="103"/>
      <c r="AD715" s="103"/>
      <c r="AE715" s="103"/>
      <c r="AF715" s="103"/>
      <c r="AG715" s="103"/>
      <c r="AH715" s="103"/>
      <c r="AI715" s="103"/>
      <c r="AJ715" s="103"/>
      <c r="AK715" s="103"/>
      <c r="AL715" s="103"/>
      <c r="AM715" s="103"/>
      <c r="AN715" s="103"/>
      <c r="AO715" s="103"/>
      <c r="AP715" s="103"/>
      <c r="AQ715" s="103"/>
      <c r="AR715" s="103"/>
      <c r="AS715" s="103"/>
      <c r="AT715" s="103"/>
      <c r="AU715" s="103"/>
      <c r="AV715" s="103"/>
      <c r="AW715" s="103"/>
      <c r="AX715" s="103"/>
      <c r="AY715" s="103"/>
      <c r="AZ715" s="103"/>
      <c r="BA715" s="103"/>
      <c r="BB715" s="103"/>
      <c r="BC715" s="103"/>
      <c r="BD715" s="103"/>
      <c r="BE715" s="103"/>
      <c r="BF715" s="103"/>
      <c r="BG715" s="103"/>
      <c r="BH715" s="103"/>
    </row>
    <row r="716" spans="1:60" s="101" customFormat="1" ht="44.25" customHeight="1" x14ac:dyDescent="0.2">
      <c r="A716" s="848">
        <v>44426</v>
      </c>
      <c r="B716" s="154">
        <v>2417</v>
      </c>
      <c r="C716" s="864" t="s">
        <v>8206</v>
      </c>
      <c r="D716" s="846"/>
      <c r="E716" s="863">
        <v>1700</v>
      </c>
      <c r="F716" s="820">
        <f t="shared" si="13"/>
        <v>667063.38000000012</v>
      </c>
      <c r="G716" s="103"/>
      <c r="H716" s="103"/>
      <c r="I716" s="103"/>
      <c r="J716" s="103"/>
      <c r="K716" s="103"/>
      <c r="L716" s="103"/>
      <c r="M716" s="103"/>
      <c r="N716" s="103"/>
      <c r="O716" s="103"/>
      <c r="P716" s="103"/>
      <c r="Q716" s="103"/>
      <c r="R716" s="103"/>
      <c r="S716" s="103"/>
      <c r="T716" s="103"/>
      <c r="U716" s="103"/>
      <c r="V716" s="103"/>
      <c r="W716" s="103"/>
      <c r="X716" s="103"/>
      <c r="Y716" s="103"/>
      <c r="Z716" s="103"/>
      <c r="AA716" s="103"/>
      <c r="AB716" s="103"/>
      <c r="AC716" s="103"/>
      <c r="AD716" s="103"/>
      <c r="AE716" s="103"/>
      <c r="AF716" s="103"/>
      <c r="AG716" s="103"/>
      <c r="AH716" s="103"/>
      <c r="AI716" s="103"/>
      <c r="AJ716" s="103"/>
      <c r="AK716" s="103"/>
      <c r="AL716" s="103"/>
      <c r="AM716" s="103"/>
      <c r="AN716" s="103"/>
      <c r="AO716" s="103"/>
      <c r="AP716" s="103"/>
      <c r="AQ716" s="103"/>
      <c r="AR716" s="103"/>
      <c r="AS716" s="103"/>
      <c r="AT716" s="103"/>
      <c r="AU716" s="103"/>
      <c r="AV716" s="103"/>
      <c r="AW716" s="103"/>
      <c r="AX716" s="103"/>
      <c r="AY716" s="103"/>
      <c r="AZ716" s="103"/>
      <c r="BA716" s="103"/>
      <c r="BB716" s="103"/>
      <c r="BC716" s="103"/>
      <c r="BD716" s="103"/>
      <c r="BE716" s="103"/>
      <c r="BF716" s="103"/>
      <c r="BG716" s="103"/>
      <c r="BH716" s="103"/>
    </row>
    <row r="717" spans="1:60" s="101" customFormat="1" ht="31.5" customHeight="1" x14ac:dyDescent="0.2">
      <c r="A717" s="848">
        <v>44426</v>
      </c>
      <c r="B717" s="154">
        <v>2418</v>
      </c>
      <c r="C717" s="864" t="s">
        <v>8207</v>
      </c>
      <c r="D717" s="846"/>
      <c r="E717" s="863">
        <v>461.46</v>
      </c>
      <c r="F717" s="820">
        <f t="shared" si="13"/>
        <v>666601.92000000016</v>
      </c>
      <c r="G717" s="103"/>
      <c r="H717" s="103"/>
      <c r="I717" s="103"/>
      <c r="J717" s="103"/>
      <c r="K717" s="103"/>
      <c r="L717" s="103"/>
      <c r="M717" s="103"/>
      <c r="N717" s="103"/>
      <c r="O717" s="103"/>
      <c r="P717" s="103"/>
      <c r="Q717" s="103"/>
      <c r="R717" s="103"/>
      <c r="S717" s="103"/>
      <c r="T717" s="103"/>
      <c r="U717" s="103"/>
      <c r="V717" s="103"/>
      <c r="W717" s="103"/>
      <c r="X717" s="103"/>
      <c r="Y717" s="103"/>
      <c r="Z717" s="103"/>
      <c r="AA717" s="103"/>
      <c r="AB717" s="103"/>
      <c r="AC717" s="103"/>
      <c r="AD717" s="103"/>
      <c r="AE717" s="103"/>
      <c r="AF717" s="103"/>
      <c r="AG717" s="103"/>
      <c r="AH717" s="103"/>
      <c r="AI717" s="103"/>
      <c r="AJ717" s="103"/>
      <c r="AK717" s="103"/>
      <c r="AL717" s="103"/>
      <c r="AM717" s="103"/>
      <c r="AN717" s="103"/>
      <c r="AO717" s="103"/>
      <c r="AP717" s="103"/>
      <c r="AQ717" s="103"/>
      <c r="AR717" s="103"/>
      <c r="AS717" s="103"/>
      <c r="AT717" s="103"/>
      <c r="AU717" s="103"/>
      <c r="AV717" s="103"/>
      <c r="AW717" s="103"/>
      <c r="AX717" s="103"/>
      <c r="AY717" s="103"/>
      <c r="AZ717" s="103"/>
      <c r="BA717" s="103"/>
      <c r="BB717" s="103"/>
      <c r="BC717" s="103"/>
      <c r="BD717" s="103"/>
      <c r="BE717" s="103"/>
      <c r="BF717" s="103"/>
      <c r="BG717" s="103"/>
      <c r="BH717" s="103"/>
    </row>
    <row r="718" spans="1:60" s="101" customFormat="1" ht="33.75" customHeight="1" x14ac:dyDescent="0.2">
      <c r="A718" s="848">
        <v>44426</v>
      </c>
      <c r="B718" s="154">
        <v>2419</v>
      </c>
      <c r="C718" s="864" t="s">
        <v>8208</v>
      </c>
      <c r="D718" s="847"/>
      <c r="E718" s="863">
        <v>1350</v>
      </c>
      <c r="F718" s="820">
        <f t="shared" si="13"/>
        <v>665251.92000000016</v>
      </c>
      <c r="G718" s="103"/>
      <c r="H718" s="103"/>
      <c r="I718" s="103"/>
      <c r="J718" s="103"/>
      <c r="K718" s="103"/>
      <c r="L718" s="103"/>
      <c r="M718" s="103"/>
      <c r="N718" s="103"/>
      <c r="O718" s="103"/>
      <c r="P718" s="103"/>
      <c r="Q718" s="103"/>
      <c r="R718" s="103"/>
      <c r="S718" s="103"/>
      <c r="T718" s="103"/>
      <c r="U718" s="103"/>
      <c r="V718" s="103"/>
      <c r="W718" s="103"/>
      <c r="X718" s="103"/>
      <c r="Y718" s="103"/>
      <c r="Z718" s="103"/>
      <c r="AA718" s="103"/>
      <c r="AB718" s="103"/>
      <c r="AC718" s="103"/>
      <c r="AD718" s="103"/>
      <c r="AE718" s="103"/>
      <c r="AF718" s="103"/>
      <c r="AG718" s="103"/>
      <c r="AH718" s="103"/>
      <c r="AI718" s="103"/>
      <c r="AJ718" s="103"/>
      <c r="AK718" s="103"/>
      <c r="AL718" s="103"/>
      <c r="AM718" s="103"/>
      <c r="AN718" s="103"/>
      <c r="AO718" s="103"/>
      <c r="AP718" s="103"/>
      <c r="AQ718" s="103"/>
      <c r="AR718" s="103"/>
      <c r="AS718" s="103"/>
      <c r="AT718" s="103"/>
      <c r="AU718" s="103"/>
      <c r="AV718" s="103"/>
      <c r="AW718" s="103"/>
      <c r="AX718" s="103"/>
      <c r="AY718" s="103"/>
      <c r="AZ718" s="103"/>
      <c r="BA718" s="103"/>
      <c r="BB718" s="103"/>
      <c r="BC718" s="103"/>
      <c r="BD718" s="103"/>
      <c r="BE718" s="103"/>
      <c r="BF718" s="103"/>
      <c r="BG718" s="103"/>
      <c r="BH718" s="103"/>
    </row>
    <row r="719" spans="1:60" ht="33" customHeight="1" x14ac:dyDescent="0.2">
      <c r="A719" s="848">
        <v>44426</v>
      </c>
      <c r="B719" s="154">
        <v>2420</v>
      </c>
      <c r="C719" s="864" t="s">
        <v>8209</v>
      </c>
      <c r="D719" s="846"/>
      <c r="E719" s="863">
        <v>2750</v>
      </c>
      <c r="F719" s="820">
        <f t="shared" si="13"/>
        <v>662501.92000000016</v>
      </c>
    </row>
    <row r="720" spans="1:60" ht="30" customHeight="1" x14ac:dyDescent="0.2">
      <c r="A720" s="848">
        <v>44426</v>
      </c>
      <c r="B720" s="154">
        <v>2421</v>
      </c>
      <c r="C720" s="864" t="s">
        <v>8210</v>
      </c>
      <c r="D720" s="846"/>
      <c r="E720" s="863">
        <v>2750</v>
      </c>
      <c r="F720" s="820">
        <f t="shared" si="13"/>
        <v>659751.92000000016</v>
      </c>
    </row>
    <row r="721" spans="1:10" ht="35.25" customHeight="1" x14ac:dyDescent="0.2">
      <c r="A721" s="848">
        <v>44426</v>
      </c>
      <c r="B721" s="154">
        <v>2422</v>
      </c>
      <c r="C721" s="864" t="s">
        <v>8211</v>
      </c>
      <c r="D721" s="846"/>
      <c r="E721" s="863">
        <v>2450</v>
      </c>
      <c r="F721" s="820">
        <f t="shared" si="13"/>
        <v>657301.92000000016</v>
      </c>
    </row>
    <row r="722" spans="1:10" ht="18.75" customHeight="1" x14ac:dyDescent="0.2">
      <c r="A722" s="848">
        <v>44426</v>
      </c>
      <c r="B722" s="154">
        <v>2423</v>
      </c>
      <c r="C722" s="864" t="s">
        <v>41</v>
      </c>
      <c r="D722" s="846"/>
      <c r="E722" s="863">
        <v>0</v>
      </c>
      <c r="F722" s="820">
        <f t="shared" si="13"/>
        <v>657301.92000000016</v>
      </c>
    </row>
    <row r="723" spans="1:10" ht="48" customHeight="1" x14ac:dyDescent="0.2">
      <c r="A723" s="848">
        <v>44426</v>
      </c>
      <c r="B723" s="154">
        <v>2424</v>
      </c>
      <c r="C723" s="864" t="s">
        <v>8212</v>
      </c>
      <c r="D723" s="846"/>
      <c r="E723" s="863">
        <v>4950</v>
      </c>
      <c r="F723" s="820">
        <f t="shared" si="13"/>
        <v>652351.92000000016</v>
      </c>
    </row>
    <row r="724" spans="1:10" ht="43.5" customHeight="1" x14ac:dyDescent="0.2">
      <c r="A724" s="848">
        <v>44426</v>
      </c>
      <c r="B724" s="154">
        <v>2425</v>
      </c>
      <c r="C724" s="864" t="s">
        <v>8213</v>
      </c>
      <c r="D724" s="846"/>
      <c r="E724" s="863">
        <v>3400</v>
      </c>
      <c r="F724" s="820">
        <f t="shared" si="13"/>
        <v>648951.92000000016</v>
      </c>
    </row>
    <row r="725" spans="1:10" ht="42.75" customHeight="1" x14ac:dyDescent="0.2">
      <c r="A725" s="848">
        <v>44426</v>
      </c>
      <c r="B725" s="154">
        <v>2426</v>
      </c>
      <c r="C725" s="864" t="s">
        <v>8214</v>
      </c>
      <c r="D725" s="846"/>
      <c r="E725" s="863">
        <v>5500</v>
      </c>
      <c r="F725" s="820">
        <f t="shared" si="13"/>
        <v>643451.92000000016</v>
      </c>
    </row>
    <row r="726" spans="1:10" ht="36" customHeight="1" x14ac:dyDescent="0.2">
      <c r="A726" s="848">
        <v>44426</v>
      </c>
      <c r="B726" s="154">
        <v>2427</v>
      </c>
      <c r="C726" s="864" t="s">
        <v>8215</v>
      </c>
      <c r="D726" s="846"/>
      <c r="E726" s="863">
        <v>2750</v>
      </c>
      <c r="F726" s="820">
        <f t="shared" si="13"/>
        <v>640701.92000000016</v>
      </c>
    </row>
    <row r="727" spans="1:10" ht="44.25" customHeight="1" x14ac:dyDescent="0.2">
      <c r="A727" s="848">
        <v>44426</v>
      </c>
      <c r="B727" s="154">
        <v>2428</v>
      </c>
      <c r="C727" s="864" t="s">
        <v>8216</v>
      </c>
      <c r="D727" s="846"/>
      <c r="E727" s="863">
        <v>2450</v>
      </c>
      <c r="F727" s="820">
        <f t="shared" si="13"/>
        <v>638251.92000000016</v>
      </c>
    </row>
    <row r="728" spans="1:10" ht="50.25" customHeight="1" x14ac:dyDescent="0.2">
      <c r="A728" s="848">
        <v>44426</v>
      </c>
      <c r="B728" s="154">
        <v>2429</v>
      </c>
      <c r="C728" s="864" t="s">
        <v>8217</v>
      </c>
      <c r="D728" s="846"/>
      <c r="E728" s="863">
        <v>15400</v>
      </c>
      <c r="F728" s="820">
        <f t="shared" si="13"/>
        <v>622851.92000000016</v>
      </c>
      <c r="J728" s="103"/>
    </row>
    <row r="729" spans="1:10" ht="30" customHeight="1" x14ac:dyDescent="0.2">
      <c r="A729" s="759">
        <v>44427</v>
      </c>
      <c r="B729" s="137">
        <v>2430</v>
      </c>
      <c r="C729" s="864" t="str">
        <f>UPPER("pago reposición caja chica Barahona para cubrir desembolsos desde no. 5560 al 5576 D/F 22/6/21 al 15/7/21 ")</f>
        <v xml:space="preserve">PAGO REPOSICIÓN CAJA CHICA BARAHONA PARA CUBRIR DESEMBOLSOS DESDE NO. 5560 AL 5576 D/F 22/6/21 AL 15/7/21 </v>
      </c>
      <c r="D729" s="598"/>
      <c r="E729" s="866">
        <v>41412.769999999997</v>
      </c>
      <c r="F729" s="40">
        <f t="shared" si="13"/>
        <v>581439.15000000014</v>
      </c>
    </row>
    <row r="730" spans="1:10" ht="29.25" customHeight="1" x14ac:dyDescent="0.2">
      <c r="A730" s="759">
        <v>44427</v>
      </c>
      <c r="B730" s="137">
        <v>2431</v>
      </c>
      <c r="C730" s="864" t="str">
        <f>UPPER("Pago reposición caja chica Bahoruco para cubrir los gatos relacionados a los recibos No. 299 al 309 d/f 08/7/21 al 2/8/21")</f>
        <v>PAGO REPOSICIÓN CAJA CHICA BAHORUCO PARA CUBRIR LOS GATOS RELACIONADOS A LOS RECIBOS NO. 299 AL 309 D/F 08/7/21 AL 2/8/21</v>
      </c>
      <c r="D730" s="598"/>
      <c r="E730" s="866">
        <v>5620</v>
      </c>
      <c r="F730" s="40">
        <f t="shared" si="13"/>
        <v>575819.15000000014</v>
      </c>
    </row>
    <row r="731" spans="1:10" ht="36" customHeight="1" x14ac:dyDescent="0.2">
      <c r="A731" s="759">
        <v>44433</v>
      </c>
      <c r="B731" s="137">
        <v>2432</v>
      </c>
      <c r="C731" s="864" t="str">
        <f>UPPER("pago viatico por viaje a STO. DGO. El día 6/7/21 con el objetivo de participar en reunión con el director de comercial")</f>
        <v>PAGO VIATICO POR VIAJE A STO. DGO. EL DÍA 6/7/21 CON EL OBJETIVO DE PARTICIPAR EN REUNIÓN CON EL DIRECTOR DE COMERCIAL</v>
      </c>
      <c r="D731" s="598"/>
      <c r="E731" s="867">
        <v>2750</v>
      </c>
      <c r="F731" s="40">
        <f t="shared" si="13"/>
        <v>573069.15000000014</v>
      </c>
    </row>
    <row r="732" spans="1:10" ht="30.75" customHeight="1" x14ac:dyDescent="0.2">
      <c r="A732" s="759">
        <v>44433</v>
      </c>
      <c r="B732" s="137">
        <v>2433</v>
      </c>
      <c r="C732" s="864" t="str">
        <f>UPPER("pago de fact. B1100008223 D/F 5/5/21 pago alquiler comercial Villa Central correspondiente al mes de Abril /21 ")</f>
        <v xml:space="preserve">PAGO DE FACT. B1100008223 D/F 5/5/21 PAGO ALQUILER COMERCIAL VILLA CENTRAL CORRESPONDIENTE AL MES DE ABRIL /21 </v>
      </c>
      <c r="D732" s="598"/>
      <c r="E732" s="867">
        <v>9000</v>
      </c>
      <c r="F732" s="40">
        <f t="shared" si="13"/>
        <v>564069.15000000014</v>
      </c>
    </row>
    <row r="733" spans="1:10" x14ac:dyDescent="0.2">
      <c r="A733" s="14"/>
      <c r="B733" s="20"/>
      <c r="C733" s="31"/>
      <c r="D733" s="69"/>
      <c r="E733" s="108"/>
      <c r="F733" s="103"/>
    </row>
    <row r="734" spans="1:10" x14ac:dyDescent="0.2">
      <c r="A734" s="14"/>
      <c r="B734" s="20"/>
      <c r="C734" s="31"/>
      <c r="D734" s="69"/>
      <c r="E734" s="108"/>
      <c r="F734" s="103"/>
    </row>
    <row r="735" spans="1:10" x14ac:dyDescent="0.2">
      <c r="A735" s="14"/>
      <c r="B735" s="20"/>
      <c r="C735" s="31"/>
      <c r="D735" s="69"/>
      <c r="E735" s="108"/>
      <c r="F735" s="103"/>
    </row>
    <row r="736" spans="1:10" x14ac:dyDescent="0.2">
      <c r="A736" s="14"/>
      <c r="B736" s="20"/>
      <c r="C736" s="31"/>
      <c r="D736" s="69"/>
      <c r="E736" s="108"/>
      <c r="F736" s="103"/>
    </row>
    <row r="737" spans="1:6" x14ac:dyDescent="0.2">
      <c r="A737" s="14"/>
      <c r="B737" s="20"/>
      <c r="C737" s="31"/>
      <c r="D737" s="69"/>
      <c r="E737" s="108"/>
      <c r="F737" s="103"/>
    </row>
    <row r="738" spans="1:6" x14ac:dyDescent="0.2">
      <c r="A738" s="14"/>
      <c r="B738" s="20"/>
      <c r="C738" s="31"/>
      <c r="D738" s="69"/>
      <c r="E738" s="108"/>
      <c r="F738" s="103"/>
    </row>
    <row r="739" spans="1:6" x14ac:dyDescent="0.2">
      <c r="A739" s="14"/>
      <c r="B739" s="20"/>
      <c r="C739" s="31"/>
      <c r="D739" s="69"/>
      <c r="E739" s="108"/>
      <c r="F739" s="103"/>
    </row>
    <row r="740" spans="1:6" x14ac:dyDescent="0.2">
      <c r="A740" s="14"/>
      <c r="B740" s="20"/>
      <c r="C740" s="31"/>
      <c r="D740" s="69"/>
      <c r="E740" s="108"/>
      <c r="F740" s="103"/>
    </row>
    <row r="741" spans="1:6" x14ac:dyDescent="0.2">
      <c r="A741" s="14"/>
      <c r="B741" s="20"/>
      <c r="C741" s="31"/>
      <c r="D741" s="69"/>
      <c r="E741" s="108"/>
      <c r="F741" s="103"/>
    </row>
    <row r="742" spans="1:6" x14ac:dyDescent="0.2">
      <c r="A742" s="14"/>
      <c r="B742" s="20"/>
      <c r="C742" s="31"/>
      <c r="D742" s="69"/>
      <c r="E742" s="108"/>
      <c r="F742" s="103"/>
    </row>
    <row r="743" spans="1:6" x14ac:dyDescent="0.2">
      <c r="A743" s="14"/>
      <c r="B743" s="20"/>
      <c r="C743" s="31"/>
      <c r="D743" s="69"/>
      <c r="E743" s="108"/>
      <c r="F743" s="103"/>
    </row>
    <row r="744" spans="1:6" x14ac:dyDescent="0.2">
      <c r="A744" s="14"/>
      <c r="B744" s="20"/>
      <c r="C744" s="31"/>
      <c r="D744" s="69"/>
      <c r="E744" s="108"/>
      <c r="F744" s="103"/>
    </row>
    <row r="745" spans="1:6" x14ac:dyDescent="0.2">
      <c r="A745" s="14"/>
      <c r="B745" s="20"/>
      <c r="C745" s="31"/>
      <c r="D745" s="69"/>
      <c r="E745" s="108"/>
      <c r="F745" s="103"/>
    </row>
    <row r="746" spans="1:6" x14ac:dyDescent="0.2">
      <c r="A746" s="14"/>
      <c r="B746" s="20"/>
      <c r="C746" s="31"/>
      <c r="D746" s="69"/>
      <c r="E746" s="108"/>
      <c r="F746" s="103"/>
    </row>
    <row r="747" spans="1:6" x14ac:dyDescent="0.2">
      <c r="A747" s="14"/>
      <c r="B747" s="20"/>
      <c r="C747" s="31"/>
      <c r="D747" s="69"/>
      <c r="E747" s="108"/>
      <c r="F747" s="103"/>
    </row>
    <row r="748" spans="1:6" x14ac:dyDescent="0.2">
      <c r="A748" s="14"/>
      <c r="B748" s="20"/>
      <c r="C748" s="31"/>
      <c r="D748" s="69"/>
      <c r="E748" s="108"/>
      <c r="F748" s="103"/>
    </row>
    <row r="749" spans="1:6" x14ac:dyDescent="0.2">
      <c r="A749" s="14"/>
      <c r="B749" s="20"/>
      <c r="C749" s="31"/>
      <c r="D749" s="69"/>
      <c r="E749" s="108"/>
      <c r="F749" s="103"/>
    </row>
    <row r="750" spans="1:6" x14ac:dyDescent="0.2">
      <c r="A750" s="14"/>
      <c r="B750" s="20"/>
      <c r="C750" s="31"/>
      <c r="D750" s="69"/>
      <c r="E750" s="108"/>
      <c r="F750" s="103"/>
    </row>
    <row r="751" spans="1:6" x14ac:dyDescent="0.2">
      <c r="A751" s="14"/>
      <c r="B751" s="20"/>
      <c r="C751" s="31"/>
      <c r="D751" s="69"/>
      <c r="E751" s="108"/>
      <c r="F751" s="103"/>
    </row>
    <row r="752" spans="1:6" x14ac:dyDescent="0.2">
      <c r="A752" s="14"/>
      <c r="B752" s="20"/>
      <c r="C752" s="31"/>
      <c r="D752" s="69"/>
      <c r="E752" s="108"/>
      <c r="F752" s="103"/>
    </row>
    <row r="753" spans="1:6" x14ac:dyDescent="0.2">
      <c r="A753" s="14"/>
      <c r="B753" s="20"/>
      <c r="C753" s="31"/>
      <c r="D753" s="69"/>
      <c r="E753" s="108"/>
      <c r="F753" s="103"/>
    </row>
    <row r="754" spans="1:6" x14ac:dyDescent="0.2">
      <c r="A754" s="14"/>
      <c r="B754" s="20"/>
      <c r="C754" s="31"/>
      <c r="D754" s="69"/>
      <c r="E754" s="108"/>
      <c r="F754" s="103"/>
    </row>
    <row r="755" spans="1:6" x14ac:dyDescent="0.2">
      <c r="A755" s="14"/>
      <c r="B755" s="20"/>
      <c r="C755" s="31"/>
      <c r="D755" s="69"/>
      <c r="E755" s="108"/>
      <c r="F755" s="103"/>
    </row>
    <row r="756" spans="1:6" x14ac:dyDescent="0.2">
      <c r="A756" s="14"/>
      <c r="B756" s="20"/>
      <c r="C756" s="31"/>
      <c r="D756" s="69"/>
      <c r="E756" s="108"/>
      <c r="F756" s="103"/>
    </row>
    <row r="757" spans="1:6" x14ac:dyDescent="0.2">
      <c r="A757" s="14"/>
      <c r="B757" s="20"/>
      <c r="C757" s="31"/>
      <c r="D757" s="69"/>
      <c r="E757" s="108"/>
      <c r="F757" s="103"/>
    </row>
    <row r="758" spans="1:6" x14ac:dyDescent="0.2">
      <c r="A758" s="14"/>
      <c r="B758" s="20"/>
      <c r="C758" s="31"/>
      <c r="D758" s="69"/>
      <c r="E758" s="108"/>
      <c r="F758" s="103"/>
    </row>
    <row r="759" spans="1:6" x14ac:dyDescent="0.2">
      <c r="A759" s="14"/>
      <c r="B759" s="20"/>
      <c r="C759" s="31"/>
      <c r="D759" s="69"/>
      <c r="E759" s="108"/>
      <c r="F759" s="103"/>
    </row>
    <row r="760" spans="1:6" x14ac:dyDescent="0.2">
      <c r="A760" s="14"/>
      <c r="B760" s="20"/>
      <c r="C760" s="31"/>
      <c r="D760" s="69"/>
      <c r="E760" s="108"/>
      <c r="F760" s="103"/>
    </row>
    <row r="761" spans="1:6" x14ac:dyDescent="0.2">
      <c r="A761" s="14"/>
      <c r="B761" s="20"/>
      <c r="C761" s="31"/>
      <c r="D761" s="69"/>
      <c r="E761" s="108"/>
      <c r="F761" s="103"/>
    </row>
    <row r="762" spans="1:6" x14ac:dyDescent="0.2">
      <c r="A762" s="14"/>
      <c r="B762" s="20"/>
      <c r="C762" s="31"/>
      <c r="D762" s="69"/>
      <c r="E762" s="108"/>
      <c r="F762" s="103"/>
    </row>
    <row r="763" spans="1:6" x14ac:dyDescent="0.2">
      <c r="A763" s="14"/>
      <c r="B763" s="20"/>
      <c r="C763" s="31"/>
      <c r="D763" s="69"/>
      <c r="E763" s="108"/>
      <c r="F763" s="103"/>
    </row>
    <row r="764" spans="1:6" x14ac:dyDescent="0.2">
      <c r="A764" s="14"/>
      <c r="B764" s="20"/>
      <c r="C764" s="31"/>
      <c r="D764" s="69"/>
      <c r="E764" s="108"/>
      <c r="F764" s="103"/>
    </row>
    <row r="765" spans="1:6" x14ac:dyDescent="0.2">
      <c r="A765" s="14"/>
      <c r="B765" s="20"/>
      <c r="C765" s="31"/>
      <c r="D765" s="69"/>
      <c r="E765" s="108"/>
      <c r="F765" s="103"/>
    </row>
    <row r="766" spans="1:6" x14ac:dyDescent="0.2">
      <c r="A766" s="14"/>
      <c r="B766" s="20"/>
      <c r="C766" s="31"/>
      <c r="D766" s="69"/>
      <c r="E766" s="108"/>
      <c r="F766" s="103"/>
    </row>
    <row r="767" spans="1:6" x14ac:dyDescent="0.2">
      <c r="A767" s="14"/>
      <c r="B767" s="20"/>
      <c r="C767" s="31"/>
      <c r="D767" s="69"/>
      <c r="E767" s="108"/>
      <c r="F767" s="103"/>
    </row>
    <row r="768" spans="1:6" x14ac:dyDescent="0.2">
      <c r="A768" s="14"/>
      <c r="B768" s="20"/>
      <c r="C768" s="31"/>
      <c r="D768" s="69"/>
      <c r="E768" s="108"/>
      <c r="F768" s="103"/>
    </row>
    <row r="769" spans="1:60" x14ac:dyDescent="0.2">
      <c r="A769" s="14"/>
      <c r="B769" s="20"/>
      <c r="C769" s="31"/>
      <c r="D769" s="69"/>
      <c r="E769" s="108"/>
      <c r="F769" s="103"/>
    </row>
    <row r="770" spans="1:60" x14ac:dyDescent="0.2">
      <c r="A770" s="14"/>
      <c r="B770" s="20"/>
      <c r="C770" s="31"/>
      <c r="D770" s="69"/>
      <c r="E770" s="108"/>
      <c r="F770" s="103"/>
    </row>
    <row r="771" spans="1:60" x14ac:dyDescent="0.2">
      <c r="A771" s="14"/>
      <c r="B771" s="20"/>
      <c r="C771" s="31"/>
      <c r="D771" s="69"/>
      <c r="E771" s="108"/>
      <c r="F771" s="103"/>
    </row>
    <row r="772" spans="1:60" x14ac:dyDescent="0.2">
      <c r="A772" s="14"/>
      <c r="B772" s="20"/>
      <c r="C772" s="31"/>
      <c r="D772" s="69"/>
      <c r="E772" s="108"/>
      <c r="F772" s="103"/>
    </row>
    <row r="773" spans="1:60" x14ac:dyDescent="0.2">
      <c r="A773" s="14"/>
      <c r="B773" s="20"/>
      <c r="C773" s="31"/>
      <c r="D773" s="69"/>
      <c r="E773" s="108"/>
      <c r="F773" s="103"/>
    </row>
    <row r="774" spans="1:60" x14ac:dyDescent="0.2">
      <c r="A774" s="14"/>
      <c r="B774" s="20"/>
      <c r="C774" s="31"/>
      <c r="D774" s="69"/>
      <c r="E774" s="108"/>
      <c r="F774" s="103"/>
    </row>
    <row r="775" spans="1:60" x14ac:dyDescent="0.2">
      <c r="A775" s="14"/>
      <c r="B775" s="20"/>
      <c r="C775" s="31"/>
      <c r="D775" s="69"/>
      <c r="E775" s="108"/>
      <c r="F775" s="103"/>
    </row>
    <row r="776" spans="1:60" s="628" customFormat="1" ht="15" customHeight="1" x14ac:dyDescent="0.25">
      <c r="A776" s="887" t="s">
        <v>0</v>
      </c>
      <c r="B776" s="887"/>
      <c r="C776" s="887"/>
      <c r="D776" s="887"/>
      <c r="E776" s="887"/>
      <c r="F776" s="887"/>
      <c r="G776" s="744"/>
      <c r="H776" s="744"/>
      <c r="I776" s="744"/>
      <c r="J776" s="744"/>
      <c r="K776" s="744"/>
      <c r="L776" s="744"/>
      <c r="M776" s="744"/>
      <c r="N776" s="744"/>
      <c r="O776" s="744"/>
      <c r="P776" s="744"/>
      <c r="Q776" s="744"/>
      <c r="R776" s="744"/>
      <c r="S776" s="744"/>
      <c r="T776" s="744"/>
      <c r="U776" s="744"/>
      <c r="V776" s="744"/>
      <c r="W776" s="744"/>
      <c r="X776" s="744"/>
      <c r="Y776" s="744"/>
      <c r="Z776" s="744"/>
      <c r="AA776" s="744"/>
      <c r="AB776" s="744"/>
      <c r="AC776" s="744"/>
      <c r="AD776" s="744"/>
      <c r="AE776" s="744"/>
      <c r="AF776" s="744"/>
      <c r="AG776" s="744"/>
      <c r="AH776" s="744"/>
      <c r="AI776" s="744"/>
      <c r="AJ776" s="744"/>
      <c r="AK776" s="744"/>
      <c r="AL776" s="744"/>
      <c r="AM776" s="744"/>
      <c r="AN776" s="744"/>
      <c r="AO776" s="744"/>
      <c r="AP776" s="744"/>
      <c r="AQ776" s="744"/>
      <c r="AR776" s="744"/>
      <c r="AS776" s="744"/>
      <c r="AT776" s="744"/>
      <c r="AU776" s="744"/>
      <c r="AV776" s="744"/>
      <c r="AW776" s="744"/>
      <c r="AX776" s="744"/>
      <c r="AY776" s="744"/>
      <c r="AZ776" s="744"/>
      <c r="BA776" s="744"/>
      <c r="BB776" s="744"/>
      <c r="BC776" s="744"/>
      <c r="BD776" s="744"/>
      <c r="BE776" s="744"/>
      <c r="BF776" s="744"/>
      <c r="BG776" s="744"/>
      <c r="BH776" s="744"/>
    </row>
    <row r="777" spans="1:60" s="758" customFormat="1" ht="15" customHeight="1" x14ac:dyDescent="0.25">
      <c r="A777" s="887" t="s">
        <v>1</v>
      </c>
      <c r="B777" s="887"/>
      <c r="C777" s="887"/>
      <c r="D777" s="887"/>
      <c r="E777" s="887"/>
      <c r="F777" s="887"/>
      <c r="G777" s="744"/>
      <c r="H777" s="757"/>
      <c r="I777" s="757"/>
      <c r="J777" s="757"/>
      <c r="K777" s="757"/>
      <c r="L777" s="757"/>
      <c r="M777" s="757"/>
      <c r="N777" s="757"/>
      <c r="O777" s="757"/>
      <c r="P777" s="757"/>
      <c r="Q777" s="757"/>
      <c r="R777" s="757"/>
      <c r="S777" s="757"/>
      <c r="T777" s="757"/>
      <c r="U777" s="757"/>
      <c r="V777" s="757"/>
      <c r="W777" s="757"/>
      <c r="X777" s="757"/>
      <c r="Y777" s="757"/>
      <c r="Z777" s="757"/>
      <c r="AA777" s="757"/>
      <c r="AB777" s="757"/>
      <c r="AC777" s="757"/>
      <c r="AD777" s="757"/>
      <c r="AE777" s="757"/>
      <c r="AF777" s="757"/>
      <c r="AG777" s="757"/>
      <c r="AH777" s="757"/>
      <c r="AI777" s="757"/>
      <c r="AJ777" s="757"/>
      <c r="AK777" s="757"/>
      <c r="AL777" s="757"/>
      <c r="AM777" s="757"/>
      <c r="AN777" s="757"/>
      <c r="AO777" s="757"/>
      <c r="AP777" s="757"/>
      <c r="AQ777" s="757"/>
      <c r="AR777" s="757"/>
      <c r="AS777" s="757"/>
      <c r="AT777" s="757"/>
      <c r="AU777" s="757"/>
      <c r="AV777" s="757"/>
      <c r="AW777" s="757"/>
      <c r="AX777" s="757"/>
      <c r="AY777" s="757"/>
      <c r="AZ777" s="757"/>
      <c r="BA777" s="757"/>
      <c r="BB777" s="757"/>
      <c r="BC777" s="757"/>
      <c r="BD777" s="757"/>
      <c r="BE777" s="757"/>
      <c r="BF777" s="757"/>
      <c r="BG777" s="757"/>
      <c r="BH777" s="757"/>
    </row>
    <row r="778" spans="1:60" s="758" customFormat="1" ht="15" customHeight="1" x14ac:dyDescent="0.25">
      <c r="A778" s="889" t="s">
        <v>7658</v>
      </c>
      <c r="B778" s="889"/>
      <c r="C778" s="889"/>
      <c r="D778" s="889"/>
      <c r="E778" s="889"/>
      <c r="F778" s="889"/>
      <c r="G778" s="744"/>
      <c r="H778" s="757"/>
      <c r="I778" s="757"/>
      <c r="J778" s="757"/>
      <c r="K778" s="757"/>
      <c r="L778" s="757"/>
      <c r="M778" s="757"/>
      <c r="N778" s="757"/>
      <c r="O778" s="757"/>
      <c r="P778" s="757"/>
      <c r="Q778" s="757"/>
      <c r="R778" s="757"/>
      <c r="S778" s="757"/>
      <c r="T778" s="757"/>
      <c r="U778" s="757"/>
      <c r="V778" s="757"/>
      <c r="W778" s="757"/>
      <c r="X778" s="757"/>
      <c r="Y778" s="757"/>
      <c r="Z778" s="757"/>
      <c r="AA778" s="757"/>
      <c r="AB778" s="757"/>
      <c r="AC778" s="757"/>
      <c r="AD778" s="757"/>
      <c r="AE778" s="757"/>
      <c r="AF778" s="757"/>
      <c r="AG778" s="757"/>
      <c r="AH778" s="757"/>
      <c r="AI778" s="757"/>
      <c r="AJ778" s="757"/>
      <c r="AK778" s="757"/>
      <c r="AL778" s="757"/>
      <c r="AM778" s="757"/>
      <c r="AN778" s="757"/>
      <c r="AO778" s="757"/>
      <c r="AP778" s="757"/>
      <c r="AQ778" s="757"/>
      <c r="AR778" s="757"/>
      <c r="AS778" s="757"/>
      <c r="AT778" s="757"/>
      <c r="AU778" s="757"/>
      <c r="AV778" s="757"/>
      <c r="AW778" s="757"/>
      <c r="AX778" s="757"/>
      <c r="AY778" s="757"/>
      <c r="AZ778" s="757"/>
      <c r="BA778" s="757"/>
      <c r="BB778" s="757"/>
      <c r="BC778" s="757"/>
      <c r="BD778" s="757"/>
      <c r="BE778" s="757"/>
      <c r="BF778" s="757"/>
      <c r="BG778" s="757"/>
      <c r="BH778" s="757"/>
    </row>
    <row r="779" spans="1:60" s="758" customFormat="1" ht="15" customHeight="1" x14ac:dyDescent="0.25">
      <c r="A779" s="889" t="s">
        <v>2</v>
      </c>
      <c r="B779" s="889"/>
      <c r="C779" s="889"/>
      <c r="D779" s="889"/>
      <c r="E779" s="889"/>
      <c r="F779" s="889"/>
      <c r="G779" s="744"/>
      <c r="H779" s="757"/>
      <c r="I779" s="757"/>
      <c r="J779" s="757"/>
      <c r="K779" s="757"/>
      <c r="L779" s="757"/>
      <c r="M779" s="757"/>
      <c r="N779" s="757"/>
      <c r="O779" s="757"/>
      <c r="P779" s="757"/>
      <c r="Q779" s="757"/>
      <c r="R779" s="757"/>
      <c r="S779" s="757"/>
      <c r="T779" s="757"/>
      <c r="U779" s="757"/>
      <c r="V779" s="757"/>
      <c r="W779" s="757"/>
      <c r="X779" s="757"/>
      <c r="Y779" s="757"/>
      <c r="Z779" s="757"/>
      <c r="AA779" s="757"/>
      <c r="AB779" s="757"/>
      <c r="AC779" s="757"/>
      <c r="AD779" s="757"/>
      <c r="AE779" s="757"/>
      <c r="AF779" s="757"/>
      <c r="AG779" s="757"/>
      <c r="AH779" s="757"/>
      <c r="AI779" s="757"/>
      <c r="AJ779" s="757"/>
      <c r="AK779" s="757"/>
      <c r="AL779" s="757"/>
      <c r="AM779" s="757"/>
      <c r="AN779" s="757"/>
      <c r="AO779" s="757"/>
      <c r="AP779" s="757"/>
      <c r="AQ779" s="757"/>
      <c r="AR779" s="757"/>
      <c r="AS779" s="757"/>
      <c r="AT779" s="757"/>
      <c r="AU779" s="757"/>
      <c r="AV779" s="757"/>
      <c r="AW779" s="757"/>
      <c r="AX779" s="757"/>
      <c r="AY779" s="757"/>
      <c r="AZ779" s="757"/>
      <c r="BA779" s="757"/>
      <c r="BB779" s="757"/>
      <c r="BC779" s="757"/>
      <c r="BD779" s="757"/>
      <c r="BE779" s="757"/>
      <c r="BF779" s="757"/>
      <c r="BG779" s="757"/>
      <c r="BH779" s="757"/>
    </row>
    <row r="780" spans="1:60" s="758" customFormat="1" ht="15" customHeight="1" x14ac:dyDescent="0.25">
      <c r="A780" s="738"/>
      <c r="B780" s="751"/>
      <c r="C780" s="755"/>
      <c r="D780" s="756"/>
      <c r="E780" s="753"/>
      <c r="F780" s="754"/>
      <c r="G780" s="744"/>
      <c r="H780" s="757"/>
      <c r="I780" s="757"/>
      <c r="J780" s="757"/>
      <c r="K780" s="757"/>
      <c r="L780" s="757"/>
      <c r="M780" s="757"/>
      <c r="N780" s="757"/>
      <c r="O780" s="757"/>
      <c r="P780" s="757"/>
      <c r="Q780" s="757"/>
      <c r="R780" s="757"/>
      <c r="S780" s="757"/>
      <c r="T780" s="757"/>
      <c r="U780" s="757"/>
      <c r="V780" s="757"/>
      <c r="W780" s="757"/>
      <c r="X780" s="757"/>
      <c r="Y780" s="757"/>
      <c r="Z780" s="757"/>
      <c r="AA780" s="757"/>
      <c r="AB780" s="757"/>
      <c r="AC780" s="757"/>
      <c r="AD780" s="757"/>
      <c r="AE780" s="757"/>
      <c r="AF780" s="757"/>
      <c r="AG780" s="757"/>
      <c r="AH780" s="757"/>
      <c r="AI780" s="757"/>
      <c r="AJ780" s="757"/>
      <c r="AK780" s="757"/>
      <c r="AL780" s="757"/>
      <c r="AM780" s="757"/>
      <c r="AN780" s="757"/>
      <c r="AO780" s="757"/>
      <c r="AP780" s="757"/>
      <c r="AQ780" s="757"/>
      <c r="AR780" s="757"/>
      <c r="AS780" s="757"/>
      <c r="AT780" s="757"/>
      <c r="AU780" s="757"/>
      <c r="AV780" s="757"/>
      <c r="AW780" s="757"/>
      <c r="AX780" s="757"/>
      <c r="AY780" s="757"/>
      <c r="AZ780" s="757"/>
      <c r="BA780" s="757"/>
      <c r="BB780" s="757"/>
      <c r="BC780" s="757"/>
      <c r="BD780" s="757"/>
      <c r="BE780" s="757"/>
      <c r="BF780" s="757"/>
      <c r="BG780" s="757"/>
      <c r="BH780" s="757"/>
    </row>
    <row r="781" spans="1:60" s="258" customFormat="1" ht="33" customHeight="1" x14ac:dyDescent="0.2">
      <c r="A781" s="1022" t="s">
        <v>29</v>
      </c>
      <c r="B781" s="1022"/>
      <c r="C781" s="1022"/>
      <c r="D781" s="1022"/>
      <c r="E781" s="1022"/>
      <c r="F781" s="1022"/>
      <c r="G781" s="14"/>
      <c r="H781" s="623"/>
      <c r="I781" s="623"/>
      <c r="J781" s="623"/>
      <c r="K781" s="623"/>
      <c r="L781" s="623"/>
      <c r="M781" s="623"/>
      <c r="N781" s="623"/>
      <c r="O781" s="623"/>
      <c r="P781" s="623"/>
      <c r="Q781" s="623"/>
      <c r="R781" s="623"/>
      <c r="S781" s="623"/>
      <c r="T781" s="623"/>
      <c r="U781" s="623"/>
      <c r="V781" s="623"/>
      <c r="W781" s="623"/>
      <c r="X781" s="623"/>
      <c r="Y781" s="623"/>
      <c r="Z781" s="623"/>
      <c r="AA781" s="623"/>
      <c r="AB781" s="623"/>
      <c r="AC781" s="623"/>
      <c r="AD781" s="623"/>
      <c r="AE781" s="623"/>
      <c r="AF781" s="623"/>
      <c r="AG781" s="623"/>
      <c r="AH781" s="623"/>
      <c r="AI781" s="623"/>
      <c r="AJ781" s="623"/>
      <c r="AK781" s="623"/>
      <c r="AL781" s="623"/>
      <c r="AM781" s="623"/>
      <c r="AN781" s="623"/>
      <c r="AO781" s="623"/>
      <c r="AP781" s="623"/>
      <c r="AQ781" s="623"/>
      <c r="AR781" s="623"/>
      <c r="AS781" s="623"/>
      <c r="AT781" s="623"/>
      <c r="AU781" s="623"/>
      <c r="AV781" s="623"/>
      <c r="AW781" s="623"/>
      <c r="AX781" s="623"/>
      <c r="AY781" s="623"/>
      <c r="AZ781" s="623"/>
      <c r="BA781" s="623"/>
      <c r="BB781" s="623"/>
      <c r="BC781" s="623"/>
      <c r="BD781" s="623"/>
      <c r="BE781" s="623"/>
      <c r="BF781" s="623"/>
      <c r="BG781" s="623"/>
      <c r="BH781" s="623"/>
    </row>
    <row r="782" spans="1:60" s="258" customFormat="1" ht="30" customHeight="1" x14ac:dyDescent="0.2">
      <c r="A782" s="1022" t="s">
        <v>4</v>
      </c>
      <c r="B782" s="1022"/>
      <c r="C782" s="1022"/>
      <c r="D782" s="1022"/>
      <c r="E782" s="1022"/>
      <c r="F782" s="727">
        <v>407651.36</v>
      </c>
      <c r="G782" s="14"/>
      <c r="H782" s="623"/>
      <c r="I782" s="623"/>
      <c r="J782" s="623"/>
      <c r="K782" s="623"/>
      <c r="L782" s="623"/>
      <c r="M782" s="623"/>
      <c r="N782" s="623"/>
      <c r="O782" s="623"/>
      <c r="P782" s="623"/>
      <c r="Q782" s="623"/>
      <c r="R782" s="623"/>
      <c r="S782" s="623"/>
      <c r="T782" s="623"/>
      <c r="U782" s="623"/>
      <c r="V782" s="623"/>
      <c r="W782" s="623"/>
      <c r="X782" s="623"/>
      <c r="Y782" s="623"/>
      <c r="Z782" s="623"/>
      <c r="AA782" s="623"/>
      <c r="AB782" s="623"/>
      <c r="AC782" s="623"/>
      <c r="AD782" s="623"/>
      <c r="AE782" s="623"/>
      <c r="AF782" s="623"/>
      <c r="AG782" s="623"/>
      <c r="AH782" s="623"/>
      <c r="AI782" s="623"/>
      <c r="AJ782" s="623"/>
      <c r="AK782" s="623"/>
      <c r="AL782" s="623"/>
      <c r="AM782" s="623"/>
      <c r="AN782" s="623"/>
      <c r="AO782" s="623"/>
      <c r="AP782" s="623"/>
      <c r="AQ782" s="623"/>
      <c r="AR782" s="623"/>
      <c r="AS782" s="623"/>
      <c r="AT782" s="623"/>
      <c r="AU782" s="623"/>
      <c r="AV782" s="623"/>
      <c r="AW782" s="623"/>
      <c r="AX782" s="623"/>
      <c r="AY782" s="623"/>
      <c r="AZ782" s="623"/>
      <c r="BA782" s="623"/>
      <c r="BB782" s="623"/>
      <c r="BC782" s="623"/>
      <c r="BD782" s="623"/>
      <c r="BE782" s="623"/>
      <c r="BF782" s="623"/>
      <c r="BG782" s="623"/>
      <c r="BH782" s="623"/>
    </row>
    <row r="783" spans="1:60" s="258" customFormat="1" ht="15.75" customHeight="1" x14ac:dyDescent="0.2">
      <c r="A783" s="879" t="s">
        <v>5</v>
      </c>
      <c r="B783" s="879" t="s">
        <v>23</v>
      </c>
      <c r="C783" s="879" t="s">
        <v>22</v>
      </c>
      <c r="D783" s="879" t="s">
        <v>8</v>
      </c>
      <c r="E783" s="879" t="s">
        <v>9</v>
      </c>
      <c r="F783" s="879" t="s">
        <v>6181</v>
      </c>
      <c r="G783" s="14"/>
      <c r="H783" s="623"/>
      <c r="I783" s="623"/>
      <c r="J783" s="623"/>
      <c r="K783" s="623"/>
      <c r="L783" s="623"/>
      <c r="M783" s="623"/>
      <c r="N783" s="623"/>
      <c r="O783" s="623"/>
      <c r="P783" s="623"/>
      <c r="Q783" s="623"/>
      <c r="R783" s="623"/>
      <c r="S783" s="623"/>
      <c r="T783" s="623"/>
      <c r="U783" s="623"/>
      <c r="V783" s="623"/>
      <c r="W783" s="623"/>
      <c r="X783" s="623"/>
      <c r="Y783" s="623"/>
      <c r="Z783" s="623"/>
      <c r="AA783" s="623"/>
      <c r="AB783" s="623"/>
      <c r="AC783" s="623"/>
      <c r="AD783" s="623"/>
      <c r="AE783" s="623"/>
      <c r="AF783" s="623"/>
      <c r="AG783" s="623"/>
      <c r="AH783" s="623"/>
      <c r="AI783" s="623"/>
      <c r="AJ783" s="623"/>
      <c r="AK783" s="623"/>
      <c r="AL783" s="623"/>
      <c r="AM783" s="623"/>
      <c r="AN783" s="623"/>
      <c r="AO783" s="623"/>
      <c r="AP783" s="623"/>
      <c r="AQ783" s="623"/>
      <c r="AR783" s="623"/>
      <c r="AS783" s="623"/>
      <c r="AT783" s="623"/>
      <c r="AU783" s="623"/>
      <c r="AV783" s="623"/>
      <c r="AW783" s="623"/>
      <c r="AX783" s="623"/>
      <c r="AY783" s="623"/>
      <c r="AZ783" s="623"/>
      <c r="BA783" s="623"/>
      <c r="BB783" s="623"/>
      <c r="BC783" s="623"/>
      <c r="BD783" s="623"/>
      <c r="BE783" s="623"/>
      <c r="BF783" s="623"/>
      <c r="BG783" s="623"/>
      <c r="BH783" s="623"/>
    </row>
    <row r="784" spans="1:60" s="258" customFormat="1" ht="15" customHeight="1" x14ac:dyDescent="0.2">
      <c r="A784" s="61"/>
      <c r="B784" s="1"/>
      <c r="C784" s="2" t="s">
        <v>27</v>
      </c>
      <c r="D784" s="40">
        <v>3052689.39</v>
      </c>
      <c r="E784" s="40"/>
      <c r="F784" s="494">
        <f>F782+D784</f>
        <v>3460340.75</v>
      </c>
      <c r="G784" s="14"/>
      <c r="H784" s="623"/>
      <c r="I784" s="623"/>
      <c r="J784" s="623"/>
      <c r="K784" s="623"/>
      <c r="L784" s="623"/>
      <c r="M784" s="623"/>
      <c r="N784" s="623"/>
      <c r="O784" s="623"/>
      <c r="P784" s="623"/>
      <c r="Q784" s="623"/>
      <c r="R784" s="623"/>
      <c r="S784" s="623"/>
      <c r="T784" s="623"/>
      <c r="U784" s="623"/>
      <c r="V784" s="623"/>
      <c r="W784" s="623"/>
      <c r="X784" s="623"/>
      <c r="Y784" s="623"/>
      <c r="Z784" s="623"/>
      <c r="AA784" s="623"/>
      <c r="AB784" s="623"/>
      <c r="AC784" s="623"/>
      <c r="AD784" s="623"/>
      <c r="AE784" s="623"/>
      <c r="AF784" s="623"/>
      <c r="AG784" s="623"/>
      <c r="AH784" s="623"/>
      <c r="AI784" s="623"/>
      <c r="AJ784" s="623"/>
      <c r="AK784" s="623"/>
      <c r="AL784" s="623"/>
      <c r="AM784" s="623"/>
      <c r="AN784" s="623"/>
      <c r="AO784" s="623"/>
      <c r="AP784" s="623"/>
      <c r="AQ784" s="623"/>
      <c r="AR784" s="623"/>
      <c r="AS784" s="623"/>
      <c r="AT784" s="623"/>
      <c r="AU784" s="623"/>
      <c r="AV784" s="623"/>
      <c r="AW784" s="623"/>
      <c r="AX784" s="623"/>
      <c r="AY784" s="623"/>
      <c r="AZ784" s="623"/>
      <c r="BA784" s="623"/>
      <c r="BB784" s="623"/>
      <c r="BC784" s="623"/>
      <c r="BD784" s="623"/>
      <c r="BE784" s="623"/>
      <c r="BF784" s="623"/>
      <c r="BG784" s="623"/>
      <c r="BH784" s="623"/>
    </row>
    <row r="785" spans="1:61" s="258" customFormat="1" ht="24" customHeight="1" x14ac:dyDescent="0.2">
      <c r="A785" s="61"/>
      <c r="B785" s="1"/>
      <c r="C785" s="2" t="s">
        <v>1084</v>
      </c>
      <c r="D785" s="62"/>
      <c r="E785" s="455"/>
      <c r="F785" s="494">
        <f>F784</f>
        <v>3460340.75</v>
      </c>
      <c r="G785" s="14"/>
      <c r="H785" s="623"/>
      <c r="I785" s="623"/>
      <c r="J785" s="623"/>
      <c r="K785" s="623"/>
      <c r="L785" s="623"/>
      <c r="M785" s="623"/>
      <c r="N785" s="623"/>
      <c r="O785" s="623"/>
      <c r="P785" s="623"/>
      <c r="Q785" s="623"/>
      <c r="R785" s="623"/>
      <c r="S785" s="623"/>
      <c r="T785" s="623"/>
      <c r="U785" s="623"/>
      <c r="V785" s="623"/>
      <c r="W785" s="623"/>
      <c r="X785" s="623"/>
      <c r="Y785" s="623"/>
      <c r="Z785" s="623"/>
      <c r="AA785" s="623"/>
      <c r="AB785" s="623"/>
      <c r="AC785" s="623"/>
      <c r="AD785" s="623"/>
      <c r="AE785" s="623"/>
      <c r="AF785" s="623"/>
      <c r="AG785" s="623"/>
      <c r="AH785" s="623"/>
      <c r="AI785" s="623"/>
      <c r="AJ785" s="623"/>
      <c r="AK785" s="623"/>
      <c r="AL785" s="623"/>
      <c r="AM785" s="623"/>
      <c r="AN785" s="623"/>
      <c r="AO785" s="623"/>
      <c r="AP785" s="623"/>
      <c r="AQ785" s="623"/>
      <c r="AR785" s="623"/>
      <c r="AS785" s="623"/>
      <c r="AT785" s="623"/>
      <c r="AU785" s="623"/>
      <c r="AV785" s="623"/>
      <c r="AW785" s="623"/>
      <c r="AX785" s="623"/>
      <c r="AY785" s="623"/>
      <c r="AZ785" s="623"/>
      <c r="BA785" s="623"/>
      <c r="BB785" s="623"/>
      <c r="BC785" s="623"/>
      <c r="BD785" s="623"/>
      <c r="BE785" s="623"/>
      <c r="BF785" s="623"/>
      <c r="BG785" s="623"/>
      <c r="BH785" s="623"/>
    </row>
    <row r="786" spans="1:61" s="258" customFormat="1" x14ac:dyDescent="0.2">
      <c r="A786" s="61"/>
      <c r="B786" s="1"/>
      <c r="C786" s="530" t="s">
        <v>2479</v>
      </c>
      <c r="D786" s="62"/>
      <c r="E786" s="455">
        <v>4564.5200000000004</v>
      </c>
      <c r="F786" s="494">
        <f>F785-E786</f>
        <v>3455776.23</v>
      </c>
      <c r="G786" s="14"/>
      <c r="H786" s="623"/>
      <c r="I786" s="623"/>
      <c r="J786" s="623"/>
      <c r="K786" s="623"/>
      <c r="L786" s="623"/>
      <c r="M786" s="623"/>
      <c r="N786" s="623"/>
      <c r="O786" s="623"/>
      <c r="P786" s="623"/>
      <c r="Q786" s="623"/>
      <c r="R786" s="623"/>
      <c r="S786" s="623"/>
      <c r="T786" s="623"/>
      <c r="U786" s="623"/>
      <c r="V786" s="623"/>
      <c r="W786" s="623"/>
      <c r="X786" s="623"/>
      <c r="Y786" s="623"/>
      <c r="Z786" s="623"/>
      <c r="AA786" s="623"/>
      <c r="AB786" s="623"/>
      <c r="AC786" s="623"/>
      <c r="AD786" s="623"/>
      <c r="AE786" s="623"/>
      <c r="AF786" s="623"/>
      <c r="AG786" s="623"/>
      <c r="AH786" s="623"/>
      <c r="AI786" s="623"/>
      <c r="AJ786" s="623"/>
      <c r="AK786" s="623"/>
      <c r="AL786" s="623"/>
      <c r="AM786" s="623"/>
      <c r="AN786" s="623"/>
      <c r="AO786" s="623"/>
      <c r="AP786" s="623"/>
      <c r="AQ786" s="623"/>
      <c r="AR786" s="623"/>
      <c r="AS786" s="623"/>
      <c r="AT786" s="623"/>
      <c r="AU786" s="623"/>
      <c r="AV786" s="623"/>
      <c r="AW786" s="623"/>
      <c r="AX786" s="623"/>
      <c r="AY786" s="623"/>
      <c r="AZ786" s="623"/>
      <c r="BA786" s="623"/>
      <c r="BB786" s="623"/>
      <c r="BC786" s="623"/>
      <c r="BD786" s="623"/>
      <c r="BE786" s="623"/>
      <c r="BF786" s="623"/>
      <c r="BG786" s="623"/>
      <c r="BH786" s="623"/>
    </row>
    <row r="787" spans="1:61" s="258" customFormat="1" x14ac:dyDescent="0.2">
      <c r="A787" s="61"/>
      <c r="B787" s="1"/>
      <c r="C787" s="2" t="s">
        <v>1083</v>
      </c>
      <c r="D787" s="62"/>
      <c r="E787" s="455">
        <v>500</v>
      </c>
      <c r="F787" s="494">
        <f t="shared" ref="F787:F838" si="14">F786-E787</f>
        <v>3455276.23</v>
      </c>
      <c r="G787" s="14"/>
      <c r="H787" s="623"/>
      <c r="I787" s="623"/>
      <c r="J787" s="623"/>
      <c r="K787" s="623"/>
      <c r="L787" s="623"/>
      <c r="M787" s="623"/>
      <c r="N787" s="623"/>
      <c r="O787" s="623"/>
      <c r="P787" s="623"/>
      <c r="Q787" s="623"/>
      <c r="R787" s="623"/>
      <c r="S787" s="623"/>
      <c r="T787" s="623"/>
      <c r="U787" s="623"/>
      <c r="V787" s="623"/>
      <c r="W787" s="623"/>
      <c r="X787" s="623"/>
      <c r="Y787" s="623"/>
      <c r="Z787" s="623"/>
      <c r="AA787" s="623"/>
      <c r="AB787" s="623"/>
      <c r="AC787" s="623"/>
      <c r="AD787" s="623"/>
      <c r="AE787" s="623"/>
      <c r="AF787" s="623"/>
      <c r="AG787" s="623"/>
      <c r="AH787" s="623"/>
      <c r="AI787" s="623"/>
      <c r="AJ787" s="623"/>
      <c r="AK787" s="623"/>
      <c r="AL787" s="623"/>
      <c r="AM787" s="623"/>
      <c r="AN787" s="623"/>
      <c r="AO787" s="623"/>
      <c r="AP787" s="623"/>
      <c r="AQ787" s="623"/>
      <c r="AR787" s="623"/>
      <c r="AS787" s="623"/>
      <c r="AT787" s="623"/>
      <c r="AU787" s="623"/>
      <c r="AV787" s="623"/>
      <c r="AW787" s="623"/>
      <c r="AX787" s="623"/>
      <c r="AY787" s="623"/>
      <c r="AZ787" s="623"/>
      <c r="BA787" s="623"/>
      <c r="BB787" s="623"/>
      <c r="BC787" s="623"/>
      <c r="BD787" s="623"/>
      <c r="BE787" s="623"/>
      <c r="BF787" s="623"/>
      <c r="BG787" s="623"/>
      <c r="BH787" s="623"/>
    </row>
    <row r="788" spans="1:61" x14ac:dyDescent="0.2">
      <c r="A788" s="87"/>
      <c r="B788" s="27"/>
      <c r="C788" s="2" t="s">
        <v>1358</v>
      </c>
      <c r="D788" s="62"/>
      <c r="E788" s="717">
        <v>175</v>
      </c>
      <c r="F788" s="494">
        <f t="shared" si="14"/>
        <v>3455101.23</v>
      </c>
    </row>
    <row r="789" spans="1:61" ht="39" customHeight="1" x14ac:dyDescent="0.2">
      <c r="A789" s="217">
        <v>44410</v>
      </c>
      <c r="B789" s="843">
        <v>4013</v>
      </c>
      <c r="C789" s="827" t="s">
        <v>7693</v>
      </c>
      <c r="D789" s="434"/>
      <c r="E789" s="839">
        <v>120335.1</v>
      </c>
      <c r="F789" s="494">
        <f t="shared" si="14"/>
        <v>3334766.13</v>
      </c>
    </row>
    <row r="790" spans="1:61" ht="25.5" customHeight="1" x14ac:dyDescent="0.2">
      <c r="A790" s="217">
        <v>44410</v>
      </c>
      <c r="B790" s="843">
        <v>4014</v>
      </c>
      <c r="C790" s="827" t="s">
        <v>7694</v>
      </c>
      <c r="D790" s="434"/>
      <c r="E790" s="839">
        <v>48420</v>
      </c>
      <c r="F790" s="494">
        <f t="shared" si="14"/>
        <v>3286346.13</v>
      </c>
    </row>
    <row r="791" spans="1:61" ht="27.75" customHeight="1" x14ac:dyDescent="0.2">
      <c r="A791" s="217">
        <v>44410</v>
      </c>
      <c r="B791" s="844">
        <v>4015</v>
      </c>
      <c r="C791" s="827" t="s">
        <v>7695</v>
      </c>
      <c r="D791" s="432"/>
      <c r="E791" s="839">
        <v>66600</v>
      </c>
      <c r="F791" s="494">
        <f t="shared" si="14"/>
        <v>3219746.13</v>
      </c>
    </row>
    <row r="792" spans="1:61" ht="31.5" customHeight="1" x14ac:dyDescent="0.2">
      <c r="A792" s="217">
        <v>44410</v>
      </c>
      <c r="B792" s="845">
        <v>4016</v>
      </c>
      <c r="C792" s="827" t="s">
        <v>7696</v>
      </c>
      <c r="D792" s="432"/>
      <c r="E792" s="839">
        <v>99791.88</v>
      </c>
      <c r="F792" s="494">
        <f t="shared" si="14"/>
        <v>3119954.25</v>
      </c>
    </row>
    <row r="793" spans="1:61" ht="33" customHeight="1" x14ac:dyDescent="0.2">
      <c r="A793" s="217">
        <v>44411</v>
      </c>
      <c r="B793" s="842" t="s">
        <v>8306</v>
      </c>
      <c r="C793" s="827" t="s">
        <v>8219</v>
      </c>
      <c r="D793" s="432"/>
      <c r="E793" s="840">
        <v>13950</v>
      </c>
      <c r="F793" s="494">
        <f t="shared" si="14"/>
        <v>3106004.25</v>
      </c>
    </row>
    <row r="794" spans="1:61" ht="33" customHeight="1" x14ac:dyDescent="0.2">
      <c r="A794" s="217">
        <v>44411</v>
      </c>
      <c r="B794" s="842" t="s">
        <v>8307</v>
      </c>
      <c r="C794" s="827" t="s">
        <v>8220</v>
      </c>
      <c r="D794" s="432"/>
      <c r="E794" s="840">
        <v>7236</v>
      </c>
      <c r="F794" s="494">
        <f t="shared" si="14"/>
        <v>3098768.25</v>
      </c>
    </row>
    <row r="795" spans="1:61" ht="34.5" customHeight="1" x14ac:dyDescent="0.2">
      <c r="A795" s="217">
        <v>44411</v>
      </c>
      <c r="B795" s="842" t="s">
        <v>8308</v>
      </c>
      <c r="C795" s="827" t="s">
        <v>8221</v>
      </c>
      <c r="D795" s="432"/>
      <c r="E795" s="840">
        <v>25200</v>
      </c>
      <c r="F795" s="494">
        <f t="shared" si="14"/>
        <v>3073568.25</v>
      </c>
    </row>
    <row r="796" spans="1:61" ht="41.25" customHeight="1" x14ac:dyDescent="0.2">
      <c r="A796" s="217">
        <v>44411</v>
      </c>
      <c r="B796" s="842" t="s">
        <v>8309</v>
      </c>
      <c r="C796" s="704" t="s">
        <v>8222</v>
      </c>
      <c r="D796" s="432"/>
      <c r="E796" s="840">
        <v>29700</v>
      </c>
      <c r="F796" s="494">
        <f t="shared" si="14"/>
        <v>3043868.25</v>
      </c>
    </row>
    <row r="797" spans="1:61" ht="46.5" customHeight="1" x14ac:dyDescent="0.2">
      <c r="A797" s="217">
        <v>44411</v>
      </c>
      <c r="B797" s="842" t="s">
        <v>8310</v>
      </c>
      <c r="C797" s="704" t="s">
        <v>8223</v>
      </c>
      <c r="D797" s="432"/>
      <c r="E797" s="840">
        <v>95760</v>
      </c>
      <c r="F797" s="494">
        <f t="shared" si="14"/>
        <v>2948108.25</v>
      </c>
    </row>
    <row r="798" spans="1:61" s="433" customFormat="1" ht="32.25" customHeight="1" x14ac:dyDescent="0.2">
      <c r="A798" s="217">
        <v>44418</v>
      </c>
      <c r="B798" s="842" t="s">
        <v>8311</v>
      </c>
      <c r="C798" s="704" t="s">
        <v>8224</v>
      </c>
      <c r="D798" s="432"/>
      <c r="E798" s="840">
        <v>32581.1</v>
      </c>
      <c r="F798" s="494">
        <f t="shared" si="14"/>
        <v>2915527.15</v>
      </c>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625"/>
    </row>
    <row r="799" spans="1:61" s="433" customFormat="1" ht="28.5" customHeight="1" x14ac:dyDescent="0.2">
      <c r="A799" s="217">
        <v>44419</v>
      </c>
      <c r="B799" s="842" t="s">
        <v>8312</v>
      </c>
      <c r="C799" s="827" t="s">
        <v>8360</v>
      </c>
      <c r="D799" s="432"/>
      <c r="E799" s="840">
        <v>15840</v>
      </c>
      <c r="F799" s="494">
        <f t="shared" si="14"/>
        <v>2899687.15</v>
      </c>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625"/>
    </row>
    <row r="800" spans="1:61" ht="32.25" customHeight="1" x14ac:dyDescent="0.2">
      <c r="A800" s="217">
        <v>44419</v>
      </c>
      <c r="B800" s="842" t="s">
        <v>8313</v>
      </c>
      <c r="C800" s="704" t="s">
        <v>8362</v>
      </c>
      <c r="D800" s="432"/>
      <c r="E800" s="840">
        <v>59031.25</v>
      </c>
      <c r="F800" s="494">
        <f t="shared" si="14"/>
        <v>2840655.9</v>
      </c>
    </row>
    <row r="801" spans="1:6" ht="24.75" customHeight="1" x14ac:dyDescent="0.2">
      <c r="A801" s="217">
        <v>44419</v>
      </c>
      <c r="B801" s="842" t="s">
        <v>8314</v>
      </c>
      <c r="C801" s="704" t="s">
        <v>8361</v>
      </c>
      <c r="D801" s="432"/>
      <c r="E801" s="840">
        <v>360143.72</v>
      </c>
      <c r="F801" s="494">
        <f t="shared" si="14"/>
        <v>2480512.1799999997</v>
      </c>
    </row>
    <row r="802" spans="1:6" ht="35.25" customHeight="1" x14ac:dyDescent="0.2">
      <c r="A802" s="217">
        <v>44420</v>
      </c>
      <c r="B802" s="842" t="s">
        <v>8315</v>
      </c>
      <c r="C802" s="704" t="s">
        <v>8225</v>
      </c>
      <c r="D802" s="432"/>
      <c r="E802" s="840">
        <v>25393.599999999999</v>
      </c>
      <c r="F802" s="494">
        <f t="shared" si="14"/>
        <v>2455118.5799999996</v>
      </c>
    </row>
    <row r="803" spans="1:6" ht="35.25" customHeight="1" x14ac:dyDescent="0.2">
      <c r="A803" s="217">
        <v>44420</v>
      </c>
      <c r="B803" s="842" t="s">
        <v>8316</v>
      </c>
      <c r="C803" s="704" t="s">
        <v>8226</v>
      </c>
      <c r="D803" s="432"/>
      <c r="E803" s="840">
        <v>24860</v>
      </c>
      <c r="F803" s="494">
        <f t="shared" si="14"/>
        <v>2430258.5799999996</v>
      </c>
    </row>
    <row r="804" spans="1:6" ht="36" customHeight="1" x14ac:dyDescent="0.2">
      <c r="A804" s="217">
        <v>44420</v>
      </c>
      <c r="B804" s="842" t="s">
        <v>8317</v>
      </c>
      <c r="C804" s="838" t="s">
        <v>8227</v>
      </c>
      <c r="D804" s="432"/>
      <c r="E804" s="840">
        <v>39626.839999999997</v>
      </c>
      <c r="F804" s="494">
        <f t="shared" si="14"/>
        <v>2390631.7399999998</v>
      </c>
    </row>
    <row r="805" spans="1:6" ht="39.75" customHeight="1" x14ac:dyDescent="0.2">
      <c r="A805" s="217">
        <v>44420</v>
      </c>
      <c r="B805" s="842" t="s">
        <v>8318</v>
      </c>
      <c r="C805" s="704" t="s">
        <v>8228</v>
      </c>
      <c r="D805" s="432"/>
      <c r="E805" s="840">
        <v>84976</v>
      </c>
      <c r="F805" s="494">
        <f t="shared" si="14"/>
        <v>2305655.7399999998</v>
      </c>
    </row>
    <row r="806" spans="1:6" ht="52.5" customHeight="1" x14ac:dyDescent="0.2">
      <c r="A806" s="217">
        <v>44420</v>
      </c>
      <c r="B806" s="842" t="s">
        <v>8319</v>
      </c>
      <c r="C806" s="704" t="s">
        <v>8359</v>
      </c>
      <c r="D806" s="432"/>
      <c r="E806" s="840">
        <v>53317.8</v>
      </c>
      <c r="F806" s="494">
        <f t="shared" si="14"/>
        <v>2252337.94</v>
      </c>
    </row>
    <row r="807" spans="1:6" ht="36.75" customHeight="1" x14ac:dyDescent="0.2">
      <c r="A807" s="217">
        <v>44420</v>
      </c>
      <c r="B807" s="842" t="s">
        <v>8320</v>
      </c>
      <c r="C807" s="704" t="s">
        <v>8229</v>
      </c>
      <c r="D807" s="432"/>
      <c r="E807" s="840">
        <v>14644.8</v>
      </c>
      <c r="F807" s="494">
        <f t="shared" si="14"/>
        <v>2237693.14</v>
      </c>
    </row>
    <row r="808" spans="1:6" ht="40.5" customHeight="1" x14ac:dyDescent="0.2">
      <c r="A808" s="217">
        <v>44420</v>
      </c>
      <c r="B808" s="842" t="s">
        <v>8321</v>
      </c>
      <c r="C808" s="704" t="s">
        <v>8363</v>
      </c>
      <c r="D808" s="432"/>
      <c r="E808" s="841">
        <v>54585.78</v>
      </c>
      <c r="F808" s="494">
        <f t="shared" si="14"/>
        <v>2183107.3600000003</v>
      </c>
    </row>
    <row r="809" spans="1:6" ht="39" customHeight="1" x14ac:dyDescent="0.2">
      <c r="A809" s="217">
        <v>44420</v>
      </c>
      <c r="B809" s="842" t="s">
        <v>8322</v>
      </c>
      <c r="C809" s="827" t="s">
        <v>8230</v>
      </c>
      <c r="D809" s="432"/>
      <c r="E809" s="841">
        <v>14850</v>
      </c>
      <c r="F809" s="494">
        <f t="shared" si="14"/>
        <v>2168257.3600000003</v>
      </c>
    </row>
    <row r="810" spans="1:6" ht="19.5" customHeight="1" x14ac:dyDescent="0.2">
      <c r="A810" s="759">
        <v>44421</v>
      </c>
      <c r="B810" s="842" t="s">
        <v>8323</v>
      </c>
      <c r="C810" s="838" t="s">
        <v>8231</v>
      </c>
      <c r="D810" s="432"/>
      <c r="E810" s="841">
        <v>74580</v>
      </c>
      <c r="F810" s="494">
        <f t="shared" si="14"/>
        <v>2093677.3600000003</v>
      </c>
    </row>
    <row r="811" spans="1:6" ht="31.5" customHeight="1" x14ac:dyDescent="0.2">
      <c r="A811" s="759">
        <v>44421</v>
      </c>
      <c r="B811" s="842" t="s">
        <v>8324</v>
      </c>
      <c r="C811" s="838" t="s">
        <v>8231</v>
      </c>
      <c r="D811" s="432"/>
      <c r="E811" s="841">
        <v>77660.38</v>
      </c>
      <c r="F811" s="494">
        <f t="shared" si="14"/>
        <v>2016016.9800000004</v>
      </c>
    </row>
    <row r="812" spans="1:6" ht="33.75" customHeight="1" x14ac:dyDescent="0.2">
      <c r="A812" s="759">
        <v>44421</v>
      </c>
      <c r="B812" s="842" t="s">
        <v>8325</v>
      </c>
      <c r="C812" s="838" t="s">
        <v>8231</v>
      </c>
      <c r="D812" s="432"/>
      <c r="E812" s="841">
        <v>18080</v>
      </c>
      <c r="F812" s="494">
        <f t="shared" si="14"/>
        <v>1997936.9800000004</v>
      </c>
    </row>
    <row r="813" spans="1:6" ht="32.25" customHeight="1" x14ac:dyDescent="0.2">
      <c r="A813" s="759">
        <v>44425</v>
      </c>
      <c r="B813" s="842" t="s">
        <v>8326</v>
      </c>
      <c r="C813" s="704" t="s">
        <v>8232</v>
      </c>
      <c r="D813" s="432"/>
      <c r="E813" s="841">
        <v>54720</v>
      </c>
      <c r="F813" s="494">
        <f t="shared" si="14"/>
        <v>1943216.9800000004</v>
      </c>
    </row>
    <row r="814" spans="1:6" ht="30" customHeight="1" x14ac:dyDescent="0.2">
      <c r="A814" s="759">
        <v>44425</v>
      </c>
      <c r="B814" s="842" t="s">
        <v>8327</v>
      </c>
      <c r="C814" s="704" t="s">
        <v>8233</v>
      </c>
      <c r="D814" s="432"/>
      <c r="E814" s="841">
        <v>54150</v>
      </c>
      <c r="F814" s="494">
        <f t="shared" si="14"/>
        <v>1889066.9800000004</v>
      </c>
    </row>
    <row r="815" spans="1:6" ht="36" customHeight="1" x14ac:dyDescent="0.2">
      <c r="A815" s="759">
        <v>44425</v>
      </c>
      <c r="B815" s="842" t="s">
        <v>8328</v>
      </c>
      <c r="C815" s="704" t="s">
        <v>8234</v>
      </c>
      <c r="D815" s="432"/>
      <c r="E815" s="841">
        <v>18000</v>
      </c>
      <c r="F815" s="494">
        <f t="shared" si="14"/>
        <v>1871066.9800000004</v>
      </c>
    </row>
    <row r="816" spans="1:6" ht="25.5" customHeight="1" x14ac:dyDescent="0.2">
      <c r="A816" s="759">
        <v>44425</v>
      </c>
      <c r="B816" s="842" t="s">
        <v>8329</v>
      </c>
      <c r="C816" s="704" t="s">
        <v>8235</v>
      </c>
      <c r="D816" s="432"/>
      <c r="E816" s="841">
        <v>19906</v>
      </c>
      <c r="F816" s="494">
        <f t="shared" si="14"/>
        <v>1851160.9800000004</v>
      </c>
    </row>
    <row r="817" spans="1:6" ht="43.5" customHeight="1" x14ac:dyDescent="0.2">
      <c r="A817" s="759">
        <v>44425</v>
      </c>
      <c r="B817" s="842" t="s">
        <v>8330</v>
      </c>
      <c r="C817" s="704" t="s">
        <v>8236</v>
      </c>
      <c r="D817" s="432"/>
      <c r="E817" s="841">
        <v>25200</v>
      </c>
      <c r="F817" s="494">
        <f t="shared" si="14"/>
        <v>1825960.9800000004</v>
      </c>
    </row>
    <row r="818" spans="1:6" ht="32.25" customHeight="1" x14ac:dyDescent="0.2">
      <c r="A818" s="759">
        <v>44425</v>
      </c>
      <c r="B818" s="842" t="s">
        <v>8331</v>
      </c>
      <c r="C818" s="704" t="s">
        <v>8237</v>
      </c>
      <c r="D818" s="432"/>
      <c r="E818" s="841">
        <v>19959.8</v>
      </c>
      <c r="F818" s="494">
        <f t="shared" si="14"/>
        <v>1806001.1800000004</v>
      </c>
    </row>
    <row r="819" spans="1:6" ht="30.75" customHeight="1" x14ac:dyDescent="0.2">
      <c r="A819" s="759">
        <v>44425</v>
      </c>
      <c r="B819" s="842" t="s">
        <v>8332</v>
      </c>
      <c r="C819" s="704" t="s">
        <v>8238</v>
      </c>
      <c r="D819" s="432"/>
      <c r="E819" s="841">
        <v>9432.6299999999992</v>
      </c>
      <c r="F819" s="494">
        <f t="shared" si="14"/>
        <v>1796568.5500000005</v>
      </c>
    </row>
    <row r="820" spans="1:6" ht="29.25" customHeight="1" x14ac:dyDescent="0.2">
      <c r="A820" s="759">
        <v>44425</v>
      </c>
      <c r="B820" s="842" t="s">
        <v>8333</v>
      </c>
      <c r="C820" s="704" t="s">
        <v>8239</v>
      </c>
      <c r="D820" s="432"/>
      <c r="E820" s="841">
        <v>23447.5</v>
      </c>
      <c r="F820" s="494">
        <f t="shared" si="14"/>
        <v>1773121.0500000005</v>
      </c>
    </row>
    <row r="821" spans="1:6" ht="32.25" customHeight="1" x14ac:dyDescent="0.2">
      <c r="A821" s="759">
        <v>44425</v>
      </c>
      <c r="B821" s="842" t="s">
        <v>8334</v>
      </c>
      <c r="C821" s="704" t="s">
        <v>8240</v>
      </c>
      <c r="D821" s="432"/>
      <c r="E821" s="841">
        <v>172682.02</v>
      </c>
      <c r="F821" s="494">
        <f t="shared" si="14"/>
        <v>1600439.0300000005</v>
      </c>
    </row>
    <row r="822" spans="1:6" ht="31.5" customHeight="1" x14ac:dyDescent="0.2">
      <c r="A822" s="759">
        <v>44425</v>
      </c>
      <c r="B822" s="842" t="s">
        <v>8335</v>
      </c>
      <c r="C822" s="704" t="s">
        <v>8241</v>
      </c>
      <c r="D822" s="432"/>
      <c r="E822" s="841">
        <v>10735</v>
      </c>
      <c r="F822" s="494">
        <f t="shared" si="14"/>
        <v>1589704.0300000005</v>
      </c>
    </row>
    <row r="823" spans="1:6" ht="41.25" customHeight="1" x14ac:dyDescent="0.2">
      <c r="A823" s="759">
        <v>44426</v>
      </c>
      <c r="B823" s="842" t="s">
        <v>8336</v>
      </c>
      <c r="C823" s="704" t="s">
        <v>8242</v>
      </c>
      <c r="D823" s="432"/>
      <c r="E823" s="841">
        <v>16827.54</v>
      </c>
      <c r="F823" s="494">
        <f t="shared" si="14"/>
        <v>1572876.4900000005</v>
      </c>
    </row>
    <row r="824" spans="1:6" ht="26.25" customHeight="1" x14ac:dyDescent="0.2">
      <c r="A824" s="759">
        <v>44426</v>
      </c>
      <c r="B824" s="842" t="s">
        <v>8337</v>
      </c>
      <c r="C824" s="704" t="s">
        <v>8243</v>
      </c>
      <c r="D824" s="432"/>
      <c r="E824" s="841">
        <v>67943.66</v>
      </c>
      <c r="F824" s="494">
        <f t="shared" si="14"/>
        <v>1504932.8300000005</v>
      </c>
    </row>
    <row r="825" spans="1:6" ht="30" customHeight="1" x14ac:dyDescent="0.2">
      <c r="A825" s="759">
        <v>44427</v>
      </c>
      <c r="B825" s="842" t="s">
        <v>8338</v>
      </c>
      <c r="C825" s="704" t="s">
        <v>8244</v>
      </c>
      <c r="D825" s="432"/>
      <c r="E825" s="841">
        <v>9360.81</v>
      </c>
      <c r="F825" s="494">
        <f t="shared" si="14"/>
        <v>1495572.0200000005</v>
      </c>
    </row>
    <row r="826" spans="1:6" ht="45" customHeight="1" x14ac:dyDescent="0.2">
      <c r="A826" s="759">
        <v>44427</v>
      </c>
      <c r="B826" s="842" t="s">
        <v>8339</v>
      </c>
      <c r="C826" s="704" t="s">
        <v>8245</v>
      </c>
      <c r="D826" s="432"/>
      <c r="E826" s="841">
        <v>45832.800000000003</v>
      </c>
      <c r="F826" s="494">
        <f t="shared" si="14"/>
        <v>1449739.2200000004</v>
      </c>
    </row>
    <row r="827" spans="1:6" ht="34.5" customHeight="1" x14ac:dyDescent="0.2">
      <c r="A827" s="759">
        <v>44427</v>
      </c>
      <c r="B827" s="842" t="s">
        <v>8340</v>
      </c>
      <c r="C827" s="704" t="s">
        <v>8246</v>
      </c>
      <c r="D827" s="432"/>
      <c r="E827" s="841">
        <v>15300.2</v>
      </c>
      <c r="F827" s="494">
        <f t="shared" si="14"/>
        <v>1434439.0200000005</v>
      </c>
    </row>
    <row r="828" spans="1:6" ht="42.75" customHeight="1" x14ac:dyDescent="0.2">
      <c r="A828" s="759">
        <v>44428</v>
      </c>
      <c r="B828" s="842" t="s">
        <v>8341</v>
      </c>
      <c r="C828" s="704" t="s">
        <v>8346</v>
      </c>
      <c r="D828" s="432"/>
      <c r="E828" s="841">
        <v>123880</v>
      </c>
      <c r="F828" s="494">
        <f t="shared" si="14"/>
        <v>1310559.0200000005</v>
      </c>
    </row>
    <row r="829" spans="1:6" ht="39.75" customHeight="1" x14ac:dyDescent="0.2">
      <c r="A829" s="759">
        <v>44428</v>
      </c>
      <c r="B829" s="842" t="s">
        <v>8342</v>
      </c>
      <c r="C829" s="704" t="s">
        <v>8302</v>
      </c>
      <c r="D829" s="432"/>
      <c r="E829" s="841">
        <v>69350</v>
      </c>
      <c r="F829" s="494">
        <f t="shared" si="14"/>
        <v>1241209.0200000005</v>
      </c>
    </row>
    <row r="830" spans="1:6" ht="33" customHeight="1" x14ac:dyDescent="0.2">
      <c r="A830" s="759">
        <v>44428</v>
      </c>
      <c r="B830" s="842" t="s">
        <v>8343</v>
      </c>
      <c r="C830" s="704" t="s">
        <v>8303</v>
      </c>
      <c r="D830" s="432"/>
      <c r="E830" s="841">
        <v>8177.6</v>
      </c>
      <c r="F830" s="494">
        <f t="shared" si="14"/>
        <v>1233031.4200000004</v>
      </c>
    </row>
    <row r="831" spans="1:6" ht="29.25" customHeight="1" x14ac:dyDescent="0.2">
      <c r="A831" s="759">
        <v>44428</v>
      </c>
      <c r="B831" s="842" t="s">
        <v>8344</v>
      </c>
      <c r="C831" s="704" t="s">
        <v>8304</v>
      </c>
      <c r="D831" s="432"/>
      <c r="E831" s="841">
        <v>90000</v>
      </c>
      <c r="F831" s="494">
        <f t="shared" si="14"/>
        <v>1143031.4200000004</v>
      </c>
    </row>
    <row r="832" spans="1:6" ht="39" customHeight="1" x14ac:dyDescent="0.2">
      <c r="A832" s="759">
        <v>44428</v>
      </c>
      <c r="B832" s="842" t="s">
        <v>8345</v>
      </c>
      <c r="C832" s="704" t="s">
        <v>8305</v>
      </c>
      <c r="D832" s="432"/>
      <c r="E832" s="841">
        <v>60522.03</v>
      </c>
      <c r="F832" s="494">
        <f t="shared" si="14"/>
        <v>1082509.3900000004</v>
      </c>
    </row>
    <row r="833" spans="1:6" ht="48" customHeight="1" x14ac:dyDescent="0.2">
      <c r="A833" s="759">
        <v>44434</v>
      </c>
      <c r="B833" s="861" t="s">
        <v>8492</v>
      </c>
      <c r="C833" s="704" t="s">
        <v>8486</v>
      </c>
      <c r="D833" s="432"/>
      <c r="E833" s="841">
        <v>125676.8</v>
      </c>
      <c r="F833" s="494">
        <f t="shared" si="14"/>
        <v>956832.59000000032</v>
      </c>
    </row>
    <row r="834" spans="1:6" ht="60" customHeight="1" x14ac:dyDescent="0.2">
      <c r="A834" s="759">
        <v>44434</v>
      </c>
      <c r="B834" s="861" t="s">
        <v>8493</v>
      </c>
      <c r="C834" s="704" t="s">
        <v>8487</v>
      </c>
      <c r="D834" s="432"/>
      <c r="E834" s="841">
        <v>98131.199999999997</v>
      </c>
      <c r="F834" s="494">
        <f t="shared" si="14"/>
        <v>858701.39000000036</v>
      </c>
    </row>
    <row r="835" spans="1:6" ht="45.75" customHeight="1" x14ac:dyDescent="0.2">
      <c r="A835" s="759">
        <v>44434</v>
      </c>
      <c r="B835" s="861" t="s">
        <v>8494</v>
      </c>
      <c r="C835" s="704" t="s">
        <v>8488</v>
      </c>
      <c r="D835" s="432"/>
      <c r="E835" s="841">
        <v>18000</v>
      </c>
      <c r="F835" s="494">
        <f t="shared" si="14"/>
        <v>840701.39000000036</v>
      </c>
    </row>
    <row r="836" spans="1:6" ht="39.75" customHeight="1" x14ac:dyDescent="0.2">
      <c r="A836" s="759">
        <v>44434</v>
      </c>
      <c r="B836" s="861" t="s">
        <v>8495</v>
      </c>
      <c r="C836" s="704" t="s">
        <v>8489</v>
      </c>
      <c r="D836" s="432"/>
      <c r="E836" s="841">
        <v>53100</v>
      </c>
      <c r="F836" s="494">
        <f t="shared" si="14"/>
        <v>787601.39000000036</v>
      </c>
    </row>
    <row r="837" spans="1:6" ht="45.75" customHeight="1" x14ac:dyDescent="0.2">
      <c r="A837" s="870">
        <v>44434</v>
      </c>
      <c r="B837" s="871" t="s">
        <v>8496</v>
      </c>
      <c r="C837" s="872" t="s">
        <v>8490</v>
      </c>
      <c r="D837" s="503"/>
      <c r="E837" s="873">
        <v>100344</v>
      </c>
      <c r="F837" s="567">
        <f t="shared" si="14"/>
        <v>687257.39000000036</v>
      </c>
    </row>
    <row r="838" spans="1:6" ht="41.25" customHeight="1" x14ac:dyDescent="0.2">
      <c r="A838" s="759">
        <v>44434</v>
      </c>
      <c r="B838" s="877" t="s">
        <v>8497</v>
      </c>
      <c r="C838" s="704" t="s">
        <v>8491</v>
      </c>
      <c r="D838" s="432"/>
      <c r="E838" s="878">
        <v>86332</v>
      </c>
      <c r="F838" s="494">
        <f t="shared" si="14"/>
        <v>600925.39000000036</v>
      </c>
    </row>
    <row r="839" spans="1:6" ht="30" customHeight="1" x14ac:dyDescent="0.25">
      <c r="A839" s="874"/>
      <c r="B839" s="875"/>
      <c r="C839" s="836"/>
      <c r="D839" s="69"/>
      <c r="E839" s="876"/>
      <c r="F839" s="112"/>
    </row>
    <row r="840" spans="1:6" ht="34.5" customHeight="1" x14ac:dyDescent="0.2">
      <c r="A840" s="874"/>
      <c r="B840" s="19"/>
      <c r="C840" s="836"/>
      <c r="D840" s="69"/>
      <c r="E840" s="876"/>
      <c r="F840" s="112"/>
    </row>
    <row r="841" spans="1:6" ht="39" customHeight="1" x14ac:dyDescent="0.2">
      <c r="A841" s="874"/>
      <c r="B841" s="19"/>
      <c r="C841" s="836"/>
      <c r="D841" s="69"/>
      <c r="E841" s="876"/>
      <c r="F841" s="112"/>
    </row>
    <row r="842" spans="1:6" x14ac:dyDescent="0.2">
      <c r="A842" s="874"/>
      <c r="B842" s="19"/>
      <c r="C842" s="836"/>
      <c r="D842" s="69"/>
      <c r="E842" s="876"/>
      <c r="F842" s="112"/>
    </row>
    <row r="843" spans="1:6" x14ac:dyDescent="0.2">
      <c r="A843" s="874"/>
      <c r="B843" s="19"/>
      <c r="C843" s="836"/>
      <c r="D843" s="69"/>
      <c r="E843" s="837"/>
      <c r="F843" s="112"/>
    </row>
    <row r="844" spans="1:6" x14ac:dyDescent="0.2">
      <c r="A844" s="874"/>
      <c r="B844" s="19"/>
      <c r="C844" s="836"/>
      <c r="D844" s="69"/>
      <c r="E844" s="837"/>
      <c r="F844" s="112"/>
    </row>
    <row r="845" spans="1:6" x14ac:dyDescent="0.2">
      <c r="A845" s="874"/>
      <c r="B845" s="19"/>
      <c r="C845" s="836"/>
      <c r="D845" s="69"/>
      <c r="E845" s="837"/>
      <c r="F845" s="112"/>
    </row>
    <row r="846" spans="1:6" x14ac:dyDescent="0.2">
      <c r="A846" s="874"/>
      <c r="B846" s="19"/>
      <c r="C846" s="836"/>
      <c r="D846" s="69"/>
      <c r="E846" s="837"/>
      <c r="F846" s="112"/>
    </row>
    <row r="847" spans="1:6" x14ac:dyDescent="0.2">
      <c r="A847" s="874"/>
      <c r="B847" s="19"/>
      <c r="C847" s="836"/>
      <c r="D847" s="69"/>
      <c r="E847" s="837"/>
      <c r="F847" s="112"/>
    </row>
    <row r="848" spans="1:6" x14ac:dyDescent="0.2">
      <c r="A848" s="874"/>
      <c r="B848" s="19"/>
      <c r="C848" s="836"/>
      <c r="D848" s="69"/>
      <c r="E848" s="837"/>
      <c r="F848" s="112"/>
    </row>
    <row r="849" spans="1:60" s="628" customFormat="1" ht="15" customHeight="1" x14ac:dyDescent="0.25">
      <c r="A849" s="748"/>
      <c r="B849" s="751"/>
      <c r="C849" s="751"/>
      <c r="D849" s="752"/>
      <c r="E849" s="753"/>
      <c r="F849" s="754"/>
      <c r="G849" s="744"/>
      <c r="H849" s="744"/>
      <c r="I849" s="744"/>
      <c r="J849" s="744"/>
      <c r="K849" s="744"/>
      <c r="L849" s="744"/>
      <c r="M849" s="744"/>
      <c r="N849" s="744"/>
      <c r="O849" s="744"/>
      <c r="P849" s="744"/>
      <c r="Q849" s="744"/>
      <c r="R849" s="744"/>
      <c r="S849" s="744"/>
      <c r="T849" s="744"/>
      <c r="U849" s="744"/>
      <c r="V849" s="744"/>
      <c r="W849" s="744"/>
      <c r="X849" s="744"/>
      <c r="Y849" s="744"/>
      <c r="Z849" s="744"/>
      <c r="AA849" s="744"/>
      <c r="AB849" s="744"/>
      <c r="AC849" s="744"/>
      <c r="AD849" s="744"/>
      <c r="AE849" s="744"/>
      <c r="AF849" s="744"/>
      <c r="AG849" s="744"/>
      <c r="AH849" s="744"/>
      <c r="AI849" s="744"/>
      <c r="AJ849" s="744"/>
      <c r="AK849" s="744"/>
      <c r="AL849" s="744"/>
      <c r="AM849" s="744"/>
      <c r="AN849" s="744"/>
      <c r="AO849" s="744"/>
      <c r="AP849" s="744"/>
      <c r="AQ849" s="744"/>
      <c r="AR849" s="744"/>
      <c r="AS849" s="744"/>
      <c r="AT849" s="744"/>
      <c r="AU849" s="744"/>
      <c r="AV849" s="744"/>
      <c r="AW849" s="744"/>
      <c r="AX849" s="744"/>
      <c r="AY849" s="744"/>
      <c r="AZ849" s="744"/>
      <c r="BA849" s="744"/>
      <c r="BB849" s="744"/>
      <c r="BC849" s="744"/>
      <c r="BD849" s="744"/>
      <c r="BE849" s="744"/>
      <c r="BF849" s="744"/>
      <c r="BG849" s="744"/>
      <c r="BH849" s="744"/>
    </row>
    <row r="850" spans="1:60" s="628" customFormat="1" ht="15" customHeight="1" x14ac:dyDescent="0.25">
      <c r="A850" s="887" t="s">
        <v>0</v>
      </c>
      <c r="B850" s="887"/>
      <c r="C850" s="887"/>
      <c r="D850" s="887"/>
      <c r="E850" s="887"/>
      <c r="F850" s="887"/>
      <c r="G850" s="744"/>
      <c r="H850" s="744"/>
      <c r="I850" s="744"/>
      <c r="J850" s="744"/>
      <c r="K850" s="744"/>
      <c r="L850" s="744"/>
      <c r="M850" s="744"/>
      <c r="N850" s="744"/>
      <c r="O850" s="744"/>
      <c r="P850" s="744"/>
      <c r="Q850" s="744"/>
      <c r="R850" s="744"/>
      <c r="S850" s="744"/>
      <c r="T850" s="744"/>
      <c r="U850" s="744"/>
      <c r="V850" s="744"/>
      <c r="W850" s="744"/>
      <c r="X850" s="744"/>
      <c r="Y850" s="744"/>
      <c r="Z850" s="744"/>
      <c r="AA850" s="744"/>
      <c r="AB850" s="744"/>
      <c r="AC850" s="744"/>
      <c r="AD850" s="744"/>
      <c r="AE850" s="744"/>
      <c r="AF850" s="744"/>
      <c r="AG850" s="744"/>
      <c r="AH850" s="744"/>
      <c r="AI850" s="744"/>
      <c r="AJ850" s="744"/>
      <c r="AK850" s="744"/>
      <c r="AL850" s="744"/>
      <c r="AM850" s="744"/>
      <c r="AN850" s="744"/>
      <c r="AO850" s="744"/>
      <c r="AP850" s="744"/>
      <c r="AQ850" s="744"/>
      <c r="AR850" s="744"/>
      <c r="AS850" s="744"/>
      <c r="AT850" s="744"/>
      <c r="AU850" s="744"/>
      <c r="AV850" s="744"/>
      <c r="AW850" s="744"/>
      <c r="AX850" s="744"/>
      <c r="AY850" s="744"/>
      <c r="AZ850" s="744"/>
      <c r="BA850" s="744"/>
      <c r="BB850" s="744"/>
      <c r="BC850" s="744"/>
      <c r="BD850" s="744"/>
      <c r="BE850" s="744"/>
      <c r="BF850" s="744"/>
      <c r="BG850" s="744"/>
      <c r="BH850" s="744"/>
    </row>
    <row r="851" spans="1:60" s="628" customFormat="1" ht="15" customHeight="1" x14ac:dyDescent="0.25">
      <c r="A851" s="887" t="s">
        <v>1</v>
      </c>
      <c r="B851" s="887"/>
      <c r="C851" s="887"/>
      <c r="D851" s="887"/>
      <c r="E851" s="887"/>
      <c r="F851" s="887"/>
      <c r="G851" s="744"/>
      <c r="H851" s="744"/>
      <c r="I851" s="744"/>
      <c r="J851" s="744"/>
      <c r="K851" s="744"/>
      <c r="L851" s="744"/>
      <c r="M851" s="744"/>
      <c r="N851" s="744"/>
      <c r="O851" s="744"/>
      <c r="P851" s="744"/>
      <c r="Q851" s="744"/>
      <c r="R851" s="744"/>
      <c r="S851" s="744"/>
      <c r="T851" s="744"/>
      <c r="U851" s="744"/>
      <c r="V851" s="744"/>
      <c r="W851" s="744"/>
      <c r="X851" s="744"/>
      <c r="Y851" s="744"/>
      <c r="Z851" s="744"/>
      <c r="AA851" s="744"/>
      <c r="AB851" s="744"/>
      <c r="AC851" s="744"/>
      <c r="AD851" s="744"/>
      <c r="AE851" s="744"/>
      <c r="AF851" s="744"/>
      <c r="AG851" s="744"/>
      <c r="AH851" s="744"/>
      <c r="AI851" s="744"/>
      <c r="AJ851" s="744"/>
      <c r="AK851" s="744"/>
      <c r="AL851" s="744"/>
      <c r="AM851" s="744"/>
      <c r="AN851" s="744"/>
      <c r="AO851" s="744"/>
      <c r="AP851" s="744"/>
      <c r="AQ851" s="744"/>
      <c r="AR851" s="744"/>
      <c r="AS851" s="744"/>
      <c r="AT851" s="744"/>
      <c r="AU851" s="744"/>
      <c r="AV851" s="744"/>
      <c r="AW851" s="744"/>
      <c r="AX851" s="744"/>
      <c r="AY851" s="744"/>
      <c r="AZ851" s="744"/>
      <c r="BA851" s="744"/>
      <c r="BB851" s="744"/>
      <c r="BC851" s="744"/>
      <c r="BD851" s="744"/>
      <c r="BE851" s="744"/>
      <c r="BF851" s="744"/>
      <c r="BG851" s="744"/>
      <c r="BH851" s="744"/>
    </row>
    <row r="852" spans="1:60" s="628" customFormat="1" ht="15" customHeight="1" x14ac:dyDescent="0.25">
      <c r="A852" s="889" t="s">
        <v>7658</v>
      </c>
      <c r="B852" s="889"/>
      <c r="C852" s="889"/>
      <c r="D852" s="889"/>
      <c r="E852" s="889"/>
      <c r="F852" s="889"/>
      <c r="G852" s="744"/>
      <c r="H852" s="744"/>
      <c r="I852" s="744"/>
      <c r="J852" s="744"/>
      <c r="K852" s="744"/>
      <c r="L852" s="744"/>
      <c r="M852" s="744"/>
      <c r="N852" s="744"/>
      <c r="O852" s="744"/>
      <c r="P852" s="744"/>
      <c r="Q852" s="744"/>
      <c r="R852" s="744"/>
      <c r="S852" s="744"/>
      <c r="T852" s="744"/>
      <c r="U852" s="744"/>
      <c r="V852" s="744"/>
      <c r="W852" s="744"/>
      <c r="X852" s="744"/>
      <c r="Y852" s="744"/>
      <c r="Z852" s="744"/>
      <c r="AA852" s="744"/>
      <c r="AB852" s="744"/>
      <c r="AC852" s="744"/>
      <c r="AD852" s="744"/>
      <c r="AE852" s="744"/>
      <c r="AF852" s="744"/>
      <c r="AG852" s="744"/>
      <c r="AH852" s="744"/>
      <c r="AI852" s="744"/>
      <c r="AJ852" s="744"/>
      <c r="AK852" s="744"/>
      <c r="AL852" s="744"/>
      <c r="AM852" s="744"/>
      <c r="AN852" s="744"/>
      <c r="AO852" s="744"/>
      <c r="AP852" s="744"/>
      <c r="AQ852" s="744"/>
      <c r="AR852" s="744"/>
      <c r="AS852" s="744"/>
      <c r="AT852" s="744"/>
      <c r="AU852" s="744"/>
      <c r="AV852" s="744"/>
      <c r="AW852" s="744"/>
      <c r="AX852" s="744"/>
      <c r="AY852" s="744"/>
      <c r="AZ852" s="744"/>
      <c r="BA852" s="744"/>
      <c r="BB852" s="744"/>
      <c r="BC852" s="744"/>
      <c r="BD852" s="744"/>
      <c r="BE852" s="744"/>
      <c r="BF852" s="744"/>
      <c r="BG852" s="744"/>
      <c r="BH852" s="744"/>
    </row>
    <row r="853" spans="1:60" s="628" customFormat="1" ht="15" customHeight="1" x14ac:dyDescent="0.25">
      <c r="A853" s="889" t="s">
        <v>2</v>
      </c>
      <c r="B853" s="889"/>
      <c r="C853" s="889"/>
      <c r="D853" s="889"/>
      <c r="E853" s="889"/>
      <c r="F853" s="889"/>
      <c r="G853" s="744"/>
      <c r="H853" s="744"/>
      <c r="I853" s="744"/>
      <c r="J853" s="744"/>
      <c r="K853" s="744"/>
      <c r="L853" s="744"/>
      <c r="M853" s="744"/>
      <c r="N853" s="744"/>
      <c r="O853" s="744"/>
      <c r="P853" s="744"/>
      <c r="Q853" s="744"/>
      <c r="R853" s="744"/>
      <c r="S853" s="744"/>
      <c r="T853" s="744"/>
      <c r="U853" s="744"/>
      <c r="V853" s="744"/>
      <c r="W853" s="744"/>
      <c r="X853" s="744"/>
      <c r="Y853" s="744"/>
      <c r="Z853" s="744"/>
      <c r="AA853" s="744"/>
      <c r="AB853" s="744"/>
      <c r="AC853" s="744"/>
      <c r="AD853" s="744"/>
      <c r="AE853" s="744"/>
      <c r="AF853" s="744"/>
      <c r="AG853" s="744"/>
      <c r="AH853" s="744"/>
      <c r="AI853" s="744"/>
      <c r="AJ853" s="744"/>
      <c r="AK853" s="744"/>
      <c r="AL853" s="744"/>
      <c r="AM853" s="744"/>
      <c r="AN853" s="744"/>
      <c r="AO853" s="744"/>
      <c r="AP853" s="744"/>
      <c r="AQ853" s="744"/>
      <c r="AR853" s="744"/>
      <c r="AS853" s="744"/>
      <c r="AT853" s="744"/>
      <c r="AU853" s="744"/>
      <c r="AV853" s="744"/>
      <c r="AW853" s="744"/>
      <c r="AX853" s="744"/>
      <c r="AY853" s="744"/>
      <c r="AZ853" s="744"/>
      <c r="BA853" s="744"/>
      <c r="BB853" s="744"/>
      <c r="BC853" s="744"/>
      <c r="BD853" s="744"/>
      <c r="BE853" s="744"/>
      <c r="BF853" s="744"/>
      <c r="BG853" s="744"/>
      <c r="BH853" s="744"/>
    </row>
    <row r="854" spans="1:60" ht="15" customHeight="1" x14ac:dyDescent="0.2">
      <c r="A854" s="17"/>
      <c r="B854" s="7"/>
      <c r="C854" s="14"/>
      <c r="D854" s="69"/>
      <c r="E854" s="108"/>
      <c r="F854" s="103"/>
    </row>
    <row r="855" spans="1:60" x14ac:dyDescent="0.2">
      <c r="A855" s="17"/>
      <c r="B855" s="7"/>
      <c r="C855" s="14"/>
      <c r="D855" s="69"/>
      <c r="E855" s="108"/>
      <c r="F855" s="103"/>
    </row>
    <row r="856" spans="1:60" ht="33" customHeight="1" x14ac:dyDescent="0.2">
      <c r="A856" s="1023" t="s">
        <v>8200</v>
      </c>
      <c r="B856" s="1024"/>
      <c r="C856" s="1024"/>
      <c r="D856" s="1024"/>
      <c r="E856" s="1024"/>
      <c r="F856" s="1025"/>
    </row>
    <row r="857" spans="1:60" ht="30" customHeight="1" x14ac:dyDescent="0.2">
      <c r="A857" s="1023" t="s">
        <v>4</v>
      </c>
      <c r="B857" s="1024"/>
      <c r="C857" s="1024"/>
      <c r="D857" s="1024"/>
      <c r="E857" s="1025"/>
      <c r="F857" s="832">
        <v>2000000</v>
      </c>
      <c r="G857" s="623"/>
    </row>
    <row r="858" spans="1:60" ht="33" customHeight="1" x14ac:dyDescent="0.2">
      <c r="A858" s="879" t="s">
        <v>5</v>
      </c>
      <c r="B858" s="879" t="s">
        <v>23</v>
      </c>
      <c r="C858" s="879" t="s">
        <v>22</v>
      </c>
      <c r="D858" s="879" t="s">
        <v>8</v>
      </c>
      <c r="E858" s="879" t="s">
        <v>9</v>
      </c>
      <c r="F858" s="879"/>
      <c r="G858" s="623"/>
    </row>
    <row r="859" spans="1:60" ht="11.25" customHeight="1" x14ac:dyDescent="0.2">
      <c r="A859" s="87"/>
      <c r="B859" s="1"/>
      <c r="C859" s="2" t="s">
        <v>27</v>
      </c>
      <c r="D859" s="62"/>
      <c r="E859" s="455"/>
      <c r="F859" s="494">
        <f>F857</f>
        <v>2000000</v>
      </c>
      <c r="G859" s="623"/>
    </row>
    <row r="860" spans="1:60" x14ac:dyDescent="0.2">
      <c r="A860" s="559"/>
      <c r="B860" s="27"/>
      <c r="C860" s="2" t="s">
        <v>751</v>
      </c>
      <c r="D860" s="63"/>
      <c r="E860" s="455"/>
      <c r="F860" s="494">
        <f>F859</f>
        <v>2000000</v>
      </c>
      <c r="G860" s="623"/>
    </row>
    <row r="861" spans="1:60" x14ac:dyDescent="0.2">
      <c r="A861" s="87"/>
      <c r="B861" s="27"/>
      <c r="C861" s="2" t="s">
        <v>1358</v>
      </c>
      <c r="D861" s="62"/>
      <c r="E861" s="717">
        <v>175</v>
      </c>
      <c r="F861" s="494">
        <f>F860-E861</f>
        <v>1999825</v>
      </c>
      <c r="G861" s="623"/>
    </row>
    <row r="862" spans="1:60" x14ac:dyDescent="0.2">
      <c r="A862" s="759">
        <v>44427</v>
      </c>
      <c r="B862" s="27" t="s">
        <v>8218</v>
      </c>
      <c r="C862" s="701" t="s">
        <v>41</v>
      </c>
      <c r="D862" s="834"/>
      <c r="E862" s="455">
        <v>0</v>
      </c>
      <c r="F862" s="494">
        <f t="shared" ref="F862" si="15">F861-E862</f>
        <v>1999825</v>
      </c>
      <c r="G862" s="623"/>
    </row>
    <row r="863" spans="1:60" x14ac:dyDescent="0.2">
      <c r="A863" s="59"/>
      <c r="B863" s="7"/>
      <c r="C863" s="31"/>
      <c r="D863" s="74"/>
      <c r="E863" s="283"/>
      <c r="F863" s="112"/>
      <c r="G863" s="623"/>
    </row>
    <row r="864" spans="1:60" x14ac:dyDescent="0.2">
      <c r="A864" s="59"/>
      <c r="B864" s="7"/>
      <c r="C864" s="31"/>
      <c r="D864" s="74"/>
      <c r="E864" s="283"/>
      <c r="F864" s="116"/>
      <c r="G864" s="623"/>
    </row>
    <row r="865" spans="1:7" x14ac:dyDescent="0.2">
      <c r="A865" s="59"/>
      <c r="B865" s="7"/>
      <c r="C865" s="31"/>
      <c r="D865" s="74"/>
      <c r="E865" s="283"/>
      <c r="F865" s="116"/>
      <c r="G865" s="623"/>
    </row>
    <row r="866" spans="1:7" x14ac:dyDescent="0.2">
      <c r="A866" s="59"/>
      <c r="B866" s="7"/>
      <c r="C866" s="31"/>
      <c r="D866" s="74"/>
      <c r="E866" s="283"/>
      <c r="F866" s="116"/>
      <c r="G866" s="623"/>
    </row>
    <row r="867" spans="1:7" x14ac:dyDescent="0.2">
      <c r="A867" s="59"/>
      <c r="B867" s="7"/>
      <c r="C867" s="31"/>
      <c r="D867" s="74"/>
      <c r="E867" s="283"/>
      <c r="F867" s="116"/>
      <c r="G867" s="623"/>
    </row>
    <row r="868" spans="1:7" x14ac:dyDescent="0.2">
      <c r="A868" s="59"/>
      <c r="B868" s="7"/>
      <c r="C868" s="31"/>
      <c r="D868" s="74"/>
      <c r="E868" s="283"/>
      <c r="F868" s="116"/>
      <c r="G868" s="623"/>
    </row>
    <row r="869" spans="1:7" x14ac:dyDescent="0.2">
      <c r="A869" s="59"/>
      <c r="B869" s="7"/>
      <c r="C869" s="31"/>
      <c r="D869" s="74"/>
      <c r="E869" s="283"/>
      <c r="F869" s="116"/>
      <c r="G869" s="623"/>
    </row>
    <row r="870" spans="1:7" x14ac:dyDescent="0.2">
      <c r="A870" s="59"/>
      <c r="B870" s="7"/>
      <c r="C870" s="31"/>
      <c r="D870" s="74"/>
      <c r="E870" s="283"/>
      <c r="F870" s="116"/>
      <c r="G870" s="623"/>
    </row>
    <row r="871" spans="1:7" x14ac:dyDescent="0.2">
      <c r="A871" s="59"/>
      <c r="B871" s="7"/>
      <c r="C871" s="31"/>
      <c r="D871" s="74"/>
      <c r="E871" s="283"/>
      <c r="F871" s="116"/>
      <c r="G871" s="623"/>
    </row>
    <row r="872" spans="1:7" x14ac:dyDescent="0.2">
      <c r="A872" s="59"/>
      <c r="B872" s="7"/>
      <c r="C872" s="31"/>
      <c r="D872" s="74"/>
      <c r="E872" s="283"/>
      <c r="F872" s="116"/>
      <c r="G872" s="623"/>
    </row>
    <row r="873" spans="1:7" x14ac:dyDescent="0.2">
      <c r="A873" s="59"/>
      <c r="B873" s="7"/>
      <c r="C873" s="31"/>
      <c r="D873" s="74"/>
      <c r="E873" s="283"/>
      <c r="F873" s="116"/>
      <c r="G873" s="623"/>
    </row>
    <row r="874" spans="1:7" x14ac:dyDescent="0.2">
      <c r="A874" s="59"/>
      <c r="B874" s="7"/>
      <c r="C874" s="31"/>
      <c r="D874" s="74"/>
      <c r="E874" s="283"/>
      <c r="F874" s="116"/>
      <c r="G874" s="623"/>
    </row>
    <row r="875" spans="1:7" x14ac:dyDescent="0.2">
      <c r="A875" s="59"/>
      <c r="B875" s="7"/>
      <c r="C875" s="31"/>
      <c r="D875" s="74"/>
      <c r="E875" s="283"/>
      <c r="F875" s="116"/>
      <c r="G875" s="623"/>
    </row>
    <row r="876" spans="1:7" x14ac:dyDescent="0.2">
      <c r="A876" s="59"/>
      <c r="B876" s="7"/>
      <c r="C876" s="31"/>
      <c r="D876" s="74"/>
      <c r="E876" s="283"/>
      <c r="F876" s="116"/>
      <c r="G876" s="623"/>
    </row>
    <row r="877" spans="1:7" x14ac:dyDescent="0.2">
      <c r="A877" s="59"/>
      <c r="B877" s="7"/>
      <c r="C877" s="31"/>
      <c r="D877" s="74"/>
      <c r="E877" s="283"/>
      <c r="F877" s="116"/>
      <c r="G877" s="623"/>
    </row>
    <row r="878" spans="1:7" x14ac:dyDescent="0.2">
      <c r="A878" s="59"/>
      <c r="B878" s="7"/>
      <c r="C878" s="31"/>
      <c r="D878" s="74"/>
      <c r="E878" s="283"/>
      <c r="F878" s="116"/>
      <c r="G878" s="623"/>
    </row>
    <row r="879" spans="1:7" x14ac:dyDescent="0.2">
      <c r="A879" s="59"/>
      <c r="B879" s="7"/>
      <c r="C879" s="31"/>
      <c r="D879" s="74"/>
      <c r="E879" s="283"/>
      <c r="F879" s="116"/>
      <c r="G879" s="623"/>
    </row>
    <row r="880" spans="1:7" x14ac:dyDescent="0.2">
      <c r="A880" s="59"/>
      <c r="B880" s="7"/>
      <c r="C880" s="31"/>
      <c r="D880" s="74"/>
      <c r="E880" s="283"/>
      <c r="F880" s="116"/>
      <c r="G880" s="623"/>
    </row>
    <row r="881" spans="1:7" x14ac:dyDescent="0.2">
      <c r="A881" s="59"/>
      <c r="B881" s="7"/>
      <c r="C881" s="31"/>
      <c r="D881" s="74"/>
      <c r="E881" s="283"/>
      <c r="F881" s="116"/>
      <c r="G881" s="623"/>
    </row>
    <row r="882" spans="1:7" x14ac:dyDescent="0.2">
      <c r="A882" s="59"/>
      <c r="B882" s="7"/>
      <c r="C882" s="31"/>
      <c r="D882" s="74"/>
      <c r="E882" s="283"/>
      <c r="F882" s="116"/>
      <c r="G882" s="623"/>
    </row>
    <row r="883" spans="1:7" x14ac:dyDescent="0.2">
      <c r="A883" s="59"/>
      <c r="B883" s="7"/>
      <c r="C883" s="31"/>
      <c r="D883" s="74"/>
      <c r="E883" s="283"/>
      <c r="F883" s="116"/>
      <c r="G883" s="623"/>
    </row>
    <row r="884" spans="1:7" ht="30" customHeight="1" x14ac:dyDescent="0.2">
      <c r="A884" s="835"/>
      <c r="B884" s="19"/>
      <c r="C884" s="836"/>
      <c r="D884" s="69"/>
      <c r="E884" s="837"/>
      <c r="F884" s="112"/>
    </row>
  </sheetData>
  <mergeCells count="60">
    <mergeCell ref="A455:E455"/>
    <mergeCell ref="A1:F1"/>
    <mergeCell ref="A2:F2"/>
    <mergeCell ref="A3:F3"/>
    <mergeCell ref="A4:F4"/>
    <mergeCell ref="A6:F6"/>
    <mergeCell ref="A7:E7"/>
    <mergeCell ref="A448:F448"/>
    <mergeCell ref="A449:F449"/>
    <mergeCell ref="A450:F450"/>
    <mergeCell ref="A451:F451"/>
    <mergeCell ref="A453:F453"/>
    <mergeCell ref="A611:E611"/>
    <mergeCell ref="A519:F519"/>
    <mergeCell ref="A520:F520"/>
    <mergeCell ref="A521:F521"/>
    <mergeCell ref="A522:F522"/>
    <mergeCell ref="A524:F524"/>
    <mergeCell ref="A525:E525"/>
    <mergeCell ref="A605:F605"/>
    <mergeCell ref="A606:F606"/>
    <mergeCell ref="A607:F607"/>
    <mergeCell ref="A608:F608"/>
    <mergeCell ref="A610:F610"/>
    <mergeCell ref="A646:E646"/>
    <mergeCell ref="A620:F620"/>
    <mergeCell ref="A621:F621"/>
    <mergeCell ref="A622:F622"/>
    <mergeCell ref="A623:F623"/>
    <mergeCell ref="A625:F625"/>
    <mergeCell ref="A626:E626"/>
    <mergeCell ref="A640:F640"/>
    <mergeCell ref="A641:F641"/>
    <mergeCell ref="A642:F642"/>
    <mergeCell ref="A643:F643"/>
    <mergeCell ref="A645:F645"/>
    <mergeCell ref="A681:E681"/>
    <mergeCell ref="A659:F659"/>
    <mergeCell ref="A660:F660"/>
    <mergeCell ref="A661:F661"/>
    <mergeCell ref="A662:F662"/>
    <mergeCell ref="A665:F665"/>
    <mergeCell ref="A666:E666"/>
    <mergeCell ref="A675:F675"/>
    <mergeCell ref="A676:F676"/>
    <mergeCell ref="A677:F677"/>
    <mergeCell ref="A678:F678"/>
    <mergeCell ref="A680:F680"/>
    <mergeCell ref="A857:E857"/>
    <mergeCell ref="A776:F776"/>
    <mergeCell ref="A777:F777"/>
    <mergeCell ref="A778:F778"/>
    <mergeCell ref="A779:F779"/>
    <mergeCell ref="A781:F781"/>
    <mergeCell ref="A782:E782"/>
    <mergeCell ref="A850:F850"/>
    <mergeCell ref="A851:F851"/>
    <mergeCell ref="A852:F852"/>
    <mergeCell ref="A853:F853"/>
    <mergeCell ref="A856:F856"/>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28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869"/>
  <sheetViews>
    <sheetView view="pageBreakPreview" topLeftCell="A531" zoomScaleNormal="230" zoomScaleSheetLayoutView="100" workbookViewId="0">
      <selection activeCell="J533" sqref="J533"/>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7" ht="15" x14ac:dyDescent="0.25">
      <c r="A1" s="887" t="s">
        <v>0</v>
      </c>
      <c r="B1" s="887"/>
      <c r="C1" s="887"/>
      <c r="D1" s="887"/>
      <c r="E1" s="887"/>
      <c r="F1" s="887"/>
    </row>
    <row r="2" spans="1:7" ht="15" x14ac:dyDescent="0.25">
      <c r="A2" s="887" t="s">
        <v>1</v>
      </c>
      <c r="B2" s="887"/>
      <c r="C2" s="887"/>
      <c r="D2" s="887"/>
      <c r="E2" s="887"/>
      <c r="F2" s="887"/>
    </row>
    <row r="3" spans="1:7" ht="15" customHeight="1" x14ac:dyDescent="0.25">
      <c r="A3" s="889" t="s">
        <v>8718</v>
      </c>
      <c r="B3" s="889"/>
      <c r="C3" s="889"/>
      <c r="D3" s="889"/>
      <c r="E3" s="889"/>
      <c r="F3" s="889"/>
    </row>
    <row r="4" spans="1:7" ht="15" customHeight="1" x14ac:dyDescent="0.25">
      <c r="A4" s="889" t="s">
        <v>2</v>
      </c>
      <c r="B4" s="889"/>
      <c r="C4" s="889"/>
      <c r="D4" s="889"/>
      <c r="E4" s="889"/>
      <c r="F4" s="889"/>
      <c r="G4" s="14" t="s">
        <v>8719</v>
      </c>
    </row>
    <row r="5" spans="1:7" ht="15" x14ac:dyDescent="0.25">
      <c r="A5" s="626"/>
      <c r="B5" s="627"/>
      <c r="C5" s="628"/>
      <c r="D5" s="629"/>
      <c r="E5" s="630"/>
      <c r="F5" s="631"/>
    </row>
    <row r="6" spans="1:7" ht="33" customHeight="1" x14ac:dyDescent="0.2">
      <c r="A6" s="1027" t="s">
        <v>3</v>
      </c>
      <c r="B6" s="1028"/>
      <c r="C6" s="1028"/>
      <c r="D6" s="1028"/>
      <c r="E6" s="1028"/>
      <c r="F6" s="1029"/>
    </row>
    <row r="7" spans="1:7" ht="30" customHeight="1" x14ac:dyDescent="0.2">
      <c r="A7" s="1027" t="s">
        <v>4</v>
      </c>
      <c r="B7" s="1028"/>
      <c r="C7" s="1028"/>
      <c r="D7" s="1028"/>
      <c r="E7" s="1029"/>
      <c r="F7" s="718"/>
    </row>
    <row r="8" spans="1:7" ht="12" x14ac:dyDescent="0.2">
      <c r="A8" s="719" t="s">
        <v>5</v>
      </c>
      <c r="B8" s="719" t="s">
        <v>6</v>
      </c>
      <c r="C8" s="719" t="s">
        <v>7</v>
      </c>
      <c r="D8" s="719" t="s">
        <v>8</v>
      </c>
      <c r="E8" s="719" t="s">
        <v>9</v>
      </c>
      <c r="F8" s="719" t="s">
        <v>6180</v>
      </c>
    </row>
    <row r="9" spans="1:7" ht="15" customHeight="1" x14ac:dyDescent="0.2">
      <c r="A9" s="87"/>
      <c r="B9" s="1"/>
      <c r="C9" s="2" t="s">
        <v>11</v>
      </c>
      <c r="D9" s="40"/>
      <c r="E9" s="40"/>
      <c r="F9" s="494">
        <f>F7+D9</f>
        <v>0</v>
      </c>
    </row>
    <row r="10" spans="1:7" ht="15" customHeight="1" x14ac:dyDescent="0.2">
      <c r="A10" s="87"/>
      <c r="B10" s="1"/>
      <c r="C10" s="3" t="s">
        <v>12</v>
      </c>
      <c r="D10" s="40"/>
      <c r="E10" s="40"/>
      <c r="F10" s="494">
        <f>F9+D10</f>
        <v>0</v>
      </c>
    </row>
    <row r="11" spans="1:7" ht="15" customHeight="1" x14ac:dyDescent="0.2">
      <c r="A11" s="87"/>
      <c r="B11" s="1"/>
      <c r="C11" s="2" t="s">
        <v>13</v>
      </c>
      <c r="D11" s="778"/>
      <c r="E11" s="40"/>
      <c r="F11" s="494">
        <f>F10+D11</f>
        <v>0</v>
      </c>
    </row>
    <row r="12" spans="1:7" ht="15" customHeight="1" x14ac:dyDescent="0.2">
      <c r="A12" s="87"/>
      <c r="B12" s="1"/>
      <c r="C12" s="4" t="s">
        <v>31</v>
      </c>
      <c r="D12" s="41"/>
      <c r="E12" s="41"/>
      <c r="F12" s="494">
        <f>F11+D12</f>
        <v>0</v>
      </c>
    </row>
    <row r="13" spans="1:7" ht="15" customHeight="1" x14ac:dyDescent="0.2">
      <c r="A13" s="87"/>
      <c r="B13" s="1"/>
      <c r="C13" s="3" t="s">
        <v>12</v>
      </c>
      <c r="D13" s="62"/>
      <c r="E13" s="40"/>
      <c r="F13" s="494">
        <f>F12-E13</f>
        <v>0</v>
      </c>
    </row>
    <row r="14" spans="1:7" ht="15" customHeight="1" x14ac:dyDescent="0.2">
      <c r="A14" s="87"/>
      <c r="B14" s="1"/>
      <c r="C14" s="3" t="s">
        <v>6871</v>
      </c>
      <c r="D14" s="62"/>
      <c r="E14" s="40"/>
      <c r="F14" s="494">
        <f t="shared" ref="F14" si="0">F13-E14</f>
        <v>0</v>
      </c>
    </row>
    <row r="15" spans="1:7" ht="15" customHeight="1" x14ac:dyDescent="0.2">
      <c r="A15" s="87"/>
      <c r="B15" s="1"/>
      <c r="C15" s="2" t="s">
        <v>1090</v>
      </c>
      <c r="D15" s="62"/>
      <c r="E15" s="711"/>
      <c r="F15" s="494"/>
    </row>
    <row r="16" spans="1:7" ht="15" customHeight="1" x14ac:dyDescent="0.2">
      <c r="A16" s="87"/>
      <c r="B16" s="1"/>
      <c r="C16" s="530" t="s">
        <v>2479</v>
      </c>
      <c r="D16" s="62"/>
      <c r="E16" s="711"/>
      <c r="F16" s="494"/>
    </row>
    <row r="17" spans="1:61" ht="15" customHeight="1" x14ac:dyDescent="0.2">
      <c r="A17" s="87"/>
      <c r="B17" s="1"/>
      <c r="C17" s="530" t="s">
        <v>6870</v>
      </c>
      <c r="D17" s="62"/>
      <c r="E17" s="711"/>
      <c r="F17" s="494"/>
    </row>
    <row r="18" spans="1:61" ht="15" customHeight="1" x14ac:dyDescent="0.2">
      <c r="A18" s="87"/>
      <c r="B18" s="1"/>
      <c r="C18" s="2" t="s">
        <v>1083</v>
      </c>
      <c r="D18" s="62"/>
      <c r="E18" s="711"/>
      <c r="F18" s="494"/>
    </row>
    <row r="19" spans="1:61" ht="15" customHeight="1" x14ac:dyDescent="0.2">
      <c r="A19" s="87"/>
      <c r="B19" s="1"/>
      <c r="C19" s="2" t="s">
        <v>1086</v>
      </c>
      <c r="D19" s="62"/>
      <c r="E19" s="711"/>
      <c r="F19" s="494"/>
    </row>
    <row r="20" spans="1:61" ht="15" customHeight="1" x14ac:dyDescent="0.2">
      <c r="A20" s="87"/>
      <c r="B20" s="1"/>
      <c r="C20" s="2" t="s">
        <v>1087</v>
      </c>
      <c r="D20" s="62"/>
      <c r="E20" s="711"/>
      <c r="F20" s="494"/>
    </row>
    <row r="21" spans="1:61" ht="15" customHeight="1" x14ac:dyDescent="0.2">
      <c r="A21" s="87"/>
      <c r="B21" s="1"/>
      <c r="C21" s="2" t="s">
        <v>1358</v>
      </c>
      <c r="D21" s="62"/>
      <c r="E21" s="711"/>
      <c r="F21" s="494"/>
    </row>
    <row r="22" spans="1:61" s="414" customFormat="1" ht="42" customHeight="1" x14ac:dyDescent="0.2">
      <c r="A22" s="850"/>
      <c r="B22" s="534"/>
      <c r="C22" s="532"/>
      <c r="D22" s="416"/>
      <c r="E22" s="535"/>
      <c r="F22" s="494"/>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c r="BH22" s="412"/>
      <c r="BI22" s="545"/>
    </row>
    <row r="23" spans="1:61" s="412" customFormat="1" ht="29.25" customHeight="1" x14ac:dyDescent="0.2">
      <c r="A23" s="464"/>
      <c r="B23" s="252"/>
      <c r="C23" s="193"/>
      <c r="D23" s="394"/>
      <c r="E23" s="42"/>
      <c r="F23" s="494"/>
    </row>
    <row r="24" spans="1:61" s="412" customFormat="1" ht="31.5" customHeight="1" x14ac:dyDescent="0.2">
      <c r="A24" s="464"/>
      <c r="B24" s="252"/>
      <c r="C24" s="193"/>
      <c r="D24" s="402"/>
      <c r="E24" s="42"/>
      <c r="F24" s="494"/>
    </row>
    <row r="25" spans="1:61" s="412" customFormat="1" ht="49.5" customHeight="1" x14ac:dyDescent="0.2">
      <c r="A25" s="464"/>
      <c r="B25" s="252"/>
      <c r="C25" s="193"/>
      <c r="D25" s="402"/>
      <c r="E25" s="42"/>
      <c r="F25" s="494"/>
    </row>
    <row r="26" spans="1:61" s="412" customFormat="1" ht="24" customHeight="1" x14ac:dyDescent="0.2">
      <c r="A26" s="464"/>
      <c r="B26" s="252"/>
      <c r="C26" s="193"/>
      <c r="D26" s="402"/>
      <c r="E26" s="42"/>
      <c r="F26" s="494"/>
    </row>
    <row r="27" spans="1:61" s="412" customFormat="1" ht="40.5" customHeight="1" x14ac:dyDescent="0.2">
      <c r="A27" s="464"/>
      <c r="B27" s="252"/>
      <c r="C27" s="193"/>
      <c r="D27" s="402"/>
      <c r="E27" s="42"/>
      <c r="F27" s="494"/>
    </row>
    <row r="28" spans="1:61" s="412" customFormat="1" ht="24" customHeight="1" x14ac:dyDescent="0.2">
      <c r="A28" s="464"/>
      <c r="B28" s="252"/>
      <c r="C28" s="193"/>
      <c r="D28" s="402"/>
      <c r="E28" s="42"/>
      <c r="F28" s="494"/>
    </row>
    <row r="29" spans="1:61" s="412" customFormat="1" ht="87.75" customHeight="1" x14ac:dyDescent="0.2">
      <c r="A29" s="464"/>
      <c r="B29" s="252"/>
      <c r="C29" s="193"/>
      <c r="D29" s="402"/>
      <c r="E29" s="42"/>
      <c r="F29" s="494"/>
    </row>
    <row r="30" spans="1:61" s="412" customFormat="1" ht="57.75" customHeight="1" x14ac:dyDescent="0.2">
      <c r="A30" s="464"/>
      <c r="B30" s="252"/>
      <c r="C30" s="193"/>
      <c r="D30" s="402"/>
      <c r="E30" s="42"/>
      <c r="F30" s="494"/>
    </row>
    <row r="31" spans="1:61" s="412" customFormat="1" ht="26.25" customHeight="1" x14ac:dyDescent="0.2">
      <c r="A31" s="464"/>
      <c r="B31" s="252"/>
      <c r="C31" s="193"/>
      <c r="D31" s="402"/>
      <c r="E31" s="42"/>
      <c r="F31" s="494"/>
    </row>
    <row r="32" spans="1:61" s="412" customFormat="1" ht="46.5" customHeight="1" x14ac:dyDescent="0.2">
      <c r="A32" s="464"/>
      <c r="B32" s="252"/>
      <c r="C32" s="193"/>
      <c r="D32" s="402"/>
      <c r="E32" s="42"/>
      <c r="F32" s="494"/>
    </row>
    <row r="33" spans="1:6" s="412" customFormat="1" ht="42" customHeight="1" x14ac:dyDescent="0.2">
      <c r="A33" s="464"/>
      <c r="B33" s="252"/>
      <c r="C33" s="193"/>
      <c r="D33" s="402"/>
      <c r="E33" s="42"/>
      <c r="F33" s="494"/>
    </row>
    <row r="34" spans="1:6" s="412" customFormat="1" ht="66.75" customHeight="1" x14ac:dyDescent="0.2">
      <c r="A34" s="464"/>
      <c r="B34" s="252"/>
      <c r="C34" s="193"/>
      <c r="D34" s="402"/>
      <c r="E34" s="42"/>
      <c r="F34" s="494"/>
    </row>
    <row r="35" spans="1:6" s="412" customFormat="1" ht="57" customHeight="1" x14ac:dyDescent="0.2">
      <c r="A35" s="464"/>
      <c r="B35" s="252"/>
      <c r="C35" s="193"/>
      <c r="D35" s="402"/>
      <c r="E35" s="42"/>
      <c r="F35" s="494"/>
    </row>
    <row r="36" spans="1:6" s="412" customFormat="1" ht="37.5" customHeight="1" x14ac:dyDescent="0.2">
      <c r="A36" s="464"/>
      <c r="B36" s="252"/>
      <c r="C36" s="193"/>
      <c r="D36" s="402"/>
      <c r="E36" s="42"/>
      <c r="F36" s="494"/>
    </row>
    <row r="37" spans="1:6" s="412" customFormat="1" ht="28.5" customHeight="1" x14ac:dyDescent="0.2">
      <c r="A37" s="464"/>
      <c r="B37" s="252"/>
      <c r="C37" s="193"/>
      <c r="D37" s="402"/>
      <c r="E37" s="42"/>
      <c r="F37" s="494"/>
    </row>
    <row r="38" spans="1:6" s="412" customFormat="1" ht="26.25" customHeight="1" x14ac:dyDescent="0.2">
      <c r="A38" s="464"/>
      <c r="B38" s="252"/>
      <c r="C38" s="193"/>
      <c r="D38" s="402"/>
      <c r="E38" s="42"/>
      <c r="F38" s="494"/>
    </row>
    <row r="39" spans="1:6" s="412" customFormat="1" ht="41.25" customHeight="1" x14ac:dyDescent="0.2">
      <c r="A39" s="464"/>
      <c r="B39" s="252"/>
      <c r="C39" s="193"/>
      <c r="D39" s="402"/>
      <c r="E39" s="42"/>
      <c r="F39" s="494"/>
    </row>
    <row r="40" spans="1:6" s="412" customFormat="1" ht="39" customHeight="1" x14ac:dyDescent="0.2">
      <c r="A40" s="464"/>
      <c r="B40" s="252"/>
      <c r="C40" s="193"/>
      <c r="D40" s="402"/>
      <c r="E40" s="42"/>
      <c r="F40" s="494"/>
    </row>
    <row r="41" spans="1:6" s="412" customFormat="1" ht="39" customHeight="1" x14ac:dyDescent="0.2">
      <c r="A41" s="464"/>
      <c r="B41" s="252"/>
      <c r="C41" s="193"/>
      <c r="D41" s="402"/>
      <c r="E41" s="42"/>
      <c r="F41" s="494"/>
    </row>
    <row r="42" spans="1:6" s="412" customFormat="1" ht="40.5" customHeight="1" x14ac:dyDescent="0.2">
      <c r="A42" s="464"/>
      <c r="B42" s="252"/>
      <c r="C42" s="193"/>
      <c r="D42" s="402"/>
      <c r="E42" s="42"/>
      <c r="F42" s="494"/>
    </row>
    <row r="43" spans="1:6" s="412" customFormat="1" ht="31.5" customHeight="1" x14ac:dyDescent="0.2">
      <c r="A43" s="464"/>
      <c r="B43" s="252"/>
      <c r="C43" s="193"/>
      <c r="D43" s="402"/>
      <c r="E43" s="42"/>
      <c r="F43" s="494"/>
    </row>
    <row r="44" spans="1:6" s="412" customFormat="1" ht="33" customHeight="1" x14ac:dyDescent="0.2">
      <c r="A44" s="464"/>
      <c r="B44" s="252"/>
      <c r="C44" s="193"/>
      <c r="D44" s="402"/>
      <c r="E44" s="42"/>
      <c r="F44" s="494"/>
    </row>
    <row r="45" spans="1:6" s="412" customFormat="1" ht="38.25" customHeight="1" x14ac:dyDescent="0.2">
      <c r="A45" s="464"/>
      <c r="B45" s="252"/>
      <c r="C45" s="193"/>
      <c r="D45" s="402"/>
      <c r="E45" s="42"/>
      <c r="F45" s="494"/>
    </row>
    <row r="46" spans="1:6" s="412" customFormat="1" ht="48.75" customHeight="1" x14ac:dyDescent="0.2">
      <c r="A46" s="464"/>
      <c r="B46" s="252"/>
      <c r="C46" s="193"/>
      <c r="D46" s="402"/>
      <c r="E46" s="42"/>
      <c r="F46" s="494"/>
    </row>
    <row r="47" spans="1:6" s="412" customFormat="1" ht="42" customHeight="1" x14ac:dyDescent="0.2">
      <c r="A47" s="464"/>
      <c r="B47" s="252"/>
      <c r="C47" s="193"/>
      <c r="D47" s="402"/>
      <c r="E47" s="42"/>
      <c r="F47" s="494"/>
    </row>
    <row r="48" spans="1:6" s="412" customFormat="1" ht="41.25" customHeight="1" x14ac:dyDescent="0.2">
      <c r="A48" s="464"/>
      <c r="B48" s="252"/>
      <c r="C48" s="193"/>
      <c r="D48" s="402"/>
      <c r="E48" s="42"/>
      <c r="F48" s="494"/>
    </row>
    <row r="49" spans="1:6" s="412" customFormat="1" ht="42.75" customHeight="1" x14ac:dyDescent="0.2">
      <c r="A49" s="464"/>
      <c r="B49" s="252"/>
      <c r="C49" s="193"/>
      <c r="D49" s="402"/>
      <c r="E49" s="42"/>
      <c r="F49" s="494"/>
    </row>
    <row r="50" spans="1:6" s="412" customFormat="1" ht="39" customHeight="1" x14ac:dyDescent="0.2">
      <c r="A50" s="464"/>
      <c r="B50" s="252"/>
      <c r="C50" s="193"/>
      <c r="D50" s="402"/>
      <c r="E50" s="42"/>
      <c r="F50" s="494"/>
    </row>
    <row r="51" spans="1:6" s="412" customFormat="1" ht="31.5" customHeight="1" x14ac:dyDescent="0.2">
      <c r="A51" s="464"/>
      <c r="B51" s="252"/>
      <c r="C51" s="193"/>
      <c r="D51" s="402"/>
      <c r="E51" s="42"/>
      <c r="F51" s="494"/>
    </row>
    <row r="52" spans="1:6" s="412" customFormat="1" ht="27.75" customHeight="1" x14ac:dyDescent="0.2">
      <c r="A52" s="464"/>
      <c r="B52" s="252"/>
      <c r="C52" s="193"/>
      <c r="D52" s="402"/>
      <c r="E52" s="42"/>
      <c r="F52" s="494"/>
    </row>
    <row r="53" spans="1:6" s="412" customFormat="1" ht="40.5" customHeight="1" x14ac:dyDescent="0.2">
      <c r="A53" s="464"/>
      <c r="B53" s="252"/>
      <c r="C53" s="193"/>
      <c r="D53" s="402"/>
      <c r="E53" s="42"/>
      <c r="F53" s="494"/>
    </row>
    <row r="54" spans="1:6" s="412" customFormat="1" ht="42" customHeight="1" x14ac:dyDescent="0.2">
      <c r="A54" s="464"/>
      <c r="B54" s="252"/>
      <c r="C54" s="193"/>
      <c r="D54" s="402"/>
      <c r="E54" s="42"/>
      <c r="F54" s="494"/>
    </row>
    <row r="55" spans="1:6" s="412" customFormat="1" ht="42" customHeight="1" x14ac:dyDescent="0.2">
      <c r="A55" s="464"/>
      <c r="B55" s="252"/>
      <c r="C55" s="193"/>
      <c r="D55" s="402"/>
      <c r="E55" s="42"/>
      <c r="F55" s="494"/>
    </row>
    <row r="56" spans="1:6" s="412" customFormat="1" ht="38.25" customHeight="1" x14ac:dyDescent="0.2">
      <c r="A56" s="464"/>
      <c r="B56" s="252"/>
      <c r="C56" s="193"/>
      <c r="D56" s="402"/>
      <c r="E56" s="42"/>
      <c r="F56" s="494"/>
    </row>
    <row r="57" spans="1:6" s="412" customFormat="1" ht="41.25" customHeight="1" x14ac:dyDescent="0.2">
      <c r="A57" s="464"/>
      <c r="B57" s="252"/>
      <c r="C57" s="193"/>
      <c r="D57" s="402"/>
      <c r="E57" s="42"/>
      <c r="F57" s="494"/>
    </row>
    <row r="58" spans="1:6" s="412" customFormat="1" ht="42" customHeight="1" x14ac:dyDescent="0.2">
      <c r="A58" s="464"/>
      <c r="B58" s="252"/>
      <c r="C58" s="193"/>
      <c r="D58" s="402"/>
      <c r="E58" s="42"/>
      <c r="F58" s="494"/>
    </row>
    <row r="59" spans="1:6" s="412" customFormat="1" ht="27" customHeight="1" x14ac:dyDescent="0.2">
      <c r="A59" s="464"/>
      <c r="B59" s="252"/>
      <c r="C59" s="193"/>
      <c r="D59" s="402"/>
      <c r="E59" s="42"/>
      <c r="F59" s="494"/>
    </row>
    <row r="60" spans="1:6" s="412" customFormat="1" ht="42" customHeight="1" x14ac:dyDescent="0.2">
      <c r="A60" s="464"/>
      <c r="B60" s="252"/>
      <c r="C60" s="193"/>
      <c r="D60" s="402"/>
      <c r="E60" s="42"/>
      <c r="F60" s="494"/>
    </row>
    <row r="61" spans="1:6" s="412" customFormat="1" ht="40.5" customHeight="1" x14ac:dyDescent="0.2">
      <c r="A61" s="464"/>
      <c r="B61" s="252"/>
      <c r="C61" s="193"/>
      <c r="D61" s="402"/>
      <c r="E61" s="42"/>
      <c r="F61" s="494"/>
    </row>
    <row r="62" spans="1:6" s="412" customFormat="1" ht="30" customHeight="1" x14ac:dyDescent="0.2">
      <c r="A62" s="464"/>
      <c r="B62" s="252"/>
      <c r="C62" s="193"/>
      <c r="D62" s="402"/>
      <c r="E62" s="42"/>
      <c r="F62" s="494"/>
    </row>
    <row r="63" spans="1:6" s="412" customFormat="1" ht="42.75" customHeight="1" x14ac:dyDescent="0.2">
      <c r="A63" s="464"/>
      <c r="B63" s="252"/>
      <c r="C63" s="193"/>
      <c r="D63" s="402"/>
      <c r="E63" s="42"/>
      <c r="F63" s="494"/>
    </row>
    <row r="64" spans="1:6" s="412" customFormat="1" ht="37.5" customHeight="1" x14ac:dyDescent="0.2">
      <c r="A64" s="464"/>
      <c r="B64" s="252"/>
      <c r="C64" s="193"/>
      <c r="D64" s="402"/>
      <c r="E64" s="42"/>
      <c r="F64" s="494"/>
    </row>
    <row r="65" spans="1:6" s="412" customFormat="1" ht="40.5" customHeight="1" x14ac:dyDescent="0.2">
      <c r="A65" s="464"/>
      <c r="B65" s="252"/>
      <c r="C65" s="193"/>
      <c r="D65" s="402"/>
      <c r="E65" s="42"/>
      <c r="F65" s="494"/>
    </row>
    <row r="66" spans="1:6" s="412" customFormat="1" ht="45" customHeight="1" x14ac:dyDescent="0.2">
      <c r="A66" s="464"/>
      <c r="B66" s="252"/>
      <c r="C66" s="193"/>
      <c r="D66" s="402"/>
      <c r="E66" s="42"/>
      <c r="F66" s="494"/>
    </row>
    <row r="67" spans="1:6" s="412" customFormat="1" ht="39" customHeight="1" x14ac:dyDescent="0.2">
      <c r="A67" s="464"/>
      <c r="B67" s="252"/>
      <c r="C67" s="193"/>
      <c r="D67" s="402"/>
      <c r="E67" s="42"/>
      <c r="F67" s="494"/>
    </row>
    <row r="68" spans="1:6" s="412" customFormat="1" ht="41.25" customHeight="1" x14ac:dyDescent="0.2">
      <c r="A68" s="464"/>
      <c r="B68" s="252"/>
      <c r="C68" s="193"/>
      <c r="D68" s="402"/>
      <c r="E68" s="42"/>
      <c r="F68" s="494"/>
    </row>
    <row r="69" spans="1:6" s="412" customFormat="1" ht="41.25" customHeight="1" x14ac:dyDescent="0.2">
      <c r="A69" s="464"/>
      <c r="B69" s="252"/>
      <c r="C69" s="193"/>
      <c r="D69" s="402"/>
      <c r="E69" s="42"/>
      <c r="F69" s="494"/>
    </row>
    <row r="70" spans="1:6" s="412" customFormat="1" ht="41.25" customHeight="1" x14ac:dyDescent="0.2">
      <c r="A70" s="464"/>
      <c r="B70" s="252"/>
      <c r="C70" s="193"/>
      <c r="D70" s="402"/>
      <c r="E70" s="42"/>
      <c r="F70" s="494"/>
    </row>
    <row r="71" spans="1:6" s="412" customFormat="1" ht="21" customHeight="1" x14ac:dyDescent="0.2">
      <c r="A71" s="464"/>
      <c r="B71" s="252"/>
      <c r="C71" s="193"/>
      <c r="D71" s="402"/>
      <c r="E71" s="42"/>
      <c r="F71" s="494"/>
    </row>
    <row r="72" spans="1:6" s="412" customFormat="1" ht="30" customHeight="1" x14ac:dyDescent="0.2">
      <c r="A72" s="464"/>
      <c r="B72" s="252"/>
      <c r="C72" s="193"/>
      <c r="D72" s="402"/>
      <c r="E72" s="42"/>
      <c r="F72" s="494"/>
    </row>
    <row r="73" spans="1:6" s="412" customFormat="1" ht="43.5" customHeight="1" x14ac:dyDescent="0.2">
      <c r="A73" s="464"/>
      <c r="B73" s="252"/>
      <c r="C73" s="193"/>
      <c r="D73" s="402"/>
      <c r="E73" s="42"/>
      <c r="F73" s="494"/>
    </row>
    <row r="74" spans="1:6" s="412" customFormat="1" ht="39" customHeight="1" x14ac:dyDescent="0.2">
      <c r="A74" s="464"/>
      <c r="B74" s="252"/>
      <c r="C74" s="193"/>
      <c r="D74" s="402"/>
      <c r="E74" s="42"/>
      <c r="F74" s="494"/>
    </row>
    <row r="75" spans="1:6" s="412" customFormat="1" ht="37.5" customHeight="1" x14ac:dyDescent="0.2">
      <c r="A75" s="464"/>
      <c r="B75" s="252"/>
      <c r="C75" s="193"/>
      <c r="D75" s="402"/>
      <c r="E75" s="42"/>
      <c r="F75" s="494"/>
    </row>
    <row r="76" spans="1:6" s="412" customFormat="1" ht="41.25" customHeight="1" x14ac:dyDescent="0.2">
      <c r="A76" s="464"/>
      <c r="B76" s="252"/>
      <c r="C76" s="193"/>
      <c r="D76" s="402"/>
      <c r="E76" s="42"/>
      <c r="F76" s="494"/>
    </row>
    <row r="77" spans="1:6" s="412" customFormat="1" ht="44.25" customHeight="1" x14ac:dyDescent="0.2">
      <c r="A77" s="464"/>
      <c r="B77" s="252"/>
      <c r="C77" s="193"/>
      <c r="D77" s="402"/>
      <c r="E77" s="42"/>
      <c r="F77" s="494"/>
    </row>
    <row r="78" spans="1:6" s="412" customFormat="1" ht="38.25" customHeight="1" x14ac:dyDescent="0.2">
      <c r="A78" s="464"/>
      <c r="B78" s="252"/>
      <c r="C78" s="193"/>
      <c r="D78" s="402"/>
      <c r="E78" s="42"/>
      <c r="F78" s="494"/>
    </row>
    <row r="79" spans="1:6" s="412" customFormat="1" ht="47.25" customHeight="1" x14ac:dyDescent="0.2">
      <c r="A79" s="464"/>
      <c r="B79" s="252"/>
      <c r="C79" s="193"/>
      <c r="D79" s="402"/>
      <c r="E79" s="42"/>
      <c r="F79" s="494"/>
    </row>
    <row r="80" spans="1:6" s="412" customFormat="1" ht="25.5" customHeight="1" x14ac:dyDescent="0.2">
      <c r="A80" s="464"/>
      <c r="B80" s="252"/>
      <c r="C80" s="193"/>
      <c r="D80" s="402"/>
      <c r="E80" s="42"/>
      <c r="F80" s="494"/>
    </row>
    <row r="81" spans="1:6" s="412" customFormat="1" ht="59.25" customHeight="1" x14ac:dyDescent="0.2">
      <c r="A81" s="464"/>
      <c r="B81" s="252"/>
      <c r="C81" s="193"/>
      <c r="D81" s="472"/>
      <c r="E81" s="42"/>
      <c r="F81" s="494"/>
    </row>
    <row r="82" spans="1:6" s="412" customFormat="1" ht="56.25" customHeight="1" x14ac:dyDescent="0.2">
      <c r="A82" s="464"/>
      <c r="B82" s="252"/>
      <c r="C82" s="193"/>
      <c r="D82" s="402"/>
      <c r="E82" s="42"/>
      <c r="F82" s="494"/>
    </row>
    <row r="83" spans="1:6" s="412" customFormat="1" ht="69" customHeight="1" x14ac:dyDescent="0.2">
      <c r="A83" s="464"/>
      <c r="B83" s="252"/>
      <c r="C83" s="193"/>
      <c r="D83" s="402"/>
      <c r="E83" s="42"/>
      <c r="F83" s="494"/>
    </row>
    <row r="84" spans="1:6" s="412" customFormat="1" ht="74.25" customHeight="1" x14ac:dyDescent="0.2">
      <c r="A84" s="464"/>
      <c r="B84" s="252"/>
      <c r="C84" s="193"/>
      <c r="D84" s="402"/>
      <c r="E84" s="42"/>
      <c r="F84" s="494"/>
    </row>
    <row r="85" spans="1:6" s="412" customFormat="1" ht="37.5" customHeight="1" x14ac:dyDescent="0.2">
      <c r="A85" s="464"/>
      <c r="B85" s="252"/>
      <c r="C85" s="193"/>
      <c r="D85" s="402"/>
      <c r="E85" s="42"/>
      <c r="F85" s="494"/>
    </row>
    <row r="86" spans="1:6" s="412" customFormat="1" ht="37.5" customHeight="1" x14ac:dyDescent="0.2">
      <c r="A86" s="464"/>
      <c r="B86" s="252"/>
      <c r="C86" s="193"/>
      <c r="D86" s="402"/>
      <c r="E86" s="42"/>
      <c r="F86" s="494"/>
    </row>
    <row r="87" spans="1:6" s="412" customFormat="1" ht="27.75" customHeight="1" x14ac:dyDescent="0.2">
      <c r="A87" s="464"/>
      <c r="B87" s="252"/>
      <c r="C87" s="193"/>
      <c r="D87" s="402"/>
      <c r="E87" s="42"/>
      <c r="F87" s="494"/>
    </row>
    <row r="88" spans="1:6" s="412" customFormat="1" ht="31.5" customHeight="1" x14ac:dyDescent="0.2">
      <c r="A88" s="464"/>
      <c r="B88" s="252"/>
      <c r="C88" s="193"/>
      <c r="D88" s="402"/>
      <c r="E88" s="42"/>
      <c r="F88" s="494"/>
    </row>
    <row r="89" spans="1:6" s="412" customFormat="1" ht="31.5" customHeight="1" x14ac:dyDescent="0.2">
      <c r="A89" s="464"/>
      <c r="B89" s="252"/>
      <c r="C89" s="193"/>
      <c r="D89" s="402"/>
      <c r="E89" s="42"/>
      <c r="F89" s="494"/>
    </row>
    <row r="90" spans="1:6" s="412" customFormat="1" ht="28.5" customHeight="1" x14ac:dyDescent="0.2">
      <c r="A90" s="464"/>
      <c r="B90" s="252"/>
      <c r="C90" s="193"/>
      <c r="D90" s="402"/>
      <c r="E90" s="42"/>
      <c r="F90" s="494"/>
    </row>
    <row r="91" spans="1:6" s="412" customFormat="1" ht="31.5" customHeight="1" x14ac:dyDescent="0.2">
      <c r="A91" s="464"/>
      <c r="B91" s="252"/>
      <c r="C91" s="193"/>
      <c r="D91" s="402"/>
      <c r="E91" s="42"/>
      <c r="F91" s="494"/>
    </row>
    <row r="92" spans="1:6" s="412" customFormat="1" ht="40.5" customHeight="1" x14ac:dyDescent="0.2">
      <c r="A92" s="464"/>
      <c r="B92" s="252"/>
      <c r="C92" s="193"/>
      <c r="D92" s="402"/>
      <c r="E92" s="42"/>
      <c r="F92" s="494"/>
    </row>
    <row r="93" spans="1:6" s="412" customFormat="1" ht="22.5" customHeight="1" x14ac:dyDescent="0.2">
      <c r="A93" s="464"/>
      <c r="B93" s="252"/>
      <c r="C93" s="193"/>
      <c r="D93" s="402"/>
      <c r="E93" s="42"/>
      <c r="F93" s="494"/>
    </row>
    <row r="94" spans="1:6" s="412" customFormat="1" ht="52.5" customHeight="1" x14ac:dyDescent="0.2">
      <c r="A94" s="464"/>
      <c r="B94" s="252"/>
      <c r="C94" s="193"/>
      <c r="D94" s="402"/>
      <c r="E94" s="42"/>
      <c r="F94" s="494"/>
    </row>
    <row r="95" spans="1:6" s="412" customFormat="1" ht="48" customHeight="1" x14ac:dyDescent="0.2">
      <c r="A95" s="464"/>
      <c r="B95" s="252"/>
      <c r="C95" s="193"/>
      <c r="D95" s="402"/>
      <c r="E95" s="42"/>
      <c r="F95" s="494"/>
    </row>
    <row r="96" spans="1:6" s="412" customFormat="1" ht="52.5" customHeight="1" x14ac:dyDescent="0.2">
      <c r="A96" s="464"/>
      <c r="B96" s="252"/>
      <c r="C96" s="193"/>
      <c r="D96" s="402"/>
      <c r="E96" s="42"/>
      <c r="F96" s="494"/>
    </row>
    <row r="97" spans="1:6" s="412" customFormat="1" ht="27.75" customHeight="1" x14ac:dyDescent="0.2">
      <c r="A97" s="464"/>
      <c r="B97" s="252"/>
      <c r="C97" s="193"/>
      <c r="D97" s="402"/>
      <c r="E97" s="42"/>
      <c r="F97" s="494"/>
    </row>
    <row r="98" spans="1:6" s="412" customFormat="1" ht="28.5" customHeight="1" x14ac:dyDescent="0.2">
      <c r="A98" s="464"/>
      <c r="B98" s="252"/>
      <c r="C98" s="193"/>
      <c r="D98" s="402"/>
      <c r="E98" s="42"/>
      <c r="F98" s="494"/>
    </row>
    <row r="99" spans="1:6" s="412" customFormat="1" ht="41.25" customHeight="1" x14ac:dyDescent="0.2">
      <c r="A99" s="464"/>
      <c r="B99" s="252"/>
      <c r="C99" s="193"/>
      <c r="D99" s="402"/>
      <c r="E99" s="42"/>
      <c r="F99" s="494"/>
    </row>
    <row r="100" spans="1:6" s="412" customFormat="1" ht="48" customHeight="1" x14ac:dyDescent="0.2">
      <c r="A100" s="464"/>
      <c r="B100" s="252"/>
      <c r="C100" s="193"/>
      <c r="D100" s="402"/>
      <c r="E100" s="42"/>
      <c r="F100" s="494"/>
    </row>
    <row r="101" spans="1:6" s="706" customFormat="1" ht="31.5" customHeight="1" x14ac:dyDescent="0.2">
      <c r="A101" s="464"/>
      <c r="B101" s="252"/>
      <c r="C101" s="193"/>
      <c r="D101" s="705"/>
      <c r="E101" s="42"/>
      <c r="F101" s="494"/>
    </row>
    <row r="102" spans="1:6" s="412" customFormat="1" ht="33.75" customHeight="1" x14ac:dyDescent="0.2">
      <c r="A102" s="464"/>
      <c r="B102" s="252"/>
      <c r="C102" s="193"/>
      <c r="D102" s="402"/>
      <c r="E102" s="42"/>
      <c r="F102" s="494"/>
    </row>
    <row r="103" spans="1:6" s="412" customFormat="1" ht="48" customHeight="1" x14ac:dyDescent="0.2">
      <c r="A103" s="464"/>
      <c r="B103" s="252"/>
      <c r="C103" s="193"/>
      <c r="D103" s="402"/>
      <c r="E103" s="42"/>
      <c r="F103" s="494"/>
    </row>
    <row r="104" spans="1:6" s="412" customFormat="1" ht="63" customHeight="1" x14ac:dyDescent="0.2">
      <c r="A104" s="464"/>
      <c r="B104" s="252"/>
      <c r="C104" s="193"/>
      <c r="D104" s="402"/>
      <c r="E104" s="42"/>
      <c r="F104" s="494"/>
    </row>
    <row r="105" spans="1:6" s="412" customFormat="1" ht="27.75" customHeight="1" x14ac:dyDescent="0.2">
      <c r="A105" s="464"/>
      <c r="B105" s="252"/>
      <c r="C105" s="193"/>
      <c r="D105" s="402"/>
      <c r="E105" s="42"/>
      <c r="F105" s="494"/>
    </row>
    <row r="106" spans="1:6" s="412" customFormat="1" ht="30" customHeight="1" x14ac:dyDescent="0.2">
      <c r="A106" s="464"/>
      <c r="B106" s="252"/>
      <c r="C106" s="193"/>
      <c r="D106" s="402"/>
      <c r="E106" s="42"/>
      <c r="F106" s="494"/>
    </row>
    <row r="107" spans="1:6" s="412" customFormat="1" ht="31.5" customHeight="1" x14ac:dyDescent="0.2">
      <c r="A107" s="464"/>
      <c r="B107" s="252"/>
      <c r="C107" s="193"/>
      <c r="D107" s="402"/>
      <c r="E107" s="42"/>
      <c r="F107" s="494"/>
    </row>
    <row r="108" spans="1:6" s="412" customFormat="1" ht="27" customHeight="1" x14ac:dyDescent="0.2">
      <c r="A108" s="464"/>
      <c r="B108" s="252"/>
      <c r="C108" s="193"/>
      <c r="D108" s="402"/>
      <c r="E108" s="42"/>
      <c r="F108" s="494"/>
    </row>
    <row r="109" spans="1:6" s="412" customFormat="1" ht="41.25" customHeight="1" x14ac:dyDescent="0.2">
      <c r="A109" s="464"/>
      <c r="B109" s="252"/>
      <c r="C109" s="193"/>
      <c r="D109" s="402"/>
      <c r="E109" s="42"/>
      <c r="F109" s="494"/>
    </row>
    <row r="110" spans="1:6" s="412" customFormat="1" ht="41.25" customHeight="1" x14ac:dyDescent="0.2">
      <c r="A110" s="464"/>
      <c r="B110" s="252"/>
      <c r="C110" s="193"/>
      <c r="D110" s="402"/>
      <c r="E110" s="42"/>
      <c r="F110" s="494"/>
    </row>
    <row r="111" spans="1:6" s="412" customFormat="1" ht="41.25" customHeight="1" x14ac:dyDescent="0.2">
      <c r="A111" s="464"/>
      <c r="B111" s="252"/>
      <c r="C111" s="193"/>
      <c r="D111" s="402"/>
      <c r="E111" s="42"/>
      <c r="F111" s="494"/>
    </row>
    <row r="112" spans="1:6" s="412" customFormat="1" ht="25.5" customHeight="1" x14ac:dyDescent="0.2">
      <c r="A112" s="464"/>
      <c r="B112" s="252"/>
      <c r="C112" s="193"/>
      <c r="D112" s="402"/>
      <c r="E112" s="42"/>
      <c r="F112" s="494"/>
    </row>
    <row r="113" spans="1:6" s="412" customFormat="1" ht="36.75" customHeight="1" x14ac:dyDescent="0.2">
      <c r="A113" s="464"/>
      <c r="B113" s="252"/>
      <c r="C113" s="193"/>
      <c r="D113" s="402"/>
      <c r="E113" s="42"/>
      <c r="F113" s="494"/>
    </row>
    <row r="114" spans="1:6" s="412" customFormat="1" ht="41.25" customHeight="1" x14ac:dyDescent="0.2">
      <c r="A114" s="464"/>
      <c r="B114" s="252"/>
      <c r="C114" s="193"/>
      <c r="D114" s="402"/>
      <c r="E114" s="42"/>
      <c r="F114" s="494"/>
    </row>
    <row r="115" spans="1:6" s="412" customFormat="1" ht="41.25" customHeight="1" x14ac:dyDescent="0.2">
      <c r="A115" s="464"/>
      <c r="B115" s="252"/>
      <c r="C115" s="193"/>
      <c r="D115" s="402"/>
      <c r="E115" s="42"/>
      <c r="F115" s="494"/>
    </row>
    <row r="116" spans="1:6" s="412" customFormat="1" ht="41.25" customHeight="1" x14ac:dyDescent="0.2">
      <c r="A116" s="464"/>
      <c r="B116" s="252"/>
      <c r="C116" s="193"/>
      <c r="D116" s="402"/>
      <c r="E116" s="42"/>
      <c r="F116" s="494"/>
    </row>
    <row r="117" spans="1:6" s="412" customFormat="1" ht="44.25" customHeight="1" x14ac:dyDescent="0.2">
      <c r="A117" s="464"/>
      <c r="B117" s="252"/>
      <c r="C117" s="193"/>
      <c r="D117" s="402"/>
      <c r="E117" s="42"/>
      <c r="F117" s="494"/>
    </row>
    <row r="118" spans="1:6" s="412" customFormat="1" ht="40.5" customHeight="1" x14ac:dyDescent="0.2">
      <c r="A118" s="464"/>
      <c r="B118" s="252"/>
      <c r="C118" s="193"/>
      <c r="D118" s="402"/>
      <c r="E118" s="42"/>
      <c r="F118" s="494"/>
    </row>
    <row r="119" spans="1:6" s="412" customFormat="1" ht="39" customHeight="1" x14ac:dyDescent="0.2">
      <c r="A119" s="464"/>
      <c r="B119" s="252"/>
      <c r="C119" s="193"/>
      <c r="D119" s="402"/>
      <c r="E119" s="42"/>
      <c r="F119" s="494"/>
    </row>
    <row r="120" spans="1:6" s="412" customFormat="1" ht="42" customHeight="1" x14ac:dyDescent="0.2">
      <c r="A120" s="464"/>
      <c r="B120" s="252"/>
      <c r="C120" s="193"/>
      <c r="D120" s="402"/>
      <c r="E120" s="42"/>
      <c r="F120" s="494"/>
    </row>
    <row r="121" spans="1:6" s="412" customFormat="1" ht="41.25" customHeight="1" x14ac:dyDescent="0.2">
      <c r="A121" s="464"/>
      <c r="B121" s="252"/>
      <c r="C121" s="193"/>
      <c r="D121" s="402"/>
      <c r="E121" s="42"/>
      <c r="F121" s="494"/>
    </row>
    <row r="122" spans="1:6" s="412" customFormat="1" ht="85.5" customHeight="1" x14ac:dyDescent="0.2">
      <c r="A122" s="464"/>
      <c r="B122" s="252"/>
      <c r="C122" s="193"/>
      <c r="D122" s="402"/>
      <c r="E122" s="42"/>
      <c r="F122" s="494"/>
    </row>
    <row r="123" spans="1:6" s="412" customFormat="1" ht="43.5" customHeight="1" x14ac:dyDescent="0.2">
      <c r="A123" s="464"/>
      <c r="B123" s="5"/>
      <c r="C123" s="193"/>
      <c r="D123" s="402"/>
      <c r="E123" s="42"/>
      <c r="F123" s="494"/>
    </row>
    <row r="124" spans="1:6" s="412" customFormat="1" ht="46.5" customHeight="1" x14ac:dyDescent="0.2">
      <c r="A124" s="464"/>
      <c r="B124" s="5"/>
      <c r="C124" s="193"/>
      <c r="D124" s="402"/>
      <c r="E124" s="42"/>
      <c r="F124" s="494"/>
    </row>
    <row r="125" spans="1:6" s="412" customFormat="1" ht="43.5" customHeight="1" x14ac:dyDescent="0.2">
      <c r="A125" s="464"/>
      <c r="B125" s="5"/>
      <c r="C125" s="193"/>
      <c r="D125" s="402"/>
      <c r="E125" s="42"/>
      <c r="F125" s="494"/>
    </row>
    <row r="126" spans="1:6" s="412" customFormat="1" ht="39" customHeight="1" x14ac:dyDescent="0.2">
      <c r="A126" s="464"/>
      <c r="B126" s="5"/>
      <c r="C126" s="193"/>
      <c r="D126" s="402"/>
      <c r="E126" s="42"/>
      <c r="F126" s="494"/>
    </row>
    <row r="127" spans="1:6" s="412" customFormat="1" ht="39" customHeight="1" x14ac:dyDescent="0.2">
      <c r="A127" s="464"/>
      <c r="B127" s="5"/>
      <c r="C127" s="193"/>
      <c r="D127" s="402"/>
      <c r="E127" s="42"/>
      <c r="F127" s="494"/>
    </row>
    <row r="128" spans="1:6" s="412" customFormat="1" ht="41.25" customHeight="1" x14ac:dyDescent="0.2">
      <c r="A128" s="464"/>
      <c r="B128" s="5"/>
      <c r="C128" s="193"/>
      <c r="D128" s="402"/>
      <c r="E128" s="42"/>
      <c r="F128" s="494"/>
    </row>
    <row r="129" spans="1:6" s="412" customFormat="1" ht="43.5" customHeight="1" x14ac:dyDescent="0.2">
      <c r="A129" s="464"/>
      <c r="B129" s="5"/>
      <c r="C129" s="193"/>
      <c r="D129" s="402"/>
      <c r="E129" s="42"/>
      <c r="F129" s="494"/>
    </row>
    <row r="130" spans="1:6" s="412" customFormat="1" ht="47.25" customHeight="1" x14ac:dyDescent="0.2">
      <c r="A130" s="464"/>
      <c r="B130" s="5"/>
      <c r="C130" s="193"/>
      <c r="D130" s="402"/>
      <c r="E130" s="42"/>
      <c r="F130" s="494"/>
    </row>
    <row r="131" spans="1:6" s="412" customFormat="1" ht="30.75" customHeight="1" x14ac:dyDescent="0.2">
      <c r="A131" s="464"/>
      <c r="B131" s="5"/>
      <c r="C131" s="193"/>
      <c r="D131" s="402"/>
      <c r="E131" s="42"/>
      <c r="F131" s="494"/>
    </row>
    <row r="132" spans="1:6" s="412" customFormat="1" ht="39.75" customHeight="1" x14ac:dyDescent="0.2">
      <c r="A132" s="464"/>
      <c r="B132" s="5"/>
      <c r="C132" s="193"/>
      <c r="D132" s="402"/>
      <c r="E132" s="42"/>
      <c r="F132" s="494"/>
    </row>
    <row r="133" spans="1:6" s="412" customFormat="1" ht="41.25" customHeight="1" x14ac:dyDescent="0.2">
      <c r="A133" s="464"/>
      <c r="B133" s="5"/>
      <c r="C133" s="193"/>
      <c r="D133" s="402"/>
      <c r="E133" s="42"/>
      <c r="F133" s="494"/>
    </row>
    <row r="134" spans="1:6" s="412" customFormat="1" ht="73.5" customHeight="1" x14ac:dyDescent="0.2">
      <c r="A134" s="464"/>
      <c r="B134" s="5"/>
      <c r="C134" s="193"/>
      <c r="D134" s="402"/>
      <c r="E134" s="42"/>
      <c r="F134" s="494"/>
    </row>
    <row r="135" spans="1:6" s="275" customFormat="1" ht="52.5" customHeight="1" x14ac:dyDescent="0.2">
      <c r="A135" s="464"/>
      <c r="B135" s="5"/>
      <c r="C135" s="193"/>
      <c r="D135" s="266"/>
      <c r="E135" s="42"/>
      <c r="F135" s="494"/>
    </row>
    <row r="136" spans="1:6" s="275" customFormat="1" ht="72" customHeight="1" x14ac:dyDescent="0.2">
      <c r="A136" s="464"/>
      <c r="B136" s="5"/>
      <c r="C136" s="193"/>
      <c r="D136" s="266"/>
      <c r="E136" s="42"/>
      <c r="F136" s="494"/>
    </row>
    <row r="137" spans="1:6" s="275" customFormat="1" ht="41.25" customHeight="1" x14ac:dyDescent="0.2">
      <c r="A137" s="464"/>
      <c r="B137" s="5"/>
      <c r="C137" s="193"/>
      <c r="D137" s="266"/>
      <c r="E137" s="42"/>
      <c r="F137" s="494"/>
    </row>
    <row r="138" spans="1:6" s="275" customFormat="1" ht="51" customHeight="1" x14ac:dyDescent="0.2">
      <c r="A138" s="464"/>
      <c r="B138" s="5"/>
      <c r="C138" s="193"/>
      <c r="D138" s="266"/>
      <c r="E138" s="42"/>
      <c r="F138" s="494"/>
    </row>
    <row r="139" spans="1:6" s="275" customFormat="1" ht="41.25" customHeight="1" x14ac:dyDescent="0.2">
      <c r="A139" s="464"/>
      <c r="B139" s="5"/>
      <c r="C139" s="193"/>
      <c r="D139" s="266"/>
      <c r="E139" s="42"/>
      <c r="F139" s="494"/>
    </row>
    <row r="140" spans="1:6" s="275" customFormat="1" ht="67.5" customHeight="1" x14ac:dyDescent="0.2">
      <c r="A140" s="464"/>
      <c r="B140" s="5"/>
      <c r="C140" s="193"/>
      <c r="D140" s="266"/>
      <c r="E140" s="42"/>
      <c r="F140" s="494"/>
    </row>
    <row r="141" spans="1:6" s="275" customFormat="1" ht="41.25" customHeight="1" x14ac:dyDescent="0.2">
      <c r="A141" s="464"/>
      <c r="B141" s="5"/>
      <c r="C141" s="193"/>
      <c r="D141" s="266"/>
      <c r="E141" s="42"/>
      <c r="F141" s="494"/>
    </row>
    <row r="142" spans="1:6" s="275" customFormat="1" ht="41.25" customHeight="1" x14ac:dyDescent="0.2">
      <c r="A142" s="464"/>
      <c r="B142" s="5"/>
      <c r="C142" s="193"/>
      <c r="D142" s="266"/>
      <c r="E142" s="42"/>
      <c r="F142" s="494"/>
    </row>
    <row r="143" spans="1:6" s="275" customFormat="1" ht="43.5" customHeight="1" x14ac:dyDescent="0.2">
      <c r="A143" s="464"/>
      <c r="B143" s="5"/>
      <c r="C143" s="193"/>
      <c r="D143" s="266"/>
      <c r="E143" s="42"/>
      <c r="F143" s="494"/>
    </row>
    <row r="144" spans="1:6" s="275" customFormat="1" ht="44.25" customHeight="1" x14ac:dyDescent="0.2">
      <c r="A144" s="464"/>
      <c r="B144" s="5"/>
      <c r="C144" s="193"/>
      <c r="D144" s="266"/>
      <c r="E144" s="42"/>
      <c r="F144" s="494"/>
    </row>
    <row r="145" spans="1:6" s="275" customFormat="1" ht="41.25" customHeight="1" x14ac:dyDescent="0.2">
      <c r="A145" s="464"/>
      <c r="B145" s="5"/>
      <c r="C145" s="193"/>
      <c r="D145" s="266"/>
      <c r="E145" s="42"/>
      <c r="F145" s="494"/>
    </row>
    <row r="146" spans="1:6" s="275" customFormat="1" ht="41.25" customHeight="1" x14ac:dyDescent="0.2">
      <c r="A146" s="464"/>
      <c r="B146" s="5"/>
      <c r="C146" s="193"/>
      <c r="D146" s="266"/>
      <c r="E146" s="42"/>
      <c r="F146" s="494"/>
    </row>
    <row r="147" spans="1:6" s="275" customFormat="1" ht="41.25" customHeight="1" x14ac:dyDescent="0.2">
      <c r="A147" s="464"/>
      <c r="B147" s="5"/>
      <c r="C147" s="193"/>
      <c r="D147" s="266"/>
      <c r="E147" s="42"/>
      <c r="F147" s="494"/>
    </row>
    <row r="148" spans="1:6" s="275" customFormat="1" ht="41.25" customHeight="1" x14ac:dyDescent="0.2">
      <c r="A148" s="464"/>
      <c r="B148" s="5"/>
      <c r="C148" s="193"/>
      <c r="D148" s="266"/>
      <c r="E148" s="42"/>
      <c r="F148" s="494"/>
    </row>
    <row r="149" spans="1:6" s="275" customFormat="1" ht="39" customHeight="1" x14ac:dyDescent="0.2">
      <c r="A149" s="464"/>
      <c r="B149" s="5"/>
      <c r="C149" s="193"/>
      <c r="D149" s="266"/>
      <c r="E149" s="42"/>
      <c r="F149" s="494"/>
    </row>
    <row r="150" spans="1:6" s="275" customFormat="1" ht="76.5" customHeight="1" x14ac:dyDescent="0.2">
      <c r="A150" s="464"/>
      <c r="B150" s="5"/>
      <c r="C150" s="193"/>
      <c r="D150" s="266"/>
      <c r="E150" s="42"/>
      <c r="F150" s="494"/>
    </row>
    <row r="151" spans="1:6" s="275" customFormat="1" ht="46.5" customHeight="1" x14ac:dyDescent="0.2">
      <c r="A151" s="464"/>
      <c r="B151" s="252"/>
      <c r="C151" s="193"/>
      <c r="D151" s="266"/>
      <c r="E151" s="42"/>
      <c r="F151" s="494"/>
    </row>
    <row r="152" spans="1:6" s="275" customFormat="1" ht="79.5" customHeight="1" x14ac:dyDescent="0.2">
      <c r="A152" s="464"/>
      <c r="B152" s="252"/>
      <c r="C152" s="193"/>
      <c r="D152" s="266"/>
      <c r="E152" s="42"/>
      <c r="F152" s="494"/>
    </row>
    <row r="153" spans="1:6" s="275" customFormat="1" ht="103.5" customHeight="1" x14ac:dyDescent="0.2">
      <c r="A153" s="464"/>
      <c r="B153" s="252"/>
      <c r="C153" s="193"/>
      <c r="D153" s="266"/>
      <c r="E153" s="42"/>
      <c r="F153" s="494"/>
    </row>
    <row r="154" spans="1:6" s="275" customFormat="1" ht="27.75" customHeight="1" x14ac:dyDescent="0.2">
      <c r="A154" s="464"/>
      <c r="B154" s="252"/>
      <c r="C154" s="193"/>
      <c r="D154" s="266"/>
      <c r="E154" s="42"/>
      <c r="F154" s="494"/>
    </row>
    <row r="155" spans="1:6" s="275" customFormat="1" ht="42.75" customHeight="1" x14ac:dyDescent="0.2">
      <c r="A155" s="464"/>
      <c r="B155" s="252"/>
      <c r="C155" s="193"/>
      <c r="D155" s="266"/>
      <c r="E155" s="42"/>
      <c r="F155" s="494"/>
    </row>
    <row r="156" spans="1:6" s="275" customFormat="1" ht="50.25" customHeight="1" x14ac:dyDescent="0.2">
      <c r="A156" s="464"/>
      <c r="B156" s="252"/>
      <c r="C156" s="193"/>
      <c r="D156" s="266"/>
      <c r="E156" s="42"/>
      <c r="F156" s="494"/>
    </row>
    <row r="157" spans="1:6" s="275" customFormat="1" ht="94.5" customHeight="1" x14ac:dyDescent="0.2">
      <c r="A157" s="464"/>
      <c r="B157" s="252"/>
      <c r="C157" s="193"/>
      <c r="D157" s="266"/>
      <c r="E157" s="42"/>
      <c r="F157" s="494"/>
    </row>
    <row r="158" spans="1:6" s="275" customFormat="1" ht="38.25" customHeight="1" x14ac:dyDescent="0.2">
      <c r="A158" s="464"/>
      <c r="B158" s="252"/>
      <c r="C158" s="193"/>
      <c r="D158" s="266"/>
      <c r="E158" s="42"/>
      <c r="F158" s="494"/>
    </row>
    <row r="159" spans="1:6" s="275" customFormat="1" ht="53.25" customHeight="1" x14ac:dyDescent="0.2">
      <c r="A159" s="464"/>
      <c r="B159" s="252"/>
      <c r="C159" s="193"/>
      <c r="D159" s="266"/>
      <c r="E159" s="42"/>
      <c r="F159" s="494"/>
    </row>
    <row r="160" spans="1:6" s="275" customFormat="1" ht="42.75" customHeight="1" x14ac:dyDescent="0.2">
      <c r="A160" s="464"/>
      <c r="B160" s="252"/>
      <c r="C160" s="193"/>
      <c r="D160" s="266"/>
      <c r="E160" s="42"/>
      <c r="F160" s="494"/>
    </row>
    <row r="161" spans="1:6" s="275" customFormat="1" ht="41.25" customHeight="1" x14ac:dyDescent="0.2">
      <c r="A161" s="464"/>
      <c r="B161" s="252"/>
      <c r="C161" s="193"/>
      <c r="D161" s="266"/>
      <c r="E161" s="42"/>
      <c r="F161" s="494"/>
    </row>
    <row r="162" spans="1:6" s="275" customFormat="1" ht="34.5" customHeight="1" x14ac:dyDescent="0.2">
      <c r="A162" s="464"/>
      <c r="B162" s="252"/>
      <c r="C162" s="193"/>
      <c r="D162" s="266"/>
      <c r="E162" s="42"/>
      <c r="F162" s="494"/>
    </row>
    <row r="163" spans="1:6" s="275" customFormat="1" ht="41.25" customHeight="1" x14ac:dyDescent="0.2">
      <c r="A163" s="464"/>
      <c r="B163" s="252"/>
      <c r="C163" s="193"/>
      <c r="D163" s="266"/>
      <c r="E163" s="42"/>
      <c r="F163" s="494"/>
    </row>
    <row r="164" spans="1:6" s="275" customFormat="1" ht="41.25" customHeight="1" x14ac:dyDescent="0.2">
      <c r="A164" s="464"/>
      <c r="B164" s="252"/>
      <c r="C164" s="193"/>
      <c r="D164" s="266"/>
      <c r="E164" s="42"/>
      <c r="F164" s="494"/>
    </row>
    <row r="165" spans="1:6" s="275" customFormat="1" ht="37.5" customHeight="1" x14ac:dyDescent="0.2">
      <c r="A165" s="464"/>
      <c r="B165" s="252"/>
      <c r="C165" s="193"/>
      <c r="D165" s="266"/>
      <c r="E165" s="42"/>
      <c r="F165" s="494"/>
    </row>
    <row r="166" spans="1:6" s="275" customFormat="1" ht="38.25" customHeight="1" x14ac:dyDescent="0.2">
      <c r="A166" s="464"/>
      <c r="B166" s="252"/>
      <c r="C166" s="193"/>
      <c r="D166" s="266"/>
      <c r="E166" s="42"/>
      <c r="F166" s="494"/>
    </row>
    <row r="167" spans="1:6" s="275" customFormat="1" ht="33.75" customHeight="1" x14ac:dyDescent="0.2">
      <c r="A167" s="464"/>
      <c r="B167" s="252"/>
      <c r="C167" s="193"/>
      <c r="D167" s="266"/>
      <c r="E167" s="42"/>
      <c r="F167" s="494"/>
    </row>
    <row r="168" spans="1:6" s="275" customFormat="1" ht="41.25" customHeight="1" x14ac:dyDescent="0.2">
      <c r="A168" s="464"/>
      <c r="B168" s="252"/>
      <c r="C168" s="193"/>
      <c r="D168" s="266"/>
      <c r="E168" s="42"/>
      <c r="F168" s="494"/>
    </row>
    <row r="169" spans="1:6" s="275" customFormat="1" ht="41.25" customHeight="1" x14ac:dyDescent="0.2">
      <c r="A169" s="464"/>
      <c r="B169" s="252"/>
      <c r="C169" s="193"/>
      <c r="D169" s="266"/>
      <c r="E169" s="42"/>
      <c r="F169" s="494"/>
    </row>
    <row r="170" spans="1:6" s="275" customFormat="1" ht="46.5" customHeight="1" x14ac:dyDescent="0.2">
      <c r="A170" s="464"/>
      <c r="B170" s="252"/>
      <c r="C170" s="193"/>
      <c r="D170" s="266"/>
      <c r="E170" s="42"/>
      <c r="F170" s="494"/>
    </row>
    <row r="171" spans="1:6" s="275" customFormat="1" ht="70.5" customHeight="1" x14ac:dyDescent="0.2">
      <c r="A171" s="464"/>
      <c r="B171" s="252"/>
      <c r="C171" s="193"/>
      <c r="D171" s="266"/>
      <c r="E171" s="42"/>
      <c r="F171" s="494"/>
    </row>
    <row r="172" spans="1:6" s="275" customFormat="1" ht="41.25" customHeight="1" x14ac:dyDescent="0.2">
      <c r="A172" s="464"/>
      <c r="B172" s="252"/>
      <c r="C172" s="193"/>
      <c r="D172" s="266"/>
      <c r="E172" s="42"/>
      <c r="F172" s="494"/>
    </row>
    <row r="173" spans="1:6" s="275" customFormat="1" ht="30.75" customHeight="1" x14ac:dyDescent="0.2">
      <c r="A173" s="464"/>
      <c r="B173" s="252"/>
      <c r="C173" s="193"/>
      <c r="D173" s="266"/>
      <c r="E173" s="42"/>
      <c r="F173" s="494"/>
    </row>
    <row r="174" spans="1:6" s="275" customFormat="1" ht="64.5" customHeight="1" x14ac:dyDescent="0.2">
      <c r="A174" s="464"/>
      <c r="B174" s="252"/>
      <c r="C174" s="193"/>
      <c r="D174" s="266"/>
      <c r="E174" s="42"/>
      <c r="F174" s="494"/>
    </row>
    <row r="175" spans="1:6" s="275" customFormat="1" ht="87" customHeight="1" x14ac:dyDescent="0.2">
      <c r="A175" s="464"/>
      <c r="B175" s="252"/>
      <c r="C175" s="193"/>
      <c r="D175" s="266"/>
      <c r="E175" s="42"/>
      <c r="F175" s="494"/>
    </row>
    <row r="176" spans="1:6" s="275" customFormat="1" ht="69.75" customHeight="1" x14ac:dyDescent="0.2">
      <c r="A176" s="464"/>
      <c r="B176" s="252"/>
      <c r="C176" s="193"/>
      <c r="D176" s="266"/>
      <c r="E176" s="42"/>
      <c r="F176" s="494"/>
    </row>
    <row r="177" spans="1:6" s="275" customFormat="1" ht="61.5" customHeight="1" x14ac:dyDescent="0.2">
      <c r="A177" s="464"/>
      <c r="B177" s="252"/>
      <c r="C177" s="193"/>
      <c r="D177" s="266"/>
      <c r="E177" s="42"/>
      <c r="F177" s="494"/>
    </row>
    <row r="178" spans="1:6" s="275" customFormat="1" ht="77.25" customHeight="1" x14ac:dyDescent="0.2">
      <c r="A178" s="464"/>
      <c r="B178" s="252"/>
      <c r="C178" s="193"/>
      <c r="D178" s="266"/>
      <c r="E178" s="42"/>
      <c r="F178" s="494"/>
    </row>
    <row r="179" spans="1:6" s="275" customFormat="1" ht="72.75" customHeight="1" x14ac:dyDescent="0.2">
      <c r="A179" s="464"/>
      <c r="B179" s="252"/>
      <c r="C179" s="193"/>
      <c r="D179" s="266"/>
      <c r="E179" s="42"/>
      <c r="F179" s="494"/>
    </row>
    <row r="180" spans="1:6" s="275" customFormat="1" ht="69.75" customHeight="1" x14ac:dyDescent="0.2">
      <c r="A180" s="464"/>
      <c r="B180" s="252"/>
      <c r="C180" s="193"/>
      <c r="D180" s="266"/>
      <c r="E180" s="42"/>
      <c r="F180" s="494"/>
    </row>
    <row r="181" spans="1:6" s="275" customFormat="1" ht="25.5" customHeight="1" x14ac:dyDescent="0.2">
      <c r="A181" s="464"/>
      <c r="B181" s="252"/>
      <c r="C181" s="193"/>
      <c r="D181" s="266"/>
      <c r="E181" s="42"/>
      <c r="F181" s="494"/>
    </row>
    <row r="182" spans="1:6" s="275" customFormat="1" ht="54.75" customHeight="1" x14ac:dyDescent="0.2">
      <c r="A182" s="464"/>
      <c r="B182" s="252"/>
      <c r="C182" s="193"/>
      <c r="D182" s="266"/>
      <c r="E182" s="42"/>
      <c r="F182" s="494"/>
    </row>
    <row r="183" spans="1:6" s="275" customFormat="1" ht="74.25" customHeight="1" x14ac:dyDescent="0.2">
      <c r="A183" s="464"/>
      <c r="B183" s="252"/>
      <c r="C183" s="193"/>
      <c r="D183" s="266"/>
      <c r="E183" s="42"/>
      <c r="F183" s="494"/>
    </row>
    <row r="184" spans="1:6" s="275" customFormat="1" ht="47.25" customHeight="1" x14ac:dyDescent="0.2">
      <c r="A184" s="464"/>
      <c r="B184" s="252"/>
      <c r="C184" s="193"/>
      <c r="D184" s="266"/>
      <c r="E184" s="42"/>
      <c r="F184" s="494"/>
    </row>
    <row r="185" spans="1:6" s="275" customFormat="1" ht="40.5" customHeight="1" x14ac:dyDescent="0.2">
      <c r="A185" s="464"/>
      <c r="B185" s="252"/>
      <c r="C185" s="193"/>
      <c r="D185" s="266"/>
      <c r="E185" s="42"/>
      <c r="F185" s="494"/>
    </row>
    <row r="186" spans="1:6" s="275" customFormat="1" ht="42.75" customHeight="1" x14ac:dyDescent="0.2">
      <c r="A186" s="464"/>
      <c r="B186" s="252"/>
      <c r="C186" s="193"/>
      <c r="D186" s="266"/>
      <c r="E186" s="42"/>
      <c r="F186" s="494"/>
    </row>
    <row r="187" spans="1:6" s="275" customFormat="1" ht="41.25" customHeight="1" x14ac:dyDescent="0.2">
      <c r="A187" s="464"/>
      <c r="B187" s="252"/>
      <c r="C187" s="193"/>
      <c r="D187" s="266"/>
      <c r="E187" s="42"/>
      <c r="F187" s="494"/>
    </row>
    <row r="188" spans="1:6" s="275" customFormat="1" ht="41.25" customHeight="1" x14ac:dyDescent="0.2">
      <c r="A188" s="464"/>
      <c r="B188" s="252"/>
      <c r="C188" s="193"/>
      <c r="D188" s="266"/>
      <c r="E188" s="42"/>
      <c r="F188" s="494"/>
    </row>
    <row r="189" spans="1:6" s="275" customFormat="1" ht="51.75" customHeight="1" x14ac:dyDescent="0.2">
      <c r="A189" s="464"/>
      <c r="B189" s="252"/>
      <c r="C189" s="193"/>
      <c r="D189" s="266"/>
      <c r="E189" s="42"/>
      <c r="F189" s="494"/>
    </row>
    <row r="190" spans="1:6" s="275" customFormat="1" ht="41.25" customHeight="1" x14ac:dyDescent="0.2">
      <c r="A190" s="464"/>
      <c r="B190" s="252"/>
      <c r="C190" s="193"/>
      <c r="D190" s="266"/>
      <c r="E190" s="42"/>
      <c r="F190" s="494"/>
    </row>
    <row r="191" spans="1:6" s="275" customFormat="1" ht="41.25" customHeight="1" x14ac:dyDescent="0.2">
      <c r="A191" s="464"/>
      <c r="B191" s="252"/>
      <c r="C191" s="193"/>
      <c r="D191" s="266"/>
      <c r="E191" s="42"/>
      <c r="F191" s="494"/>
    </row>
    <row r="192" spans="1:6" s="275" customFormat="1" ht="41.25" customHeight="1" x14ac:dyDescent="0.2">
      <c r="A192" s="464"/>
      <c r="B192" s="252"/>
      <c r="C192" s="193"/>
      <c r="D192" s="266"/>
      <c r="E192" s="42"/>
      <c r="F192" s="494"/>
    </row>
    <row r="193" spans="1:6" s="275" customFormat="1" ht="41.25" customHeight="1" x14ac:dyDescent="0.2">
      <c r="A193" s="464"/>
      <c r="B193" s="252"/>
      <c r="C193" s="193"/>
      <c r="D193" s="266"/>
      <c r="E193" s="42"/>
      <c r="F193" s="494"/>
    </row>
    <row r="194" spans="1:6" s="275" customFormat="1" ht="41.25" customHeight="1" x14ac:dyDescent="0.2">
      <c r="A194" s="464"/>
      <c r="B194" s="252"/>
      <c r="C194" s="193"/>
      <c r="D194" s="266"/>
      <c r="E194" s="42"/>
      <c r="F194" s="494"/>
    </row>
    <row r="195" spans="1:6" s="275" customFormat="1" ht="41.25" customHeight="1" x14ac:dyDescent="0.2">
      <c r="A195" s="464"/>
      <c r="B195" s="252"/>
      <c r="C195" s="193"/>
      <c r="D195" s="266"/>
      <c r="E195" s="42"/>
      <c r="F195" s="494"/>
    </row>
    <row r="196" spans="1:6" s="275" customFormat="1" ht="21.75" customHeight="1" x14ac:dyDescent="0.2">
      <c r="A196" s="464"/>
      <c r="B196" s="252"/>
      <c r="C196" s="193"/>
      <c r="D196" s="266"/>
      <c r="E196" s="42"/>
      <c r="F196" s="494"/>
    </row>
    <row r="197" spans="1:6" s="275" customFormat="1" ht="41.25" customHeight="1" x14ac:dyDescent="0.2">
      <c r="A197" s="464"/>
      <c r="B197" s="252"/>
      <c r="C197" s="193"/>
      <c r="D197" s="266"/>
      <c r="E197" s="42"/>
      <c r="F197" s="494"/>
    </row>
    <row r="198" spans="1:6" s="275" customFormat="1" ht="51" customHeight="1" x14ac:dyDescent="0.2">
      <c r="A198" s="464"/>
      <c r="B198" s="252"/>
      <c r="C198" s="193"/>
      <c r="D198" s="266"/>
      <c r="E198" s="42"/>
      <c r="F198" s="494"/>
    </row>
    <row r="199" spans="1:6" s="275" customFormat="1" ht="41.25" customHeight="1" x14ac:dyDescent="0.2">
      <c r="A199" s="464"/>
      <c r="B199" s="252"/>
      <c r="C199" s="193"/>
      <c r="D199" s="266"/>
      <c r="E199" s="42"/>
      <c r="F199" s="494"/>
    </row>
    <row r="200" spans="1:6" s="275" customFormat="1" ht="41.25" customHeight="1" x14ac:dyDescent="0.2">
      <c r="A200" s="464"/>
      <c r="B200" s="252"/>
      <c r="C200" s="193"/>
      <c r="D200" s="266"/>
      <c r="E200" s="42"/>
      <c r="F200" s="494"/>
    </row>
    <row r="201" spans="1:6" s="275" customFormat="1" ht="39.75" customHeight="1" x14ac:dyDescent="0.2">
      <c r="A201" s="464"/>
      <c r="B201" s="252"/>
      <c r="C201" s="193"/>
      <c r="D201" s="266"/>
      <c r="E201" s="42"/>
      <c r="F201" s="494"/>
    </row>
    <row r="202" spans="1:6" s="275" customFormat="1" ht="41.25" customHeight="1" x14ac:dyDescent="0.2">
      <c r="A202" s="464"/>
      <c r="B202" s="252"/>
      <c r="C202" s="193"/>
      <c r="D202" s="266"/>
      <c r="E202" s="42"/>
      <c r="F202" s="494"/>
    </row>
    <row r="203" spans="1:6" s="275" customFormat="1" ht="44.25" customHeight="1" x14ac:dyDescent="0.2">
      <c r="A203" s="464"/>
      <c r="B203" s="252"/>
      <c r="C203" s="193"/>
      <c r="D203" s="266"/>
      <c r="E203" s="42"/>
      <c r="F203" s="494"/>
    </row>
    <row r="204" spans="1:6" s="275" customFormat="1" ht="41.25" customHeight="1" x14ac:dyDescent="0.2">
      <c r="A204" s="464"/>
      <c r="B204" s="252"/>
      <c r="C204" s="193"/>
      <c r="D204" s="266"/>
      <c r="E204" s="42"/>
      <c r="F204" s="494"/>
    </row>
    <row r="205" spans="1:6" s="275" customFormat="1" ht="41.25" customHeight="1" x14ac:dyDescent="0.2">
      <c r="A205" s="464"/>
      <c r="B205" s="252"/>
      <c r="C205" s="193"/>
      <c r="D205" s="266"/>
      <c r="E205" s="42"/>
      <c r="F205" s="494"/>
    </row>
    <row r="206" spans="1:6" s="275" customFormat="1" ht="41.25" customHeight="1" x14ac:dyDescent="0.2">
      <c r="A206" s="464"/>
      <c r="B206" s="252"/>
      <c r="C206" s="193"/>
      <c r="D206" s="266"/>
      <c r="E206" s="42"/>
      <c r="F206" s="494"/>
    </row>
    <row r="207" spans="1:6" s="275" customFormat="1" ht="41.25" customHeight="1" x14ac:dyDescent="0.2">
      <c r="A207" s="464"/>
      <c r="B207" s="252"/>
      <c r="C207" s="193"/>
      <c r="D207" s="266"/>
      <c r="E207" s="42"/>
      <c r="F207" s="494"/>
    </row>
    <row r="208" spans="1:6" s="275" customFormat="1" ht="41.25" customHeight="1" x14ac:dyDescent="0.2">
      <c r="A208" s="464"/>
      <c r="B208" s="252"/>
      <c r="C208" s="193"/>
      <c r="D208" s="266"/>
      <c r="E208" s="42"/>
      <c r="F208" s="494"/>
    </row>
    <row r="209" spans="1:6" s="275" customFormat="1" ht="41.25" customHeight="1" x14ac:dyDescent="0.2">
      <c r="A209" s="464"/>
      <c r="B209" s="252"/>
      <c r="C209" s="193"/>
      <c r="D209" s="266"/>
      <c r="E209" s="42"/>
      <c r="F209" s="494"/>
    </row>
    <row r="210" spans="1:6" s="275" customFormat="1" ht="30.75" customHeight="1" x14ac:dyDescent="0.2">
      <c r="A210" s="464"/>
      <c r="B210" s="252"/>
      <c r="C210" s="193"/>
      <c r="D210" s="266"/>
      <c r="E210" s="42"/>
      <c r="F210" s="494"/>
    </row>
    <row r="211" spans="1:6" s="275" customFormat="1" ht="33" customHeight="1" x14ac:dyDescent="0.2">
      <c r="A211" s="464"/>
      <c r="B211" s="252"/>
      <c r="C211" s="193"/>
      <c r="D211" s="266"/>
      <c r="E211" s="42"/>
      <c r="F211" s="494"/>
    </row>
    <row r="212" spans="1:6" s="275" customFormat="1" ht="45.75" customHeight="1" x14ac:dyDescent="0.2">
      <c r="A212" s="464"/>
      <c r="B212" s="252"/>
      <c r="C212" s="193"/>
      <c r="D212" s="266"/>
      <c r="E212" s="42"/>
      <c r="F212" s="494"/>
    </row>
    <row r="213" spans="1:6" s="275" customFormat="1" ht="41.25" customHeight="1" x14ac:dyDescent="0.2">
      <c r="A213" s="464"/>
      <c r="B213" s="252"/>
      <c r="C213" s="193"/>
      <c r="D213" s="266"/>
      <c r="E213" s="42"/>
      <c r="F213" s="494"/>
    </row>
    <row r="214" spans="1:6" s="275" customFormat="1" ht="41.25" customHeight="1" x14ac:dyDescent="0.2">
      <c r="A214" s="464"/>
      <c r="B214" s="252"/>
      <c r="C214" s="193"/>
      <c r="D214" s="266"/>
      <c r="E214" s="42"/>
      <c r="F214" s="494"/>
    </row>
    <row r="215" spans="1:6" s="275" customFormat="1" ht="50.25" customHeight="1" x14ac:dyDescent="0.2">
      <c r="A215" s="464"/>
      <c r="B215" s="252"/>
      <c r="C215" s="193"/>
      <c r="D215" s="266"/>
      <c r="E215" s="42"/>
      <c r="F215" s="494"/>
    </row>
    <row r="216" spans="1:6" s="275" customFormat="1" ht="41.25" customHeight="1" x14ac:dyDescent="0.2">
      <c r="A216" s="464"/>
      <c r="B216" s="252"/>
      <c r="C216" s="193"/>
      <c r="D216" s="266"/>
      <c r="E216" s="42"/>
      <c r="F216" s="494"/>
    </row>
    <row r="217" spans="1:6" s="275" customFormat="1" ht="29.25" customHeight="1" x14ac:dyDescent="0.2">
      <c r="A217" s="464"/>
      <c r="B217" s="252"/>
      <c r="C217" s="193"/>
      <c r="D217" s="266"/>
      <c r="E217" s="42"/>
      <c r="F217" s="494"/>
    </row>
    <row r="218" spans="1:6" s="275" customFormat="1" ht="30.75" customHeight="1" x14ac:dyDescent="0.2">
      <c r="A218" s="464"/>
      <c r="B218" s="252"/>
      <c r="C218" s="193"/>
      <c r="D218" s="266"/>
      <c r="E218" s="42"/>
      <c r="F218" s="494"/>
    </row>
    <row r="219" spans="1:6" s="275" customFormat="1" ht="47.25" customHeight="1" x14ac:dyDescent="0.2">
      <c r="A219" s="464"/>
      <c r="B219" s="252"/>
      <c r="C219" s="193"/>
      <c r="D219" s="266"/>
      <c r="E219" s="42"/>
      <c r="F219" s="494"/>
    </row>
    <row r="220" spans="1:6" s="275" customFormat="1" ht="41.25" customHeight="1" x14ac:dyDescent="0.2">
      <c r="A220" s="464"/>
      <c r="B220" s="252"/>
      <c r="C220" s="193"/>
      <c r="D220" s="266"/>
      <c r="E220" s="42"/>
      <c r="F220" s="494"/>
    </row>
    <row r="221" spans="1:6" s="275" customFormat="1" ht="36" customHeight="1" x14ac:dyDescent="0.2">
      <c r="A221" s="464"/>
      <c r="B221" s="252"/>
      <c r="C221" s="193"/>
      <c r="D221" s="266"/>
      <c r="E221" s="42"/>
      <c r="F221" s="494"/>
    </row>
    <row r="222" spans="1:6" s="275" customFormat="1" ht="39.75" customHeight="1" x14ac:dyDescent="0.2">
      <c r="A222" s="464"/>
      <c r="B222" s="252"/>
      <c r="C222" s="193"/>
      <c r="D222" s="266"/>
      <c r="E222" s="42"/>
      <c r="F222" s="494"/>
    </row>
    <row r="223" spans="1:6" s="275" customFormat="1" ht="42.75" customHeight="1" x14ac:dyDescent="0.2">
      <c r="A223" s="464"/>
      <c r="B223" s="252"/>
      <c r="C223" s="193"/>
      <c r="D223" s="266"/>
      <c r="E223" s="42"/>
      <c r="F223" s="494"/>
    </row>
    <row r="224" spans="1:6" s="275" customFormat="1" ht="39.75" customHeight="1" x14ac:dyDescent="0.2">
      <c r="A224" s="464"/>
      <c r="B224" s="252"/>
      <c r="C224" s="193"/>
      <c r="D224" s="266"/>
      <c r="E224" s="42"/>
      <c r="F224" s="494"/>
    </row>
    <row r="225" spans="1:6" s="275" customFormat="1" ht="45" customHeight="1" x14ac:dyDescent="0.2">
      <c r="A225" s="464"/>
      <c r="B225" s="252"/>
      <c r="C225" s="193"/>
      <c r="D225" s="266"/>
      <c r="E225" s="42"/>
      <c r="F225" s="494"/>
    </row>
    <row r="226" spans="1:6" s="275" customFormat="1" ht="44.25" customHeight="1" x14ac:dyDescent="0.2">
      <c r="A226" s="464"/>
      <c r="B226" s="252"/>
      <c r="C226" s="193"/>
      <c r="D226" s="266"/>
      <c r="E226" s="42"/>
      <c r="F226" s="494"/>
    </row>
    <row r="227" spans="1:6" s="275" customFormat="1" ht="34.5" customHeight="1" x14ac:dyDescent="0.2">
      <c r="A227" s="464"/>
      <c r="B227" s="252"/>
      <c r="C227" s="193"/>
      <c r="D227" s="266"/>
      <c r="E227" s="42"/>
      <c r="F227" s="494"/>
    </row>
    <row r="228" spans="1:6" s="275" customFormat="1" ht="40.5" customHeight="1" x14ac:dyDescent="0.2">
      <c r="A228" s="464"/>
      <c r="B228" s="252"/>
      <c r="C228" s="193"/>
      <c r="D228" s="266"/>
      <c r="E228" s="42"/>
      <c r="F228" s="494"/>
    </row>
    <row r="229" spans="1:6" s="275" customFormat="1" ht="66" customHeight="1" x14ac:dyDescent="0.2">
      <c r="A229" s="464"/>
      <c r="B229" s="252"/>
      <c r="C229" s="193"/>
      <c r="D229" s="266"/>
      <c r="E229" s="42"/>
      <c r="F229" s="494"/>
    </row>
    <row r="230" spans="1:6" s="275" customFormat="1" ht="73.5" customHeight="1" x14ac:dyDescent="0.2">
      <c r="A230" s="464"/>
      <c r="B230" s="252"/>
      <c r="C230" s="193"/>
      <c r="D230" s="266"/>
      <c r="E230" s="42"/>
      <c r="F230" s="494"/>
    </row>
    <row r="231" spans="1:6" s="275" customFormat="1" ht="62.25" customHeight="1" x14ac:dyDescent="0.2">
      <c r="A231" s="464"/>
      <c r="B231" s="252"/>
      <c r="C231" s="193"/>
      <c r="D231" s="266"/>
      <c r="E231" s="42"/>
      <c r="F231" s="494"/>
    </row>
    <row r="232" spans="1:6" s="275" customFormat="1" ht="44.25" customHeight="1" x14ac:dyDescent="0.2">
      <c r="A232" s="464"/>
      <c r="B232" s="252"/>
      <c r="C232" s="193"/>
      <c r="D232" s="266"/>
      <c r="E232" s="42"/>
      <c r="F232" s="494"/>
    </row>
    <row r="233" spans="1:6" s="275" customFormat="1" ht="33.75" customHeight="1" x14ac:dyDescent="0.2">
      <c r="A233" s="464"/>
      <c r="B233" s="252"/>
      <c r="C233" s="193"/>
      <c r="D233" s="266"/>
      <c r="E233" s="42"/>
      <c r="F233" s="494"/>
    </row>
    <row r="234" spans="1:6" s="275" customFormat="1" ht="27" customHeight="1" x14ac:dyDescent="0.2">
      <c r="A234" s="464"/>
      <c r="B234" s="252"/>
      <c r="C234" s="193"/>
      <c r="D234" s="266"/>
      <c r="E234" s="42"/>
      <c r="F234" s="494"/>
    </row>
    <row r="235" spans="1:6" s="275" customFormat="1" ht="42" customHeight="1" x14ac:dyDescent="0.2">
      <c r="A235" s="464"/>
      <c r="B235" s="252"/>
      <c r="C235" s="193"/>
      <c r="D235" s="266"/>
      <c r="E235" s="42"/>
      <c r="F235" s="494"/>
    </row>
    <row r="236" spans="1:6" s="275" customFormat="1" ht="19.5" customHeight="1" x14ac:dyDescent="0.2">
      <c r="A236" s="464"/>
      <c r="B236" s="5"/>
      <c r="C236" s="576"/>
      <c r="D236" s="266"/>
      <c r="E236" s="42"/>
      <c r="F236" s="494"/>
    </row>
    <row r="237" spans="1:6" s="275" customFormat="1" ht="72" customHeight="1" x14ac:dyDescent="0.2">
      <c r="A237" s="464"/>
      <c r="B237" s="252"/>
      <c r="C237" s="193"/>
      <c r="D237" s="266"/>
      <c r="E237" s="42"/>
      <c r="F237" s="494"/>
    </row>
    <row r="238" spans="1:6" s="275" customFormat="1" ht="55.5" customHeight="1" x14ac:dyDescent="0.2">
      <c r="A238" s="464"/>
      <c r="B238" s="252"/>
      <c r="C238" s="193"/>
      <c r="D238" s="266"/>
      <c r="E238" s="42"/>
      <c r="F238" s="494"/>
    </row>
    <row r="239" spans="1:6" s="275" customFormat="1" ht="68.25" customHeight="1" x14ac:dyDescent="0.2">
      <c r="A239" s="464"/>
      <c r="B239" s="252"/>
      <c r="C239" s="193"/>
      <c r="D239" s="266"/>
      <c r="E239" s="42"/>
      <c r="F239" s="494"/>
    </row>
    <row r="240" spans="1:6" s="275" customFormat="1" ht="54" customHeight="1" x14ac:dyDescent="0.2">
      <c r="A240" s="464"/>
      <c r="B240" s="252"/>
      <c r="C240" s="193"/>
      <c r="D240" s="266"/>
      <c r="E240" s="42"/>
      <c r="F240" s="494"/>
    </row>
    <row r="241" spans="1:6" s="275" customFormat="1" ht="39" customHeight="1" x14ac:dyDescent="0.2">
      <c r="A241" s="464"/>
      <c r="B241" s="252"/>
      <c r="C241" s="193"/>
      <c r="D241" s="266"/>
      <c r="E241" s="42"/>
      <c r="F241" s="494"/>
    </row>
    <row r="242" spans="1:6" s="275" customFormat="1" ht="68.25" customHeight="1" x14ac:dyDescent="0.2">
      <c r="A242" s="464"/>
      <c r="B242" s="252"/>
      <c r="C242" s="193"/>
      <c r="D242" s="266"/>
      <c r="E242" s="42"/>
      <c r="F242" s="494"/>
    </row>
    <row r="243" spans="1:6" s="275" customFormat="1" ht="41.25" customHeight="1" x14ac:dyDescent="0.2">
      <c r="A243" s="464"/>
      <c r="B243" s="252"/>
      <c r="C243" s="193"/>
      <c r="D243" s="266"/>
      <c r="E243" s="42"/>
      <c r="F243" s="494"/>
    </row>
    <row r="244" spans="1:6" s="275" customFormat="1" ht="42" customHeight="1" x14ac:dyDescent="0.2">
      <c r="A244" s="464"/>
      <c r="B244" s="252"/>
      <c r="C244" s="193"/>
      <c r="D244" s="266"/>
      <c r="E244" s="42"/>
      <c r="F244" s="494"/>
    </row>
    <row r="245" spans="1:6" s="275" customFormat="1" ht="46.5" customHeight="1" x14ac:dyDescent="0.2">
      <c r="A245" s="464"/>
      <c r="B245" s="252"/>
      <c r="C245" s="193"/>
      <c r="D245" s="266"/>
      <c r="E245" s="42"/>
      <c r="F245" s="494"/>
    </row>
    <row r="246" spans="1:6" s="275" customFormat="1" ht="91.5" customHeight="1" x14ac:dyDescent="0.2">
      <c r="A246" s="464"/>
      <c r="B246" s="252"/>
      <c r="C246" s="193"/>
      <c r="D246" s="266"/>
      <c r="E246" s="42"/>
      <c r="F246" s="494"/>
    </row>
    <row r="247" spans="1:6" s="275" customFormat="1" ht="65.25" customHeight="1" x14ac:dyDescent="0.2">
      <c r="A247" s="464"/>
      <c r="B247" s="252"/>
      <c r="C247" s="193"/>
      <c r="D247" s="266"/>
      <c r="E247" s="42"/>
      <c r="F247" s="494"/>
    </row>
    <row r="248" spans="1:6" s="275" customFormat="1" ht="78.75" customHeight="1" x14ac:dyDescent="0.2">
      <c r="A248" s="464"/>
      <c r="B248" s="252"/>
      <c r="C248" s="193"/>
      <c r="D248" s="266"/>
      <c r="E248" s="42"/>
      <c r="F248" s="494"/>
    </row>
    <row r="249" spans="1:6" s="275" customFormat="1" ht="49.5" customHeight="1" x14ac:dyDescent="0.2">
      <c r="A249" s="464"/>
      <c r="B249" s="252"/>
      <c r="C249" s="193"/>
      <c r="D249" s="266"/>
      <c r="E249" s="42"/>
      <c r="F249" s="494"/>
    </row>
    <row r="250" spans="1:6" s="275" customFormat="1" ht="127.5" customHeight="1" x14ac:dyDescent="0.2">
      <c r="A250" s="464"/>
      <c r="B250" s="252"/>
      <c r="C250" s="193"/>
      <c r="D250" s="266"/>
      <c r="E250" s="42"/>
      <c r="F250" s="494"/>
    </row>
    <row r="251" spans="1:6" s="275" customFormat="1" ht="63" customHeight="1" x14ac:dyDescent="0.2">
      <c r="A251" s="464"/>
      <c r="B251" s="252"/>
      <c r="C251" s="193"/>
      <c r="D251" s="266"/>
      <c r="E251" s="42"/>
      <c r="F251" s="494"/>
    </row>
    <row r="252" spans="1:6" s="275" customFormat="1" ht="45" customHeight="1" x14ac:dyDescent="0.2">
      <c r="A252" s="464"/>
      <c r="B252" s="252"/>
      <c r="C252" s="193"/>
      <c r="D252" s="266"/>
      <c r="E252" s="42"/>
      <c r="F252" s="494"/>
    </row>
    <row r="253" spans="1:6" s="275" customFormat="1" ht="30" customHeight="1" x14ac:dyDescent="0.2">
      <c r="A253" s="464"/>
      <c r="B253" s="252"/>
      <c r="C253" s="193"/>
      <c r="D253" s="266"/>
      <c r="E253" s="42"/>
      <c r="F253" s="494"/>
    </row>
    <row r="254" spans="1:6" s="275" customFormat="1" ht="41.25" customHeight="1" x14ac:dyDescent="0.2">
      <c r="A254" s="464"/>
      <c r="B254" s="252"/>
      <c r="C254" s="193"/>
      <c r="D254" s="266"/>
      <c r="E254" s="42"/>
      <c r="F254" s="494"/>
    </row>
    <row r="255" spans="1:6" s="275" customFormat="1" ht="41.25" customHeight="1" x14ac:dyDescent="0.2">
      <c r="A255" s="464"/>
      <c r="B255" s="252"/>
      <c r="C255" s="193"/>
      <c r="D255" s="266"/>
      <c r="E255" s="42"/>
      <c r="F255" s="494"/>
    </row>
    <row r="256" spans="1:6" s="275" customFormat="1" ht="45" customHeight="1" x14ac:dyDescent="0.2">
      <c r="A256" s="464"/>
      <c r="B256" s="252"/>
      <c r="C256" s="193"/>
      <c r="D256" s="266"/>
      <c r="E256" s="42"/>
      <c r="F256" s="494"/>
    </row>
    <row r="257" spans="1:6" s="275" customFormat="1" ht="67.5" customHeight="1" x14ac:dyDescent="0.2">
      <c r="A257" s="464"/>
      <c r="B257" s="252"/>
      <c r="C257" s="193"/>
      <c r="D257" s="266"/>
      <c r="E257" s="42"/>
      <c r="F257" s="494"/>
    </row>
    <row r="258" spans="1:6" s="275" customFormat="1" ht="49.5" customHeight="1" x14ac:dyDescent="0.2">
      <c r="A258" s="464"/>
      <c r="B258" s="252"/>
      <c r="C258" s="193"/>
      <c r="D258" s="266"/>
      <c r="E258" s="42"/>
      <c r="F258" s="494"/>
    </row>
    <row r="259" spans="1:6" s="275" customFormat="1" ht="43.5" customHeight="1" x14ac:dyDescent="0.2">
      <c r="A259" s="464"/>
      <c r="B259" s="252"/>
      <c r="C259" s="193"/>
      <c r="D259" s="266"/>
      <c r="E259" s="42"/>
      <c r="F259" s="494"/>
    </row>
    <row r="260" spans="1:6" s="275" customFormat="1" ht="43.5" customHeight="1" x14ac:dyDescent="0.2">
      <c r="A260" s="464"/>
      <c r="B260" s="252"/>
      <c r="C260" s="193"/>
      <c r="D260" s="266"/>
      <c r="E260" s="42"/>
      <c r="F260" s="494"/>
    </row>
    <row r="261" spans="1:6" s="275" customFormat="1" ht="42.75" customHeight="1" x14ac:dyDescent="0.2">
      <c r="A261" s="464"/>
      <c r="B261" s="252"/>
      <c r="C261" s="193"/>
      <c r="D261" s="266"/>
      <c r="E261" s="42"/>
      <c r="F261" s="494"/>
    </row>
    <row r="262" spans="1:6" s="275" customFormat="1" ht="42" customHeight="1" x14ac:dyDescent="0.2">
      <c r="A262" s="464"/>
      <c r="B262" s="252"/>
      <c r="C262" s="193"/>
      <c r="D262" s="266"/>
      <c r="E262" s="42"/>
      <c r="F262" s="494"/>
    </row>
    <row r="263" spans="1:6" s="275" customFormat="1" ht="88.5" customHeight="1" x14ac:dyDescent="0.2">
      <c r="A263" s="464"/>
      <c r="B263" s="252"/>
      <c r="C263" s="193"/>
      <c r="D263" s="266"/>
      <c r="E263" s="42"/>
      <c r="F263" s="494"/>
    </row>
    <row r="264" spans="1:6" s="275" customFormat="1" ht="97.5" customHeight="1" x14ac:dyDescent="0.2">
      <c r="A264" s="464"/>
      <c r="B264" s="252"/>
      <c r="C264" s="193"/>
      <c r="D264" s="266"/>
      <c r="E264" s="42"/>
      <c r="F264" s="494"/>
    </row>
    <row r="265" spans="1:6" s="275" customFormat="1" ht="41.25" customHeight="1" x14ac:dyDescent="0.2">
      <c r="A265" s="464"/>
      <c r="B265" s="252"/>
      <c r="C265" s="193"/>
      <c r="D265" s="266"/>
      <c r="E265" s="42"/>
      <c r="F265" s="494"/>
    </row>
    <row r="266" spans="1:6" s="275" customFormat="1" ht="40.5" customHeight="1" x14ac:dyDescent="0.2">
      <c r="A266" s="464"/>
      <c r="B266" s="252"/>
      <c r="C266" s="193"/>
      <c r="D266" s="266"/>
      <c r="E266" s="42"/>
      <c r="F266" s="494"/>
    </row>
    <row r="267" spans="1:6" s="275" customFormat="1" ht="41.25" customHeight="1" x14ac:dyDescent="0.2">
      <c r="A267" s="464"/>
      <c r="B267" s="252"/>
      <c r="C267" s="193"/>
      <c r="D267" s="266"/>
      <c r="E267" s="42"/>
      <c r="F267" s="494"/>
    </row>
    <row r="268" spans="1:6" s="275" customFormat="1" ht="43.5" customHeight="1" x14ac:dyDescent="0.2">
      <c r="A268" s="464"/>
      <c r="B268" s="252"/>
      <c r="C268" s="193"/>
      <c r="D268" s="266"/>
      <c r="E268" s="42"/>
      <c r="F268" s="494"/>
    </row>
    <row r="269" spans="1:6" s="275" customFormat="1" ht="41.25" customHeight="1" x14ac:dyDescent="0.2">
      <c r="A269" s="464"/>
      <c r="B269" s="252"/>
      <c r="C269" s="193"/>
      <c r="D269" s="266"/>
      <c r="E269" s="42"/>
      <c r="F269" s="494"/>
    </row>
    <row r="270" spans="1:6" s="275" customFormat="1" ht="50.25" customHeight="1" x14ac:dyDescent="0.2">
      <c r="A270" s="464"/>
      <c r="B270" s="252"/>
      <c r="C270" s="193"/>
      <c r="D270" s="266"/>
      <c r="E270" s="42"/>
      <c r="F270" s="494"/>
    </row>
    <row r="271" spans="1:6" s="275" customFormat="1" ht="25.5" customHeight="1" x14ac:dyDescent="0.2">
      <c r="A271" s="464"/>
      <c r="B271" s="252"/>
      <c r="C271" s="193"/>
      <c r="D271" s="266"/>
      <c r="E271" s="42"/>
      <c r="F271" s="494"/>
    </row>
    <row r="272" spans="1:6" s="275" customFormat="1" ht="41.25" customHeight="1" x14ac:dyDescent="0.2">
      <c r="A272" s="464"/>
      <c r="B272" s="252"/>
      <c r="C272" s="193"/>
      <c r="D272" s="266"/>
      <c r="E272" s="42"/>
      <c r="F272" s="494"/>
    </row>
    <row r="273" spans="1:6" s="275" customFormat="1" ht="41.25" customHeight="1" x14ac:dyDescent="0.2">
      <c r="A273" s="464"/>
      <c r="B273" s="252"/>
      <c r="C273" s="193"/>
      <c r="D273" s="266"/>
      <c r="E273" s="42"/>
      <c r="F273" s="494"/>
    </row>
    <row r="274" spans="1:6" s="275" customFormat="1" ht="59.25" customHeight="1" x14ac:dyDescent="0.2">
      <c r="A274" s="464"/>
      <c r="B274" s="252"/>
      <c r="C274" s="193"/>
      <c r="D274" s="266"/>
      <c r="E274" s="42"/>
      <c r="F274" s="494"/>
    </row>
    <row r="275" spans="1:6" s="275" customFormat="1" ht="62.25" customHeight="1" x14ac:dyDescent="0.2">
      <c r="A275" s="464"/>
      <c r="B275" s="252"/>
      <c r="C275" s="193"/>
      <c r="D275" s="266"/>
      <c r="E275" s="42"/>
      <c r="F275" s="494"/>
    </row>
    <row r="276" spans="1:6" s="275" customFormat="1" ht="41.25" customHeight="1" x14ac:dyDescent="0.2">
      <c r="A276" s="464"/>
      <c r="B276" s="252"/>
      <c r="C276" s="193"/>
      <c r="D276" s="266"/>
      <c r="E276" s="42"/>
      <c r="F276" s="494"/>
    </row>
    <row r="277" spans="1:6" s="275" customFormat="1" ht="59.25" customHeight="1" x14ac:dyDescent="0.2">
      <c r="A277" s="464"/>
      <c r="B277" s="252"/>
      <c r="C277" s="193"/>
      <c r="D277" s="266"/>
      <c r="E277" s="42"/>
      <c r="F277" s="494"/>
    </row>
    <row r="278" spans="1:6" s="275" customFormat="1" ht="88.5" customHeight="1" x14ac:dyDescent="0.2">
      <c r="A278" s="464"/>
      <c r="B278" s="252"/>
      <c r="C278" s="193"/>
      <c r="D278" s="266"/>
      <c r="E278" s="42"/>
      <c r="F278" s="494"/>
    </row>
    <row r="279" spans="1:6" s="275" customFormat="1" ht="51.75" customHeight="1" x14ac:dyDescent="0.2">
      <c r="A279" s="464"/>
      <c r="B279" s="252"/>
      <c r="C279" s="193"/>
      <c r="D279" s="266"/>
      <c r="E279" s="42"/>
      <c r="F279" s="494"/>
    </row>
    <row r="280" spans="1:6" s="275" customFormat="1" ht="41.25" customHeight="1" x14ac:dyDescent="0.2">
      <c r="A280" s="464"/>
      <c r="B280" s="252"/>
      <c r="C280" s="193"/>
      <c r="D280" s="266"/>
      <c r="E280" s="42"/>
      <c r="F280" s="494"/>
    </row>
    <row r="281" spans="1:6" s="275" customFormat="1" ht="41.25" customHeight="1" x14ac:dyDescent="0.2">
      <c r="A281" s="464"/>
      <c r="B281" s="252"/>
      <c r="C281" s="193"/>
      <c r="D281" s="266"/>
      <c r="E281" s="42"/>
      <c r="F281" s="494"/>
    </row>
    <row r="282" spans="1:6" s="275" customFormat="1" ht="52.5" customHeight="1" x14ac:dyDescent="0.2">
      <c r="A282" s="464"/>
      <c r="B282" s="252"/>
      <c r="C282" s="193"/>
      <c r="D282" s="266"/>
      <c r="E282" s="42"/>
      <c r="F282" s="494"/>
    </row>
    <row r="283" spans="1:6" s="275" customFormat="1" ht="84" customHeight="1" x14ac:dyDescent="0.2">
      <c r="A283" s="464"/>
      <c r="B283" s="252"/>
      <c r="C283" s="193"/>
      <c r="D283" s="266"/>
      <c r="E283" s="42"/>
      <c r="F283" s="494"/>
    </row>
    <row r="284" spans="1:6" s="275" customFormat="1" ht="74.25" customHeight="1" x14ac:dyDescent="0.2">
      <c r="A284" s="464"/>
      <c r="B284" s="252"/>
      <c r="C284" s="193"/>
      <c r="D284" s="266"/>
      <c r="E284" s="42"/>
      <c r="F284" s="494"/>
    </row>
    <row r="285" spans="1:6" s="275" customFormat="1" ht="20.25" customHeight="1" x14ac:dyDescent="0.2">
      <c r="A285" s="464"/>
      <c r="B285" s="252"/>
      <c r="C285" s="193"/>
      <c r="D285" s="266"/>
      <c r="E285" s="42"/>
      <c r="F285" s="494"/>
    </row>
    <row r="286" spans="1:6" s="275" customFormat="1" ht="49.5" customHeight="1" x14ac:dyDescent="0.2">
      <c r="A286" s="464"/>
      <c r="B286" s="252"/>
      <c r="C286" s="193"/>
      <c r="D286" s="266"/>
      <c r="E286" s="42"/>
      <c r="F286" s="494"/>
    </row>
    <row r="287" spans="1:6" s="275" customFormat="1" ht="63.75" customHeight="1" x14ac:dyDescent="0.2">
      <c r="A287" s="464"/>
      <c r="B287" s="252"/>
      <c r="C287" s="193"/>
      <c r="D287" s="266"/>
      <c r="E287" s="42"/>
      <c r="F287" s="494"/>
    </row>
    <row r="288" spans="1:6" s="275" customFormat="1" ht="50.25" customHeight="1" x14ac:dyDescent="0.2">
      <c r="A288" s="464"/>
      <c r="B288" s="252"/>
      <c r="C288" s="193"/>
      <c r="D288" s="266"/>
      <c r="E288" s="42"/>
      <c r="F288" s="494"/>
    </row>
    <row r="289" spans="1:6" s="275" customFormat="1" ht="66" customHeight="1" x14ac:dyDescent="0.2">
      <c r="A289" s="464"/>
      <c r="B289" s="252"/>
      <c r="C289" s="193"/>
      <c r="D289" s="266"/>
      <c r="E289" s="42"/>
      <c r="F289" s="494"/>
    </row>
    <row r="290" spans="1:6" s="275" customFormat="1" ht="51.75" customHeight="1" x14ac:dyDescent="0.2">
      <c r="A290" s="464"/>
      <c r="B290" s="252"/>
      <c r="C290" s="193"/>
      <c r="D290" s="266"/>
      <c r="E290" s="42"/>
      <c r="F290" s="494"/>
    </row>
    <row r="291" spans="1:6" s="275" customFormat="1" ht="82.5" customHeight="1" x14ac:dyDescent="0.2">
      <c r="A291" s="464"/>
      <c r="B291" s="252"/>
      <c r="C291" s="193"/>
      <c r="D291" s="266"/>
      <c r="E291" s="42"/>
      <c r="F291" s="494"/>
    </row>
    <row r="292" spans="1:6" s="275" customFormat="1" ht="50.25" customHeight="1" x14ac:dyDescent="0.2">
      <c r="A292" s="464"/>
      <c r="B292" s="252"/>
      <c r="C292" s="193"/>
      <c r="D292" s="266"/>
      <c r="E292" s="42"/>
      <c r="F292" s="494"/>
    </row>
    <row r="293" spans="1:6" s="275" customFormat="1" ht="44.25" customHeight="1" x14ac:dyDescent="0.2">
      <c r="A293" s="464"/>
      <c r="B293" s="252"/>
      <c r="C293" s="193"/>
      <c r="D293" s="266"/>
      <c r="E293" s="42"/>
      <c r="F293" s="494"/>
    </row>
    <row r="294" spans="1:6" s="275" customFormat="1" ht="48" customHeight="1" x14ac:dyDescent="0.2">
      <c r="A294" s="464"/>
      <c r="B294" s="252"/>
      <c r="C294" s="193"/>
      <c r="D294" s="266"/>
      <c r="E294" s="42"/>
      <c r="F294" s="494"/>
    </row>
    <row r="295" spans="1:6" s="275" customFormat="1" ht="45.75" customHeight="1" x14ac:dyDescent="0.2">
      <c r="A295" s="464"/>
      <c r="B295" s="252"/>
      <c r="C295" s="193"/>
      <c r="D295" s="266"/>
      <c r="E295" s="42"/>
      <c r="F295" s="494"/>
    </row>
    <row r="296" spans="1:6" s="275" customFormat="1" ht="45" customHeight="1" x14ac:dyDescent="0.2">
      <c r="A296" s="464"/>
      <c r="B296" s="252"/>
      <c r="C296" s="193"/>
      <c r="D296" s="266"/>
      <c r="E296" s="42"/>
      <c r="F296" s="494"/>
    </row>
    <row r="297" spans="1:6" s="275" customFormat="1" ht="41.25" customHeight="1" x14ac:dyDescent="0.2">
      <c r="A297" s="464"/>
      <c r="B297" s="252"/>
      <c r="C297" s="193"/>
      <c r="D297" s="266"/>
      <c r="E297" s="42"/>
      <c r="F297" s="494"/>
    </row>
    <row r="298" spans="1:6" s="275" customFormat="1" ht="40.5" customHeight="1" x14ac:dyDescent="0.2">
      <c r="A298" s="464"/>
      <c r="B298" s="252"/>
      <c r="C298" s="193"/>
      <c r="D298" s="266"/>
      <c r="E298" s="42"/>
      <c r="F298" s="494"/>
    </row>
    <row r="299" spans="1:6" s="275" customFormat="1" ht="47.25" customHeight="1" x14ac:dyDescent="0.2">
      <c r="A299" s="464"/>
      <c r="B299" s="252"/>
      <c r="C299" s="193"/>
      <c r="D299" s="266"/>
      <c r="E299" s="42"/>
      <c r="F299" s="494"/>
    </row>
    <row r="300" spans="1:6" s="275" customFormat="1" ht="49.5" customHeight="1" x14ac:dyDescent="0.2">
      <c r="A300" s="464"/>
      <c r="B300" s="252"/>
      <c r="C300" s="193"/>
      <c r="D300" s="266"/>
      <c r="E300" s="42"/>
      <c r="F300" s="494"/>
    </row>
    <row r="301" spans="1:6" s="275" customFormat="1" ht="41.25" customHeight="1" x14ac:dyDescent="0.2">
      <c r="A301" s="464"/>
      <c r="B301" s="252"/>
      <c r="C301" s="193"/>
      <c r="D301" s="266"/>
      <c r="E301" s="42"/>
      <c r="F301" s="494"/>
    </row>
    <row r="302" spans="1:6" s="275" customFormat="1" ht="42.75" customHeight="1" x14ac:dyDescent="0.2">
      <c r="A302" s="464"/>
      <c r="B302" s="252"/>
      <c r="C302" s="193"/>
      <c r="D302" s="266"/>
      <c r="E302" s="42"/>
      <c r="F302" s="494"/>
    </row>
    <row r="303" spans="1:6" s="275" customFormat="1" ht="45" customHeight="1" x14ac:dyDescent="0.2">
      <c r="A303" s="464"/>
      <c r="B303" s="252"/>
      <c r="C303" s="193"/>
      <c r="D303" s="266"/>
      <c r="E303" s="42"/>
      <c r="F303" s="494"/>
    </row>
    <row r="304" spans="1:6" s="275" customFormat="1" ht="59.25" customHeight="1" x14ac:dyDescent="0.2">
      <c r="A304" s="464"/>
      <c r="B304" s="252"/>
      <c r="C304" s="193"/>
      <c r="D304" s="266"/>
      <c r="E304" s="42"/>
      <c r="F304" s="494"/>
    </row>
    <row r="305" spans="1:6" s="275" customFormat="1" ht="42.75" customHeight="1" x14ac:dyDescent="0.2">
      <c r="A305" s="464"/>
      <c r="B305" s="252"/>
      <c r="C305" s="193"/>
      <c r="D305" s="266"/>
      <c r="E305" s="42"/>
      <c r="F305" s="494"/>
    </row>
    <row r="306" spans="1:6" s="275" customFormat="1" ht="59.25" customHeight="1" x14ac:dyDescent="0.2">
      <c r="A306" s="464"/>
      <c r="B306" s="252"/>
      <c r="C306" s="193"/>
      <c r="D306" s="266"/>
      <c r="E306" s="42"/>
      <c r="F306" s="494"/>
    </row>
    <row r="307" spans="1:6" s="275" customFormat="1" ht="79.5" customHeight="1" x14ac:dyDescent="0.2">
      <c r="A307" s="464"/>
      <c r="B307" s="252"/>
      <c r="C307" s="193"/>
      <c r="D307" s="266"/>
      <c r="E307" s="42"/>
      <c r="F307" s="494"/>
    </row>
    <row r="308" spans="1:6" s="275" customFormat="1" ht="57.75" customHeight="1" x14ac:dyDescent="0.2">
      <c r="A308" s="464"/>
      <c r="B308" s="252"/>
      <c r="C308" s="193"/>
      <c r="D308" s="266"/>
      <c r="E308" s="42"/>
      <c r="F308" s="494"/>
    </row>
    <row r="309" spans="1:6" s="275" customFormat="1" ht="41.25" customHeight="1" x14ac:dyDescent="0.2">
      <c r="A309" s="464"/>
      <c r="B309" s="252"/>
      <c r="C309" s="193"/>
      <c r="D309" s="266"/>
      <c r="E309" s="42"/>
      <c r="F309" s="494"/>
    </row>
    <row r="310" spans="1:6" s="275" customFormat="1" ht="32.25" customHeight="1" x14ac:dyDescent="0.2">
      <c r="A310" s="464"/>
      <c r="B310" s="252"/>
      <c r="C310" s="193"/>
      <c r="D310" s="266"/>
      <c r="E310" s="42"/>
      <c r="F310" s="494"/>
    </row>
    <row r="311" spans="1:6" s="275" customFormat="1" ht="91.5" customHeight="1" x14ac:dyDescent="0.2">
      <c r="A311" s="464"/>
      <c r="B311" s="252"/>
      <c r="C311" s="193"/>
      <c r="D311" s="266"/>
      <c r="E311" s="42"/>
      <c r="F311" s="494"/>
    </row>
    <row r="312" spans="1:6" s="275" customFormat="1" ht="41.25" customHeight="1" x14ac:dyDescent="0.2">
      <c r="A312" s="464"/>
      <c r="B312" s="252"/>
      <c r="C312" s="193"/>
      <c r="D312" s="266"/>
      <c r="E312" s="42"/>
      <c r="F312" s="494"/>
    </row>
    <row r="313" spans="1:6" s="275" customFormat="1" ht="50.25" customHeight="1" x14ac:dyDescent="0.2">
      <c r="A313" s="464"/>
      <c r="B313" s="252"/>
      <c r="C313" s="193"/>
      <c r="D313" s="266"/>
      <c r="E313" s="42"/>
      <c r="F313" s="494"/>
    </row>
    <row r="314" spans="1:6" s="275" customFormat="1" ht="47.25" customHeight="1" x14ac:dyDescent="0.2">
      <c r="A314" s="464"/>
      <c r="B314" s="252"/>
      <c r="C314" s="193"/>
      <c r="D314" s="266"/>
      <c r="E314" s="42"/>
      <c r="F314" s="494"/>
    </row>
    <row r="315" spans="1:6" s="275" customFormat="1" ht="41.25" customHeight="1" x14ac:dyDescent="0.2">
      <c r="A315" s="464"/>
      <c r="B315" s="252"/>
      <c r="C315" s="193"/>
      <c r="D315" s="266"/>
      <c r="E315" s="42"/>
      <c r="F315" s="494"/>
    </row>
    <row r="316" spans="1:6" s="275" customFormat="1" ht="42.75" customHeight="1" x14ac:dyDescent="0.2">
      <c r="A316" s="464"/>
      <c r="B316" s="252"/>
      <c r="C316" s="193"/>
      <c r="D316" s="266"/>
      <c r="E316" s="42"/>
      <c r="F316" s="494"/>
    </row>
    <row r="317" spans="1:6" s="275" customFormat="1" ht="48" customHeight="1" x14ac:dyDescent="0.2">
      <c r="A317" s="464"/>
      <c r="B317" s="252"/>
      <c r="C317" s="193"/>
      <c r="D317" s="266"/>
      <c r="E317" s="42"/>
      <c r="F317" s="494"/>
    </row>
    <row r="318" spans="1:6" s="275" customFormat="1" ht="51" customHeight="1" x14ac:dyDescent="0.2">
      <c r="A318" s="464"/>
      <c r="B318" s="252"/>
      <c r="C318" s="193"/>
      <c r="D318" s="266"/>
      <c r="E318" s="42"/>
      <c r="F318" s="494"/>
    </row>
    <row r="319" spans="1:6" s="275" customFormat="1" ht="41.25" customHeight="1" x14ac:dyDescent="0.2">
      <c r="A319" s="464"/>
      <c r="B319" s="252"/>
      <c r="C319" s="193"/>
      <c r="D319" s="266"/>
      <c r="E319" s="42"/>
      <c r="F319" s="494"/>
    </row>
    <row r="320" spans="1:6" s="275" customFormat="1" ht="45.75" customHeight="1" x14ac:dyDescent="0.2">
      <c r="A320" s="464"/>
      <c r="B320" s="252"/>
      <c r="C320" s="193"/>
      <c r="D320" s="266"/>
      <c r="E320" s="42"/>
      <c r="F320" s="494"/>
    </row>
    <row r="321" spans="1:6" s="275" customFormat="1" ht="60" customHeight="1" x14ac:dyDescent="0.2">
      <c r="A321" s="464"/>
      <c r="B321" s="252"/>
      <c r="C321" s="193"/>
      <c r="D321" s="266"/>
      <c r="E321" s="42"/>
      <c r="F321" s="494"/>
    </row>
    <row r="322" spans="1:6" s="275" customFormat="1" ht="54" customHeight="1" x14ac:dyDescent="0.2">
      <c r="A322" s="464"/>
      <c r="B322" s="252"/>
      <c r="C322" s="193"/>
      <c r="D322" s="266"/>
      <c r="E322" s="42"/>
      <c r="F322" s="494"/>
    </row>
    <row r="323" spans="1:6" s="275" customFormat="1" ht="53.25" customHeight="1" x14ac:dyDescent="0.2">
      <c r="A323" s="464"/>
      <c r="B323" s="252"/>
      <c r="C323" s="193"/>
      <c r="D323" s="266"/>
      <c r="E323" s="42"/>
      <c r="F323" s="494"/>
    </row>
    <row r="324" spans="1:6" s="275" customFormat="1" ht="53.25" customHeight="1" x14ac:dyDescent="0.2">
      <c r="A324" s="464"/>
      <c r="B324" s="252"/>
      <c r="C324" s="193"/>
      <c r="D324" s="266"/>
      <c r="E324" s="42"/>
      <c r="F324" s="494"/>
    </row>
    <row r="325" spans="1:6" s="275" customFormat="1" ht="22.5" customHeight="1" x14ac:dyDescent="0.2">
      <c r="A325" s="464"/>
      <c r="B325" s="5"/>
      <c r="C325" s="193"/>
      <c r="D325" s="266"/>
      <c r="E325" s="42"/>
      <c r="F325" s="494"/>
    </row>
    <row r="326" spans="1:6" s="275" customFormat="1" ht="38.25" customHeight="1" x14ac:dyDescent="0.2">
      <c r="A326" s="464"/>
      <c r="B326" s="5"/>
      <c r="C326" s="193"/>
      <c r="D326" s="266"/>
      <c r="E326" s="42"/>
      <c r="F326" s="494"/>
    </row>
    <row r="327" spans="1:6" s="275" customFormat="1" ht="41.25" customHeight="1" x14ac:dyDescent="0.2">
      <c r="A327" s="464"/>
      <c r="B327" s="5"/>
      <c r="C327" s="193"/>
      <c r="D327" s="266"/>
      <c r="E327" s="42"/>
      <c r="F327" s="494"/>
    </row>
    <row r="328" spans="1:6" s="275" customFormat="1" ht="29.25" customHeight="1" x14ac:dyDescent="0.2">
      <c r="A328" s="464"/>
      <c r="B328" s="5"/>
      <c r="C328" s="193"/>
      <c r="D328" s="266"/>
      <c r="E328" s="42"/>
      <c r="F328" s="494"/>
    </row>
    <row r="329" spans="1:6" s="275" customFormat="1" ht="45" customHeight="1" x14ac:dyDescent="0.2">
      <c r="A329" s="464"/>
      <c r="B329" s="5"/>
      <c r="C329" s="193"/>
      <c r="D329" s="266"/>
      <c r="E329" s="42"/>
      <c r="F329" s="494"/>
    </row>
    <row r="330" spans="1:6" s="275" customFormat="1" ht="78.75" customHeight="1" x14ac:dyDescent="0.2">
      <c r="A330" s="464"/>
      <c r="B330" s="5"/>
      <c r="C330" s="193"/>
      <c r="D330" s="266"/>
      <c r="E330" s="42"/>
      <c r="F330" s="494"/>
    </row>
    <row r="331" spans="1:6" s="275" customFormat="1" ht="76.5" customHeight="1" x14ac:dyDescent="0.2">
      <c r="A331" s="464"/>
      <c r="B331" s="5"/>
      <c r="C331" s="193"/>
      <c r="D331" s="266"/>
      <c r="E331" s="42"/>
      <c r="F331" s="494"/>
    </row>
    <row r="332" spans="1:6" s="275" customFormat="1" ht="30" customHeight="1" x14ac:dyDescent="0.2">
      <c r="A332" s="464"/>
      <c r="B332" s="252"/>
      <c r="C332" s="193"/>
      <c r="D332" s="266"/>
      <c r="E332" s="42"/>
      <c r="F332" s="494"/>
    </row>
    <row r="333" spans="1:6" s="275" customFormat="1" ht="86.25" customHeight="1" x14ac:dyDescent="0.2">
      <c r="A333" s="464"/>
      <c r="B333" s="252"/>
      <c r="C333" s="193"/>
      <c r="D333" s="266"/>
      <c r="E333" s="42"/>
      <c r="F333" s="494"/>
    </row>
    <row r="334" spans="1:6" s="275" customFormat="1" ht="55.5" customHeight="1" x14ac:dyDescent="0.2">
      <c r="A334" s="464"/>
      <c r="B334" s="252"/>
      <c r="C334" s="193"/>
      <c r="D334" s="266"/>
      <c r="E334" s="42"/>
      <c r="F334" s="494"/>
    </row>
    <row r="335" spans="1:6" s="275" customFormat="1" ht="52.5" customHeight="1" x14ac:dyDescent="0.2">
      <c r="A335" s="464"/>
      <c r="B335" s="252"/>
      <c r="C335" s="193"/>
      <c r="D335" s="266"/>
      <c r="E335" s="42"/>
      <c r="F335" s="494"/>
    </row>
    <row r="336" spans="1:6" s="275" customFormat="1" ht="41.25" customHeight="1" x14ac:dyDescent="0.2">
      <c r="A336" s="464"/>
      <c r="B336" s="252"/>
      <c r="C336" s="193"/>
      <c r="D336" s="266"/>
      <c r="E336" s="42"/>
      <c r="F336" s="494"/>
    </row>
    <row r="337" spans="1:6" s="275" customFormat="1" ht="30.75" customHeight="1" x14ac:dyDescent="0.2">
      <c r="A337" s="464"/>
      <c r="B337" s="252"/>
      <c r="C337" s="193"/>
      <c r="D337" s="266"/>
      <c r="E337" s="42"/>
      <c r="F337" s="494"/>
    </row>
    <row r="338" spans="1:6" s="275" customFormat="1" ht="51" customHeight="1" x14ac:dyDescent="0.2">
      <c r="A338" s="464"/>
      <c r="B338" s="252"/>
      <c r="C338" s="193"/>
      <c r="D338" s="266"/>
      <c r="E338" s="42"/>
      <c r="F338" s="494"/>
    </row>
    <row r="339" spans="1:6" s="275" customFormat="1" ht="33.75" customHeight="1" x14ac:dyDescent="0.2">
      <c r="A339" s="464"/>
      <c r="B339" s="252"/>
      <c r="C339" s="193"/>
      <c r="D339" s="266"/>
      <c r="E339" s="42"/>
      <c r="F339" s="494"/>
    </row>
    <row r="340" spans="1:6" s="275" customFormat="1" ht="40.5" customHeight="1" x14ac:dyDescent="0.2">
      <c r="A340" s="464"/>
      <c r="B340" s="252"/>
      <c r="C340" s="193"/>
      <c r="D340" s="266"/>
      <c r="E340" s="42"/>
      <c r="F340" s="494"/>
    </row>
    <row r="341" spans="1:6" s="275" customFormat="1" ht="54.75" customHeight="1" x14ac:dyDescent="0.2">
      <c r="A341" s="464"/>
      <c r="B341" s="252"/>
      <c r="C341" s="193"/>
      <c r="D341" s="266"/>
      <c r="E341" s="42"/>
      <c r="F341" s="494"/>
    </row>
    <row r="342" spans="1:6" s="275" customFormat="1" ht="37.5" customHeight="1" x14ac:dyDescent="0.2">
      <c r="A342" s="464"/>
      <c r="B342" s="252"/>
      <c r="C342" s="193"/>
      <c r="D342" s="266"/>
      <c r="E342" s="42"/>
      <c r="F342" s="494"/>
    </row>
    <row r="343" spans="1:6" s="275" customFormat="1" ht="51" customHeight="1" x14ac:dyDescent="0.2">
      <c r="A343" s="464"/>
      <c r="B343" s="252"/>
      <c r="C343" s="193"/>
      <c r="D343" s="266"/>
      <c r="E343" s="42"/>
      <c r="F343" s="494"/>
    </row>
    <row r="344" spans="1:6" s="275" customFormat="1" ht="69" customHeight="1" x14ac:dyDescent="0.2">
      <c r="A344" s="464"/>
      <c r="B344" s="252"/>
      <c r="C344" s="193"/>
      <c r="D344" s="266"/>
      <c r="E344" s="42"/>
      <c r="F344" s="494"/>
    </row>
    <row r="345" spans="1:6" s="275" customFormat="1" ht="20.25" customHeight="1" x14ac:dyDescent="0.2">
      <c r="A345" s="464"/>
      <c r="B345" s="252"/>
      <c r="C345" s="193"/>
      <c r="D345" s="266"/>
      <c r="E345" s="42"/>
      <c r="F345" s="494"/>
    </row>
    <row r="346" spans="1:6" s="275" customFormat="1" ht="41.25" customHeight="1" x14ac:dyDescent="0.2">
      <c r="A346" s="464"/>
      <c r="B346" s="252"/>
      <c r="C346" s="193"/>
      <c r="D346" s="266"/>
      <c r="E346" s="42"/>
      <c r="F346" s="494"/>
    </row>
    <row r="347" spans="1:6" s="275" customFormat="1" ht="42" customHeight="1" x14ac:dyDescent="0.2">
      <c r="A347" s="464"/>
      <c r="B347" s="252"/>
      <c r="C347" s="193"/>
      <c r="D347" s="266"/>
      <c r="E347" s="42"/>
      <c r="F347" s="494"/>
    </row>
    <row r="348" spans="1:6" s="275" customFormat="1" ht="43.5" customHeight="1" x14ac:dyDescent="0.2">
      <c r="A348" s="464"/>
      <c r="B348" s="252"/>
      <c r="C348" s="193"/>
      <c r="D348" s="266"/>
      <c r="E348" s="42"/>
      <c r="F348" s="494"/>
    </row>
    <row r="349" spans="1:6" s="275" customFormat="1" ht="32.25" customHeight="1" x14ac:dyDescent="0.2">
      <c r="A349" s="464"/>
      <c r="B349" s="252"/>
      <c r="C349" s="193"/>
      <c r="D349" s="266"/>
      <c r="E349" s="42"/>
      <c r="F349" s="494"/>
    </row>
    <row r="350" spans="1:6" s="275" customFormat="1" ht="30.75" customHeight="1" x14ac:dyDescent="0.2">
      <c r="A350" s="464"/>
      <c r="B350" s="252"/>
      <c r="C350" s="193"/>
      <c r="D350" s="266"/>
      <c r="E350" s="42"/>
      <c r="F350" s="494"/>
    </row>
    <row r="351" spans="1:6" s="275" customFormat="1" ht="33" customHeight="1" x14ac:dyDescent="0.2">
      <c r="A351" s="464"/>
      <c r="B351" s="252"/>
      <c r="C351" s="193"/>
      <c r="D351" s="266"/>
      <c r="E351" s="42"/>
      <c r="F351" s="494"/>
    </row>
    <row r="352" spans="1:6" s="275" customFormat="1" ht="30.75" customHeight="1" x14ac:dyDescent="0.2">
      <c r="A352" s="464"/>
      <c r="B352" s="252"/>
      <c r="C352" s="193"/>
      <c r="D352" s="266"/>
      <c r="E352" s="42"/>
      <c r="F352" s="494"/>
    </row>
    <row r="353" spans="1:7" s="275" customFormat="1" ht="30.75" customHeight="1" x14ac:dyDescent="0.2">
      <c r="A353" s="464"/>
      <c r="B353" s="252"/>
      <c r="C353" s="193"/>
      <c r="D353" s="266"/>
      <c r="E353" s="42"/>
      <c r="F353" s="494"/>
    </row>
    <row r="354" spans="1:7" s="275" customFormat="1" ht="29.25" customHeight="1" x14ac:dyDescent="0.2">
      <c r="A354" s="464"/>
      <c r="B354" s="252"/>
      <c r="C354" s="193"/>
      <c r="D354" s="266"/>
      <c r="E354" s="42"/>
      <c r="F354" s="494"/>
    </row>
    <row r="355" spans="1:7" s="275" customFormat="1" ht="41.25" customHeight="1" x14ac:dyDescent="0.2">
      <c r="A355" s="464"/>
      <c r="B355" s="252"/>
      <c r="C355" s="193"/>
      <c r="D355" s="266"/>
      <c r="E355" s="42"/>
      <c r="F355" s="494"/>
    </row>
    <row r="356" spans="1:7" s="275" customFormat="1" ht="58.5" customHeight="1" x14ac:dyDescent="0.2">
      <c r="A356" s="464"/>
      <c r="B356" s="252"/>
      <c r="C356" s="193"/>
      <c r="D356" s="266"/>
      <c r="E356" s="42"/>
      <c r="F356" s="494"/>
    </row>
    <row r="357" spans="1:7" s="275" customFormat="1" ht="51.75" customHeight="1" x14ac:dyDescent="0.2">
      <c r="A357" s="464"/>
      <c r="B357" s="252"/>
      <c r="C357" s="193"/>
      <c r="D357" s="266"/>
      <c r="E357" s="42"/>
      <c r="F357" s="494"/>
    </row>
    <row r="358" spans="1:7" s="275" customFormat="1" ht="49.5" customHeight="1" x14ac:dyDescent="0.25">
      <c r="A358" s="464"/>
      <c r="B358" s="252"/>
      <c r="C358" s="193"/>
      <c r="D358" s="266"/>
      <c r="E358" s="280"/>
      <c r="F358" s="494"/>
      <c r="G358"/>
    </row>
    <row r="359" spans="1:7" s="275" customFormat="1" ht="77.25" customHeight="1" x14ac:dyDescent="0.25">
      <c r="A359" s="464"/>
      <c r="B359" s="252"/>
      <c r="C359" s="193"/>
      <c r="D359" s="266"/>
      <c r="E359" s="280"/>
      <c r="F359" s="494"/>
      <c r="G359"/>
    </row>
    <row r="360" spans="1:7" s="275" customFormat="1" ht="41.25" customHeight="1" x14ac:dyDescent="0.25">
      <c r="A360" s="464"/>
      <c r="B360" s="252"/>
      <c r="C360" s="193"/>
      <c r="D360" s="266"/>
      <c r="E360" s="280"/>
      <c r="F360" s="494"/>
      <c r="G360"/>
    </row>
    <row r="361" spans="1:7" s="275" customFormat="1" ht="42" customHeight="1" x14ac:dyDescent="0.25">
      <c r="A361" s="464"/>
      <c r="B361" s="252"/>
      <c r="C361" s="193"/>
      <c r="D361" s="266"/>
      <c r="E361" s="280"/>
      <c r="F361" s="494"/>
      <c r="G361"/>
    </row>
    <row r="362" spans="1:7" s="275" customFormat="1" ht="41.25" customHeight="1" x14ac:dyDescent="0.25">
      <c r="A362" s="464"/>
      <c r="B362" s="252"/>
      <c r="C362" s="193"/>
      <c r="D362" s="266"/>
      <c r="E362" s="280"/>
      <c r="F362" s="494"/>
      <c r="G362"/>
    </row>
    <row r="363" spans="1:7" s="275" customFormat="1" ht="42.75" customHeight="1" x14ac:dyDescent="0.25">
      <c r="A363" s="464"/>
      <c r="B363" s="252"/>
      <c r="C363" s="193"/>
      <c r="D363" s="266"/>
      <c r="E363" s="280"/>
      <c r="F363" s="494"/>
      <c r="G363"/>
    </row>
    <row r="364" spans="1:7" s="275" customFormat="1" ht="42" customHeight="1" x14ac:dyDescent="0.25">
      <c r="A364" s="464"/>
      <c r="B364" s="252"/>
      <c r="C364" s="193"/>
      <c r="D364" s="266"/>
      <c r="E364" s="280"/>
      <c r="F364" s="494"/>
      <c r="G364"/>
    </row>
    <row r="365" spans="1:7" s="275" customFormat="1" ht="42.75" customHeight="1" x14ac:dyDescent="0.25">
      <c r="A365" s="464"/>
      <c r="B365" s="252"/>
      <c r="C365" s="193"/>
      <c r="D365" s="266"/>
      <c r="E365" s="280"/>
      <c r="F365" s="494"/>
      <c r="G365"/>
    </row>
    <row r="366" spans="1:7" s="275" customFormat="1" ht="39.75" customHeight="1" x14ac:dyDescent="0.25">
      <c r="A366" s="464"/>
      <c r="B366" s="252"/>
      <c r="C366" s="193"/>
      <c r="D366" s="266"/>
      <c r="E366" s="280"/>
      <c r="F366" s="494"/>
      <c r="G366"/>
    </row>
    <row r="367" spans="1:7" s="275" customFormat="1" ht="41.25" customHeight="1" x14ac:dyDescent="0.25">
      <c r="A367" s="464"/>
      <c r="B367" s="252"/>
      <c r="C367" s="193"/>
      <c r="D367" s="266"/>
      <c r="E367" s="280"/>
      <c r="F367" s="494"/>
      <c r="G367"/>
    </row>
    <row r="368" spans="1:7" s="412" customFormat="1" ht="30" customHeight="1" x14ac:dyDescent="0.25">
      <c r="A368" s="464"/>
      <c r="B368" s="252"/>
      <c r="C368" s="193"/>
      <c r="D368" s="402"/>
      <c r="E368" s="280"/>
      <c r="F368" s="494"/>
      <c r="G368"/>
    </row>
    <row r="369" spans="1:7" s="275" customFormat="1" ht="42" customHeight="1" x14ac:dyDescent="0.25">
      <c r="A369" s="464"/>
      <c r="B369" s="252"/>
      <c r="C369" s="193"/>
      <c r="D369" s="266"/>
      <c r="E369" s="280"/>
      <c r="F369" s="494"/>
      <c r="G369"/>
    </row>
    <row r="370" spans="1:7" s="275" customFormat="1" ht="44.25" customHeight="1" x14ac:dyDescent="0.25">
      <c r="A370" s="464"/>
      <c r="B370" s="252"/>
      <c r="C370" s="193"/>
      <c r="D370" s="266"/>
      <c r="E370" s="280"/>
      <c r="F370" s="494"/>
      <c r="G370"/>
    </row>
    <row r="371" spans="1:7" s="275" customFormat="1" ht="43.5" customHeight="1" x14ac:dyDescent="0.25">
      <c r="A371" s="464"/>
      <c r="B371" s="252"/>
      <c r="C371" s="193"/>
      <c r="D371" s="266"/>
      <c r="E371" s="280"/>
      <c r="F371" s="494"/>
      <c r="G371"/>
    </row>
    <row r="372" spans="1:7" s="275" customFormat="1" ht="41.25" customHeight="1" x14ac:dyDescent="0.25">
      <c r="A372" s="464"/>
      <c r="B372" s="252"/>
      <c r="C372" s="193"/>
      <c r="D372" s="266"/>
      <c r="E372" s="280"/>
      <c r="F372" s="494"/>
      <c r="G372"/>
    </row>
    <row r="373" spans="1:7" s="275" customFormat="1" ht="39.75" customHeight="1" x14ac:dyDescent="0.25">
      <c r="A373" s="464"/>
      <c r="B373" s="252"/>
      <c r="C373" s="193"/>
      <c r="D373" s="266"/>
      <c r="E373" s="280"/>
      <c r="F373" s="494"/>
      <c r="G373"/>
    </row>
    <row r="374" spans="1:7" s="275" customFormat="1" ht="42.75" customHeight="1" x14ac:dyDescent="0.25">
      <c r="A374" s="464"/>
      <c r="B374" s="252"/>
      <c r="C374" s="193"/>
      <c r="D374" s="266"/>
      <c r="E374" s="280"/>
      <c r="F374" s="494"/>
      <c r="G374"/>
    </row>
    <row r="375" spans="1:7" s="275" customFormat="1" ht="42" customHeight="1" x14ac:dyDescent="0.25">
      <c r="A375" s="464"/>
      <c r="B375" s="252"/>
      <c r="C375" s="193"/>
      <c r="D375" s="266"/>
      <c r="E375" s="280"/>
      <c r="F375" s="494"/>
      <c r="G375"/>
    </row>
    <row r="376" spans="1:7" s="275" customFormat="1" ht="54" customHeight="1" x14ac:dyDescent="0.25">
      <c r="A376" s="464"/>
      <c r="B376" s="252"/>
      <c r="C376" s="193"/>
      <c r="D376" s="266"/>
      <c r="E376" s="280"/>
      <c r="F376" s="494"/>
      <c r="G376"/>
    </row>
    <row r="377" spans="1:7" s="275" customFormat="1" ht="60" customHeight="1" x14ac:dyDescent="0.25">
      <c r="A377" s="464"/>
      <c r="B377" s="252"/>
      <c r="C377" s="193"/>
      <c r="D377" s="266"/>
      <c r="E377" s="280"/>
      <c r="F377" s="494"/>
      <c r="G377"/>
    </row>
    <row r="378" spans="1:7" s="275" customFormat="1" ht="40.5" customHeight="1" x14ac:dyDescent="0.25">
      <c r="A378" s="464"/>
      <c r="B378" s="252"/>
      <c r="C378" s="193"/>
      <c r="D378" s="266"/>
      <c r="E378" s="280"/>
      <c r="F378" s="494"/>
      <c r="G378"/>
    </row>
    <row r="379" spans="1:7" s="275" customFormat="1" ht="45" customHeight="1" x14ac:dyDescent="0.25">
      <c r="A379" s="464"/>
      <c r="B379" s="252"/>
      <c r="C379" s="193"/>
      <c r="D379" s="266"/>
      <c r="E379" s="280"/>
      <c r="F379" s="494"/>
      <c r="G379"/>
    </row>
    <row r="380" spans="1:7" s="275" customFormat="1" ht="32.25" customHeight="1" x14ac:dyDescent="0.25">
      <c r="A380" s="464"/>
      <c r="B380" s="252"/>
      <c r="C380" s="193"/>
      <c r="D380" s="266"/>
      <c r="E380" s="280"/>
      <c r="F380" s="494"/>
      <c r="G380"/>
    </row>
    <row r="381" spans="1:7" s="275" customFormat="1" ht="28.5" customHeight="1" x14ac:dyDescent="0.25">
      <c r="A381" s="464"/>
      <c r="B381" s="252"/>
      <c r="C381" s="193"/>
      <c r="D381" s="266"/>
      <c r="E381" s="280"/>
      <c r="F381" s="494"/>
      <c r="G381"/>
    </row>
    <row r="382" spans="1:7" s="275" customFormat="1" ht="53.25" customHeight="1" x14ac:dyDescent="0.25">
      <c r="A382" s="464"/>
      <c r="B382" s="252"/>
      <c r="C382" s="193"/>
      <c r="D382" s="266"/>
      <c r="E382" s="280"/>
      <c r="F382" s="494"/>
      <c r="G382"/>
    </row>
    <row r="383" spans="1:7" s="275" customFormat="1" ht="29.25" customHeight="1" x14ac:dyDescent="0.25">
      <c r="A383" s="464"/>
      <c r="B383" s="252"/>
      <c r="C383" s="193"/>
      <c r="D383" s="266"/>
      <c r="E383" s="280"/>
      <c r="F383" s="494"/>
      <c r="G383"/>
    </row>
    <row r="384" spans="1:7" s="275" customFormat="1" ht="86.25" customHeight="1" x14ac:dyDescent="0.25">
      <c r="A384" s="464"/>
      <c r="B384" s="252"/>
      <c r="C384" s="193"/>
      <c r="D384" s="266"/>
      <c r="E384" s="280"/>
      <c r="F384" s="494"/>
      <c r="G384"/>
    </row>
    <row r="385" spans="1:7" s="275" customFormat="1" ht="75" customHeight="1" x14ac:dyDescent="0.25">
      <c r="A385" s="464"/>
      <c r="B385" s="252"/>
      <c r="C385" s="193"/>
      <c r="D385" s="266"/>
      <c r="E385" s="280"/>
      <c r="F385" s="494"/>
      <c r="G385"/>
    </row>
    <row r="386" spans="1:7" s="275" customFormat="1" ht="51" customHeight="1" x14ac:dyDescent="0.25">
      <c r="A386" s="464"/>
      <c r="B386" s="252"/>
      <c r="C386" s="193"/>
      <c r="D386" s="266"/>
      <c r="E386" s="280"/>
      <c r="F386" s="494"/>
      <c r="G386"/>
    </row>
    <row r="387" spans="1:7" s="275" customFormat="1" ht="81.75" customHeight="1" x14ac:dyDescent="0.25">
      <c r="A387" s="464"/>
      <c r="B387" s="252"/>
      <c r="C387" s="193"/>
      <c r="D387" s="266"/>
      <c r="E387" s="280"/>
      <c r="F387" s="494"/>
      <c r="G387"/>
    </row>
    <row r="388" spans="1:7" s="275" customFormat="1" ht="44.25" customHeight="1" x14ac:dyDescent="0.25">
      <c r="A388" s="464"/>
      <c r="B388" s="252"/>
      <c r="C388" s="193"/>
      <c r="D388" s="266"/>
      <c r="E388" s="280"/>
      <c r="F388" s="494"/>
      <c r="G388"/>
    </row>
    <row r="389" spans="1:7" s="275" customFormat="1" ht="57" customHeight="1" x14ac:dyDescent="0.25">
      <c r="A389" s="464"/>
      <c r="B389" s="252"/>
      <c r="C389" s="193"/>
      <c r="D389" s="266"/>
      <c r="E389" s="280"/>
      <c r="F389" s="494"/>
      <c r="G389"/>
    </row>
    <row r="390" spans="1:7" s="275" customFormat="1" ht="46.5" customHeight="1" x14ac:dyDescent="0.2">
      <c r="A390" s="464"/>
      <c r="B390" s="252"/>
      <c r="C390" s="193"/>
      <c r="D390" s="266"/>
      <c r="E390" s="42"/>
      <c r="F390" s="494"/>
    </row>
    <row r="391" spans="1:7" s="275" customFormat="1" ht="48" customHeight="1" x14ac:dyDescent="0.2">
      <c r="A391" s="464"/>
      <c r="B391" s="252"/>
      <c r="C391" s="193"/>
      <c r="D391" s="266"/>
      <c r="E391" s="42"/>
      <c r="F391" s="494"/>
    </row>
    <row r="392" spans="1:7" s="275" customFormat="1" ht="51.75" customHeight="1" x14ac:dyDescent="0.2">
      <c r="A392" s="464"/>
      <c r="B392" s="252"/>
      <c r="C392" s="193"/>
      <c r="D392" s="266"/>
      <c r="E392" s="42"/>
      <c r="F392" s="494"/>
    </row>
    <row r="393" spans="1:7" s="275" customFormat="1" ht="45" customHeight="1" x14ac:dyDescent="0.2">
      <c r="A393" s="464"/>
      <c r="B393" s="252"/>
      <c r="C393" s="193"/>
      <c r="D393" s="266"/>
      <c r="E393" s="42"/>
      <c r="F393" s="494"/>
    </row>
    <row r="394" spans="1:7" s="275" customFormat="1" ht="45" customHeight="1" x14ac:dyDescent="0.2">
      <c r="A394" s="464"/>
      <c r="B394" s="252"/>
      <c r="C394" s="193"/>
      <c r="D394" s="266"/>
      <c r="E394" s="42"/>
      <c r="F394" s="494"/>
    </row>
    <row r="395" spans="1:7" s="275" customFormat="1" ht="53.25" customHeight="1" x14ac:dyDescent="0.2">
      <c r="A395" s="464"/>
      <c r="B395" s="252"/>
      <c r="C395" s="193"/>
      <c r="D395" s="266"/>
      <c r="E395" s="42"/>
      <c r="F395" s="494"/>
    </row>
    <row r="396" spans="1:7" s="275" customFormat="1" ht="57" customHeight="1" x14ac:dyDescent="0.2">
      <c r="A396" s="464"/>
      <c r="B396" s="252"/>
      <c r="C396" s="193"/>
      <c r="D396" s="266"/>
      <c r="E396" s="42"/>
      <c r="F396" s="494"/>
    </row>
    <row r="397" spans="1:7" s="275" customFormat="1" ht="58.5" customHeight="1" x14ac:dyDescent="0.2">
      <c r="A397" s="464"/>
      <c r="B397" s="252"/>
      <c r="C397" s="193"/>
      <c r="D397" s="266"/>
      <c r="E397" s="42"/>
      <c r="F397" s="494"/>
    </row>
    <row r="398" spans="1:7" s="275" customFormat="1" ht="62.25" customHeight="1" x14ac:dyDescent="0.2">
      <c r="A398" s="464"/>
      <c r="B398" s="252"/>
      <c r="C398" s="193"/>
      <c r="D398" s="266"/>
      <c r="E398" s="42"/>
      <c r="F398" s="494"/>
    </row>
    <row r="399" spans="1:7" s="275" customFormat="1" ht="45.75" customHeight="1" x14ac:dyDescent="0.2">
      <c r="A399" s="464"/>
      <c r="B399" s="252"/>
      <c r="C399" s="193"/>
      <c r="D399" s="266"/>
      <c r="E399" s="42"/>
      <c r="F399" s="494"/>
    </row>
    <row r="400" spans="1:7" s="275" customFormat="1" ht="26.25" customHeight="1" x14ac:dyDescent="0.2">
      <c r="A400" s="464"/>
      <c r="B400" s="252"/>
      <c r="C400" s="193"/>
      <c r="D400" s="266"/>
      <c r="E400" s="42"/>
      <c r="F400" s="494"/>
    </row>
    <row r="401" spans="1:6" s="275" customFormat="1" ht="74.25" customHeight="1" x14ac:dyDescent="0.2">
      <c r="A401" s="464"/>
      <c r="B401" s="252"/>
      <c r="C401" s="193"/>
      <c r="D401" s="266"/>
      <c r="E401" s="42"/>
      <c r="F401" s="494"/>
    </row>
    <row r="402" spans="1:6" s="275" customFormat="1" ht="60.75" customHeight="1" x14ac:dyDescent="0.2">
      <c r="A402" s="464"/>
      <c r="B402" s="252"/>
      <c r="C402" s="193"/>
      <c r="D402" s="266"/>
      <c r="E402" s="42"/>
      <c r="F402" s="494"/>
    </row>
    <row r="403" spans="1:6" s="275" customFormat="1" ht="53.25" customHeight="1" x14ac:dyDescent="0.2">
      <c r="A403" s="464"/>
      <c r="B403" s="252"/>
      <c r="C403" s="193"/>
      <c r="D403" s="266"/>
      <c r="E403" s="42"/>
      <c r="F403" s="494"/>
    </row>
    <row r="404" spans="1:6" s="275" customFormat="1" ht="52.5" customHeight="1" x14ac:dyDescent="0.2">
      <c r="A404" s="464"/>
      <c r="B404" s="252"/>
      <c r="C404" s="193"/>
      <c r="D404" s="266"/>
      <c r="E404" s="42"/>
      <c r="F404" s="494"/>
    </row>
    <row r="405" spans="1:6" s="275" customFormat="1" ht="41.25" customHeight="1" x14ac:dyDescent="0.2">
      <c r="A405" s="464"/>
      <c r="B405" s="252"/>
      <c r="C405" s="193"/>
      <c r="D405" s="266"/>
      <c r="E405" s="42"/>
      <c r="F405" s="494"/>
    </row>
    <row r="406" spans="1:6" s="275" customFormat="1" ht="42.75" customHeight="1" x14ac:dyDescent="0.2">
      <c r="A406" s="464"/>
      <c r="B406" s="252"/>
      <c r="C406" s="193"/>
      <c r="D406" s="266"/>
      <c r="E406" s="42"/>
      <c r="F406" s="494"/>
    </row>
    <row r="407" spans="1:6" s="275" customFormat="1" ht="41.25" customHeight="1" x14ac:dyDescent="0.2">
      <c r="A407" s="464"/>
      <c r="B407" s="252"/>
      <c r="C407" s="193"/>
      <c r="D407" s="266"/>
      <c r="E407" s="42"/>
      <c r="F407" s="494"/>
    </row>
    <row r="408" spans="1:6" s="275" customFormat="1" ht="43.5" customHeight="1" x14ac:dyDescent="0.2">
      <c r="A408" s="464"/>
      <c r="B408" s="252"/>
      <c r="C408" s="193"/>
      <c r="D408" s="266"/>
      <c r="E408" s="42"/>
      <c r="F408" s="494"/>
    </row>
    <row r="409" spans="1:6" s="275" customFormat="1" ht="103.5" customHeight="1" x14ac:dyDescent="0.2">
      <c r="A409" s="464"/>
      <c r="B409" s="252"/>
      <c r="C409" s="193"/>
      <c r="D409" s="266"/>
      <c r="E409" s="42"/>
      <c r="F409" s="494"/>
    </row>
    <row r="410" spans="1:6" s="275" customFormat="1" ht="40.5" customHeight="1" x14ac:dyDescent="0.2">
      <c r="A410" s="464"/>
      <c r="B410" s="252"/>
      <c r="C410" s="193"/>
      <c r="D410" s="266"/>
      <c r="E410" s="42"/>
      <c r="F410" s="494"/>
    </row>
    <row r="411" spans="1:6" s="275" customFormat="1" ht="60" customHeight="1" x14ac:dyDescent="0.2">
      <c r="A411" s="464"/>
      <c r="B411" s="252"/>
      <c r="C411" s="193"/>
      <c r="D411" s="266"/>
      <c r="E411" s="42"/>
      <c r="F411" s="494"/>
    </row>
    <row r="412" spans="1:6" s="275" customFormat="1" ht="41.25" customHeight="1" x14ac:dyDescent="0.2">
      <c r="A412" s="464"/>
      <c r="B412" s="252"/>
      <c r="C412" s="193"/>
      <c r="D412" s="266"/>
      <c r="E412" s="42"/>
      <c r="F412" s="494"/>
    </row>
    <row r="413" spans="1:6" s="275" customFormat="1" ht="51.75" customHeight="1" x14ac:dyDescent="0.2">
      <c r="A413" s="464"/>
      <c r="B413" s="252"/>
      <c r="C413" s="193"/>
      <c r="D413" s="266"/>
      <c r="E413" s="42"/>
      <c r="F413" s="494"/>
    </row>
    <row r="414" spans="1:6" s="275" customFormat="1" ht="41.25" customHeight="1" x14ac:dyDescent="0.2">
      <c r="A414" s="464"/>
      <c r="B414" s="252"/>
      <c r="C414" s="193"/>
      <c r="D414" s="266"/>
      <c r="E414" s="42"/>
      <c r="F414" s="494"/>
    </row>
    <row r="415" spans="1:6" s="275" customFormat="1" ht="41.25" customHeight="1" x14ac:dyDescent="0.2">
      <c r="A415" s="464"/>
      <c r="B415" s="252"/>
      <c r="C415" s="193"/>
      <c r="D415" s="266"/>
      <c r="E415" s="42"/>
      <c r="F415" s="494"/>
    </row>
    <row r="416" spans="1:6" s="275" customFormat="1" ht="50.25" customHeight="1" x14ac:dyDescent="0.2">
      <c r="A416" s="464"/>
      <c r="B416" s="252"/>
      <c r="C416" s="193"/>
      <c r="D416" s="266"/>
      <c r="E416" s="42"/>
      <c r="F416" s="494"/>
    </row>
    <row r="417" spans="1:6" s="275" customFormat="1" ht="41.25" customHeight="1" x14ac:dyDescent="0.2">
      <c r="A417" s="464"/>
      <c r="B417" s="252"/>
      <c r="C417" s="193"/>
      <c r="D417" s="266"/>
      <c r="E417" s="42"/>
      <c r="F417" s="494"/>
    </row>
    <row r="418" spans="1:6" s="275" customFormat="1" ht="55.5" customHeight="1" x14ac:dyDescent="0.2">
      <c r="A418" s="464"/>
      <c r="B418" s="252"/>
      <c r="C418" s="193"/>
      <c r="D418" s="266"/>
      <c r="E418" s="42"/>
      <c r="F418" s="494"/>
    </row>
    <row r="419" spans="1:6" s="275" customFormat="1" ht="49.5" customHeight="1" x14ac:dyDescent="0.2">
      <c r="A419" s="464"/>
      <c r="B419" s="252"/>
      <c r="C419" s="193"/>
      <c r="D419" s="266"/>
      <c r="E419" s="42"/>
      <c r="F419" s="494"/>
    </row>
    <row r="420" spans="1:6" s="275" customFormat="1" ht="41.25" customHeight="1" x14ac:dyDescent="0.2">
      <c r="A420" s="464"/>
      <c r="B420" s="252"/>
      <c r="C420" s="193"/>
      <c r="D420" s="266"/>
      <c r="E420" s="42"/>
      <c r="F420" s="494"/>
    </row>
    <row r="421" spans="1:6" s="275" customFormat="1" ht="42" customHeight="1" x14ac:dyDescent="0.2">
      <c r="A421" s="464"/>
      <c r="B421" s="252"/>
      <c r="C421" s="193"/>
      <c r="D421" s="266"/>
      <c r="E421" s="42"/>
      <c r="F421" s="494"/>
    </row>
    <row r="422" spans="1:6" s="275" customFormat="1" ht="53.25" customHeight="1" x14ac:dyDescent="0.2">
      <c r="A422" s="464"/>
      <c r="B422" s="252"/>
      <c r="C422" s="193"/>
      <c r="D422" s="266"/>
      <c r="E422" s="42"/>
      <c r="F422" s="494"/>
    </row>
    <row r="423" spans="1:6" s="275" customFormat="1" ht="64.5" customHeight="1" x14ac:dyDescent="0.2">
      <c r="A423" s="464"/>
      <c r="B423" s="252"/>
      <c r="C423" s="193"/>
      <c r="D423" s="266"/>
      <c r="E423" s="42"/>
      <c r="F423" s="494"/>
    </row>
    <row r="424" spans="1:6" s="275" customFormat="1" ht="51" customHeight="1" x14ac:dyDescent="0.2">
      <c r="A424" s="464"/>
      <c r="B424" s="252"/>
      <c r="C424" s="193"/>
      <c r="D424" s="266"/>
      <c r="E424" s="42"/>
      <c r="F424" s="494"/>
    </row>
    <row r="425" spans="1:6" s="275" customFormat="1" ht="57" customHeight="1" x14ac:dyDescent="0.2">
      <c r="A425" s="464"/>
      <c r="B425" s="252"/>
      <c r="C425" s="193"/>
      <c r="D425" s="266"/>
      <c r="E425" s="42"/>
      <c r="F425" s="494"/>
    </row>
    <row r="426" spans="1:6" s="275" customFormat="1" ht="51.75" customHeight="1" x14ac:dyDescent="0.2">
      <c r="A426" s="464"/>
      <c r="B426" s="252"/>
      <c r="C426" s="193"/>
      <c r="D426" s="266"/>
      <c r="E426" s="42"/>
      <c r="F426" s="494"/>
    </row>
    <row r="427" spans="1:6" s="275" customFormat="1" ht="31.5" customHeight="1" x14ac:dyDescent="0.2">
      <c r="A427" s="464"/>
      <c r="B427" s="252"/>
      <c r="C427" s="193"/>
      <c r="D427" s="266"/>
      <c r="E427" s="42"/>
      <c r="F427" s="494"/>
    </row>
    <row r="428" spans="1:6" s="275" customFormat="1" ht="41.25" customHeight="1" x14ac:dyDescent="0.2">
      <c r="A428" s="464"/>
      <c r="B428" s="252"/>
      <c r="C428" s="193"/>
      <c r="D428" s="266"/>
      <c r="E428" s="42"/>
      <c r="F428" s="494"/>
    </row>
    <row r="429" spans="1:6" s="275" customFormat="1" ht="42" customHeight="1" x14ac:dyDescent="0.2">
      <c r="A429" s="464"/>
      <c r="B429" s="252"/>
      <c r="C429" s="193"/>
      <c r="D429" s="266"/>
      <c r="E429" s="42"/>
      <c r="F429" s="494"/>
    </row>
    <row r="430" spans="1:6" s="275" customFormat="1" ht="29.25" customHeight="1" x14ac:dyDescent="0.2">
      <c r="A430" s="573"/>
      <c r="B430" s="707"/>
      <c r="C430" s="35"/>
      <c r="D430" s="634"/>
      <c r="E430" s="32"/>
      <c r="F430" s="118"/>
    </row>
    <row r="431" spans="1:6" s="275" customFormat="1" ht="29.25" customHeight="1" x14ac:dyDescent="0.2">
      <c r="A431" s="573"/>
      <c r="B431" s="707"/>
      <c r="C431" s="35"/>
      <c r="D431" s="634"/>
      <c r="E431" s="32"/>
      <c r="F431" s="118"/>
    </row>
    <row r="432" spans="1:6" s="275" customFormat="1" ht="29.25" customHeight="1" x14ac:dyDescent="0.2">
      <c r="A432" s="573"/>
      <c r="B432" s="707"/>
      <c r="C432" s="35"/>
      <c r="D432" s="634"/>
      <c r="E432" s="32"/>
      <c r="F432" s="118"/>
    </row>
    <row r="433" spans="1:60" s="275" customFormat="1" ht="29.25" customHeight="1" x14ac:dyDescent="0.2">
      <c r="A433" s="573"/>
      <c r="B433" s="707"/>
      <c r="C433" s="35"/>
      <c r="D433" s="634"/>
      <c r="E433" s="32"/>
      <c r="F433" s="118"/>
    </row>
    <row r="434" spans="1:60" s="275" customFormat="1" ht="29.25" customHeight="1" x14ac:dyDescent="0.2">
      <c r="A434" s="573"/>
      <c r="B434" s="707"/>
      <c r="C434" s="35"/>
      <c r="D434" s="634"/>
      <c r="E434" s="32"/>
      <c r="F434" s="118"/>
    </row>
    <row r="435" spans="1:60" s="275" customFormat="1" ht="29.25" customHeight="1" x14ac:dyDescent="0.2">
      <c r="A435" s="573"/>
      <c r="B435" s="707"/>
      <c r="C435" s="35"/>
      <c r="D435" s="634"/>
      <c r="E435" s="32"/>
      <c r="F435" s="118"/>
    </row>
    <row r="436" spans="1:60" s="275" customFormat="1" ht="29.25" customHeight="1" x14ac:dyDescent="0.2">
      <c r="A436" s="573"/>
      <c r="B436" s="707"/>
      <c r="C436" s="35"/>
      <c r="D436" s="634"/>
      <c r="E436" s="32"/>
      <c r="F436" s="118"/>
    </row>
    <row r="437" spans="1:60" s="275" customFormat="1" ht="29.25" customHeight="1" x14ac:dyDescent="0.2">
      <c r="A437" s="573"/>
      <c r="B437" s="707"/>
      <c r="C437" s="35"/>
      <c r="D437" s="634"/>
      <c r="E437" s="32"/>
      <c r="F437" s="118"/>
    </row>
    <row r="438" spans="1:60" s="275" customFormat="1" ht="29.25" customHeight="1" x14ac:dyDescent="0.2">
      <c r="A438" s="573"/>
      <c r="B438" s="707"/>
      <c r="C438" s="35"/>
      <c r="D438" s="634"/>
      <c r="E438" s="32"/>
      <c r="F438" s="118"/>
    </row>
    <row r="439" spans="1:60" s="275" customFormat="1" ht="15" customHeight="1" x14ac:dyDescent="0.25">
      <c r="A439" s="887" t="s">
        <v>0</v>
      </c>
      <c r="B439" s="887"/>
      <c r="C439" s="887"/>
      <c r="D439" s="887"/>
      <c r="E439" s="887"/>
      <c r="F439" s="887"/>
    </row>
    <row r="440" spans="1:60" s="275" customFormat="1" ht="15" customHeight="1" x14ac:dyDescent="0.25">
      <c r="A440" s="887" t="s">
        <v>1</v>
      </c>
      <c r="B440" s="887"/>
      <c r="C440" s="887"/>
      <c r="D440" s="887"/>
      <c r="E440" s="887"/>
      <c r="F440" s="887"/>
    </row>
    <row r="441" spans="1:60" s="275" customFormat="1" ht="15" customHeight="1" x14ac:dyDescent="0.25">
      <c r="A441" s="889" t="s">
        <v>8718</v>
      </c>
      <c r="B441" s="889"/>
      <c r="C441" s="889"/>
      <c r="D441" s="889"/>
      <c r="E441" s="889"/>
      <c r="F441" s="889"/>
    </row>
    <row r="442" spans="1:60" s="275" customFormat="1" ht="15" customHeight="1" x14ac:dyDescent="0.25">
      <c r="A442" s="889" t="s">
        <v>2</v>
      </c>
      <c r="B442" s="889"/>
      <c r="C442" s="889"/>
      <c r="D442" s="889"/>
      <c r="E442" s="889"/>
      <c r="F442" s="889"/>
    </row>
    <row r="443" spans="1:60" s="275" customFormat="1" ht="14.25" customHeight="1" x14ac:dyDescent="0.25">
      <c r="A443" s="626"/>
      <c r="B443" s="627"/>
      <c r="C443" s="628"/>
      <c r="D443" s="629"/>
      <c r="E443" s="630"/>
      <c r="F443" s="631"/>
    </row>
    <row r="444" spans="1:60" s="275" customFormat="1" ht="30" customHeight="1" x14ac:dyDescent="0.2">
      <c r="A444" s="1026" t="s">
        <v>15</v>
      </c>
      <c r="B444" s="1026"/>
      <c r="C444" s="1026"/>
      <c r="D444" s="1026"/>
      <c r="E444" s="1026"/>
      <c r="F444" s="1026"/>
    </row>
    <row r="445" spans="1:60" s="275" customFormat="1" ht="3.75" hidden="1" customHeight="1" x14ac:dyDescent="0.2">
      <c r="A445" s="720"/>
      <c r="B445" s="714"/>
      <c r="C445" s="720"/>
      <c r="D445" s="720"/>
      <c r="E445" s="720"/>
      <c r="F445" s="720"/>
    </row>
    <row r="446" spans="1:60" s="275" customFormat="1" ht="33" customHeight="1" x14ac:dyDescent="0.2">
      <c r="A446" s="1026" t="s">
        <v>4</v>
      </c>
      <c r="B446" s="1026"/>
      <c r="C446" s="1026"/>
      <c r="D446" s="1026"/>
      <c r="E446" s="1026"/>
      <c r="F446" s="721">
        <v>2499093360.0700002</v>
      </c>
    </row>
    <row r="447" spans="1:60" s="275" customFormat="1" ht="5.25" hidden="1" customHeight="1" x14ac:dyDescent="0.2">
      <c r="A447" s="720"/>
      <c r="B447" s="714"/>
      <c r="C447" s="720"/>
      <c r="D447" s="720"/>
      <c r="E447" s="720"/>
      <c r="F447" s="721"/>
    </row>
    <row r="448" spans="1:60" s="68" customFormat="1" ht="15" customHeight="1" x14ac:dyDescent="0.2">
      <c r="A448" s="726" t="s">
        <v>5</v>
      </c>
      <c r="B448" s="726" t="s">
        <v>6</v>
      </c>
      <c r="C448" s="726" t="s">
        <v>22</v>
      </c>
      <c r="D448" s="726" t="s">
        <v>8</v>
      </c>
      <c r="E448" s="726" t="s">
        <v>9</v>
      </c>
      <c r="F448" s="726" t="s">
        <v>6181</v>
      </c>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row>
    <row r="449" spans="1:60" ht="15" customHeight="1" x14ac:dyDescent="0.2">
      <c r="A449" s="720"/>
      <c r="B449" s="722"/>
      <c r="C449" s="720"/>
      <c r="D449" s="720"/>
      <c r="E449" s="723"/>
      <c r="F449" s="720"/>
    </row>
    <row r="450" spans="1:60" ht="15" customHeight="1" x14ac:dyDescent="0.2">
      <c r="A450" s="640"/>
      <c r="B450" s="4"/>
      <c r="C450" s="641" t="s">
        <v>16</v>
      </c>
      <c r="D450" s="724"/>
      <c r="E450" s="153"/>
      <c r="F450" s="725">
        <f>F446</f>
        <v>2499093360.0700002</v>
      </c>
    </row>
    <row r="451" spans="1:60" ht="15" customHeight="1" x14ac:dyDescent="0.2">
      <c r="A451" s="640"/>
      <c r="B451" s="4"/>
      <c r="C451" s="641" t="s">
        <v>387</v>
      </c>
      <c r="D451" s="724"/>
      <c r="E451" s="153"/>
      <c r="F451" s="725">
        <f>F450</f>
        <v>2499093360.0700002</v>
      </c>
    </row>
    <row r="452" spans="1:60" ht="15" customHeight="1" x14ac:dyDescent="0.2">
      <c r="A452" s="640"/>
      <c r="B452" s="4"/>
      <c r="C452" s="641" t="s">
        <v>1759</v>
      </c>
      <c r="D452" s="724"/>
      <c r="E452" s="153"/>
      <c r="F452" s="725">
        <f>F451</f>
        <v>2499093360.0700002</v>
      </c>
    </row>
    <row r="453" spans="1:60" ht="15" customHeight="1" x14ac:dyDescent="0.2">
      <c r="A453" s="644"/>
      <c r="B453" s="708"/>
      <c r="C453" s="641" t="s">
        <v>34</v>
      </c>
      <c r="D453" s="724"/>
      <c r="E453" s="724"/>
      <c r="F453" s="725">
        <f>F452</f>
        <v>2499093360.0700002</v>
      </c>
    </row>
    <row r="454" spans="1:60" ht="15" customHeight="1" x14ac:dyDescent="0.2">
      <c r="A454" s="644"/>
      <c r="B454" s="708"/>
      <c r="C454" s="641" t="s">
        <v>16</v>
      </c>
      <c r="D454" s="645"/>
      <c r="E454" s="791"/>
      <c r="F454" s="725">
        <f>F453-E454</f>
        <v>2499093360.0700002</v>
      </c>
    </row>
    <row r="455" spans="1:60" ht="15" customHeight="1" x14ac:dyDescent="0.2">
      <c r="A455" s="654"/>
      <c r="B455" s="708"/>
      <c r="C455" s="657" t="s">
        <v>1090</v>
      </c>
      <c r="D455" s="128"/>
      <c r="E455" s="792"/>
      <c r="F455" s="725">
        <f>F454-E455</f>
        <v>2499093360.0700002</v>
      </c>
    </row>
    <row r="456" spans="1:60" ht="15" customHeight="1" x14ac:dyDescent="0.2">
      <c r="A456" s="654"/>
      <c r="B456" s="708"/>
      <c r="C456" s="656" t="s">
        <v>2479</v>
      </c>
      <c r="D456" s="128"/>
      <c r="E456" s="792"/>
      <c r="F456" s="725">
        <f>F455-E456</f>
        <v>2499093360.0700002</v>
      </c>
    </row>
    <row r="457" spans="1:60" ht="15" customHeight="1" x14ac:dyDescent="0.2">
      <c r="A457" s="654"/>
      <c r="B457" s="708"/>
      <c r="C457" s="657" t="s">
        <v>1083</v>
      </c>
      <c r="D457" s="128"/>
      <c r="E457" s="792"/>
      <c r="F457" s="725">
        <f>F456</f>
        <v>2499093360.0700002</v>
      </c>
      <c r="K457" s="103"/>
    </row>
    <row r="458" spans="1:60" ht="15" customHeight="1" x14ac:dyDescent="0.2">
      <c r="A458" s="654"/>
      <c r="B458" s="708"/>
      <c r="C458" s="657" t="s">
        <v>1358</v>
      </c>
      <c r="D458" s="128"/>
      <c r="E458" s="792"/>
      <c r="F458" s="725">
        <f>F457</f>
        <v>2499093360.0700002</v>
      </c>
    </row>
    <row r="459" spans="1:60" s="141" customFormat="1" ht="40.5" customHeight="1" x14ac:dyDescent="0.2">
      <c r="A459" s="654">
        <v>44440</v>
      </c>
      <c r="B459" s="5">
        <v>34002</v>
      </c>
      <c r="C459" s="193" t="s">
        <v>8728</v>
      </c>
      <c r="D459" s="198"/>
      <c r="E459" s="42">
        <v>3184417.43</v>
      </c>
      <c r="F459" s="725">
        <f>F458-E459</f>
        <v>2495908942.6400003</v>
      </c>
      <c r="G459" s="276"/>
      <c r="H459" s="794"/>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c r="AN459" s="276"/>
      <c r="AO459" s="276"/>
      <c r="AP459" s="276"/>
      <c r="AQ459" s="276"/>
      <c r="AR459" s="276"/>
      <c r="AS459" s="276"/>
      <c r="AT459" s="276"/>
      <c r="AU459" s="276"/>
      <c r="AV459" s="276"/>
      <c r="AW459" s="276"/>
      <c r="AX459" s="276"/>
      <c r="AY459" s="276"/>
      <c r="AZ459" s="276"/>
      <c r="BA459" s="276"/>
      <c r="BB459" s="276"/>
      <c r="BC459" s="276"/>
      <c r="BD459" s="276"/>
      <c r="BE459" s="276"/>
      <c r="BF459" s="276"/>
      <c r="BG459" s="276"/>
      <c r="BH459" s="276"/>
    </row>
    <row r="460" spans="1:60" s="141" customFormat="1" ht="38.25" customHeight="1" x14ac:dyDescent="0.2">
      <c r="A460" s="654">
        <v>44440</v>
      </c>
      <c r="B460" s="252" t="s">
        <v>8721</v>
      </c>
      <c r="C460" s="193" t="s">
        <v>8729</v>
      </c>
      <c r="D460" s="198"/>
      <c r="E460" s="42">
        <v>56963.97</v>
      </c>
      <c r="F460" s="725">
        <f>F459-E460</f>
        <v>2495851978.6700006</v>
      </c>
      <c r="G460" s="276"/>
      <c r="H460" s="276"/>
      <c r="I460" s="276"/>
      <c r="J460" s="814"/>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76"/>
      <c r="BF460" s="276"/>
      <c r="BG460" s="276"/>
      <c r="BH460" s="276"/>
    </row>
    <row r="461" spans="1:60" s="141" customFormat="1" ht="51" customHeight="1" x14ac:dyDescent="0.2">
      <c r="A461" s="654">
        <v>44440</v>
      </c>
      <c r="B461" s="252" t="s">
        <v>8722</v>
      </c>
      <c r="C461" s="193" t="s">
        <v>8730</v>
      </c>
      <c r="D461" s="198"/>
      <c r="E461" s="42">
        <v>1439689.74</v>
      </c>
      <c r="F461" s="725">
        <f>F460-E461</f>
        <v>2494412288.9300008</v>
      </c>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c r="AN461" s="276"/>
      <c r="AO461" s="276"/>
      <c r="AP461" s="276"/>
      <c r="AQ461" s="276"/>
      <c r="AR461" s="276"/>
      <c r="AS461" s="276"/>
      <c r="AT461" s="276"/>
      <c r="AU461" s="276"/>
      <c r="AV461" s="276"/>
      <c r="AW461" s="276"/>
      <c r="AX461" s="276"/>
      <c r="AY461" s="276"/>
      <c r="AZ461" s="276"/>
      <c r="BA461" s="276"/>
      <c r="BB461" s="276"/>
      <c r="BC461" s="276"/>
      <c r="BD461" s="276"/>
      <c r="BE461" s="276"/>
      <c r="BF461" s="276"/>
      <c r="BG461" s="276"/>
      <c r="BH461" s="276"/>
    </row>
    <row r="462" spans="1:60" s="141" customFormat="1" ht="48" customHeight="1" x14ac:dyDescent="0.2">
      <c r="A462" s="654">
        <v>44442</v>
      </c>
      <c r="B462" s="252" t="s">
        <v>8723</v>
      </c>
      <c r="C462" s="193" t="s">
        <v>8734</v>
      </c>
      <c r="D462" s="198"/>
      <c r="E462" s="42">
        <v>93825.88</v>
      </c>
      <c r="F462" s="725">
        <f t="shared" ref="F462:F467" si="1">F461-E462</f>
        <v>2494318463.0500007</v>
      </c>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c r="AN462" s="276"/>
      <c r="AO462" s="276"/>
      <c r="AP462" s="276"/>
      <c r="AQ462" s="276"/>
      <c r="AR462" s="276"/>
      <c r="AS462" s="276"/>
      <c r="AT462" s="276"/>
      <c r="AU462" s="276"/>
      <c r="AV462" s="276"/>
      <c r="AW462" s="276"/>
      <c r="AX462" s="276"/>
      <c r="AY462" s="276"/>
      <c r="AZ462" s="276"/>
      <c r="BA462" s="276"/>
      <c r="BB462" s="276"/>
      <c r="BC462" s="276"/>
      <c r="BD462" s="276"/>
      <c r="BE462" s="276"/>
      <c r="BF462" s="276"/>
      <c r="BG462" s="276"/>
      <c r="BH462" s="276"/>
    </row>
    <row r="463" spans="1:60" s="141" customFormat="1" ht="50.25" customHeight="1" x14ac:dyDescent="0.2">
      <c r="A463" s="654">
        <v>44446</v>
      </c>
      <c r="B463" s="5">
        <v>34003</v>
      </c>
      <c r="C463" s="193" t="s">
        <v>8733</v>
      </c>
      <c r="D463" s="198"/>
      <c r="E463" s="42">
        <v>21000</v>
      </c>
      <c r="F463" s="725">
        <f t="shared" si="1"/>
        <v>2494297463.0500007</v>
      </c>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c r="AN463" s="276"/>
      <c r="AO463" s="276"/>
      <c r="AP463" s="276"/>
      <c r="AQ463" s="276"/>
      <c r="AR463" s="276"/>
      <c r="AS463" s="276"/>
      <c r="AT463" s="276"/>
      <c r="AU463" s="276"/>
      <c r="AV463" s="276"/>
      <c r="AW463" s="276"/>
      <c r="AX463" s="276"/>
      <c r="AY463" s="276"/>
      <c r="AZ463" s="276"/>
      <c r="BA463" s="276"/>
      <c r="BB463" s="276"/>
      <c r="BC463" s="276"/>
      <c r="BD463" s="276"/>
      <c r="BE463" s="276"/>
      <c r="BF463" s="276"/>
      <c r="BG463" s="276"/>
      <c r="BH463" s="276"/>
    </row>
    <row r="464" spans="1:60" s="141" customFormat="1" ht="59.25" customHeight="1" x14ac:dyDescent="0.2">
      <c r="A464" s="654">
        <v>44446</v>
      </c>
      <c r="B464" s="5">
        <v>34004</v>
      </c>
      <c r="C464" s="193" t="s">
        <v>8732</v>
      </c>
      <c r="D464" s="198"/>
      <c r="E464" s="42">
        <v>108500</v>
      </c>
      <c r="F464" s="725">
        <f t="shared" si="1"/>
        <v>2494188963.0500007</v>
      </c>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76"/>
      <c r="AT464" s="276"/>
      <c r="AU464" s="276"/>
      <c r="AV464" s="276"/>
      <c r="AW464" s="276"/>
      <c r="AX464" s="276"/>
      <c r="AY464" s="276"/>
      <c r="AZ464" s="276"/>
      <c r="BA464" s="276"/>
      <c r="BB464" s="276"/>
      <c r="BC464" s="276"/>
      <c r="BD464" s="276"/>
      <c r="BE464" s="276"/>
      <c r="BF464" s="276"/>
      <c r="BG464" s="276"/>
      <c r="BH464" s="276"/>
    </row>
    <row r="465" spans="1:60" s="141" customFormat="1" ht="50.25" customHeight="1" x14ac:dyDescent="0.2">
      <c r="A465" s="654">
        <v>44446</v>
      </c>
      <c r="B465" s="5">
        <v>34005</v>
      </c>
      <c r="C465" s="193" t="s">
        <v>8731</v>
      </c>
      <c r="D465" s="198"/>
      <c r="E465" s="42">
        <v>59500</v>
      </c>
      <c r="F465" s="725">
        <f t="shared" si="1"/>
        <v>2494129463.0500007</v>
      </c>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c r="AN465" s="276"/>
      <c r="AO465" s="276"/>
      <c r="AP465" s="276"/>
      <c r="AQ465" s="276"/>
      <c r="AR465" s="276"/>
      <c r="AS465" s="276"/>
      <c r="AT465" s="276"/>
      <c r="AU465" s="276"/>
      <c r="AV465" s="276"/>
      <c r="AW465" s="276"/>
      <c r="AX465" s="276"/>
      <c r="AY465" s="276"/>
      <c r="AZ465" s="276"/>
      <c r="BA465" s="276"/>
      <c r="BB465" s="276"/>
      <c r="BC465" s="276"/>
      <c r="BD465" s="276"/>
      <c r="BE465" s="276"/>
      <c r="BF465" s="276"/>
      <c r="BG465" s="276"/>
      <c r="BH465" s="276"/>
    </row>
    <row r="466" spans="1:60" s="141" customFormat="1" ht="43.5" customHeight="1" x14ac:dyDescent="0.2">
      <c r="A466" s="654">
        <v>44446</v>
      </c>
      <c r="B466" s="5" t="s">
        <v>8724</v>
      </c>
      <c r="C466" s="193" t="s">
        <v>8727</v>
      </c>
      <c r="D466" s="95"/>
      <c r="E466" s="42">
        <v>4494046.3</v>
      </c>
      <c r="F466" s="725">
        <f t="shared" si="1"/>
        <v>2489635416.7500005</v>
      </c>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c r="AN466" s="276"/>
      <c r="AO466" s="276"/>
      <c r="AP466" s="276"/>
      <c r="AQ466" s="276"/>
      <c r="AR466" s="276"/>
      <c r="AS466" s="276"/>
      <c r="AT466" s="276"/>
      <c r="AU466" s="276"/>
      <c r="AV466" s="276"/>
      <c r="AW466" s="276"/>
      <c r="AX466" s="276"/>
      <c r="AY466" s="276"/>
      <c r="AZ466" s="276"/>
      <c r="BA466" s="276"/>
      <c r="BB466" s="276"/>
      <c r="BC466" s="276"/>
      <c r="BD466" s="276"/>
      <c r="BE466" s="276"/>
      <c r="BF466" s="276"/>
      <c r="BG466" s="276"/>
      <c r="BH466" s="276"/>
    </row>
    <row r="467" spans="1:60" s="141" customFormat="1" ht="33.75" customHeight="1" x14ac:dyDescent="0.2">
      <c r="A467" s="654">
        <v>44446</v>
      </c>
      <c r="B467" s="5" t="s">
        <v>8725</v>
      </c>
      <c r="C467" s="193" t="s">
        <v>8726</v>
      </c>
      <c r="D467" s="95"/>
      <c r="E467" s="42">
        <v>3194472.99</v>
      </c>
      <c r="F467" s="725">
        <f t="shared" si="1"/>
        <v>2486440943.7600007</v>
      </c>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76"/>
      <c r="AT467" s="276"/>
      <c r="AU467" s="276"/>
      <c r="AV467" s="276"/>
      <c r="AW467" s="276"/>
      <c r="AX467" s="276"/>
      <c r="AY467" s="276"/>
      <c r="AZ467" s="276"/>
      <c r="BA467" s="276"/>
      <c r="BB467" s="276"/>
      <c r="BC467" s="276"/>
      <c r="BD467" s="276"/>
      <c r="BE467" s="276"/>
      <c r="BF467" s="276"/>
      <c r="BG467" s="276"/>
      <c r="BH467" s="276"/>
    </row>
    <row r="468" spans="1:60" s="141" customFormat="1" ht="36.75" customHeight="1" x14ac:dyDescent="0.2">
      <c r="A468" s="654"/>
      <c r="B468" s="793"/>
      <c r="C468" s="252"/>
      <c r="D468" s="95"/>
      <c r="E468" s="42"/>
      <c r="F468" s="725"/>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c r="AN468" s="276"/>
      <c r="AO468" s="276"/>
      <c r="AP468" s="276"/>
      <c r="AQ468" s="276"/>
      <c r="AR468" s="276"/>
      <c r="AS468" s="276"/>
      <c r="AT468" s="276"/>
      <c r="AU468" s="276"/>
      <c r="AV468" s="276"/>
      <c r="AW468" s="276"/>
      <c r="AX468" s="276"/>
      <c r="AY468" s="276"/>
      <c r="AZ468" s="276"/>
      <c r="BA468" s="276"/>
      <c r="BB468" s="276"/>
      <c r="BC468" s="276"/>
      <c r="BD468" s="276"/>
      <c r="BE468" s="276"/>
      <c r="BF468" s="276"/>
      <c r="BG468" s="276"/>
      <c r="BH468" s="276"/>
    </row>
    <row r="469" spans="1:60" s="141" customFormat="1" ht="45.75" customHeight="1" x14ac:dyDescent="0.2">
      <c r="A469" s="654"/>
      <c r="B469" s="793"/>
      <c r="C469" s="252"/>
      <c r="D469" s="95"/>
      <c r="E469" s="42"/>
      <c r="F469" s="725"/>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c r="AN469" s="276"/>
      <c r="AO469" s="276"/>
      <c r="AP469" s="276"/>
      <c r="AQ469" s="276"/>
      <c r="AR469" s="276"/>
      <c r="AS469" s="276"/>
      <c r="AT469" s="276"/>
      <c r="AU469" s="276"/>
      <c r="AV469" s="276"/>
      <c r="AW469" s="276"/>
      <c r="AX469" s="276"/>
      <c r="AY469" s="276"/>
      <c r="AZ469" s="276"/>
      <c r="BA469" s="276"/>
      <c r="BB469" s="276"/>
      <c r="BC469" s="276"/>
      <c r="BD469" s="276"/>
      <c r="BE469" s="276"/>
      <c r="BF469" s="276"/>
      <c r="BG469" s="276"/>
      <c r="BH469" s="276"/>
    </row>
    <row r="470" spans="1:60" s="141" customFormat="1" ht="36" customHeight="1" x14ac:dyDescent="0.2">
      <c r="A470" s="134"/>
      <c r="B470" s="661"/>
      <c r="C470" s="252"/>
      <c r="D470" s="95"/>
      <c r="E470" s="42"/>
      <c r="F470" s="725"/>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c r="AN470" s="276"/>
      <c r="AO470" s="276"/>
      <c r="AP470" s="276"/>
      <c r="AQ470" s="276"/>
      <c r="AR470" s="276"/>
      <c r="AS470" s="276"/>
      <c r="AT470" s="276"/>
      <c r="AU470" s="276"/>
      <c r="AV470" s="276"/>
      <c r="AW470" s="276"/>
      <c r="AX470" s="276"/>
      <c r="AY470" s="276"/>
      <c r="AZ470" s="276"/>
      <c r="BA470" s="276"/>
      <c r="BB470" s="276"/>
      <c r="BC470" s="276"/>
      <c r="BD470" s="276"/>
      <c r="BE470" s="276"/>
      <c r="BF470" s="276"/>
      <c r="BG470" s="276"/>
      <c r="BH470" s="276"/>
    </row>
    <row r="471" spans="1:60" s="141" customFormat="1" ht="39.75" customHeight="1" x14ac:dyDescent="0.2">
      <c r="A471" s="134"/>
      <c r="B471" s="661"/>
      <c r="C471" s="252"/>
      <c r="D471" s="95"/>
      <c r="E471" s="42"/>
      <c r="F471" s="725"/>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c r="AN471" s="276"/>
      <c r="AO471" s="276"/>
      <c r="AP471" s="276"/>
      <c r="AQ471" s="276"/>
      <c r="AR471" s="276"/>
      <c r="AS471" s="276"/>
      <c r="AT471" s="276"/>
      <c r="AU471" s="276"/>
      <c r="AV471" s="276"/>
      <c r="AW471" s="276"/>
      <c r="AX471" s="276"/>
      <c r="AY471" s="276"/>
      <c r="AZ471" s="276"/>
      <c r="BA471" s="276"/>
      <c r="BB471" s="276"/>
      <c r="BC471" s="276"/>
      <c r="BD471" s="276"/>
      <c r="BE471" s="276"/>
      <c r="BF471" s="276"/>
      <c r="BG471" s="276"/>
      <c r="BH471" s="276"/>
    </row>
    <row r="472" spans="1:60" s="141" customFormat="1" ht="51.75" customHeight="1" x14ac:dyDescent="0.2">
      <c r="A472" s="134"/>
      <c r="B472" s="661"/>
      <c r="C472" s="252"/>
      <c r="D472" s="95"/>
      <c r="E472" s="42"/>
      <c r="F472" s="725"/>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c r="AN472" s="276"/>
      <c r="AO472" s="276"/>
      <c r="AP472" s="276"/>
      <c r="AQ472" s="276"/>
      <c r="AR472" s="276"/>
      <c r="AS472" s="276"/>
      <c r="AT472" s="276"/>
      <c r="AU472" s="276"/>
      <c r="AV472" s="276"/>
      <c r="AW472" s="276"/>
      <c r="AX472" s="276"/>
      <c r="AY472" s="276"/>
      <c r="AZ472" s="276"/>
      <c r="BA472" s="276"/>
      <c r="BB472" s="276"/>
      <c r="BC472" s="276"/>
      <c r="BD472" s="276"/>
      <c r="BE472" s="276"/>
      <c r="BF472" s="276"/>
      <c r="BG472" s="276"/>
      <c r="BH472" s="276"/>
    </row>
    <row r="473" spans="1:60" s="141" customFormat="1" ht="43.5" customHeight="1" x14ac:dyDescent="0.2">
      <c r="A473" s="134"/>
      <c r="B473" s="5"/>
      <c r="C473" s="252"/>
      <c r="D473" s="95"/>
      <c r="E473" s="42"/>
      <c r="F473" s="725"/>
      <c r="G473" s="276"/>
      <c r="H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c r="AN473" s="276"/>
      <c r="AO473" s="276"/>
      <c r="AP473" s="276"/>
      <c r="AQ473" s="276"/>
      <c r="AR473" s="276"/>
      <c r="AS473" s="276"/>
      <c r="AT473" s="276"/>
      <c r="AU473" s="276"/>
      <c r="AV473" s="276"/>
      <c r="AW473" s="276"/>
      <c r="AX473" s="276"/>
      <c r="AY473" s="276"/>
      <c r="AZ473" s="276"/>
      <c r="BA473" s="276"/>
      <c r="BB473" s="276"/>
      <c r="BC473" s="276"/>
      <c r="BD473" s="276"/>
      <c r="BE473" s="276"/>
      <c r="BF473" s="276"/>
      <c r="BG473" s="276"/>
      <c r="BH473" s="276"/>
    </row>
    <row r="474" spans="1:60" s="141" customFormat="1" ht="33" customHeight="1" x14ac:dyDescent="0.2">
      <c r="A474" s="134"/>
      <c r="B474" s="5"/>
      <c r="C474" s="252"/>
      <c r="D474" s="95"/>
      <c r="E474" s="42"/>
      <c r="F474" s="725"/>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c r="AN474" s="276"/>
      <c r="AO474" s="276"/>
      <c r="AP474" s="276"/>
      <c r="AQ474" s="276"/>
      <c r="AR474" s="276"/>
      <c r="AS474" s="276"/>
      <c r="AT474" s="276"/>
      <c r="AU474" s="276"/>
      <c r="AV474" s="276"/>
      <c r="AW474" s="276"/>
      <c r="AX474" s="276"/>
      <c r="AY474" s="276"/>
      <c r="AZ474" s="276"/>
      <c r="BA474" s="276"/>
      <c r="BB474" s="276"/>
      <c r="BC474" s="276"/>
      <c r="BD474" s="276"/>
      <c r="BE474" s="276"/>
      <c r="BF474" s="276"/>
      <c r="BG474" s="276"/>
      <c r="BH474" s="276"/>
    </row>
    <row r="475" spans="1:60" s="141" customFormat="1" ht="31.5" customHeight="1" x14ac:dyDescent="0.2">
      <c r="A475" s="134"/>
      <c r="B475" s="5"/>
      <c r="C475" s="252"/>
      <c r="D475" s="95"/>
      <c r="E475" s="42"/>
      <c r="F475" s="725"/>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276"/>
      <c r="AT475" s="276"/>
      <c r="AU475" s="276"/>
      <c r="AV475" s="276"/>
      <c r="AW475" s="276"/>
      <c r="AX475" s="276"/>
      <c r="AY475" s="276"/>
      <c r="AZ475" s="276"/>
      <c r="BA475" s="276"/>
      <c r="BB475" s="276"/>
      <c r="BC475" s="276"/>
      <c r="BD475" s="276"/>
      <c r="BE475" s="276"/>
      <c r="BF475" s="276"/>
      <c r="BG475" s="276"/>
      <c r="BH475" s="276"/>
    </row>
    <row r="476" spans="1:60" s="141" customFormat="1" ht="36" customHeight="1" x14ac:dyDescent="0.2">
      <c r="A476" s="134"/>
      <c r="B476" s="5"/>
      <c r="C476" s="252"/>
      <c r="D476" s="95"/>
      <c r="E476" s="42"/>
      <c r="F476" s="725"/>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c r="AN476" s="276"/>
      <c r="AO476" s="276"/>
      <c r="AP476" s="276"/>
      <c r="AQ476" s="276"/>
      <c r="AR476" s="276"/>
      <c r="AS476" s="276"/>
      <c r="AT476" s="276"/>
      <c r="AU476" s="276"/>
      <c r="AV476" s="276"/>
      <c r="AW476" s="276"/>
      <c r="AX476" s="276"/>
      <c r="AY476" s="276"/>
      <c r="AZ476" s="276"/>
      <c r="BA476" s="276"/>
      <c r="BB476" s="276"/>
      <c r="BC476" s="276"/>
      <c r="BD476" s="276"/>
      <c r="BE476" s="276"/>
      <c r="BF476" s="276"/>
      <c r="BG476" s="276"/>
      <c r="BH476" s="276"/>
    </row>
    <row r="477" spans="1:60" s="141" customFormat="1" ht="65.25" customHeight="1" x14ac:dyDescent="0.2">
      <c r="A477" s="134"/>
      <c r="B477" s="5"/>
      <c r="C477" s="252"/>
      <c r="D477" s="95"/>
      <c r="E477" s="42"/>
      <c r="F477" s="725"/>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c r="AN477" s="276"/>
      <c r="AO477" s="276"/>
      <c r="AP477" s="276"/>
      <c r="AQ477" s="276"/>
      <c r="AR477" s="276"/>
      <c r="AS477" s="276"/>
      <c r="AT477" s="276"/>
      <c r="AU477" s="276"/>
      <c r="AV477" s="276"/>
      <c r="AW477" s="276"/>
      <c r="AX477" s="276"/>
      <c r="AY477" s="276"/>
      <c r="AZ477" s="276"/>
      <c r="BA477" s="276"/>
      <c r="BB477" s="276"/>
      <c r="BC477" s="276"/>
      <c r="BD477" s="276"/>
      <c r="BE477" s="276"/>
      <c r="BF477" s="276"/>
      <c r="BG477" s="276"/>
      <c r="BH477" s="276"/>
    </row>
    <row r="478" spans="1:60" s="141" customFormat="1" ht="39" customHeight="1" x14ac:dyDescent="0.2">
      <c r="A478" s="134"/>
      <c r="B478" s="5"/>
      <c r="C478" s="252"/>
      <c r="D478" s="95"/>
      <c r="E478" s="42"/>
      <c r="F478" s="725"/>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c r="AN478" s="276"/>
      <c r="AO478" s="276"/>
      <c r="AP478" s="276"/>
      <c r="AQ478" s="276"/>
      <c r="AR478" s="276"/>
      <c r="AS478" s="276"/>
      <c r="AT478" s="276"/>
      <c r="AU478" s="276"/>
      <c r="AV478" s="276"/>
      <c r="AW478" s="276"/>
      <c r="AX478" s="276"/>
      <c r="AY478" s="276"/>
      <c r="AZ478" s="276"/>
      <c r="BA478" s="276"/>
      <c r="BB478" s="276"/>
      <c r="BC478" s="276"/>
      <c r="BD478" s="276"/>
      <c r="BE478" s="276"/>
      <c r="BF478" s="276"/>
      <c r="BG478" s="276"/>
      <c r="BH478" s="276"/>
    </row>
    <row r="479" spans="1:60" s="141" customFormat="1" ht="47.25" customHeight="1" x14ac:dyDescent="0.2">
      <c r="A479" s="134"/>
      <c r="B479" s="5"/>
      <c r="C479" s="252"/>
      <c r="D479" s="95"/>
      <c r="E479" s="42"/>
      <c r="F479" s="725"/>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c r="AN479" s="276"/>
      <c r="AO479" s="276"/>
      <c r="AP479" s="276"/>
      <c r="AQ479" s="276"/>
      <c r="AR479" s="276"/>
      <c r="AS479" s="276"/>
      <c r="AT479" s="276"/>
      <c r="AU479" s="276"/>
      <c r="AV479" s="276"/>
      <c r="AW479" s="276"/>
      <c r="AX479" s="276"/>
      <c r="AY479" s="276"/>
      <c r="AZ479" s="276"/>
      <c r="BA479" s="276"/>
      <c r="BB479" s="276"/>
      <c r="BC479" s="276"/>
      <c r="BD479" s="276"/>
      <c r="BE479" s="276"/>
      <c r="BF479" s="276"/>
      <c r="BG479" s="276"/>
      <c r="BH479" s="276"/>
    </row>
    <row r="480" spans="1:60" s="141" customFormat="1" ht="52.5" customHeight="1" x14ac:dyDescent="0.2">
      <c r="A480" s="134"/>
      <c r="B480" s="5"/>
      <c r="C480" s="252"/>
      <c r="D480" s="95"/>
      <c r="E480" s="42"/>
      <c r="F480" s="725"/>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c r="AN480" s="276"/>
      <c r="AO480" s="276"/>
      <c r="AP480" s="276"/>
      <c r="AQ480" s="276"/>
      <c r="AR480" s="276"/>
      <c r="AS480" s="276"/>
      <c r="AT480" s="276"/>
      <c r="AU480" s="276"/>
      <c r="AV480" s="276"/>
      <c r="AW480" s="276"/>
      <c r="AX480" s="276"/>
      <c r="AY480" s="276"/>
      <c r="AZ480" s="276"/>
      <c r="BA480" s="276"/>
      <c r="BB480" s="276"/>
      <c r="BC480" s="276"/>
      <c r="BD480" s="276"/>
      <c r="BE480" s="276"/>
      <c r="BF480" s="276"/>
      <c r="BG480" s="276"/>
      <c r="BH480" s="276"/>
    </row>
    <row r="481" spans="1:60" s="141" customFormat="1" ht="34.5" customHeight="1" x14ac:dyDescent="0.2">
      <c r="A481" s="10"/>
      <c r="B481" s="28"/>
      <c r="C481" s="28"/>
      <c r="D481" s="121"/>
      <c r="E481" s="32"/>
      <c r="F481" s="113"/>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c r="AN481" s="276"/>
      <c r="AO481" s="276"/>
      <c r="AP481" s="276"/>
      <c r="AQ481" s="276"/>
      <c r="AR481" s="276"/>
      <c r="AS481" s="276"/>
      <c r="AT481" s="276"/>
      <c r="AU481" s="276"/>
      <c r="AV481" s="276"/>
      <c r="AW481" s="276"/>
      <c r="AX481" s="276"/>
      <c r="AY481" s="276"/>
      <c r="AZ481" s="276"/>
      <c r="BA481" s="276"/>
      <c r="BB481" s="276"/>
      <c r="BC481" s="276"/>
      <c r="BD481" s="276"/>
      <c r="BE481" s="276"/>
      <c r="BF481" s="276"/>
      <c r="BG481" s="276"/>
      <c r="BH481" s="276"/>
    </row>
    <row r="482" spans="1:60" s="141" customFormat="1" ht="34.5" customHeight="1" x14ac:dyDescent="0.2">
      <c r="A482" s="10"/>
      <c r="B482" s="28"/>
      <c r="C482" s="28"/>
      <c r="D482" s="121"/>
      <c r="E482" s="32"/>
      <c r="F482" s="113"/>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c r="AN482" s="276"/>
      <c r="AO482" s="276"/>
      <c r="AP482" s="276"/>
      <c r="AQ482" s="276"/>
      <c r="AR482" s="276"/>
      <c r="AS482" s="276"/>
      <c r="AT482" s="276"/>
      <c r="AU482" s="276"/>
      <c r="AV482" s="276"/>
      <c r="AW482" s="276"/>
      <c r="AX482" s="276"/>
      <c r="AY482" s="276"/>
      <c r="AZ482" s="276"/>
      <c r="BA482" s="276"/>
      <c r="BB482" s="276"/>
      <c r="BC482" s="276"/>
      <c r="BD482" s="276"/>
      <c r="BE482" s="276"/>
      <c r="BF482" s="276"/>
      <c r="BG482" s="276"/>
      <c r="BH482" s="276"/>
    </row>
    <row r="483" spans="1:60" s="141" customFormat="1" ht="34.5" customHeight="1" x14ac:dyDescent="0.2">
      <c r="A483" s="10"/>
      <c r="B483" s="28"/>
      <c r="C483" s="28"/>
      <c r="D483" s="121"/>
      <c r="E483" s="32"/>
      <c r="F483" s="113"/>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c r="AN483" s="276"/>
      <c r="AO483" s="276"/>
      <c r="AP483" s="276"/>
      <c r="AQ483" s="276"/>
      <c r="AR483" s="276"/>
      <c r="AS483" s="276"/>
      <c r="AT483" s="276"/>
      <c r="AU483" s="276"/>
      <c r="AV483" s="276"/>
      <c r="AW483" s="276"/>
      <c r="AX483" s="276"/>
      <c r="AY483" s="276"/>
      <c r="AZ483" s="276"/>
      <c r="BA483" s="276"/>
      <c r="BB483" s="276"/>
      <c r="BC483" s="276"/>
      <c r="BD483" s="276"/>
      <c r="BE483" s="276"/>
      <c r="BF483" s="276"/>
      <c r="BG483" s="276"/>
      <c r="BH483" s="276"/>
    </row>
    <row r="484" spans="1:60" s="141" customFormat="1" ht="34.5" customHeight="1" x14ac:dyDescent="0.2">
      <c r="A484" s="10"/>
      <c r="B484" s="28"/>
      <c r="C484" s="28"/>
      <c r="D484" s="121"/>
      <c r="E484" s="32"/>
      <c r="F484" s="113"/>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c r="AN484" s="276"/>
      <c r="AO484" s="276"/>
      <c r="AP484" s="276"/>
      <c r="AQ484" s="276"/>
      <c r="AR484" s="276"/>
      <c r="AS484" s="276"/>
      <c r="AT484" s="276"/>
      <c r="AU484" s="276"/>
      <c r="AV484" s="276"/>
      <c r="AW484" s="276"/>
      <c r="AX484" s="276"/>
      <c r="AY484" s="276"/>
      <c r="AZ484" s="276"/>
      <c r="BA484" s="276"/>
      <c r="BB484" s="276"/>
      <c r="BC484" s="276"/>
      <c r="BD484" s="276"/>
      <c r="BE484" s="276"/>
      <c r="BF484" s="276"/>
      <c r="BG484" s="276"/>
      <c r="BH484" s="276"/>
    </row>
    <row r="485" spans="1:60" s="141" customFormat="1" ht="34.5" customHeight="1" x14ac:dyDescent="0.2">
      <c r="A485" s="10"/>
      <c r="B485" s="28"/>
      <c r="C485" s="28"/>
      <c r="D485" s="121"/>
      <c r="E485" s="32"/>
      <c r="F485" s="113"/>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c r="AN485" s="276"/>
      <c r="AO485" s="276"/>
      <c r="AP485" s="276"/>
      <c r="AQ485" s="276"/>
      <c r="AR485" s="276"/>
      <c r="AS485" s="276"/>
      <c r="AT485" s="276"/>
      <c r="AU485" s="276"/>
      <c r="AV485" s="276"/>
      <c r="AW485" s="276"/>
      <c r="AX485" s="276"/>
      <c r="AY485" s="276"/>
      <c r="AZ485" s="276"/>
      <c r="BA485" s="276"/>
      <c r="BB485" s="276"/>
      <c r="BC485" s="276"/>
      <c r="BD485" s="276"/>
      <c r="BE485" s="276"/>
      <c r="BF485" s="276"/>
      <c r="BG485" s="276"/>
      <c r="BH485" s="276"/>
    </row>
    <row r="486" spans="1:60" s="141" customFormat="1" ht="34.5" customHeight="1" x14ac:dyDescent="0.2">
      <c r="A486" s="10"/>
      <c r="B486" s="28"/>
      <c r="C486" s="28"/>
      <c r="D486" s="121"/>
      <c r="E486" s="32"/>
      <c r="F486" s="113"/>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76"/>
      <c r="AT486" s="276"/>
      <c r="AU486" s="276"/>
      <c r="AV486" s="276"/>
      <c r="AW486" s="276"/>
      <c r="AX486" s="276"/>
      <c r="AY486" s="276"/>
      <c r="AZ486" s="276"/>
      <c r="BA486" s="276"/>
      <c r="BB486" s="276"/>
      <c r="BC486" s="276"/>
      <c r="BD486" s="276"/>
      <c r="BE486" s="276"/>
      <c r="BF486" s="276"/>
      <c r="BG486" s="276"/>
      <c r="BH486" s="276"/>
    </row>
    <row r="487" spans="1:60" s="141" customFormat="1" ht="34.5" customHeight="1" x14ac:dyDescent="0.2">
      <c r="A487" s="10"/>
      <c r="B487" s="28"/>
      <c r="C487" s="28"/>
      <c r="D487" s="121"/>
      <c r="E487" s="32"/>
      <c r="F487" s="113"/>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c r="AN487" s="276"/>
      <c r="AO487" s="276"/>
      <c r="AP487" s="276"/>
      <c r="AQ487" s="276"/>
      <c r="AR487" s="276"/>
      <c r="AS487" s="276"/>
      <c r="AT487" s="276"/>
      <c r="AU487" s="276"/>
      <c r="AV487" s="276"/>
      <c r="AW487" s="276"/>
      <c r="AX487" s="276"/>
      <c r="AY487" s="276"/>
      <c r="AZ487" s="276"/>
      <c r="BA487" s="276"/>
      <c r="BB487" s="276"/>
      <c r="BC487" s="276"/>
      <c r="BD487" s="276"/>
      <c r="BE487" s="276"/>
      <c r="BF487" s="276"/>
      <c r="BG487" s="276"/>
      <c r="BH487" s="276"/>
    </row>
    <row r="488" spans="1:60" s="141" customFormat="1" ht="34.5" customHeight="1" x14ac:dyDescent="0.2">
      <c r="A488" s="10"/>
      <c r="B488" s="28"/>
      <c r="C488" s="28"/>
      <c r="D488" s="121"/>
      <c r="E488" s="32"/>
      <c r="F488" s="113"/>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c r="AN488" s="276"/>
      <c r="AO488" s="276"/>
      <c r="AP488" s="276"/>
      <c r="AQ488" s="276"/>
      <c r="AR488" s="276"/>
      <c r="AS488" s="276"/>
      <c r="AT488" s="276"/>
      <c r="AU488" s="276"/>
      <c r="AV488" s="276"/>
      <c r="AW488" s="276"/>
      <c r="AX488" s="276"/>
      <c r="AY488" s="276"/>
      <c r="AZ488" s="276"/>
      <c r="BA488" s="276"/>
      <c r="BB488" s="276"/>
      <c r="BC488" s="276"/>
      <c r="BD488" s="276"/>
      <c r="BE488" s="276"/>
      <c r="BF488" s="276"/>
      <c r="BG488" s="276"/>
      <c r="BH488" s="276"/>
    </row>
    <row r="489" spans="1:60" s="141" customFormat="1" ht="34.5" customHeight="1" x14ac:dyDescent="0.2">
      <c r="A489" s="10"/>
      <c r="B489" s="28"/>
      <c r="C489" s="28"/>
      <c r="D489" s="121"/>
      <c r="E489" s="32"/>
      <c r="F489" s="113"/>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c r="AK489" s="276"/>
      <c r="AL489" s="276"/>
      <c r="AM489" s="276"/>
      <c r="AN489" s="276"/>
      <c r="AO489" s="276"/>
      <c r="AP489" s="276"/>
      <c r="AQ489" s="276"/>
      <c r="AR489" s="276"/>
      <c r="AS489" s="276"/>
      <c r="AT489" s="276"/>
      <c r="AU489" s="276"/>
      <c r="AV489" s="276"/>
      <c r="AW489" s="276"/>
      <c r="AX489" s="276"/>
      <c r="AY489" s="276"/>
      <c r="AZ489" s="276"/>
      <c r="BA489" s="276"/>
      <c r="BB489" s="276"/>
      <c r="BC489" s="276"/>
      <c r="BD489" s="276"/>
      <c r="BE489" s="276"/>
      <c r="BF489" s="276"/>
      <c r="BG489" s="276"/>
      <c r="BH489" s="276"/>
    </row>
    <row r="490" spans="1:60" s="141" customFormat="1" ht="34.5" customHeight="1" x14ac:dyDescent="0.2">
      <c r="A490" s="10"/>
      <c r="B490" s="28"/>
      <c r="C490" s="28"/>
      <c r="D490" s="121"/>
      <c r="E490" s="32"/>
      <c r="F490" s="113"/>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c r="AK490" s="276"/>
      <c r="AL490" s="276"/>
      <c r="AM490" s="276"/>
      <c r="AN490" s="276"/>
      <c r="AO490" s="276"/>
      <c r="AP490" s="276"/>
      <c r="AQ490" s="276"/>
      <c r="AR490" s="276"/>
      <c r="AS490" s="276"/>
      <c r="AT490" s="276"/>
      <c r="AU490" s="276"/>
      <c r="AV490" s="276"/>
      <c r="AW490" s="276"/>
      <c r="AX490" s="276"/>
      <c r="AY490" s="276"/>
      <c r="AZ490" s="276"/>
      <c r="BA490" s="276"/>
      <c r="BB490" s="276"/>
      <c r="BC490" s="276"/>
      <c r="BD490" s="276"/>
      <c r="BE490" s="276"/>
      <c r="BF490" s="276"/>
      <c r="BG490" s="276"/>
      <c r="BH490" s="276"/>
    </row>
    <row r="491" spans="1:60" s="141" customFormat="1" ht="34.5" customHeight="1" x14ac:dyDescent="0.2">
      <c r="A491" s="10"/>
      <c r="B491" s="28"/>
      <c r="C491" s="28"/>
      <c r="D491" s="121"/>
      <c r="E491" s="32"/>
      <c r="F491" s="113"/>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76"/>
      <c r="AT491" s="276"/>
      <c r="AU491" s="276"/>
      <c r="AV491" s="276"/>
      <c r="AW491" s="276"/>
      <c r="AX491" s="276"/>
      <c r="AY491" s="276"/>
      <c r="AZ491" s="276"/>
      <c r="BA491" s="276"/>
      <c r="BB491" s="276"/>
      <c r="BC491" s="276"/>
      <c r="BD491" s="276"/>
      <c r="BE491" s="276"/>
      <c r="BF491" s="276"/>
      <c r="BG491" s="276"/>
      <c r="BH491" s="276"/>
    </row>
    <row r="492" spans="1:60" s="141" customFormat="1" ht="34.5" customHeight="1" x14ac:dyDescent="0.2">
      <c r="A492" s="10"/>
      <c r="B492" s="28"/>
      <c r="C492" s="28"/>
      <c r="D492" s="121"/>
      <c r="E492" s="32"/>
      <c r="F492" s="113"/>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c r="AN492" s="276"/>
      <c r="AO492" s="276"/>
      <c r="AP492" s="276"/>
      <c r="AQ492" s="276"/>
      <c r="AR492" s="276"/>
      <c r="AS492" s="276"/>
      <c r="AT492" s="276"/>
      <c r="AU492" s="276"/>
      <c r="AV492" s="276"/>
      <c r="AW492" s="276"/>
      <c r="AX492" s="276"/>
      <c r="AY492" s="276"/>
      <c r="AZ492" s="276"/>
      <c r="BA492" s="276"/>
      <c r="BB492" s="276"/>
      <c r="BC492" s="276"/>
      <c r="BD492" s="276"/>
      <c r="BE492" s="276"/>
      <c r="BF492" s="276"/>
      <c r="BG492" s="276"/>
      <c r="BH492" s="276"/>
    </row>
    <row r="493" spans="1:60" s="141" customFormat="1" ht="34.5" customHeight="1" x14ac:dyDescent="0.2">
      <c r="A493" s="10"/>
      <c r="B493" s="28"/>
      <c r="C493" s="28"/>
      <c r="D493" s="121"/>
      <c r="E493" s="32"/>
      <c r="F493" s="113"/>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row>
    <row r="494" spans="1:60" s="141" customFormat="1" ht="34.5" customHeight="1" x14ac:dyDescent="0.2">
      <c r="A494" s="10"/>
      <c r="B494" s="28"/>
      <c r="C494" s="28"/>
      <c r="D494" s="121"/>
      <c r="E494" s="32"/>
      <c r="F494" s="113"/>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row>
    <row r="495" spans="1:60" s="141" customFormat="1" ht="34.5" customHeight="1" x14ac:dyDescent="0.2">
      <c r="A495" s="10"/>
      <c r="B495" s="28"/>
      <c r="C495" s="28"/>
      <c r="D495" s="121"/>
      <c r="E495" s="32"/>
      <c r="F495" s="113"/>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row>
    <row r="496" spans="1:60" s="141" customFormat="1" ht="34.5" customHeight="1" x14ac:dyDescent="0.2">
      <c r="A496" s="10"/>
      <c r="B496" s="28"/>
      <c r="C496" s="28"/>
      <c r="D496" s="121"/>
      <c r="E496" s="32"/>
      <c r="F496" s="113"/>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c r="AN496" s="276"/>
      <c r="AO496" s="276"/>
      <c r="AP496" s="276"/>
      <c r="AQ496" s="276"/>
      <c r="AR496" s="276"/>
      <c r="AS496" s="276"/>
      <c r="AT496" s="276"/>
      <c r="AU496" s="276"/>
      <c r="AV496" s="276"/>
      <c r="AW496" s="276"/>
      <c r="AX496" s="276"/>
      <c r="AY496" s="276"/>
      <c r="AZ496" s="276"/>
      <c r="BA496" s="276"/>
      <c r="BB496" s="276"/>
      <c r="BC496" s="276"/>
      <c r="BD496" s="276"/>
      <c r="BE496" s="276"/>
      <c r="BF496" s="276"/>
      <c r="BG496" s="276"/>
      <c r="BH496" s="276"/>
    </row>
    <row r="497" spans="1:60" s="141" customFormat="1" ht="34.5" customHeight="1" x14ac:dyDescent="0.2">
      <c r="A497" s="10"/>
      <c r="B497" s="28"/>
      <c r="C497" s="28"/>
      <c r="D497" s="121"/>
      <c r="E497" s="32"/>
      <c r="F497" s="113"/>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c r="AQ497" s="276"/>
      <c r="AR497" s="276"/>
      <c r="AS497" s="276"/>
      <c r="AT497" s="276"/>
      <c r="AU497" s="276"/>
      <c r="AV497" s="276"/>
      <c r="AW497" s="276"/>
      <c r="AX497" s="276"/>
      <c r="AY497" s="276"/>
      <c r="AZ497" s="276"/>
      <c r="BA497" s="276"/>
      <c r="BB497" s="276"/>
      <c r="BC497" s="276"/>
      <c r="BD497" s="276"/>
      <c r="BE497" s="276"/>
      <c r="BF497" s="276"/>
      <c r="BG497" s="276"/>
      <c r="BH497" s="276"/>
    </row>
    <row r="498" spans="1:60" s="141" customFormat="1" ht="34.5" customHeight="1" x14ac:dyDescent="0.2">
      <c r="A498" s="10"/>
      <c r="B498" s="28"/>
      <c r="C498" s="28"/>
      <c r="D498" s="121"/>
      <c r="E498" s="32"/>
      <c r="F498" s="113"/>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c r="AN498" s="276"/>
      <c r="AO498" s="276"/>
      <c r="AP498" s="276"/>
      <c r="AQ498" s="276"/>
      <c r="AR498" s="276"/>
      <c r="AS498" s="276"/>
      <c r="AT498" s="276"/>
      <c r="AU498" s="276"/>
      <c r="AV498" s="276"/>
      <c r="AW498" s="276"/>
      <c r="AX498" s="276"/>
      <c r="AY498" s="276"/>
      <c r="AZ498" s="276"/>
      <c r="BA498" s="276"/>
      <c r="BB498" s="276"/>
      <c r="BC498" s="276"/>
      <c r="BD498" s="276"/>
      <c r="BE498" s="276"/>
      <c r="BF498" s="276"/>
      <c r="BG498" s="276"/>
      <c r="BH498" s="276"/>
    </row>
    <row r="499" spans="1:60" s="141" customFormat="1" ht="34.5" customHeight="1" x14ac:dyDescent="0.2">
      <c r="A499" s="10"/>
      <c r="B499" s="28"/>
      <c r="C499" s="28"/>
      <c r="D499" s="121"/>
      <c r="E499" s="32"/>
      <c r="F499" s="113"/>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c r="AK499" s="276"/>
      <c r="AL499" s="276"/>
      <c r="AM499" s="276"/>
      <c r="AN499" s="276"/>
      <c r="AO499" s="276"/>
      <c r="AP499" s="276"/>
      <c r="AQ499" s="276"/>
      <c r="AR499" s="276"/>
      <c r="AS499" s="276"/>
      <c r="AT499" s="276"/>
      <c r="AU499" s="276"/>
      <c r="AV499" s="276"/>
      <c r="AW499" s="276"/>
      <c r="AX499" s="276"/>
      <c r="AY499" s="276"/>
      <c r="AZ499" s="276"/>
      <c r="BA499" s="276"/>
      <c r="BB499" s="276"/>
      <c r="BC499" s="276"/>
      <c r="BD499" s="276"/>
      <c r="BE499" s="276"/>
      <c r="BF499" s="276"/>
      <c r="BG499" s="276"/>
      <c r="BH499" s="276"/>
    </row>
    <row r="500" spans="1:60" s="141" customFormat="1" ht="34.5" customHeight="1" x14ac:dyDescent="0.2">
      <c r="A500" s="10"/>
      <c r="B500" s="28"/>
      <c r="C500" s="28"/>
      <c r="D500" s="121"/>
      <c r="E500" s="32"/>
      <c r="F500" s="113"/>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c r="AK500" s="276"/>
      <c r="AL500" s="276"/>
      <c r="AM500" s="276"/>
      <c r="AN500" s="276"/>
      <c r="AO500" s="276"/>
      <c r="AP500" s="276"/>
      <c r="AQ500" s="276"/>
      <c r="AR500" s="276"/>
      <c r="AS500" s="276"/>
      <c r="AT500" s="276"/>
      <c r="AU500" s="276"/>
      <c r="AV500" s="276"/>
      <c r="AW500" s="276"/>
      <c r="AX500" s="276"/>
      <c r="AY500" s="276"/>
      <c r="AZ500" s="276"/>
      <c r="BA500" s="276"/>
      <c r="BB500" s="276"/>
      <c r="BC500" s="276"/>
      <c r="BD500" s="276"/>
      <c r="BE500" s="276"/>
      <c r="BF500" s="276"/>
      <c r="BG500" s="276"/>
      <c r="BH500" s="276"/>
    </row>
    <row r="501" spans="1:60" s="141" customFormat="1" ht="34.5" customHeight="1" x14ac:dyDescent="0.2">
      <c r="A501" s="10"/>
      <c r="B501" s="28"/>
      <c r="C501" s="28"/>
      <c r="D501" s="121"/>
      <c r="E501" s="32"/>
      <c r="F501" s="113"/>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76"/>
      <c r="AE501" s="276"/>
      <c r="AF501" s="276"/>
      <c r="AG501" s="276"/>
      <c r="AH501" s="276"/>
      <c r="AI501" s="276"/>
      <c r="AJ501" s="276"/>
      <c r="AK501" s="276"/>
      <c r="AL501" s="276"/>
      <c r="AM501" s="276"/>
      <c r="AN501" s="276"/>
      <c r="AO501" s="276"/>
      <c r="AP501" s="276"/>
      <c r="AQ501" s="276"/>
      <c r="AR501" s="276"/>
      <c r="AS501" s="276"/>
      <c r="AT501" s="276"/>
      <c r="AU501" s="276"/>
      <c r="AV501" s="276"/>
      <c r="AW501" s="276"/>
      <c r="AX501" s="276"/>
      <c r="AY501" s="276"/>
      <c r="AZ501" s="276"/>
      <c r="BA501" s="276"/>
      <c r="BB501" s="276"/>
      <c r="BC501" s="276"/>
      <c r="BD501" s="276"/>
      <c r="BE501" s="276"/>
      <c r="BF501" s="276"/>
      <c r="BG501" s="276"/>
      <c r="BH501" s="276"/>
    </row>
    <row r="502" spans="1:60" s="141" customFormat="1" ht="34.5" customHeight="1" x14ac:dyDescent="0.2">
      <c r="A502" s="10"/>
      <c r="B502" s="28"/>
      <c r="C502" s="28"/>
      <c r="D502" s="121"/>
      <c r="E502" s="32"/>
      <c r="F502" s="113"/>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c r="AE502" s="276"/>
      <c r="AF502" s="276"/>
      <c r="AG502" s="276"/>
      <c r="AH502" s="276"/>
      <c r="AI502" s="276"/>
      <c r="AJ502" s="276"/>
      <c r="AK502" s="276"/>
      <c r="AL502" s="276"/>
      <c r="AM502" s="276"/>
      <c r="AN502" s="276"/>
      <c r="AO502" s="276"/>
      <c r="AP502" s="276"/>
      <c r="AQ502" s="276"/>
      <c r="AR502" s="276"/>
      <c r="AS502" s="276"/>
      <c r="AT502" s="276"/>
      <c r="AU502" s="276"/>
      <c r="AV502" s="276"/>
      <c r="AW502" s="276"/>
      <c r="AX502" s="276"/>
      <c r="AY502" s="276"/>
      <c r="AZ502" s="276"/>
      <c r="BA502" s="276"/>
      <c r="BB502" s="276"/>
      <c r="BC502" s="276"/>
      <c r="BD502" s="276"/>
      <c r="BE502" s="276"/>
      <c r="BF502" s="276"/>
      <c r="BG502" s="276"/>
      <c r="BH502" s="276"/>
    </row>
    <row r="503" spans="1:60" s="141" customFormat="1" ht="34.5" customHeight="1" x14ac:dyDescent="0.2">
      <c r="A503" s="10"/>
      <c r="B503" s="28"/>
      <c r="C503" s="28"/>
      <c r="D503" s="121"/>
      <c r="E503" s="32"/>
      <c r="F503" s="113"/>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76"/>
      <c r="AE503" s="276"/>
      <c r="AF503" s="276"/>
      <c r="AG503" s="276"/>
      <c r="AH503" s="276"/>
      <c r="AI503" s="276"/>
      <c r="AJ503" s="276"/>
      <c r="AK503" s="276"/>
      <c r="AL503" s="276"/>
      <c r="AM503" s="276"/>
      <c r="AN503" s="276"/>
      <c r="AO503" s="276"/>
      <c r="AP503" s="276"/>
      <c r="AQ503" s="276"/>
      <c r="AR503" s="276"/>
      <c r="AS503" s="276"/>
      <c r="AT503" s="276"/>
      <c r="AU503" s="276"/>
      <c r="AV503" s="276"/>
      <c r="AW503" s="276"/>
      <c r="AX503" s="276"/>
      <c r="AY503" s="276"/>
      <c r="AZ503" s="276"/>
      <c r="BA503" s="276"/>
      <c r="BB503" s="276"/>
      <c r="BC503" s="276"/>
      <c r="BD503" s="276"/>
      <c r="BE503" s="276"/>
      <c r="BF503" s="276"/>
      <c r="BG503" s="276"/>
      <c r="BH503" s="276"/>
    </row>
    <row r="504" spans="1:60" s="141" customFormat="1" ht="34.5" customHeight="1" x14ac:dyDescent="0.2">
      <c r="A504" s="10"/>
      <c r="B504" s="28"/>
      <c r="C504" s="28"/>
      <c r="D504" s="121"/>
      <c r="E504" s="32"/>
      <c r="F504" s="113"/>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76"/>
      <c r="AE504" s="276"/>
      <c r="AF504" s="276"/>
      <c r="AG504" s="276"/>
      <c r="AH504" s="276"/>
      <c r="AI504" s="276"/>
      <c r="AJ504" s="276"/>
      <c r="AK504" s="276"/>
      <c r="AL504" s="276"/>
      <c r="AM504" s="276"/>
      <c r="AN504" s="276"/>
      <c r="AO504" s="276"/>
      <c r="AP504" s="276"/>
      <c r="AQ504" s="276"/>
      <c r="AR504" s="276"/>
      <c r="AS504" s="276"/>
      <c r="AT504" s="276"/>
      <c r="AU504" s="276"/>
      <c r="AV504" s="276"/>
      <c r="AW504" s="276"/>
      <c r="AX504" s="276"/>
      <c r="AY504" s="276"/>
      <c r="AZ504" s="276"/>
      <c r="BA504" s="276"/>
      <c r="BB504" s="276"/>
      <c r="BC504" s="276"/>
      <c r="BD504" s="276"/>
      <c r="BE504" s="276"/>
      <c r="BF504" s="276"/>
      <c r="BG504" s="276"/>
      <c r="BH504" s="276"/>
    </row>
    <row r="505" spans="1:60" s="141" customFormat="1" ht="34.5" customHeight="1" x14ac:dyDescent="0.2">
      <c r="A505" s="10"/>
      <c r="B505" s="28"/>
      <c r="C505" s="28"/>
      <c r="D505" s="121"/>
      <c r="E505" s="32"/>
      <c r="F505" s="113"/>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276"/>
      <c r="AF505" s="276"/>
      <c r="AG505" s="276"/>
      <c r="AH505" s="276"/>
      <c r="AI505" s="276"/>
      <c r="AJ505" s="276"/>
      <c r="AK505" s="276"/>
      <c r="AL505" s="276"/>
      <c r="AM505" s="276"/>
      <c r="AN505" s="276"/>
      <c r="AO505" s="276"/>
      <c r="AP505" s="276"/>
      <c r="AQ505" s="276"/>
      <c r="AR505" s="276"/>
      <c r="AS505" s="276"/>
      <c r="AT505" s="276"/>
      <c r="AU505" s="276"/>
      <c r="AV505" s="276"/>
      <c r="AW505" s="276"/>
      <c r="AX505" s="276"/>
      <c r="AY505" s="276"/>
      <c r="AZ505" s="276"/>
      <c r="BA505" s="276"/>
      <c r="BB505" s="276"/>
      <c r="BC505" s="276"/>
      <c r="BD505" s="276"/>
      <c r="BE505" s="276"/>
      <c r="BF505" s="276"/>
      <c r="BG505" s="276"/>
      <c r="BH505" s="276"/>
    </row>
    <row r="506" spans="1:60" s="141" customFormat="1" ht="15" customHeight="1" x14ac:dyDescent="0.25">
      <c r="A506" s="887" t="s">
        <v>0</v>
      </c>
      <c r="B506" s="887"/>
      <c r="C506" s="887"/>
      <c r="D506" s="887"/>
      <c r="E506" s="887"/>
      <c r="F506" s="887"/>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s="276"/>
      <c r="AG506" s="276"/>
      <c r="AH506" s="276"/>
      <c r="AI506" s="276"/>
      <c r="AJ506" s="276"/>
      <c r="AK506" s="276"/>
      <c r="AL506" s="276"/>
      <c r="AM506" s="276"/>
      <c r="AN506" s="276"/>
      <c r="AO506" s="276"/>
      <c r="AP506" s="276"/>
      <c r="AQ506" s="276"/>
      <c r="AR506" s="276"/>
      <c r="AS506" s="276"/>
      <c r="AT506" s="276"/>
      <c r="AU506" s="276"/>
      <c r="AV506" s="276"/>
      <c r="AW506" s="276"/>
      <c r="AX506" s="276"/>
      <c r="AY506" s="276"/>
      <c r="AZ506" s="276"/>
      <c r="BA506" s="276"/>
      <c r="BB506" s="276"/>
      <c r="BC506" s="276"/>
      <c r="BD506" s="276"/>
      <c r="BE506" s="276"/>
      <c r="BF506" s="276"/>
      <c r="BG506" s="276"/>
      <c r="BH506" s="276"/>
    </row>
    <row r="507" spans="1:60" s="141" customFormat="1" ht="15" customHeight="1" x14ac:dyDescent="0.25">
      <c r="A507" s="887" t="s">
        <v>1</v>
      </c>
      <c r="B507" s="887"/>
      <c r="C507" s="887"/>
      <c r="D507" s="887"/>
      <c r="E507" s="887"/>
      <c r="F507" s="887"/>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276"/>
      <c r="AF507" s="276"/>
      <c r="AG507" s="276"/>
      <c r="AH507" s="276"/>
      <c r="AI507" s="276"/>
      <c r="AJ507" s="276"/>
      <c r="AK507" s="276"/>
      <c r="AL507" s="276"/>
      <c r="AM507" s="276"/>
      <c r="AN507" s="276"/>
      <c r="AO507" s="276"/>
      <c r="AP507" s="276"/>
      <c r="AQ507" s="276"/>
      <c r="AR507" s="276"/>
      <c r="AS507" s="276"/>
      <c r="AT507" s="276"/>
      <c r="AU507" s="276"/>
      <c r="AV507" s="276"/>
      <c r="AW507" s="276"/>
      <c r="AX507" s="276"/>
      <c r="AY507" s="276"/>
      <c r="AZ507" s="276"/>
      <c r="BA507" s="276"/>
      <c r="BB507" s="276"/>
      <c r="BC507" s="276"/>
      <c r="BD507" s="276"/>
      <c r="BE507" s="276"/>
      <c r="BF507" s="276"/>
      <c r="BG507" s="276"/>
      <c r="BH507" s="276"/>
    </row>
    <row r="508" spans="1:60" s="141" customFormat="1" ht="15" customHeight="1" x14ac:dyDescent="0.25">
      <c r="A508" s="889" t="s">
        <v>8718</v>
      </c>
      <c r="B508" s="889"/>
      <c r="C508" s="889"/>
      <c r="D508" s="889"/>
      <c r="E508" s="889"/>
      <c r="F508" s="889"/>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276"/>
      <c r="AF508" s="276"/>
      <c r="AG508" s="276"/>
      <c r="AH508" s="276"/>
      <c r="AI508" s="276"/>
      <c r="AJ508" s="276"/>
      <c r="AK508" s="276"/>
      <c r="AL508" s="276"/>
      <c r="AM508" s="276"/>
      <c r="AN508" s="276"/>
      <c r="AO508" s="276"/>
      <c r="AP508" s="276"/>
      <c r="AQ508" s="276"/>
      <c r="AR508" s="276"/>
      <c r="AS508" s="276"/>
      <c r="AT508" s="276"/>
      <c r="AU508" s="276"/>
      <c r="AV508" s="276"/>
      <c r="AW508" s="276"/>
      <c r="AX508" s="276"/>
      <c r="AY508" s="276"/>
      <c r="AZ508" s="276"/>
      <c r="BA508" s="276"/>
      <c r="BB508" s="276"/>
      <c r="BC508" s="276"/>
      <c r="BD508" s="276"/>
      <c r="BE508" s="276"/>
      <c r="BF508" s="276"/>
      <c r="BG508" s="276"/>
      <c r="BH508" s="276"/>
    </row>
    <row r="509" spans="1:60" s="141" customFormat="1" ht="15" customHeight="1" x14ac:dyDescent="0.25">
      <c r="A509" s="889" t="s">
        <v>2</v>
      </c>
      <c r="B509" s="889"/>
      <c r="C509" s="889"/>
      <c r="D509" s="889"/>
      <c r="E509" s="889"/>
      <c r="F509" s="889"/>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76"/>
      <c r="AE509" s="276"/>
      <c r="AF509" s="276"/>
      <c r="AG509" s="276"/>
      <c r="AH509" s="276"/>
      <c r="AI509" s="276"/>
      <c r="AJ509" s="276"/>
      <c r="AK509" s="276"/>
      <c r="AL509" s="276"/>
      <c r="AM509" s="276"/>
      <c r="AN509" s="276"/>
      <c r="AO509" s="276"/>
      <c r="AP509" s="276"/>
      <c r="AQ509" s="276"/>
      <c r="AR509" s="276"/>
      <c r="AS509" s="276"/>
      <c r="AT509" s="276"/>
      <c r="AU509" s="276"/>
      <c r="AV509" s="276"/>
      <c r="AW509" s="276"/>
      <c r="AX509" s="276"/>
      <c r="AY509" s="276"/>
      <c r="AZ509" s="276"/>
      <c r="BA509" s="276"/>
      <c r="BB509" s="276"/>
      <c r="BC509" s="276"/>
      <c r="BD509" s="276"/>
      <c r="BE509" s="276"/>
      <c r="BF509" s="276"/>
      <c r="BG509" s="276"/>
      <c r="BH509" s="276"/>
    </row>
    <row r="510" spans="1:60" s="141" customFormat="1" ht="15" customHeight="1" x14ac:dyDescent="0.25">
      <c r="A510" s="626"/>
      <c r="B510" s="627"/>
      <c r="C510" s="628"/>
      <c r="D510" s="629"/>
      <c r="E510" s="630"/>
      <c r="F510" s="631"/>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c r="AK510" s="276"/>
      <c r="AL510" s="276"/>
      <c r="AM510" s="276"/>
      <c r="AN510" s="276"/>
      <c r="AO510" s="276"/>
      <c r="AP510" s="276"/>
      <c r="AQ510" s="276"/>
      <c r="AR510" s="276"/>
      <c r="AS510" s="276"/>
      <c r="AT510" s="276"/>
      <c r="AU510" s="276"/>
      <c r="AV510" s="276"/>
      <c r="AW510" s="276"/>
      <c r="AX510" s="276"/>
      <c r="AY510" s="276"/>
      <c r="AZ510" s="276"/>
      <c r="BA510" s="276"/>
      <c r="BB510" s="276"/>
      <c r="BC510" s="276"/>
      <c r="BD510" s="276"/>
      <c r="BE510" s="276"/>
      <c r="BF510" s="276"/>
      <c r="BG510" s="276"/>
      <c r="BH510" s="276"/>
    </row>
    <row r="511" spans="1:60" s="141" customFormat="1" ht="30" customHeight="1" x14ac:dyDescent="0.2">
      <c r="A511" s="1022" t="s">
        <v>17</v>
      </c>
      <c r="B511" s="1022"/>
      <c r="C511" s="1022"/>
      <c r="D511" s="1022"/>
      <c r="E511" s="1022"/>
      <c r="F511" s="1022"/>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276"/>
      <c r="AF511" s="276"/>
      <c r="AG511" s="276"/>
      <c r="AH511" s="276"/>
      <c r="AI511" s="276"/>
      <c r="AJ511" s="276"/>
      <c r="AK511" s="276"/>
      <c r="AL511" s="276"/>
      <c r="AM511" s="276"/>
      <c r="AN511" s="276"/>
      <c r="AO511" s="276"/>
      <c r="AP511" s="276"/>
      <c r="AQ511" s="276"/>
      <c r="AR511" s="276"/>
      <c r="AS511" s="276"/>
      <c r="AT511" s="276"/>
      <c r="AU511" s="276"/>
      <c r="AV511" s="276"/>
      <c r="AW511" s="276"/>
      <c r="AX511" s="276"/>
      <c r="AY511" s="276"/>
      <c r="AZ511" s="276"/>
      <c r="BA511" s="276"/>
      <c r="BB511" s="276"/>
      <c r="BC511" s="276"/>
      <c r="BD511" s="276"/>
      <c r="BE511" s="276"/>
      <c r="BF511" s="276"/>
      <c r="BG511" s="276"/>
      <c r="BH511" s="276"/>
    </row>
    <row r="512" spans="1:60" s="141" customFormat="1" ht="33" customHeight="1" x14ac:dyDescent="0.2">
      <c r="A512" s="1022" t="s">
        <v>4</v>
      </c>
      <c r="B512" s="1022"/>
      <c r="C512" s="1022"/>
      <c r="D512" s="1022"/>
      <c r="E512" s="1022"/>
      <c r="F512" s="727">
        <v>29685838.289999999</v>
      </c>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c r="AN512" s="276"/>
      <c r="AO512" s="276"/>
      <c r="AP512" s="276"/>
      <c r="AQ512" s="276"/>
      <c r="AR512" s="276"/>
      <c r="AS512" s="276"/>
      <c r="AT512" s="276"/>
      <c r="AU512" s="276"/>
      <c r="AV512" s="276"/>
      <c r="AW512" s="276"/>
      <c r="AX512" s="276"/>
      <c r="AY512" s="276"/>
      <c r="AZ512" s="276"/>
      <c r="BA512" s="276"/>
      <c r="BB512" s="276"/>
      <c r="BC512" s="276"/>
      <c r="BD512" s="276"/>
      <c r="BE512" s="276"/>
      <c r="BF512" s="276"/>
      <c r="BG512" s="276"/>
      <c r="BH512" s="276"/>
    </row>
    <row r="513" spans="1:8" ht="12" x14ac:dyDescent="0.2">
      <c r="A513" s="733" t="s">
        <v>5</v>
      </c>
      <c r="B513" s="733" t="s">
        <v>6</v>
      </c>
      <c r="C513" s="733" t="s">
        <v>18</v>
      </c>
      <c r="D513" s="733" t="s">
        <v>8</v>
      </c>
      <c r="E513" s="733" t="s">
        <v>9</v>
      </c>
      <c r="F513" s="733" t="s">
        <v>6181</v>
      </c>
    </row>
    <row r="514" spans="1:8" x14ac:dyDescent="0.2">
      <c r="A514" s="615"/>
      <c r="B514" s="359"/>
      <c r="C514" s="616" t="s">
        <v>387</v>
      </c>
      <c r="D514" s="715">
        <v>28202</v>
      </c>
      <c r="E514" s="447"/>
      <c r="F514" s="619">
        <f>F512+D514</f>
        <v>29714040.289999999</v>
      </c>
    </row>
    <row r="515" spans="1:8" x14ac:dyDescent="0.2">
      <c r="A515" s="87"/>
      <c r="B515" s="1"/>
      <c r="C515" s="2" t="s">
        <v>19</v>
      </c>
      <c r="D515" s="716"/>
      <c r="E515" s="40"/>
      <c r="F515" s="619">
        <f>F514+D515</f>
        <v>29714040.289999999</v>
      </c>
    </row>
    <row r="516" spans="1:8" x14ac:dyDescent="0.2">
      <c r="A516" s="87"/>
      <c r="B516" s="1"/>
      <c r="C516" s="2" t="s">
        <v>20</v>
      </c>
      <c r="D516" s="716"/>
      <c r="E516" s="717"/>
      <c r="F516" s="619">
        <f>F515+D516</f>
        <v>29714040.289999999</v>
      </c>
    </row>
    <row r="517" spans="1:8" x14ac:dyDescent="0.2">
      <c r="A517" s="87"/>
      <c r="B517" s="1"/>
      <c r="C517" s="530" t="s">
        <v>2479</v>
      </c>
      <c r="D517" s="717"/>
      <c r="E517" s="764">
        <v>14088.32</v>
      </c>
      <c r="F517" s="619">
        <f>F516-E517</f>
        <v>29699951.969999999</v>
      </c>
    </row>
    <row r="518" spans="1:8" x14ac:dyDescent="0.2">
      <c r="A518" s="87"/>
      <c r="B518" s="1"/>
      <c r="C518" s="2" t="s">
        <v>1090</v>
      </c>
      <c r="D518" s="717"/>
      <c r="E518" s="764">
        <v>698.43</v>
      </c>
      <c r="F518" s="619">
        <f>F517-E518</f>
        <v>29699253.539999999</v>
      </c>
    </row>
    <row r="519" spans="1:8" x14ac:dyDescent="0.2">
      <c r="A519" s="87"/>
      <c r="B519" s="242"/>
      <c r="C519" s="2" t="s">
        <v>1083</v>
      </c>
      <c r="D519" s="62"/>
      <c r="E519" s="711"/>
      <c r="F519" s="619">
        <f t="shared" ref="F519:F520" si="2">F518+D519</f>
        <v>29699253.539999999</v>
      </c>
    </row>
    <row r="520" spans="1:8" x14ac:dyDescent="0.2">
      <c r="A520" s="87"/>
      <c r="B520" s="242"/>
      <c r="C520" s="2" t="s">
        <v>1358</v>
      </c>
      <c r="D520" s="62"/>
      <c r="E520" s="711"/>
      <c r="F520" s="619">
        <f t="shared" si="2"/>
        <v>29699253.539999999</v>
      </c>
    </row>
    <row r="521" spans="1:8" x14ac:dyDescent="0.2">
      <c r="A521" s="134"/>
      <c r="B521" s="27"/>
      <c r="C521" s="538" t="s">
        <v>2484</v>
      </c>
      <c r="D521" s="95"/>
      <c r="E521" s="472">
        <v>272411.40999999997</v>
      </c>
      <c r="F521" s="619">
        <f>F520-E521</f>
        <v>29426842.129999999</v>
      </c>
    </row>
    <row r="522" spans="1:8" ht="18.75" customHeight="1" x14ac:dyDescent="0.2">
      <c r="A522" s="134"/>
      <c r="B522" s="252"/>
      <c r="C522" s="882" t="s">
        <v>8735</v>
      </c>
      <c r="D522" s="881">
        <v>9354</v>
      </c>
      <c r="E522" s="42"/>
      <c r="F522" s="619">
        <f>F521+D522</f>
        <v>29436196.129999999</v>
      </c>
    </row>
    <row r="523" spans="1:8" ht="18.75" customHeight="1" x14ac:dyDescent="0.2">
      <c r="A523" s="134"/>
      <c r="B523" s="252"/>
      <c r="C523" s="882" t="s">
        <v>8749</v>
      </c>
      <c r="D523" s="881">
        <v>459125.87</v>
      </c>
      <c r="E523" s="42"/>
      <c r="F523" s="619">
        <f>F522+D523</f>
        <v>29895322</v>
      </c>
    </row>
    <row r="524" spans="1:8" ht="27.75" customHeight="1" x14ac:dyDescent="0.2">
      <c r="A524" s="134"/>
      <c r="B524" s="5"/>
      <c r="C524" s="882" t="s">
        <v>8736</v>
      </c>
      <c r="D524" s="95"/>
      <c r="E524" s="42">
        <v>9384</v>
      </c>
      <c r="F524" s="619">
        <f t="shared" ref="F524:F534" si="3">F523+D524</f>
        <v>29895322</v>
      </c>
    </row>
    <row r="525" spans="1:8" s="14" customFormat="1" ht="29.25" customHeight="1" x14ac:dyDescent="0.2">
      <c r="A525" s="134">
        <v>44440</v>
      </c>
      <c r="B525" s="883" t="s">
        <v>8737</v>
      </c>
      <c r="C525" s="193" t="s">
        <v>8739</v>
      </c>
      <c r="D525" s="95"/>
      <c r="E525" s="884">
        <v>1329627.9099999999</v>
      </c>
      <c r="F525" s="619">
        <f t="shared" si="3"/>
        <v>29895322</v>
      </c>
    </row>
    <row r="526" spans="1:8" s="14" customFormat="1" ht="33" customHeight="1" x14ac:dyDescent="0.2">
      <c r="A526" s="134">
        <v>44440</v>
      </c>
      <c r="B526" s="883" t="s">
        <v>8738</v>
      </c>
      <c r="C526" s="193" t="s">
        <v>8740</v>
      </c>
      <c r="D526" s="95"/>
      <c r="E526" s="884">
        <v>5978488.0199999996</v>
      </c>
      <c r="F526" s="619">
        <f t="shared" si="3"/>
        <v>29895322</v>
      </c>
      <c r="H526" s="886"/>
    </row>
    <row r="527" spans="1:8" s="14" customFormat="1" ht="37.5" customHeight="1" x14ac:dyDescent="0.2">
      <c r="A527" s="134">
        <v>44441</v>
      </c>
      <c r="B527" s="193" t="s">
        <v>8741</v>
      </c>
      <c r="C527" s="193" t="s">
        <v>515</v>
      </c>
      <c r="D527" s="95"/>
      <c r="E527" s="884">
        <v>282376.40999999997</v>
      </c>
      <c r="F527" s="619">
        <f t="shared" si="3"/>
        <v>29895322</v>
      </c>
    </row>
    <row r="528" spans="1:8" s="14" customFormat="1" ht="36.75" customHeight="1" x14ac:dyDescent="0.2">
      <c r="A528" s="134">
        <v>44441</v>
      </c>
      <c r="B528" s="473">
        <v>103437</v>
      </c>
      <c r="C528" s="509" t="s">
        <v>41</v>
      </c>
      <c r="D528" s="95"/>
      <c r="E528" s="884">
        <v>0</v>
      </c>
      <c r="F528" s="619">
        <f t="shared" si="3"/>
        <v>29895322</v>
      </c>
    </row>
    <row r="529" spans="1:34" s="14" customFormat="1" ht="27" customHeight="1" x14ac:dyDescent="0.2">
      <c r="A529" s="134">
        <v>44441</v>
      </c>
      <c r="B529" s="883" t="s">
        <v>8742</v>
      </c>
      <c r="C529" s="193" t="s">
        <v>515</v>
      </c>
      <c r="D529" s="265"/>
      <c r="E529" s="884">
        <v>830001.18</v>
      </c>
      <c r="F529" s="619">
        <f t="shared" si="3"/>
        <v>29895322</v>
      </c>
    </row>
    <row r="530" spans="1:34" s="433" customFormat="1" ht="53.25" customHeight="1" x14ac:dyDescent="0.2">
      <c r="A530" s="134">
        <v>44442</v>
      </c>
      <c r="B530" s="883" t="s">
        <v>8743</v>
      </c>
      <c r="C530" s="883" t="s">
        <v>8746</v>
      </c>
      <c r="D530" s="95"/>
      <c r="E530" s="884">
        <v>10250</v>
      </c>
      <c r="F530" s="619">
        <f t="shared" si="3"/>
        <v>29895322</v>
      </c>
      <c r="G530" s="14"/>
      <c r="H530" s="14"/>
      <c r="I530" s="14"/>
      <c r="J530" s="14"/>
      <c r="K530" s="14"/>
      <c r="L530" s="625"/>
      <c r="S530" s="781"/>
      <c r="T530" s="14"/>
      <c r="U530" s="14"/>
      <c r="V530" s="14"/>
      <c r="W530" s="14"/>
      <c r="X530" s="14"/>
      <c r="Y530" s="14"/>
      <c r="Z530" s="14"/>
      <c r="AA530" s="14"/>
      <c r="AB530" s="14"/>
      <c r="AC530" s="14"/>
      <c r="AD530" s="14"/>
      <c r="AE530" s="14"/>
      <c r="AF530" s="14"/>
      <c r="AG530" s="14"/>
      <c r="AH530" s="625"/>
    </row>
    <row r="531" spans="1:34" s="14" customFormat="1" ht="71.25" customHeight="1" x14ac:dyDescent="0.2">
      <c r="A531" s="134">
        <v>44442</v>
      </c>
      <c r="B531" s="883" t="s">
        <v>8744</v>
      </c>
      <c r="C531" s="883" t="s">
        <v>8747</v>
      </c>
      <c r="D531" s="95"/>
      <c r="E531" s="884">
        <v>392578.93</v>
      </c>
      <c r="F531" s="619">
        <f t="shared" si="3"/>
        <v>29895322</v>
      </c>
    </row>
    <row r="532" spans="1:34" s="14" customFormat="1" ht="53.25" customHeight="1" x14ac:dyDescent="0.2">
      <c r="A532" s="134">
        <v>44442</v>
      </c>
      <c r="B532" s="883" t="s">
        <v>8745</v>
      </c>
      <c r="C532" s="883" t="s">
        <v>8748</v>
      </c>
      <c r="D532" s="95"/>
      <c r="E532" s="884">
        <v>62788</v>
      </c>
      <c r="F532" s="619">
        <f t="shared" si="3"/>
        <v>29895322</v>
      </c>
    </row>
    <row r="533" spans="1:34" s="14" customFormat="1" ht="36" customHeight="1" x14ac:dyDescent="0.2">
      <c r="A533" s="134">
        <v>44447</v>
      </c>
      <c r="B533" s="473">
        <v>103445</v>
      </c>
      <c r="C533" s="509" t="s">
        <v>41</v>
      </c>
      <c r="D533" s="95"/>
      <c r="E533" s="884">
        <v>0</v>
      </c>
      <c r="F533" s="619">
        <f t="shared" si="3"/>
        <v>29895322</v>
      </c>
    </row>
    <row r="534" spans="1:34" s="14" customFormat="1" ht="32.25" customHeight="1" x14ac:dyDescent="0.2">
      <c r="A534" s="134">
        <v>44447</v>
      </c>
      <c r="B534" s="193" t="s">
        <v>8751</v>
      </c>
      <c r="C534" s="883" t="s">
        <v>8750</v>
      </c>
      <c r="D534" s="95"/>
      <c r="E534" s="885">
        <v>7133036.2000000002</v>
      </c>
      <c r="F534" s="619">
        <f t="shared" si="3"/>
        <v>29895322</v>
      </c>
    </row>
    <row r="535" spans="1:34" s="14" customFormat="1" ht="42" customHeight="1" x14ac:dyDescent="0.2">
      <c r="A535" s="134"/>
      <c r="B535" s="883"/>
      <c r="C535" s="883"/>
      <c r="D535" s="95"/>
      <c r="E535" s="884"/>
      <c r="F535" s="619"/>
    </row>
    <row r="536" spans="1:34" s="14" customFormat="1" ht="40.5" customHeight="1" x14ac:dyDescent="0.2">
      <c r="A536" s="134"/>
      <c r="B536" s="252"/>
      <c r="C536" s="883"/>
      <c r="D536" s="95"/>
      <c r="E536" s="42"/>
      <c r="F536" s="619"/>
    </row>
    <row r="537" spans="1:34" s="14" customFormat="1" ht="38.25" customHeight="1" x14ac:dyDescent="0.2">
      <c r="A537" s="134"/>
      <c r="B537" s="252"/>
      <c r="C537" s="883"/>
      <c r="D537" s="95"/>
      <c r="E537" s="42"/>
      <c r="F537" s="619"/>
    </row>
    <row r="538" spans="1:34" s="14" customFormat="1" ht="39.75" customHeight="1" x14ac:dyDescent="0.2">
      <c r="A538" s="134"/>
      <c r="B538" s="252"/>
      <c r="C538" s="883"/>
      <c r="D538" s="95"/>
      <c r="E538" s="42"/>
      <c r="F538" s="619"/>
    </row>
    <row r="539" spans="1:34" s="14" customFormat="1" ht="34.5" customHeight="1" x14ac:dyDescent="0.2">
      <c r="A539" s="134"/>
      <c r="B539" s="252"/>
      <c r="C539" s="883"/>
      <c r="D539" s="95"/>
      <c r="E539" s="42"/>
      <c r="F539" s="619"/>
    </row>
    <row r="540" spans="1:34" s="14" customFormat="1" ht="24.75" customHeight="1" x14ac:dyDescent="0.2">
      <c r="A540" s="134"/>
      <c r="B540" s="252"/>
      <c r="C540" s="883"/>
      <c r="D540" s="95"/>
      <c r="E540" s="42"/>
      <c r="F540" s="619"/>
    </row>
    <row r="541" spans="1:34" s="14" customFormat="1" ht="33.75" customHeight="1" x14ac:dyDescent="0.2">
      <c r="A541" s="134"/>
      <c r="B541" s="252"/>
      <c r="C541" s="883"/>
      <c r="D541" s="95"/>
      <c r="E541" s="42"/>
      <c r="F541" s="619"/>
    </row>
    <row r="542" spans="1:34" s="14" customFormat="1" ht="24" customHeight="1" x14ac:dyDescent="0.2">
      <c r="A542" s="134"/>
      <c r="B542" s="252"/>
      <c r="C542" s="883"/>
      <c r="D542" s="95"/>
      <c r="E542" s="42"/>
      <c r="F542" s="619"/>
    </row>
    <row r="543" spans="1:34" s="14" customFormat="1" ht="36" customHeight="1" x14ac:dyDescent="0.2">
      <c r="A543" s="134"/>
      <c r="B543" s="252"/>
      <c r="C543" s="883"/>
      <c r="D543" s="265"/>
      <c r="E543" s="42"/>
      <c r="F543" s="619"/>
    </row>
    <row r="544" spans="1:34" s="14" customFormat="1" ht="31.5" customHeight="1" x14ac:dyDescent="0.2">
      <c r="A544" s="134"/>
      <c r="B544" s="252"/>
      <c r="C544" s="883"/>
      <c r="D544" s="95"/>
      <c r="E544" s="42"/>
      <c r="F544" s="619"/>
      <c r="I544" s="623"/>
    </row>
    <row r="545" spans="1:6" s="14" customFormat="1" ht="35.25" customHeight="1" x14ac:dyDescent="0.2">
      <c r="A545" s="134"/>
      <c r="B545" s="252"/>
      <c r="C545" s="883"/>
      <c r="D545" s="95"/>
      <c r="E545" s="42"/>
      <c r="F545" s="619"/>
    </row>
    <row r="546" spans="1:6" s="14" customFormat="1" ht="33" customHeight="1" x14ac:dyDescent="0.2">
      <c r="A546" s="134"/>
      <c r="B546" s="252"/>
      <c r="C546" s="883"/>
      <c r="D546" s="95"/>
      <c r="E546" s="42"/>
      <c r="F546" s="619"/>
    </row>
    <row r="547" spans="1:6" s="14" customFormat="1" ht="27" customHeight="1" x14ac:dyDescent="0.2">
      <c r="A547" s="134"/>
      <c r="B547" s="252"/>
      <c r="C547" s="883"/>
      <c r="D547" s="95"/>
      <c r="E547" s="42"/>
      <c r="F547" s="619"/>
    </row>
    <row r="548" spans="1:6" s="14" customFormat="1" ht="26.25" customHeight="1" x14ac:dyDescent="0.2">
      <c r="A548" s="134"/>
      <c r="B548" s="252"/>
      <c r="C548" s="883"/>
      <c r="D548" s="95"/>
      <c r="E548" s="42"/>
      <c r="F548" s="619"/>
    </row>
    <row r="549" spans="1:6" s="14" customFormat="1" ht="27" customHeight="1" x14ac:dyDescent="0.2">
      <c r="A549" s="134"/>
      <c r="B549" s="252"/>
      <c r="C549" s="883"/>
      <c r="D549" s="95"/>
      <c r="E549" s="42"/>
      <c r="F549" s="619"/>
    </row>
    <row r="550" spans="1:6" s="14" customFormat="1" ht="36.75" customHeight="1" x14ac:dyDescent="0.2">
      <c r="A550" s="256"/>
      <c r="B550" s="852"/>
      <c r="C550" s="883"/>
      <c r="D550" s="265"/>
      <c r="E550" s="854"/>
      <c r="F550" s="619"/>
    </row>
    <row r="551" spans="1:6" s="14" customFormat="1" ht="18.75" customHeight="1" x14ac:dyDescent="0.2">
      <c r="A551" s="134"/>
      <c r="B551" s="857"/>
      <c r="C551" s="883"/>
      <c r="D551" s="95"/>
      <c r="E551" s="42"/>
      <c r="F551" s="619"/>
    </row>
    <row r="552" spans="1:6" s="14" customFormat="1" ht="18.75" customHeight="1" x14ac:dyDescent="0.2">
      <c r="A552" s="134"/>
      <c r="B552" s="857"/>
      <c r="C552" s="883"/>
      <c r="D552" s="95"/>
      <c r="E552" s="42"/>
      <c r="F552" s="619"/>
    </row>
    <row r="553" spans="1:6" s="14" customFormat="1" ht="18.75" customHeight="1" x14ac:dyDescent="0.2">
      <c r="A553" s="134"/>
      <c r="B553" s="858"/>
      <c r="C553" s="883"/>
      <c r="D553" s="265"/>
      <c r="E553" s="42"/>
      <c r="F553" s="619"/>
    </row>
    <row r="554" spans="1:6" s="14" customFormat="1" ht="18.75" customHeight="1" x14ac:dyDescent="0.2">
      <c r="A554" s="134"/>
      <c r="B554" s="859"/>
      <c r="C554" s="883"/>
      <c r="D554" s="95"/>
      <c r="E554" s="42"/>
      <c r="F554" s="619"/>
    </row>
    <row r="555" spans="1:6" s="14" customFormat="1" ht="26.25" customHeight="1" x14ac:dyDescent="0.2">
      <c r="A555" s="134"/>
      <c r="B555" s="5"/>
      <c r="C555" s="883"/>
      <c r="D555" s="95"/>
      <c r="E555" s="865"/>
      <c r="F555" s="619"/>
    </row>
    <row r="556" spans="1:6" s="14" customFormat="1" ht="36" customHeight="1" x14ac:dyDescent="0.2">
      <c r="A556" s="134"/>
      <c r="B556" s="5"/>
      <c r="C556" s="883"/>
      <c r="D556" s="95"/>
      <c r="E556" s="865"/>
      <c r="F556" s="619"/>
    </row>
    <row r="557" spans="1:6" s="14" customFormat="1" ht="36" customHeight="1" x14ac:dyDescent="0.2">
      <c r="A557" s="134"/>
      <c r="B557" s="5"/>
      <c r="C557" s="883"/>
      <c r="D557" s="95"/>
      <c r="E557" s="865"/>
      <c r="F557" s="619"/>
    </row>
    <row r="558" spans="1:6" s="14" customFormat="1" ht="42" customHeight="1" x14ac:dyDescent="0.2">
      <c r="A558" s="134"/>
      <c r="B558" s="5"/>
      <c r="C558" s="883"/>
      <c r="D558" s="95"/>
      <c r="E558" s="865"/>
      <c r="F558" s="619"/>
    </row>
    <row r="559" spans="1:6" s="14" customFormat="1" ht="39" customHeight="1" x14ac:dyDescent="0.2">
      <c r="A559" s="134"/>
      <c r="B559" s="5"/>
      <c r="C559" s="883"/>
      <c r="D559" s="95"/>
      <c r="E559" s="865"/>
      <c r="F559" s="619"/>
    </row>
    <row r="560" spans="1:6" s="14" customFormat="1" ht="42" customHeight="1" x14ac:dyDescent="0.2">
      <c r="A560" s="134"/>
      <c r="B560" s="5"/>
      <c r="C560" s="883"/>
      <c r="D560" s="95"/>
      <c r="E560" s="865"/>
      <c r="F560" s="619"/>
    </row>
    <row r="561" spans="1:6" s="14" customFormat="1" ht="33.75" customHeight="1" x14ac:dyDescent="0.2">
      <c r="A561" s="134"/>
      <c r="B561" s="5"/>
      <c r="C561" s="883"/>
      <c r="D561" s="95"/>
      <c r="E561" s="865"/>
      <c r="F561" s="619"/>
    </row>
    <row r="562" spans="1:6" s="14" customFormat="1" ht="33.75" customHeight="1" x14ac:dyDescent="0.2">
      <c r="A562" s="134"/>
      <c r="B562" s="5"/>
      <c r="C562" s="883"/>
      <c r="D562" s="95"/>
      <c r="E562" s="865"/>
      <c r="F562" s="619"/>
    </row>
    <row r="563" spans="1:6" s="14" customFormat="1" ht="34.5" customHeight="1" x14ac:dyDescent="0.2">
      <c r="A563" s="134"/>
      <c r="B563" s="5"/>
      <c r="C563" s="883"/>
      <c r="D563" s="95"/>
      <c r="E563" s="865"/>
      <c r="F563" s="619"/>
    </row>
    <row r="564" spans="1:6" s="14" customFormat="1" ht="36.75" customHeight="1" x14ac:dyDescent="0.2">
      <c r="A564" s="134"/>
      <c r="B564" s="5"/>
      <c r="C564" s="883"/>
      <c r="D564" s="95"/>
      <c r="E564" s="865"/>
      <c r="F564" s="619"/>
    </row>
    <row r="565" spans="1:6" s="14" customFormat="1" ht="32.25" customHeight="1" x14ac:dyDescent="0.2">
      <c r="A565" s="134"/>
      <c r="B565" s="5"/>
      <c r="C565" s="883"/>
      <c r="D565" s="95"/>
      <c r="E565" s="42"/>
      <c r="F565" s="619"/>
    </row>
    <row r="566" spans="1:6" s="14" customFormat="1" ht="18.75" customHeight="1" x14ac:dyDescent="0.2">
      <c r="A566" s="10"/>
      <c r="B566" s="855"/>
      <c r="C566" s="28"/>
      <c r="D566" s="121"/>
      <c r="E566" s="283"/>
      <c r="F566" s="620"/>
    </row>
    <row r="567" spans="1:6" s="14" customFormat="1" ht="18.75" customHeight="1" x14ac:dyDescent="0.2">
      <c r="A567" s="10"/>
      <c r="B567" s="855"/>
      <c r="C567" s="28"/>
      <c r="D567" s="121"/>
      <c r="E567" s="283"/>
      <c r="F567" s="620"/>
    </row>
    <row r="568" spans="1:6" s="14" customFormat="1" ht="18.75" customHeight="1" x14ac:dyDescent="0.2">
      <c r="A568" s="10"/>
      <c r="B568" s="855"/>
      <c r="C568" s="28"/>
      <c r="D568" s="121"/>
      <c r="E568" s="283"/>
      <c r="F568" s="620"/>
    </row>
    <row r="569" spans="1:6" s="14" customFormat="1" ht="18.75" customHeight="1" x14ac:dyDescent="0.2">
      <c r="A569" s="10"/>
      <c r="B569" s="855"/>
      <c r="C569" s="28"/>
      <c r="D569" s="121"/>
      <c r="E569" s="283"/>
      <c r="F569" s="620"/>
    </row>
    <row r="570" spans="1:6" s="14" customFormat="1" ht="18.75" customHeight="1" x14ac:dyDescent="0.2">
      <c r="A570" s="10"/>
      <c r="B570" s="855"/>
      <c r="C570" s="28"/>
      <c r="D570" s="121"/>
      <c r="E570" s="283"/>
      <c r="F570" s="620"/>
    </row>
    <row r="571" spans="1:6" s="14" customFormat="1" ht="18.75" customHeight="1" x14ac:dyDescent="0.2">
      <c r="A571" s="10"/>
      <c r="B571" s="855"/>
      <c r="C571" s="28"/>
      <c r="D571" s="121"/>
      <c r="E571" s="283"/>
      <c r="F571" s="620"/>
    </row>
    <row r="572" spans="1:6" s="14" customFormat="1" ht="18.75" customHeight="1" x14ac:dyDescent="0.2">
      <c r="A572" s="10"/>
      <c r="B572" s="855"/>
      <c r="C572" s="28"/>
      <c r="D572" s="121"/>
      <c r="E572" s="283"/>
      <c r="F572" s="620"/>
    </row>
    <row r="573" spans="1:6" s="14" customFormat="1" ht="18.75" customHeight="1" x14ac:dyDescent="0.2">
      <c r="A573" s="10"/>
      <c r="B573" s="855"/>
      <c r="C573" s="28"/>
      <c r="D573" s="121"/>
      <c r="E573" s="283"/>
      <c r="F573" s="620"/>
    </row>
    <row r="574" spans="1:6" s="14" customFormat="1" ht="18.75" customHeight="1" x14ac:dyDescent="0.2">
      <c r="A574" s="10"/>
      <c r="B574" s="855"/>
      <c r="C574" s="28"/>
      <c r="D574" s="121"/>
      <c r="E574" s="283"/>
      <c r="F574" s="620"/>
    </row>
    <row r="575" spans="1:6" s="14" customFormat="1" ht="18.75" customHeight="1" x14ac:dyDescent="0.2">
      <c r="A575" s="10"/>
      <c r="B575" s="855"/>
      <c r="C575" s="28"/>
      <c r="D575" s="121"/>
      <c r="E575" s="283"/>
      <c r="F575" s="620"/>
    </row>
    <row r="576" spans="1:6" s="14" customFormat="1" ht="18.75" customHeight="1" x14ac:dyDescent="0.2">
      <c r="A576" s="10"/>
      <c r="B576" s="855"/>
      <c r="C576" s="28"/>
      <c r="D576" s="121"/>
      <c r="E576" s="283"/>
      <c r="F576" s="620"/>
    </row>
    <row r="577" spans="1:7" s="14" customFormat="1" ht="18.75" customHeight="1" x14ac:dyDescent="0.2">
      <c r="A577" s="10"/>
      <c r="B577" s="855"/>
      <c r="C577" s="28"/>
      <c r="D577" s="121"/>
      <c r="E577" s="283"/>
      <c r="F577" s="620"/>
    </row>
    <row r="578" spans="1:7" s="14" customFormat="1" ht="18.75" customHeight="1" x14ac:dyDescent="0.2">
      <c r="A578" s="10"/>
      <c r="B578" s="855"/>
      <c r="C578" s="28"/>
      <c r="D578" s="121"/>
      <c r="E578" s="283"/>
      <c r="F578" s="620"/>
    </row>
    <row r="579" spans="1:7" s="14" customFormat="1" ht="18.75" customHeight="1" x14ac:dyDescent="0.2">
      <c r="A579" s="10"/>
      <c r="B579" s="855"/>
      <c r="C579" s="28"/>
      <c r="D579" s="121"/>
      <c r="E579" s="283"/>
      <c r="F579" s="620"/>
    </row>
    <row r="580" spans="1:7" s="14" customFormat="1" ht="18.75" customHeight="1" x14ac:dyDescent="0.2">
      <c r="A580" s="10"/>
      <c r="B580" s="855"/>
      <c r="C580" s="28"/>
      <c r="D580" s="121"/>
      <c r="E580" s="283"/>
      <c r="F580" s="620"/>
    </row>
    <row r="581" spans="1:7" s="14" customFormat="1" ht="18.75" customHeight="1" x14ac:dyDescent="0.2">
      <c r="A581" s="10"/>
      <c r="B581" s="855"/>
      <c r="C581" s="28"/>
      <c r="D581" s="121"/>
      <c r="E581" s="283"/>
      <c r="F581" s="620"/>
    </row>
    <row r="582" spans="1:7" s="14" customFormat="1" ht="18.75" customHeight="1" x14ac:dyDescent="0.2">
      <c r="A582" s="10"/>
      <c r="B582" s="855"/>
      <c r="C582" s="28"/>
      <c r="D582" s="121"/>
      <c r="E582" s="283"/>
      <c r="F582" s="620"/>
    </row>
    <row r="583" spans="1:7" s="14" customFormat="1" ht="18.75" customHeight="1" x14ac:dyDescent="0.2">
      <c r="A583" s="10"/>
      <c r="B583" s="855"/>
      <c r="C583" s="28"/>
      <c r="D583" s="121"/>
      <c r="E583" s="283"/>
      <c r="F583" s="620"/>
    </row>
    <row r="584" spans="1:7" s="14" customFormat="1" ht="18.75" customHeight="1" x14ac:dyDescent="0.2">
      <c r="A584" s="10"/>
      <c r="B584" s="855"/>
      <c r="C584" s="28"/>
      <c r="D584" s="121"/>
      <c r="E584" s="283"/>
      <c r="F584" s="620"/>
    </row>
    <row r="585" spans="1:7" s="14" customFormat="1" ht="18.75" customHeight="1" x14ac:dyDescent="0.2">
      <c r="A585" s="10"/>
      <c r="B585" s="855"/>
      <c r="C585" s="28"/>
      <c r="D585" s="121"/>
      <c r="E585" s="283"/>
      <c r="F585" s="620"/>
    </row>
    <row r="586" spans="1:7" s="14" customFormat="1" ht="18.75" customHeight="1" x14ac:dyDescent="0.2">
      <c r="A586" s="10"/>
      <c r="B586" s="855"/>
      <c r="C586" s="28"/>
      <c r="D586" s="121"/>
      <c r="E586" s="283"/>
      <c r="F586" s="620"/>
    </row>
    <row r="587" spans="1:7" s="14" customFormat="1" ht="18.75" customHeight="1" x14ac:dyDescent="0.2">
      <c r="A587" s="10"/>
      <c r="B587" s="855"/>
      <c r="C587" s="28"/>
      <c r="D587" s="121"/>
      <c r="E587" s="283"/>
      <c r="F587" s="620"/>
    </row>
    <row r="588" spans="1:7" s="14" customFormat="1" ht="18.75" customHeight="1" x14ac:dyDescent="0.2">
      <c r="A588" s="10"/>
      <c r="B588" s="855"/>
      <c r="C588" s="28"/>
      <c r="D588" s="121"/>
      <c r="E588" s="283"/>
      <c r="F588" s="620"/>
    </row>
    <row r="589" spans="1:7" s="14" customFormat="1" ht="18.75" customHeight="1" x14ac:dyDescent="0.2">
      <c r="A589" s="10"/>
      <c r="B589" s="855"/>
      <c r="C589" s="28"/>
      <c r="D589" s="121"/>
      <c r="E589" s="283"/>
      <c r="F589" s="620"/>
    </row>
    <row r="590" spans="1:7" ht="15" customHeight="1" x14ac:dyDescent="0.25">
      <c r="A590" s="887" t="s">
        <v>0</v>
      </c>
      <c r="B590" s="887"/>
      <c r="C590" s="887"/>
      <c r="D590" s="887"/>
      <c r="E590" s="887"/>
      <c r="F590" s="887"/>
    </row>
    <row r="591" spans="1:7" ht="15" customHeight="1" x14ac:dyDescent="0.25">
      <c r="A591" s="887" t="s">
        <v>1</v>
      </c>
      <c r="B591" s="887"/>
      <c r="C591" s="887"/>
      <c r="D591" s="887"/>
      <c r="E591" s="887"/>
      <c r="F591" s="887"/>
      <c r="G591" s="279"/>
    </row>
    <row r="592" spans="1:7" ht="15" customHeight="1" x14ac:dyDescent="0.25">
      <c r="A592" s="889" t="s">
        <v>8718</v>
      </c>
      <c r="B592" s="889"/>
      <c r="C592" s="889"/>
      <c r="D592" s="889"/>
      <c r="E592" s="889"/>
      <c r="F592" s="889"/>
      <c r="G592" s="279"/>
    </row>
    <row r="593" spans="1:60" ht="15" customHeight="1" x14ac:dyDescent="0.25">
      <c r="A593" s="889" t="s">
        <v>2</v>
      </c>
      <c r="B593" s="889"/>
      <c r="C593" s="889"/>
      <c r="D593" s="889"/>
      <c r="E593" s="889"/>
      <c r="F593" s="889"/>
      <c r="G593" s="279"/>
    </row>
    <row r="594" spans="1:60" ht="15" customHeight="1" x14ac:dyDescent="0.2">
      <c r="A594" s="123"/>
      <c r="G594" s="279"/>
    </row>
    <row r="595" spans="1:60" ht="30" customHeight="1" x14ac:dyDescent="0.2">
      <c r="A595" s="1023" t="s">
        <v>21</v>
      </c>
      <c r="B595" s="1024"/>
      <c r="C595" s="1024"/>
      <c r="D595" s="1024"/>
      <c r="E595" s="1024"/>
      <c r="F595" s="1025"/>
    </row>
    <row r="596" spans="1:60" ht="33" customHeight="1" x14ac:dyDescent="0.2">
      <c r="A596" s="1023" t="s">
        <v>4</v>
      </c>
      <c r="B596" s="1024"/>
      <c r="C596" s="1024"/>
      <c r="D596" s="1024"/>
      <c r="E596" s="1025"/>
      <c r="F596" s="727">
        <v>600573798.73000002</v>
      </c>
    </row>
    <row r="597" spans="1:60" s="68" customFormat="1" ht="21.75" customHeight="1" x14ac:dyDescent="0.2">
      <c r="A597" s="780" t="s">
        <v>5</v>
      </c>
      <c r="B597" s="780" t="s">
        <v>6</v>
      </c>
      <c r="C597" s="780" t="s">
        <v>22</v>
      </c>
      <c r="D597" s="780" t="s">
        <v>8</v>
      </c>
      <c r="E597" s="780" t="s">
        <v>9</v>
      </c>
      <c r="F597" s="780" t="s">
        <v>6181</v>
      </c>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c r="BG597" s="69"/>
      <c r="BH597" s="69"/>
    </row>
    <row r="598" spans="1:60" ht="15" customHeight="1" x14ac:dyDescent="0.2">
      <c r="A598" s="134"/>
      <c r="B598" s="16"/>
      <c r="C598" s="2" t="s">
        <v>32</v>
      </c>
      <c r="D598" s="128"/>
      <c r="E598" s="608"/>
      <c r="F598" s="332">
        <f>F596</f>
        <v>600573798.73000002</v>
      </c>
    </row>
    <row r="599" spans="1:60" ht="15" customHeight="1" x14ac:dyDescent="0.2">
      <c r="A599" s="134"/>
      <c r="B599" s="16"/>
      <c r="C599" s="2" t="s">
        <v>32</v>
      </c>
      <c r="D599" s="128"/>
      <c r="E599" s="717"/>
      <c r="F599" s="332">
        <f>F598</f>
        <v>600573798.73000002</v>
      </c>
    </row>
    <row r="600" spans="1:60" ht="15" customHeight="1" x14ac:dyDescent="0.2">
      <c r="A600" s="134"/>
      <c r="B600" s="16"/>
      <c r="C600" s="2" t="s">
        <v>751</v>
      </c>
      <c r="D600" s="128"/>
      <c r="E600" s="608"/>
      <c r="F600" s="332">
        <f t="shared" ref="F600" si="4">F598</f>
        <v>600573798.73000002</v>
      </c>
    </row>
    <row r="601" spans="1:60" ht="15" customHeight="1" x14ac:dyDescent="0.2">
      <c r="A601" s="61"/>
      <c r="B601" s="16"/>
      <c r="C601" s="2" t="s">
        <v>1358</v>
      </c>
      <c r="D601" s="62"/>
      <c r="E601" s="717"/>
      <c r="F601" s="332">
        <f>F600-E601</f>
        <v>600573798.73000002</v>
      </c>
    </row>
    <row r="602" spans="1:60" ht="21.75" customHeight="1" x14ac:dyDescent="0.2">
      <c r="A602" s="59"/>
      <c r="B602" s="20"/>
      <c r="C602" s="64"/>
      <c r="D602" s="72"/>
      <c r="E602" s="65"/>
      <c r="F602" s="114"/>
    </row>
    <row r="603" spans="1:60" ht="21.75" customHeight="1" x14ac:dyDescent="0.2">
      <c r="A603" s="59"/>
      <c r="B603" s="20"/>
      <c r="C603" s="64"/>
      <c r="D603" s="72"/>
      <c r="E603" s="65"/>
      <c r="F603" s="114"/>
    </row>
    <row r="604" spans="1:60" s="628" customFormat="1" ht="15" customHeight="1" x14ac:dyDescent="0.25">
      <c r="A604" s="738"/>
      <c r="B604" s="739"/>
      <c r="C604" s="740"/>
      <c r="D604" s="741"/>
      <c r="E604" s="742"/>
      <c r="F604" s="743"/>
      <c r="G604" s="744"/>
      <c r="H604" s="744"/>
      <c r="I604" s="744"/>
      <c r="J604" s="744"/>
      <c r="K604" s="744"/>
      <c r="L604" s="744"/>
      <c r="M604" s="744"/>
      <c r="N604" s="744"/>
      <c r="O604" s="744"/>
      <c r="P604" s="744"/>
      <c r="Q604" s="744"/>
      <c r="R604" s="744"/>
      <c r="S604" s="744"/>
      <c r="T604" s="744"/>
      <c r="U604" s="744"/>
      <c r="V604" s="744"/>
      <c r="W604" s="744"/>
      <c r="X604" s="744"/>
      <c r="Y604" s="744"/>
      <c r="Z604" s="744"/>
      <c r="AA604" s="744"/>
      <c r="AB604" s="744"/>
      <c r="AC604" s="744"/>
      <c r="AD604" s="744"/>
      <c r="AE604" s="744"/>
      <c r="AF604" s="744"/>
      <c r="AG604" s="744"/>
      <c r="AH604" s="744"/>
      <c r="AI604" s="744"/>
      <c r="AJ604" s="744"/>
      <c r="AK604" s="744"/>
      <c r="AL604" s="744"/>
      <c r="AM604" s="744"/>
      <c r="AN604" s="744"/>
      <c r="AO604" s="744"/>
      <c r="AP604" s="744"/>
      <c r="AQ604" s="744"/>
      <c r="AR604" s="744"/>
      <c r="AS604" s="744"/>
      <c r="AT604" s="744"/>
      <c r="AU604" s="744"/>
      <c r="AV604" s="744"/>
      <c r="AW604" s="744"/>
      <c r="AX604" s="744"/>
      <c r="AY604" s="744"/>
      <c r="AZ604" s="744"/>
      <c r="BA604" s="744"/>
      <c r="BB604" s="744"/>
      <c r="BC604" s="744"/>
      <c r="BD604" s="744"/>
      <c r="BE604" s="744"/>
      <c r="BF604" s="744"/>
      <c r="BG604" s="744"/>
      <c r="BH604" s="744"/>
    </row>
    <row r="605" spans="1:60" s="628" customFormat="1" ht="15" customHeight="1" x14ac:dyDescent="0.25">
      <c r="A605" s="887" t="s">
        <v>0</v>
      </c>
      <c r="B605" s="887"/>
      <c r="C605" s="887"/>
      <c r="D605" s="887"/>
      <c r="E605" s="887"/>
      <c r="F605" s="887"/>
      <c r="G605" s="744"/>
      <c r="H605" s="744"/>
      <c r="I605" s="744"/>
      <c r="J605" s="744"/>
      <c r="K605" s="744"/>
      <c r="L605" s="744"/>
      <c r="M605" s="744"/>
      <c r="N605" s="744"/>
      <c r="O605" s="744"/>
      <c r="P605" s="744"/>
      <c r="Q605" s="744"/>
      <c r="R605" s="744"/>
      <c r="S605" s="744"/>
      <c r="T605" s="744"/>
      <c r="U605" s="744"/>
      <c r="V605" s="744"/>
      <c r="W605" s="744"/>
      <c r="X605" s="744"/>
      <c r="Y605" s="744"/>
      <c r="Z605" s="744"/>
      <c r="AA605" s="744"/>
      <c r="AB605" s="744"/>
      <c r="AC605" s="744"/>
      <c r="AD605" s="744"/>
      <c r="AE605" s="744"/>
      <c r="AF605" s="744"/>
      <c r="AG605" s="744"/>
      <c r="AH605" s="744"/>
      <c r="AI605" s="744"/>
      <c r="AJ605" s="744"/>
      <c r="AK605" s="744"/>
      <c r="AL605" s="744"/>
      <c r="AM605" s="744"/>
      <c r="AN605" s="744"/>
      <c r="AO605" s="744"/>
      <c r="AP605" s="744"/>
      <c r="AQ605" s="744"/>
      <c r="AR605" s="744"/>
      <c r="AS605" s="744"/>
      <c r="AT605" s="744"/>
      <c r="AU605" s="744"/>
      <c r="AV605" s="744"/>
      <c r="AW605" s="744"/>
      <c r="AX605" s="744"/>
      <c r="AY605" s="744"/>
      <c r="AZ605" s="744"/>
      <c r="BA605" s="744"/>
      <c r="BB605" s="744"/>
      <c r="BC605" s="744"/>
      <c r="BD605" s="744"/>
      <c r="BE605" s="744"/>
      <c r="BF605" s="744"/>
      <c r="BG605" s="744"/>
      <c r="BH605" s="744"/>
    </row>
    <row r="606" spans="1:60" s="628" customFormat="1" ht="15" customHeight="1" x14ac:dyDescent="0.25">
      <c r="A606" s="887" t="s">
        <v>1</v>
      </c>
      <c r="B606" s="887"/>
      <c r="C606" s="887"/>
      <c r="D606" s="887"/>
      <c r="E606" s="887"/>
      <c r="F606" s="887"/>
      <c r="G606" s="744"/>
      <c r="H606" s="744"/>
      <c r="I606" s="744"/>
      <c r="J606" s="744"/>
      <c r="K606" s="744"/>
      <c r="L606" s="744"/>
      <c r="M606" s="744"/>
      <c r="N606" s="744"/>
      <c r="O606" s="744"/>
      <c r="P606" s="744"/>
      <c r="Q606" s="744"/>
      <c r="R606" s="744"/>
      <c r="S606" s="744"/>
      <c r="T606" s="744"/>
      <c r="U606" s="744"/>
      <c r="V606" s="744"/>
      <c r="W606" s="744"/>
      <c r="X606" s="744"/>
      <c r="Y606" s="744"/>
      <c r="Z606" s="744"/>
      <c r="AA606" s="744"/>
      <c r="AB606" s="744"/>
      <c r="AC606" s="744"/>
      <c r="AD606" s="744"/>
      <c r="AE606" s="744"/>
      <c r="AF606" s="744"/>
      <c r="AG606" s="744"/>
      <c r="AH606" s="744"/>
      <c r="AI606" s="744"/>
      <c r="AJ606" s="744"/>
      <c r="AK606" s="744"/>
      <c r="AL606" s="744"/>
      <c r="AM606" s="744"/>
      <c r="AN606" s="744"/>
      <c r="AO606" s="744"/>
      <c r="AP606" s="744"/>
      <c r="AQ606" s="744"/>
      <c r="AR606" s="744"/>
      <c r="AS606" s="744"/>
      <c r="AT606" s="744"/>
      <c r="AU606" s="744"/>
      <c r="AV606" s="744"/>
      <c r="AW606" s="744"/>
      <c r="AX606" s="744"/>
      <c r="AY606" s="744"/>
      <c r="AZ606" s="744"/>
      <c r="BA606" s="744"/>
      <c r="BB606" s="744"/>
      <c r="BC606" s="744"/>
      <c r="BD606" s="744"/>
      <c r="BE606" s="744"/>
      <c r="BF606" s="744"/>
      <c r="BG606" s="744"/>
      <c r="BH606" s="744"/>
    </row>
    <row r="607" spans="1:60" s="746" customFormat="1" ht="15" customHeight="1" x14ac:dyDescent="0.25">
      <c r="A607" s="889" t="s">
        <v>8718</v>
      </c>
      <c r="B607" s="889"/>
      <c r="C607" s="889"/>
      <c r="D607" s="889"/>
      <c r="E607" s="889"/>
      <c r="F607" s="889"/>
      <c r="G607" s="744"/>
      <c r="H607" s="745"/>
      <c r="I607" s="745"/>
      <c r="J607" s="745"/>
      <c r="K607" s="745"/>
      <c r="L607" s="745"/>
      <c r="M607" s="745"/>
      <c r="N607" s="745"/>
      <c r="O607" s="745"/>
      <c r="P607" s="745"/>
      <c r="Q607" s="745"/>
      <c r="R607" s="745"/>
      <c r="S607" s="745"/>
      <c r="T607" s="745"/>
      <c r="U607" s="745"/>
      <c r="V607" s="745"/>
      <c r="W607" s="745"/>
      <c r="X607" s="745"/>
      <c r="Y607" s="745"/>
      <c r="Z607" s="745"/>
      <c r="AA607" s="745"/>
      <c r="AB607" s="745"/>
      <c r="AC607" s="745"/>
      <c r="AD607" s="745"/>
      <c r="AE607" s="745"/>
      <c r="AF607" s="745"/>
      <c r="AG607" s="745"/>
      <c r="AH607" s="745"/>
      <c r="AI607" s="745"/>
      <c r="AJ607" s="745"/>
      <c r="AK607" s="745"/>
      <c r="AL607" s="745"/>
      <c r="AM607" s="745"/>
      <c r="AN607" s="745"/>
      <c r="AO607" s="745"/>
      <c r="AP607" s="745"/>
      <c r="AQ607" s="745"/>
      <c r="AR607" s="745"/>
      <c r="AS607" s="745"/>
      <c r="AT607" s="745"/>
      <c r="AU607" s="745"/>
      <c r="AV607" s="745"/>
      <c r="AW607" s="745"/>
      <c r="AX607" s="745"/>
      <c r="AY607" s="745"/>
      <c r="AZ607" s="745"/>
      <c r="BA607" s="745"/>
      <c r="BB607" s="745"/>
      <c r="BC607" s="745"/>
      <c r="BD607" s="745"/>
      <c r="BE607" s="745"/>
      <c r="BF607" s="745"/>
      <c r="BG607" s="745"/>
      <c r="BH607" s="745"/>
    </row>
    <row r="608" spans="1:60" s="746" customFormat="1" ht="15" customHeight="1" x14ac:dyDescent="0.25">
      <c r="A608" s="889" t="s">
        <v>2</v>
      </c>
      <c r="B608" s="889"/>
      <c r="C608" s="889"/>
      <c r="D608" s="889"/>
      <c r="E608" s="889"/>
      <c r="F608" s="889"/>
      <c r="G608" s="744"/>
      <c r="H608" s="745"/>
      <c r="I608" s="745"/>
      <c r="J608" s="745"/>
      <c r="K608" s="745"/>
      <c r="L608" s="745"/>
      <c r="M608" s="745"/>
      <c r="N608" s="745"/>
      <c r="O608" s="745"/>
      <c r="P608" s="745"/>
      <c r="Q608" s="745"/>
      <c r="R608" s="745"/>
      <c r="S608" s="745"/>
      <c r="T608" s="745"/>
      <c r="U608" s="745"/>
      <c r="V608" s="745"/>
      <c r="W608" s="745"/>
      <c r="X608" s="745"/>
      <c r="Y608" s="745"/>
      <c r="Z608" s="745"/>
      <c r="AA608" s="745"/>
      <c r="AB608" s="745"/>
      <c r="AC608" s="745"/>
      <c r="AD608" s="745"/>
      <c r="AE608" s="745"/>
      <c r="AF608" s="745"/>
      <c r="AG608" s="745"/>
      <c r="AH608" s="745"/>
      <c r="AI608" s="745"/>
      <c r="AJ608" s="745"/>
      <c r="AK608" s="745"/>
      <c r="AL608" s="745"/>
      <c r="AM608" s="745"/>
      <c r="AN608" s="745"/>
      <c r="AO608" s="745"/>
      <c r="AP608" s="745"/>
      <c r="AQ608" s="745"/>
      <c r="AR608" s="745"/>
      <c r="AS608" s="745"/>
      <c r="AT608" s="745"/>
      <c r="AU608" s="745"/>
      <c r="AV608" s="745"/>
      <c r="AW608" s="745"/>
      <c r="AX608" s="745"/>
      <c r="AY608" s="745"/>
      <c r="AZ608" s="745"/>
      <c r="BA608" s="745"/>
      <c r="BB608" s="745"/>
      <c r="BC608" s="745"/>
      <c r="BD608" s="745"/>
      <c r="BE608" s="745"/>
      <c r="BF608" s="745"/>
      <c r="BG608" s="745"/>
      <c r="BH608" s="745"/>
    </row>
    <row r="609" spans="1:60" s="746" customFormat="1" ht="16.5" customHeight="1" x14ac:dyDescent="0.25">
      <c r="A609" s="747"/>
      <c r="B609" s="627"/>
      <c r="C609" s="628"/>
      <c r="D609" s="629"/>
      <c r="E609" s="630"/>
      <c r="F609" s="631"/>
      <c r="G609" s="744"/>
      <c r="H609" s="745"/>
      <c r="I609" s="745"/>
      <c r="J609" s="745"/>
      <c r="K609" s="745"/>
      <c r="L609" s="745"/>
      <c r="M609" s="745"/>
      <c r="N609" s="745"/>
      <c r="O609" s="745"/>
      <c r="P609" s="745"/>
      <c r="Q609" s="745"/>
      <c r="R609" s="745"/>
      <c r="S609" s="745"/>
      <c r="T609" s="745"/>
      <c r="U609" s="745"/>
      <c r="V609" s="745"/>
      <c r="W609" s="745"/>
      <c r="X609" s="745"/>
      <c r="Y609" s="745"/>
      <c r="Z609" s="745"/>
      <c r="AA609" s="745"/>
      <c r="AB609" s="745"/>
      <c r="AC609" s="745"/>
      <c r="AD609" s="745"/>
      <c r="AE609" s="745"/>
      <c r="AF609" s="745"/>
      <c r="AG609" s="745"/>
      <c r="AH609" s="745"/>
      <c r="AI609" s="745"/>
      <c r="AJ609" s="745"/>
      <c r="AK609" s="745"/>
      <c r="AL609" s="745"/>
      <c r="AM609" s="745"/>
      <c r="AN609" s="745"/>
      <c r="AO609" s="745"/>
      <c r="AP609" s="745"/>
      <c r="AQ609" s="745"/>
      <c r="AR609" s="745"/>
      <c r="AS609" s="745"/>
      <c r="AT609" s="745"/>
      <c r="AU609" s="745"/>
      <c r="AV609" s="745"/>
      <c r="AW609" s="745"/>
      <c r="AX609" s="745"/>
      <c r="AY609" s="745"/>
      <c r="AZ609" s="745"/>
      <c r="BA609" s="745"/>
      <c r="BB609" s="745"/>
      <c r="BC609" s="745"/>
      <c r="BD609" s="745"/>
      <c r="BE609" s="745"/>
      <c r="BF609" s="745"/>
      <c r="BG609" s="745"/>
      <c r="BH609" s="745"/>
    </row>
    <row r="610" spans="1:60" s="729" customFormat="1" ht="33" customHeight="1" x14ac:dyDescent="0.2">
      <c r="A610" s="1023" t="s">
        <v>38</v>
      </c>
      <c r="B610" s="1024"/>
      <c r="C610" s="1024"/>
      <c r="D610" s="1024"/>
      <c r="E610" s="1024"/>
      <c r="F610" s="1025"/>
      <c r="G610" s="728"/>
      <c r="H610" s="728"/>
      <c r="I610" s="728"/>
      <c r="J610" s="728"/>
      <c r="K610" s="728"/>
      <c r="L610" s="728"/>
      <c r="M610" s="728"/>
      <c r="N610" s="728"/>
      <c r="O610" s="728"/>
      <c r="P610" s="728"/>
      <c r="Q610" s="728"/>
      <c r="R610" s="728"/>
      <c r="S610" s="728"/>
      <c r="T610" s="728"/>
      <c r="U610" s="728"/>
      <c r="V610" s="728"/>
      <c r="W610" s="728"/>
      <c r="X610" s="728"/>
      <c r="Y610" s="728"/>
      <c r="Z610" s="728"/>
      <c r="AA610" s="728"/>
      <c r="AB610" s="728"/>
      <c r="AC610" s="728"/>
      <c r="AD610" s="728"/>
      <c r="AE610" s="728"/>
      <c r="AF610" s="728"/>
      <c r="AG610" s="728"/>
      <c r="AH610" s="728"/>
      <c r="AI610" s="728"/>
      <c r="AJ610" s="728"/>
      <c r="AK610" s="728"/>
      <c r="AL610" s="728"/>
      <c r="AM610" s="728"/>
      <c r="AN610" s="728"/>
      <c r="AO610" s="728"/>
      <c r="AP610" s="728"/>
      <c r="AQ610" s="728"/>
      <c r="AR610" s="728"/>
      <c r="AS610" s="728"/>
      <c r="AT610" s="728"/>
      <c r="AU610" s="728"/>
      <c r="AV610" s="728"/>
      <c r="AW610" s="728"/>
      <c r="AX610" s="728"/>
      <c r="AY610" s="728"/>
      <c r="AZ610" s="728"/>
      <c r="BA610" s="728"/>
      <c r="BB610" s="728"/>
      <c r="BC610" s="728"/>
      <c r="BD610" s="728"/>
      <c r="BE610" s="728"/>
      <c r="BF610" s="728"/>
      <c r="BG610" s="728"/>
      <c r="BH610" s="728"/>
    </row>
    <row r="611" spans="1:60" s="729" customFormat="1" ht="30" customHeight="1" x14ac:dyDescent="0.2">
      <c r="A611" s="1023" t="s">
        <v>4</v>
      </c>
      <c r="B611" s="1024"/>
      <c r="C611" s="1024"/>
      <c r="D611" s="1024"/>
      <c r="E611" s="1025"/>
      <c r="F611" s="727">
        <v>86337234.170000002</v>
      </c>
      <c r="G611" s="728"/>
      <c r="H611" s="728"/>
      <c r="I611" s="728"/>
      <c r="J611" s="728"/>
      <c r="K611" s="728"/>
      <c r="L611" s="728"/>
      <c r="M611" s="728"/>
      <c r="N611" s="728"/>
      <c r="O611" s="728"/>
      <c r="P611" s="728"/>
      <c r="Q611" s="728"/>
      <c r="R611" s="728"/>
      <c r="S611" s="728"/>
      <c r="T611" s="728"/>
      <c r="U611" s="728"/>
      <c r="V611" s="728"/>
      <c r="W611" s="728"/>
      <c r="X611" s="728"/>
      <c r="Y611" s="728"/>
      <c r="Z611" s="728"/>
      <c r="AA611" s="728"/>
      <c r="AB611" s="728"/>
      <c r="AC611" s="728"/>
      <c r="AD611" s="728"/>
      <c r="AE611" s="728"/>
      <c r="AF611" s="728"/>
      <c r="AG611" s="728"/>
      <c r="AH611" s="728"/>
      <c r="AI611" s="728"/>
      <c r="AJ611" s="728"/>
      <c r="AK611" s="728"/>
      <c r="AL611" s="728"/>
      <c r="AM611" s="728"/>
      <c r="AN611" s="728"/>
      <c r="AO611" s="728"/>
      <c r="AP611" s="728"/>
      <c r="AQ611" s="728"/>
      <c r="AR611" s="728"/>
      <c r="AS611" s="728"/>
      <c r="AT611" s="728"/>
      <c r="AU611" s="728"/>
      <c r="AV611" s="728"/>
      <c r="AW611" s="728"/>
      <c r="AX611" s="728"/>
      <c r="AY611" s="728"/>
      <c r="AZ611" s="728"/>
      <c r="BA611" s="728"/>
      <c r="BB611" s="728"/>
      <c r="BC611" s="728"/>
      <c r="BD611" s="728"/>
      <c r="BE611" s="728"/>
      <c r="BF611" s="728"/>
      <c r="BG611" s="728"/>
      <c r="BH611" s="728"/>
    </row>
    <row r="612" spans="1:60" s="729" customFormat="1" ht="12.75" customHeight="1" x14ac:dyDescent="0.2">
      <c r="A612" s="719" t="s">
        <v>5</v>
      </c>
      <c r="B612" s="719" t="s">
        <v>6</v>
      </c>
      <c r="C612" s="719" t="s">
        <v>22</v>
      </c>
      <c r="D612" s="719" t="s">
        <v>8</v>
      </c>
      <c r="E612" s="719" t="s">
        <v>9</v>
      </c>
      <c r="F612" s="719" t="s">
        <v>6181</v>
      </c>
      <c r="G612" s="728"/>
      <c r="H612" s="728"/>
      <c r="I612" s="728"/>
      <c r="J612" s="728"/>
      <c r="K612" s="728"/>
      <c r="L612" s="728"/>
      <c r="M612" s="728"/>
      <c r="N612" s="728"/>
      <c r="O612" s="728"/>
      <c r="P612" s="728"/>
      <c r="Q612" s="728"/>
      <c r="R612" s="728"/>
      <c r="S612" s="728"/>
      <c r="T612" s="728"/>
      <c r="U612" s="728"/>
      <c r="V612" s="728"/>
      <c r="W612" s="728"/>
      <c r="X612" s="728"/>
      <c r="Y612" s="728"/>
      <c r="Z612" s="728"/>
      <c r="AA612" s="728"/>
      <c r="AB612" s="728"/>
      <c r="AC612" s="728"/>
      <c r="AD612" s="728"/>
      <c r="AE612" s="728"/>
      <c r="AF612" s="728"/>
      <c r="AG612" s="728"/>
      <c r="AH612" s="728"/>
      <c r="AI612" s="728"/>
      <c r="AJ612" s="728"/>
      <c r="AK612" s="728"/>
      <c r="AL612" s="728"/>
      <c r="AM612" s="728"/>
      <c r="AN612" s="728"/>
      <c r="AO612" s="728"/>
      <c r="AP612" s="728"/>
      <c r="AQ612" s="728"/>
      <c r="AR612" s="728"/>
      <c r="AS612" s="728"/>
      <c r="AT612" s="728"/>
      <c r="AU612" s="728"/>
      <c r="AV612" s="728"/>
      <c r="AW612" s="728"/>
      <c r="AX612" s="728"/>
      <c r="AY612" s="728"/>
      <c r="AZ612" s="728"/>
      <c r="BA612" s="728"/>
      <c r="BB612" s="728"/>
      <c r="BC612" s="728"/>
      <c r="BD612" s="728"/>
      <c r="BE612" s="728"/>
      <c r="BF612" s="728"/>
      <c r="BG612" s="728"/>
      <c r="BH612" s="728"/>
    </row>
    <row r="613" spans="1:60" ht="11.25" customHeight="1" x14ac:dyDescent="0.2">
      <c r="A613" s="134"/>
      <c r="B613" s="16"/>
      <c r="C613" s="2" t="s">
        <v>387</v>
      </c>
      <c r="D613" s="819"/>
      <c r="E613" s="608"/>
      <c r="F613" s="332">
        <f>F611+D613</f>
        <v>86337234.170000002</v>
      </c>
    </row>
    <row r="614" spans="1:60" x14ac:dyDescent="0.2">
      <c r="A614" s="134"/>
      <c r="B614" s="16"/>
      <c r="C614" s="2" t="s">
        <v>32</v>
      </c>
      <c r="D614" s="128"/>
      <c r="E614" s="40"/>
      <c r="F614" s="332">
        <f>F613</f>
        <v>86337234.170000002</v>
      </c>
    </row>
    <row r="615" spans="1:60" x14ac:dyDescent="0.2">
      <c r="A615" s="134"/>
      <c r="B615" s="16"/>
      <c r="C615" s="2" t="s">
        <v>1330</v>
      </c>
      <c r="D615" s="128"/>
      <c r="E615" s="42"/>
      <c r="F615" s="332">
        <f>F614-E615</f>
        <v>86337234.170000002</v>
      </c>
    </row>
    <row r="616" spans="1:60" x14ac:dyDescent="0.2">
      <c r="A616" s="134"/>
      <c r="B616" s="16"/>
      <c r="C616" s="2" t="s">
        <v>1334</v>
      </c>
      <c r="D616" s="128"/>
      <c r="E616" s="40"/>
      <c r="F616" s="332">
        <f t="shared" ref="F616" si="5">F615</f>
        <v>86337234.170000002</v>
      </c>
      <c r="G616" s="860"/>
      <c r="H616" s="860"/>
    </row>
    <row r="617" spans="1:60" ht="15" customHeight="1" x14ac:dyDescent="0.2">
      <c r="A617" s="134"/>
      <c r="B617" s="16"/>
      <c r="C617" s="2" t="s">
        <v>1331</v>
      </c>
      <c r="D617" s="128"/>
      <c r="E617" s="42"/>
      <c r="F617" s="332">
        <f>F616-E617</f>
        <v>86337234.170000002</v>
      </c>
      <c r="G617" s="860"/>
    </row>
    <row r="618" spans="1:60" ht="15" hidden="1" customHeight="1" x14ac:dyDescent="0.2">
      <c r="A618" s="134"/>
      <c r="B618" s="16"/>
      <c r="C618" s="2" t="s">
        <v>6174</v>
      </c>
      <c r="D618" s="128"/>
      <c r="E618" s="40"/>
      <c r="F618" s="332"/>
    </row>
    <row r="619" spans="1:60" ht="15" customHeight="1" x14ac:dyDescent="0.2">
      <c r="A619" s="134"/>
      <c r="B619" s="16"/>
      <c r="C619" s="2" t="s">
        <v>6198</v>
      </c>
      <c r="D619" s="128"/>
      <c r="E619" s="42"/>
      <c r="F619" s="332">
        <f>F617-E619</f>
        <v>86337234.170000002</v>
      </c>
    </row>
    <row r="620" spans="1:60" x14ac:dyDescent="0.2">
      <c r="A620" s="134"/>
      <c r="B620" s="16"/>
      <c r="C620" s="2" t="s">
        <v>1333</v>
      </c>
      <c r="D620" s="128"/>
      <c r="E620" s="42"/>
      <c r="F620" s="332">
        <f>F619-E620</f>
        <v>86337234.170000002</v>
      </c>
    </row>
    <row r="621" spans="1:60" x14ac:dyDescent="0.2">
      <c r="A621" s="134"/>
      <c r="B621" s="16"/>
      <c r="C621" s="2" t="s">
        <v>2372</v>
      </c>
      <c r="D621" s="128"/>
      <c r="E621" s="40"/>
      <c r="F621" s="332">
        <f>F620+D621</f>
        <v>86337234.170000002</v>
      </c>
    </row>
    <row r="622" spans="1:60" x14ac:dyDescent="0.2">
      <c r="A622" s="134"/>
      <c r="B622" s="16"/>
      <c r="C622" s="2" t="s">
        <v>4384</v>
      </c>
      <c r="D622" s="42"/>
      <c r="E622" s="40"/>
      <c r="F622" s="332">
        <f>F621+D622</f>
        <v>86337234.170000002</v>
      </c>
    </row>
    <row r="623" spans="1:60" x14ac:dyDescent="0.2">
      <c r="A623" s="59"/>
      <c r="B623" s="20"/>
      <c r="C623" s="86"/>
      <c r="D623" s="72"/>
      <c r="E623" s="65"/>
      <c r="F623" s="164"/>
    </row>
    <row r="624" spans="1:60" s="628" customFormat="1" ht="15" customHeight="1" x14ac:dyDescent="0.25">
      <c r="A624" s="738"/>
      <c r="B624" s="739"/>
      <c r="C624" s="749"/>
      <c r="D624" s="741"/>
      <c r="E624" s="742"/>
      <c r="F624" s="750"/>
      <c r="G624" s="744"/>
      <c r="H624" s="744"/>
      <c r="I624" s="744"/>
      <c r="J624" s="744"/>
      <c r="K624" s="744"/>
      <c r="L624" s="744"/>
      <c r="M624" s="744"/>
      <c r="N624" s="744"/>
      <c r="O624" s="744"/>
      <c r="P624" s="744"/>
      <c r="Q624" s="744"/>
      <c r="R624" s="744"/>
      <c r="S624" s="744"/>
      <c r="T624" s="744"/>
      <c r="U624" s="744"/>
      <c r="V624" s="744"/>
      <c r="W624" s="744"/>
      <c r="X624" s="744"/>
      <c r="Y624" s="744"/>
      <c r="Z624" s="744"/>
      <c r="AA624" s="744"/>
      <c r="AB624" s="744"/>
      <c r="AC624" s="744"/>
      <c r="AD624" s="744"/>
      <c r="AE624" s="744"/>
      <c r="AF624" s="744"/>
      <c r="AG624" s="744"/>
      <c r="AH624" s="744"/>
      <c r="AI624" s="744"/>
      <c r="AJ624" s="744"/>
      <c r="AK624" s="744"/>
      <c r="AL624" s="744"/>
      <c r="AM624" s="744"/>
      <c r="AN624" s="744"/>
      <c r="AO624" s="744"/>
      <c r="AP624" s="744"/>
      <c r="AQ624" s="744"/>
      <c r="AR624" s="744"/>
      <c r="AS624" s="744"/>
      <c r="AT624" s="744"/>
      <c r="AU624" s="744"/>
      <c r="AV624" s="744"/>
      <c r="AW624" s="744"/>
      <c r="AX624" s="744"/>
      <c r="AY624" s="744"/>
      <c r="AZ624" s="744"/>
      <c r="BA624" s="744"/>
      <c r="BB624" s="744"/>
      <c r="BC624" s="744"/>
      <c r="BD624" s="744"/>
      <c r="BE624" s="744"/>
      <c r="BF624" s="744"/>
      <c r="BG624" s="744"/>
      <c r="BH624" s="744"/>
    </row>
    <row r="625" spans="1:60" s="628" customFormat="1" ht="15" customHeight="1" x14ac:dyDescent="0.25">
      <c r="A625" s="887" t="s">
        <v>0</v>
      </c>
      <c r="B625" s="887"/>
      <c r="C625" s="887"/>
      <c r="D625" s="887"/>
      <c r="E625" s="887"/>
      <c r="F625" s="887"/>
      <c r="G625" s="744"/>
      <c r="H625" s="744"/>
      <c r="I625" s="744"/>
      <c r="J625" s="744"/>
      <c r="K625" s="744"/>
      <c r="L625" s="744"/>
      <c r="M625" s="744"/>
      <c r="N625" s="744"/>
      <c r="O625" s="744"/>
      <c r="P625" s="744"/>
      <c r="Q625" s="744"/>
      <c r="R625" s="744"/>
      <c r="S625" s="744"/>
      <c r="T625" s="744"/>
      <c r="U625" s="744"/>
      <c r="V625" s="744"/>
      <c r="W625" s="744"/>
      <c r="X625" s="744"/>
      <c r="Y625" s="744"/>
      <c r="Z625" s="744"/>
      <c r="AA625" s="744"/>
      <c r="AB625" s="744"/>
      <c r="AC625" s="744"/>
      <c r="AD625" s="744"/>
      <c r="AE625" s="744"/>
      <c r="AF625" s="744"/>
      <c r="AG625" s="744"/>
      <c r="AH625" s="744"/>
      <c r="AI625" s="744"/>
      <c r="AJ625" s="744"/>
      <c r="AK625" s="744"/>
      <c r="AL625" s="744"/>
      <c r="AM625" s="744"/>
      <c r="AN625" s="744"/>
      <c r="AO625" s="744"/>
      <c r="AP625" s="744"/>
      <c r="AQ625" s="744"/>
      <c r="AR625" s="744"/>
      <c r="AS625" s="744"/>
      <c r="AT625" s="744"/>
      <c r="AU625" s="744"/>
      <c r="AV625" s="744"/>
      <c r="AW625" s="744"/>
      <c r="AX625" s="744"/>
      <c r="AY625" s="744"/>
      <c r="AZ625" s="744"/>
      <c r="BA625" s="744"/>
      <c r="BB625" s="744"/>
      <c r="BC625" s="744"/>
      <c r="BD625" s="744"/>
      <c r="BE625" s="744"/>
      <c r="BF625" s="744"/>
      <c r="BG625" s="744"/>
      <c r="BH625" s="744"/>
    </row>
    <row r="626" spans="1:60" s="628" customFormat="1" ht="15" customHeight="1" x14ac:dyDescent="0.25">
      <c r="A626" s="887" t="s">
        <v>1</v>
      </c>
      <c r="B626" s="887"/>
      <c r="C626" s="887"/>
      <c r="D626" s="887"/>
      <c r="E626" s="887"/>
      <c r="F626" s="887"/>
      <c r="G626" s="744"/>
      <c r="H626" s="744"/>
      <c r="I626" s="744"/>
      <c r="J626" s="744"/>
      <c r="K626" s="744"/>
      <c r="L626" s="744"/>
      <c r="M626" s="744"/>
      <c r="N626" s="744"/>
      <c r="O626" s="744"/>
      <c r="P626" s="744"/>
      <c r="Q626" s="744"/>
      <c r="R626" s="744"/>
      <c r="S626" s="744"/>
      <c r="T626" s="744"/>
      <c r="U626" s="744"/>
      <c r="V626" s="744"/>
      <c r="W626" s="744"/>
      <c r="X626" s="744"/>
      <c r="Y626" s="744"/>
      <c r="Z626" s="744"/>
      <c r="AA626" s="744"/>
      <c r="AB626" s="744"/>
      <c r="AC626" s="744"/>
      <c r="AD626" s="744"/>
      <c r="AE626" s="744"/>
      <c r="AF626" s="744"/>
      <c r="AG626" s="744"/>
      <c r="AH626" s="744"/>
      <c r="AI626" s="744"/>
      <c r="AJ626" s="744"/>
      <c r="AK626" s="744"/>
      <c r="AL626" s="744"/>
      <c r="AM626" s="744"/>
      <c r="AN626" s="744"/>
      <c r="AO626" s="744"/>
      <c r="AP626" s="744"/>
      <c r="AQ626" s="744"/>
      <c r="AR626" s="744"/>
      <c r="AS626" s="744"/>
      <c r="AT626" s="744"/>
      <c r="AU626" s="744"/>
      <c r="AV626" s="744"/>
      <c r="AW626" s="744"/>
      <c r="AX626" s="744"/>
      <c r="AY626" s="744"/>
      <c r="AZ626" s="744"/>
      <c r="BA626" s="744"/>
      <c r="BB626" s="744"/>
      <c r="BC626" s="744"/>
      <c r="BD626" s="744"/>
      <c r="BE626" s="744"/>
      <c r="BF626" s="744"/>
      <c r="BG626" s="744"/>
      <c r="BH626" s="744"/>
    </row>
    <row r="627" spans="1:60" s="628" customFormat="1" ht="15" customHeight="1" x14ac:dyDescent="0.25">
      <c r="A627" s="889" t="s">
        <v>8718</v>
      </c>
      <c r="B627" s="889"/>
      <c r="C627" s="889"/>
      <c r="D627" s="889"/>
      <c r="E627" s="889"/>
      <c r="F627" s="889"/>
      <c r="G627" s="744"/>
      <c r="H627" s="744"/>
      <c r="I627" s="744"/>
      <c r="J627" s="744"/>
      <c r="K627" s="744"/>
      <c r="L627" s="744"/>
      <c r="M627" s="744"/>
      <c r="N627" s="744"/>
      <c r="O627" s="744"/>
      <c r="P627" s="744"/>
      <c r="Q627" s="744"/>
      <c r="R627" s="744"/>
      <c r="S627" s="744"/>
      <c r="T627" s="744"/>
      <c r="U627" s="744"/>
      <c r="V627" s="744"/>
      <c r="W627" s="744"/>
      <c r="X627" s="744"/>
      <c r="Y627" s="744"/>
      <c r="Z627" s="744"/>
      <c r="AA627" s="744"/>
      <c r="AB627" s="744"/>
      <c r="AC627" s="744"/>
      <c r="AD627" s="744"/>
      <c r="AE627" s="744"/>
      <c r="AF627" s="744"/>
      <c r="AG627" s="744"/>
      <c r="AH627" s="744"/>
      <c r="AI627" s="744"/>
      <c r="AJ627" s="744"/>
      <c r="AK627" s="744"/>
      <c r="AL627" s="744"/>
      <c r="AM627" s="744"/>
      <c r="AN627" s="744"/>
      <c r="AO627" s="744"/>
      <c r="AP627" s="744"/>
      <c r="AQ627" s="744"/>
      <c r="AR627" s="744"/>
      <c r="AS627" s="744"/>
      <c r="AT627" s="744"/>
      <c r="AU627" s="744"/>
      <c r="AV627" s="744"/>
      <c r="AW627" s="744"/>
      <c r="AX627" s="744"/>
      <c r="AY627" s="744"/>
      <c r="AZ627" s="744"/>
      <c r="BA627" s="744"/>
      <c r="BB627" s="744"/>
      <c r="BC627" s="744"/>
      <c r="BD627" s="744"/>
      <c r="BE627" s="744"/>
      <c r="BF627" s="744"/>
      <c r="BG627" s="744"/>
      <c r="BH627" s="744"/>
    </row>
    <row r="628" spans="1:60" s="628" customFormat="1" ht="15" customHeight="1" x14ac:dyDescent="0.25">
      <c r="A628" s="889" t="s">
        <v>2</v>
      </c>
      <c r="B628" s="889"/>
      <c r="C628" s="889"/>
      <c r="D628" s="889"/>
      <c r="E628" s="889"/>
      <c r="F628" s="889"/>
      <c r="G628" s="744"/>
      <c r="H628" s="744"/>
      <c r="I628" s="744"/>
      <c r="J628" s="744"/>
      <c r="K628" s="744"/>
      <c r="L628" s="744"/>
      <c r="M628" s="744"/>
      <c r="N628" s="744"/>
      <c r="O628" s="744"/>
      <c r="P628" s="744"/>
      <c r="Q628" s="744"/>
      <c r="R628" s="744"/>
      <c r="S628" s="744"/>
      <c r="T628" s="744"/>
      <c r="U628" s="744"/>
      <c r="V628" s="744"/>
      <c r="W628" s="744"/>
      <c r="X628" s="744"/>
      <c r="Y628" s="744"/>
      <c r="Z628" s="744"/>
      <c r="AA628" s="744"/>
      <c r="AB628" s="744"/>
      <c r="AC628" s="744"/>
      <c r="AD628" s="744"/>
      <c r="AE628" s="744"/>
      <c r="AF628" s="744"/>
      <c r="AG628" s="744"/>
      <c r="AH628" s="744"/>
      <c r="AI628" s="744"/>
      <c r="AJ628" s="744"/>
      <c r="AK628" s="744"/>
      <c r="AL628" s="744"/>
      <c r="AM628" s="744"/>
      <c r="AN628" s="744"/>
      <c r="AO628" s="744"/>
      <c r="AP628" s="744"/>
      <c r="AQ628" s="744"/>
      <c r="AR628" s="744"/>
      <c r="AS628" s="744"/>
      <c r="AT628" s="744"/>
      <c r="AU628" s="744"/>
      <c r="AV628" s="744"/>
      <c r="AW628" s="744"/>
      <c r="AX628" s="744"/>
      <c r="AY628" s="744"/>
      <c r="AZ628" s="744"/>
      <c r="BA628" s="744"/>
      <c r="BB628" s="744"/>
      <c r="BC628" s="744"/>
      <c r="BD628" s="744"/>
      <c r="BE628" s="744"/>
      <c r="BF628" s="744"/>
      <c r="BG628" s="744"/>
      <c r="BH628" s="744"/>
    </row>
    <row r="629" spans="1:60" s="628" customFormat="1" ht="15" customHeight="1" x14ac:dyDescent="0.25">
      <c r="A629" s="747"/>
      <c r="B629" s="627"/>
      <c r="D629" s="629"/>
      <c r="E629" s="630"/>
      <c r="F629" s="631"/>
      <c r="G629" s="744"/>
      <c r="H629" s="744"/>
      <c r="I629" s="744"/>
      <c r="J629" s="744"/>
      <c r="K629" s="744"/>
      <c r="L629" s="744"/>
      <c r="M629" s="744"/>
      <c r="N629" s="744"/>
      <c r="O629" s="744"/>
      <c r="P629" s="744"/>
      <c r="Q629" s="744"/>
      <c r="R629" s="744"/>
      <c r="S629" s="744"/>
      <c r="T629" s="744"/>
      <c r="U629" s="744"/>
      <c r="V629" s="744"/>
      <c r="W629" s="744"/>
      <c r="X629" s="744"/>
      <c r="Y629" s="744"/>
      <c r="Z629" s="744"/>
      <c r="AA629" s="744"/>
      <c r="AB629" s="744"/>
      <c r="AC629" s="744"/>
      <c r="AD629" s="744"/>
      <c r="AE629" s="744"/>
      <c r="AF629" s="744"/>
      <c r="AG629" s="744"/>
      <c r="AH629" s="744"/>
      <c r="AI629" s="744"/>
      <c r="AJ629" s="744"/>
      <c r="AK629" s="744"/>
      <c r="AL629" s="744"/>
      <c r="AM629" s="744"/>
      <c r="AN629" s="744"/>
      <c r="AO629" s="744"/>
      <c r="AP629" s="744"/>
      <c r="AQ629" s="744"/>
      <c r="AR629" s="744"/>
      <c r="AS629" s="744"/>
      <c r="AT629" s="744"/>
      <c r="AU629" s="744"/>
      <c r="AV629" s="744"/>
      <c r="AW629" s="744"/>
      <c r="AX629" s="744"/>
      <c r="AY629" s="744"/>
      <c r="AZ629" s="744"/>
      <c r="BA629" s="744"/>
      <c r="BB629" s="744"/>
      <c r="BC629" s="744"/>
      <c r="BD629" s="744"/>
      <c r="BE629" s="744"/>
      <c r="BF629" s="744"/>
      <c r="BG629" s="744"/>
      <c r="BH629" s="744"/>
    </row>
    <row r="630" spans="1:60" s="628" customFormat="1" ht="33" customHeight="1" x14ac:dyDescent="0.25">
      <c r="A630" s="1023" t="s">
        <v>25</v>
      </c>
      <c r="B630" s="1024"/>
      <c r="C630" s="1024"/>
      <c r="D630" s="1024"/>
      <c r="E630" s="1024"/>
      <c r="F630" s="1025"/>
      <c r="G630" s="744"/>
      <c r="H630" s="744"/>
      <c r="I630" s="744"/>
      <c r="J630" s="744"/>
      <c r="K630" s="744"/>
      <c r="L630" s="744"/>
      <c r="M630" s="744"/>
      <c r="N630" s="744"/>
      <c r="O630" s="744"/>
      <c r="P630" s="744"/>
      <c r="Q630" s="744"/>
      <c r="R630" s="744"/>
      <c r="S630" s="744"/>
      <c r="T630" s="744"/>
      <c r="U630" s="744"/>
      <c r="V630" s="744"/>
      <c r="W630" s="744"/>
      <c r="X630" s="744"/>
      <c r="Y630" s="744"/>
      <c r="Z630" s="744"/>
      <c r="AA630" s="744"/>
      <c r="AB630" s="744"/>
      <c r="AC630" s="744"/>
      <c r="AD630" s="744"/>
      <c r="AE630" s="744"/>
      <c r="AF630" s="744"/>
      <c r="AG630" s="744"/>
      <c r="AH630" s="744"/>
      <c r="AI630" s="744"/>
      <c r="AJ630" s="744"/>
      <c r="AK630" s="744"/>
      <c r="AL630" s="744"/>
      <c r="AM630" s="744"/>
      <c r="AN630" s="744"/>
      <c r="AO630" s="744"/>
      <c r="AP630" s="744"/>
      <c r="AQ630" s="744"/>
      <c r="AR630" s="744"/>
      <c r="AS630" s="744"/>
      <c r="AT630" s="744"/>
      <c r="AU630" s="744"/>
      <c r="AV630" s="744"/>
      <c r="AW630" s="744"/>
      <c r="AX630" s="744"/>
      <c r="AY630" s="744"/>
      <c r="AZ630" s="744"/>
      <c r="BA630" s="744"/>
      <c r="BB630" s="744"/>
      <c r="BC630" s="744"/>
      <c r="BD630" s="744"/>
      <c r="BE630" s="744"/>
      <c r="BF630" s="744"/>
      <c r="BG630" s="744"/>
      <c r="BH630" s="744"/>
    </row>
    <row r="631" spans="1:60" s="729" customFormat="1" ht="30" customHeight="1" x14ac:dyDescent="0.2">
      <c r="A631" s="1023" t="s">
        <v>4</v>
      </c>
      <c r="B631" s="1024"/>
      <c r="C631" s="1024"/>
      <c r="D631" s="1024"/>
      <c r="E631" s="1025"/>
      <c r="F631" s="727">
        <v>264013.01</v>
      </c>
      <c r="G631" s="728"/>
      <c r="H631" s="728"/>
      <c r="I631" s="728"/>
      <c r="J631" s="728"/>
      <c r="K631" s="728"/>
      <c r="L631" s="728"/>
      <c r="M631" s="728"/>
      <c r="N631" s="728"/>
      <c r="O631" s="728"/>
      <c r="P631" s="728"/>
      <c r="Q631" s="728"/>
      <c r="R631" s="728"/>
      <c r="S631" s="728"/>
      <c r="T631" s="728"/>
      <c r="U631" s="728"/>
      <c r="V631" s="728"/>
      <c r="W631" s="728"/>
      <c r="X631" s="728"/>
      <c r="Y631" s="728"/>
      <c r="Z631" s="728"/>
      <c r="AA631" s="728"/>
      <c r="AB631" s="728"/>
      <c r="AC631" s="728"/>
      <c r="AD631" s="728"/>
      <c r="AE631" s="728"/>
      <c r="AF631" s="728"/>
      <c r="AG631" s="728"/>
      <c r="AH631" s="728"/>
      <c r="AI631" s="728"/>
      <c r="AJ631" s="728"/>
      <c r="AK631" s="728"/>
      <c r="AL631" s="728"/>
      <c r="AM631" s="728"/>
      <c r="AN631" s="728"/>
      <c r="AO631" s="728"/>
      <c r="AP631" s="728"/>
      <c r="AQ631" s="728"/>
      <c r="AR631" s="728"/>
      <c r="AS631" s="728"/>
      <c r="AT631" s="728"/>
      <c r="AU631" s="728"/>
      <c r="AV631" s="728"/>
      <c r="AW631" s="728"/>
      <c r="AX631" s="728"/>
      <c r="AY631" s="728"/>
      <c r="AZ631" s="728"/>
      <c r="BA631" s="728"/>
      <c r="BB631" s="728"/>
      <c r="BC631" s="728"/>
      <c r="BD631" s="728"/>
      <c r="BE631" s="728"/>
      <c r="BF631" s="728"/>
      <c r="BG631" s="728"/>
      <c r="BH631" s="728"/>
    </row>
    <row r="632" spans="1:60" s="729" customFormat="1" ht="12" x14ac:dyDescent="0.2">
      <c r="A632" s="719" t="s">
        <v>5</v>
      </c>
      <c r="B632" s="719" t="s">
        <v>23</v>
      </c>
      <c r="C632" s="719" t="s">
        <v>22</v>
      </c>
      <c r="D632" s="719" t="s">
        <v>8</v>
      </c>
      <c r="E632" s="719" t="s">
        <v>9</v>
      </c>
      <c r="F632" s="719"/>
      <c r="G632" s="728"/>
      <c r="H632" s="728"/>
      <c r="I632" s="728"/>
      <c r="J632" s="728"/>
      <c r="K632" s="728"/>
      <c r="L632" s="728"/>
      <c r="M632" s="728"/>
      <c r="N632" s="728"/>
      <c r="O632" s="728"/>
      <c r="P632" s="728"/>
      <c r="Q632" s="728"/>
      <c r="R632" s="728"/>
      <c r="S632" s="728"/>
      <c r="T632" s="728"/>
      <c r="U632" s="728"/>
      <c r="V632" s="728"/>
      <c r="W632" s="728"/>
      <c r="X632" s="728"/>
      <c r="Y632" s="728"/>
      <c r="Z632" s="728"/>
      <c r="AA632" s="728"/>
      <c r="AB632" s="728"/>
      <c r="AC632" s="728"/>
      <c r="AD632" s="728"/>
      <c r="AE632" s="728"/>
      <c r="AF632" s="728"/>
      <c r="AG632" s="728"/>
      <c r="AH632" s="728"/>
      <c r="AI632" s="728"/>
      <c r="AJ632" s="728"/>
      <c r="AK632" s="728"/>
      <c r="AL632" s="728"/>
      <c r="AM632" s="728"/>
      <c r="AN632" s="728"/>
      <c r="AO632" s="728"/>
      <c r="AP632" s="728"/>
      <c r="AQ632" s="728"/>
      <c r="AR632" s="728"/>
      <c r="AS632" s="728"/>
      <c r="AT632" s="728"/>
      <c r="AU632" s="728"/>
      <c r="AV632" s="728"/>
      <c r="AW632" s="728"/>
      <c r="AX632" s="728"/>
      <c r="AY632" s="728"/>
      <c r="AZ632" s="728"/>
      <c r="BA632" s="728"/>
      <c r="BB632" s="728"/>
      <c r="BC632" s="728"/>
      <c r="BD632" s="728"/>
      <c r="BE632" s="728"/>
      <c r="BF632" s="728"/>
      <c r="BG632" s="728"/>
      <c r="BH632" s="728"/>
    </row>
    <row r="633" spans="1:60" s="729" customFormat="1" ht="12" x14ac:dyDescent="0.2">
      <c r="A633" s="87"/>
      <c r="B633" s="27"/>
      <c r="C633" s="2" t="s">
        <v>751</v>
      </c>
      <c r="D633" s="730"/>
      <c r="E633" s="455"/>
      <c r="F633" s="41">
        <f>F631</f>
        <v>264013.01</v>
      </c>
      <c r="G633" s="728"/>
      <c r="H633" s="728"/>
      <c r="I633" s="728"/>
      <c r="J633" s="728"/>
      <c r="K633" s="728"/>
      <c r="L633" s="728"/>
      <c r="M633" s="728"/>
      <c r="N633" s="728"/>
      <c r="O633" s="728"/>
      <c r="P633" s="728"/>
      <c r="Q633" s="728"/>
      <c r="R633" s="728"/>
      <c r="S633" s="728"/>
      <c r="T633" s="728"/>
      <c r="U633" s="728"/>
      <c r="V633" s="728"/>
      <c r="W633" s="728"/>
      <c r="X633" s="728"/>
      <c r="Y633" s="728"/>
      <c r="Z633" s="728"/>
      <c r="AA633" s="728"/>
      <c r="AB633" s="728"/>
      <c r="AC633" s="728"/>
      <c r="AD633" s="728"/>
      <c r="AE633" s="728"/>
      <c r="AF633" s="728"/>
      <c r="AG633" s="728"/>
      <c r="AH633" s="728"/>
      <c r="AI633" s="728"/>
      <c r="AJ633" s="728"/>
      <c r="AK633" s="728"/>
      <c r="AL633" s="728"/>
      <c r="AM633" s="728"/>
      <c r="AN633" s="728"/>
      <c r="AO633" s="728"/>
      <c r="AP633" s="728"/>
      <c r="AQ633" s="728"/>
      <c r="AR633" s="728"/>
      <c r="AS633" s="728"/>
      <c r="AT633" s="728"/>
      <c r="AU633" s="728"/>
      <c r="AV633" s="728"/>
      <c r="AW633" s="728"/>
      <c r="AX633" s="728"/>
      <c r="AY633" s="728"/>
      <c r="AZ633" s="728"/>
      <c r="BA633" s="728"/>
      <c r="BB633" s="728"/>
      <c r="BC633" s="728"/>
      <c r="BD633" s="728"/>
      <c r="BE633" s="728"/>
      <c r="BF633" s="728"/>
      <c r="BG633" s="728"/>
      <c r="BH633" s="728"/>
    </row>
    <row r="634" spans="1:60" x14ac:dyDescent="0.2">
      <c r="A634" s="83"/>
      <c r="B634" s="34"/>
      <c r="C634" s="4" t="s">
        <v>16</v>
      </c>
      <c r="D634" s="731"/>
      <c r="E634" s="109"/>
      <c r="F634" s="732">
        <f>F633</f>
        <v>264013.01</v>
      </c>
    </row>
    <row r="635" spans="1:60" x14ac:dyDescent="0.2">
      <c r="A635" s="83"/>
      <c r="B635" s="34"/>
      <c r="C635" s="2" t="s">
        <v>6174</v>
      </c>
      <c r="D635" s="731"/>
      <c r="E635" s="42"/>
      <c r="F635" s="732">
        <f>F634-E635</f>
        <v>264013.01</v>
      </c>
    </row>
    <row r="636" spans="1:60" ht="15" customHeight="1" x14ac:dyDescent="0.2">
      <c r="A636" s="87"/>
      <c r="B636" s="27"/>
      <c r="C636" s="2" t="s">
        <v>1358</v>
      </c>
      <c r="D636" s="62"/>
      <c r="E636" s="717"/>
      <c r="F636" s="732">
        <f>F635-E636</f>
        <v>264013.01</v>
      </c>
    </row>
    <row r="637" spans="1:60" s="14" customFormat="1" x14ac:dyDescent="0.2">
      <c r="A637" s="17"/>
      <c r="B637" s="7"/>
      <c r="C637" s="7"/>
      <c r="D637" s="73"/>
      <c r="E637" s="283"/>
      <c r="F637" s="116"/>
    </row>
    <row r="638" spans="1:60" s="14" customFormat="1" x14ac:dyDescent="0.2">
      <c r="A638" s="17"/>
      <c r="B638" s="7"/>
      <c r="C638" s="7"/>
      <c r="D638" s="73"/>
      <c r="E638" s="283"/>
      <c r="F638" s="116"/>
    </row>
    <row r="639" spans="1:60" s="14" customFormat="1" x14ac:dyDescent="0.2">
      <c r="A639" s="17"/>
      <c r="B639" s="7"/>
      <c r="C639" s="7"/>
      <c r="D639" s="73"/>
      <c r="E639" s="283"/>
      <c r="F639" s="116"/>
    </row>
    <row r="640" spans="1:60" s="14" customFormat="1" x14ac:dyDescent="0.2">
      <c r="A640" s="17"/>
      <c r="B640" s="7"/>
      <c r="C640" s="7"/>
      <c r="D640" s="73"/>
      <c r="E640" s="283"/>
      <c r="F640" s="116"/>
    </row>
    <row r="641" spans="1:60" s="14" customFormat="1" x14ac:dyDescent="0.2">
      <c r="A641" s="17"/>
      <c r="B641" s="7"/>
      <c r="C641" s="7"/>
      <c r="D641" s="73"/>
      <c r="E641" s="283"/>
      <c r="F641" s="116"/>
    </row>
    <row r="642" spans="1:60" x14ac:dyDescent="0.2">
      <c r="A642" s="17"/>
      <c r="B642" s="7"/>
      <c r="C642" s="7"/>
      <c r="D642" s="73"/>
      <c r="E642" s="283"/>
      <c r="F642" s="116"/>
    </row>
    <row r="643" spans="1:60" s="628" customFormat="1" ht="15" customHeight="1" x14ac:dyDescent="0.25">
      <c r="A643" s="748"/>
      <c r="B643" s="751"/>
      <c r="C643" s="751"/>
      <c r="D643" s="752"/>
      <c r="E643" s="753"/>
      <c r="F643" s="754"/>
      <c r="G643" s="744"/>
      <c r="H643" s="744"/>
      <c r="I643" s="744"/>
      <c r="J643" s="744"/>
      <c r="K643" s="744"/>
      <c r="L643" s="744"/>
      <c r="M643" s="744"/>
      <c r="N643" s="744"/>
      <c r="O643" s="744"/>
      <c r="P643" s="744"/>
      <c r="Q643" s="744"/>
      <c r="R643" s="744"/>
      <c r="S643" s="744"/>
      <c r="T643" s="744"/>
      <c r="U643" s="744"/>
      <c r="V643" s="744"/>
      <c r="W643" s="744"/>
      <c r="X643" s="744"/>
      <c r="Y643" s="744"/>
      <c r="Z643" s="744"/>
      <c r="AA643" s="744"/>
      <c r="AB643" s="744"/>
      <c r="AC643" s="744"/>
      <c r="AD643" s="744"/>
      <c r="AE643" s="744"/>
      <c r="AF643" s="744"/>
      <c r="AG643" s="744"/>
      <c r="AH643" s="744"/>
      <c r="AI643" s="744"/>
      <c r="AJ643" s="744"/>
      <c r="AK643" s="744"/>
      <c r="AL643" s="744"/>
      <c r="AM643" s="744"/>
      <c r="AN643" s="744"/>
      <c r="AO643" s="744"/>
      <c r="AP643" s="744"/>
      <c r="AQ643" s="744"/>
      <c r="AR643" s="744"/>
      <c r="AS643" s="744"/>
      <c r="AT643" s="744"/>
      <c r="AU643" s="744"/>
      <c r="AV643" s="744"/>
      <c r="AW643" s="744"/>
      <c r="AX643" s="744"/>
      <c r="AY643" s="744"/>
      <c r="AZ643" s="744"/>
      <c r="BA643" s="744"/>
      <c r="BB643" s="744"/>
      <c r="BC643" s="744"/>
      <c r="BD643" s="744"/>
      <c r="BE643" s="744"/>
      <c r="BF643" s="744"/>
      <c r="BG643" s="744"/>
      <c r="BH643" s="744"/>
    </row>
    <row r="644" spans="1:60" s="628" customFormat="1" ht="15" customHeight="1" x14ac:dyDescent="0.25">
      <c r="A644" s="887" t="s">
        <v>0</v>
      </c>
      <c r="B644" s="887"/>
      <c r="C644" s="887"/>
      <c r="D644" s="887"/>
      <c r="E644" s="887"/>
      <c r="F644" s="887"/>
      <c r="G644" s="744"/>
      <c r="H644" s="744"/>
      <c r="I644" s="744"/>
      <c r="J644" s="744"/>
      <c r="K644" s="744"/>
      <c r="L644" s="744"/>
      <c r="M644" s="744"/>
      <c r="N644" s="744"/>
      <c r="O644" s="744"/>
      <c r="P644" s="744"/>
      <c r="Q644" s="744"/>
      <c r="R644" s="744"/>
      <c r="S644" s="744"/>
      <c r="T644" s="744"/>
      <c r="U644" s="744"/>
      <c r="V644" s="744"/>
      <c r="W644" s="744"/>
      <c r="X644" s="744"/>
      <c r="Y644" s="744"/>
      <c r="Z644" s="744"/>
      <c r="AA644" s="744"/>
      <c r="AB644" s="744"/>
      <c r="AC644" s="744"/>
      <c r="AD644" s="744"/>
      <c r="AE644" s="744"/>
      <c r="AF644" s="744"/>
      <c r="AG644" s="744"/>
      <c r="AH644" s="744"/>
      <c r="AI644" s="744"/>
      <c r="AJ644" s="744"/>
      <c r="AK644" s="744"/>
      <c r="AL644" s="744"/>
      <c r="AM644" s="744"/>
      <c r="AN644" s="744"/>
      <c r="AO644" s="744"/>
      <c r="AP644" s="744"/>
      <c r="AQ644" s="744"/>
      <c r="AR644" s="744"/>
      <c r="AS644" s="744"/>
      <c r="AT644" s="744"/>
      <c r="AU644" s="744"/>
      <c r="AV644" s="744"/>
      <c r="AW644" s="744"/>
      <c r="AX644" s="744"/>
      <c r="AY644" s="744"/>
      <c r="AZ644" s="744"/>
      <c r="BA644" s="744"/>
      <c r="BB644" s="744"/>
      <c r="BC644" s="744"/>
      <c r="BD644" s="744"/>
      <c r="BE644" s="744"/>
      <c r="BF644" s="744"/>
      <c r="BG644" s="744"/>
      <c r="BH644" s="744"/>
    </row>
    <row r="645" spans="1:60" s="628" customFormat="1" ht="15" customHeight="1" x14ac:dyDescent="0.25">
      <c r="A645" s="887" t="s">
        <v>1</v>
      </c>
      <c r="B645" s="887"/>
      <c r="C645" s="887"/>
      <c r="D645" s="887"/>
      <c r="E645" s="887"/>
      <c r="F645" s="887"/>
      <c r="G645" s="744"/>
      <c r="H645" s="744"/>
      <c r="I645" s="744"/>
      <c r="J645" s="744"/>
      <c r="K645" s="744"/>
      <c r="L645" s="744"/>
      <c r="M645" s="744"/>
      <c r="N645" s="744"/>
      <c r="O645" s="744"/>
      <c r="P645" s="744"/>
      <c r="Q645" s="744"/>
      <c r="R645" s="744"/>
      <c r="S645" s="744"/>
      <c r="T645" s="744"/>
      <c r="U645" s="744"/>
      <c r="V645" s="744"/>
      <c r="W645" s="744"/>
      <c r="X645" s="744"/>
      <c r="Y645" s="744"/>
      <c r="Z645" s="744"/>
      <c r="AA645" s="744"/>
      <c r="AB645" s="744"/>
      <c r="AC645" s="744"/>
      <c r="AD645" s="744"/>
      <c r="AE645" s="744"/>
      <c r="AF645" s="744"/>
      <c r="AG645" s="744"/>
      <c r="AH645" s="744"/>
      <c r="AI645" s="744"/>
      <c r="AJ645" s="744"/>
      <c r="AK645" s="744"/>
      <c r="AL645" s="744"/>
      <c r="AM645" s="744"/>
      <c r="AN645" s="744"/>
      <c r="AO645" s="744"/>
      <c r="AP645" s="744"/>
      <c r="AQ645" s="744"/>
      <c r="AR645" s="744"/>
      <c r="AS645" s="744"/>
      <c r="AT645" s="744"/>
      <c r="AU645" s="744"/>
      <c r="AV645" s="744"/>
      <c r="AW645" s="744"/>
      <c r="AX645" s="744"/>
      <c r="AY645" s="744"/>
      <c r="AZ645" s="744"/>
      <c r="BA645" s="744"/>
      <c r="BB645" s="744"/>
      <c r="BC645" s="744"/>
      <c r="BD645" s="744"/>
      <c r="BE645" s="744"/>
      <c r="BF645" s="744"/>
      <c r="BG645" s="744"/>
      <c r="BH645" s="744"/>
    </row>
    <row r="646" spans="1:60" s="628" customFormat="1" ht="15" customHeight="1" x14ac:dyDescent="0.25">
      <c r="A646" s="889" t="s">
        <v>8718</v>
      </c>
      <c r="B646" s="889"/>
      <c r="C646" s="889"/>
      <c r="D646" s="889"/>
      <c r="E646" s="889"/>
      <c r="F646" s="889"/>
      <c r="G646" s="744"/>
      <c r="H646" s="744"/>
      <c r="I646" s="744"/>
      <c r="J646" s="744"/>
      <c r="K646" s="744"/>
      <c r="L646" s="744"/>
      <c r="M646" s="744"/>
      <c r="N646" s="744"/>
      <c r="O646" s="744"/>
      <c r="P646" s="744"/>
      <c r="Q646" s="744"/>
      <c r="R646" s="744"/>
      <c r="S646" s="744"/>
      <c r="T646" s="744"/>
      <c r="U646" s="744"/>
      <c r="V646" s="744"/>
      <c r="W646" s="744"/>
      <c r="X646" s="744"/>
      <c r="Y646" s="744"/>
      <c r="Z646" s="744"/>
      <c r="AA646" s="744"/>
      <c r="AB646" s="744"/>
      <c r="AC646" s="744"/>
      <c r="AD646" s="744"/>
      <c r="AE646" s="744"/>
      <c r="AF646" s="744"/>
      <c r="AG646" s="744"/>
      <c r="AH646" s="744"/>
      <c r="AI646" s="744"/>
      <c r="AJ646" s="744"/>
      <c r="AK646" s="744"/>
      <c r="AL646" s="744"/>
      <c r="AM646" s="744"/>
      <c r="AN646" s="744"/>
      <c r="AO646" s="744"/>
      <c r="AP646" s="744"/>
      <c r="AQ646" s="744"/>
      <c r="AR646" s="744"/>
      <c r="AS646" s="744"/>
      <c r="AT646" s="744"/>
      <c r="AU646" s="744"/>
      <c r="AV646" s="744"/>
      <c r="AW646" s="744"/>
      <c r="AX646" s="744"/>
      <c r="AY646" s="744"/>
      <c r="AZ646" s="744"/>
      <c r="BA646" s="744"/>
      <c r="BB646" s="744"/>
      <c r="BC646" s="744"/>
      <c r="BD646" s="744"/>
      <c r="BE646" s="744"/>
      <c r="BF646" s="744"/>
      <c r="BG646" s="744"/>
      <c r="BH646" s="744"/>
    </row>
    <row r="647" spans="1:60" s="628" customFormat="1" ht="15" customHeight="1" x14ac:dyDescent="0.25">
      <c r="A647" s="889" t="s">
        <v>2</v>
      </c>
      <c r="B647" s="889"/>
      <c r="C647" s="889"/>
      <c r="D647" s="889"/>
      <c r="E647" s="889"/>
      <c r="F647" s="889"/>
      <c r="G647" s="744"/>
      <c r="H647" s="744"/>
      <c r="I647" s="744"/>
      <c r="J647" s="744"/>
      <c r="K647" s="744"/>
      <c r="L647" s="744"/>
      <c r="M647" s="744"/>
      <c r="N647" s="744"/>
      <c r="O647" s="744"/>
      <c r="P647" s="744"/>
      <c r="Q647" s="744"/>
      <c r="R647" s="744"/>
      <c r="S647" s="744"/>
      <c r="T647" s="744"/>
      <c r="U647" s="744"/>
      <c r="V647" s="744"/>
      <c r="W647" s="744"/>
      <c r="X647" s="744"/>
      <c r="Y647" s="744"/>
      <c r="Z647" s="744"/>
      <c r="AA647" s="744"/>
      <c r="AB647" s="744"/>
      <c r="AC647" s="744"/>
      <c r="AD647" s="744"/>
      <c r="AE647" s="744"/>
      <c r="AF647" s="744"/>
      <c r="AG647" s="744"/>
      <c r="AH647" s="744"/>
      <c r="AI647" s="744"/>
      <c r="AJ647" s="744"/>
      <c r="AK647" s="744"/>
      <c r="AL647" s="744"/>
      <c r="AM647" s="744"/>
      <c r="AN647" s="744"/>
      <c r="AO647" s="744"/>
      <c r="AP647" s="744"/>
      <c r="AQ647" s="744"/>
      <c r="AR647" s="744"/>
      <c r="AS647" s="744"/>
      <c r="AT647" s="744"/>
      <c r="AU647" s="744"/>
      <c r="AV647" s="744"/>
      <c r="AW647" s="744"/>
      <c r="AX647" s="744"/>
      <c r="AY647" s="744"/>
      <c r="AZ647" s="744"/>
      <c r="BA647" s="744"/>
      <c r="BB647" s="744"/>
      <c r="BC647" s="744"/>
      <c r="BD647" s="744"/>
      <c r="BE647" s="744"/>
      <c r="BF647" s="744"/>
      <c r="BG647" s="744"/>
      <c r="BH647" s="744"/>
    </row>
    <row r="648" spans="1:60" ht="15" customHeight="1" x14ac:dyDescent="0.2">
      <c r="A648" s="17"/>
      <c r="B648" s="7"/>
      <c r="C648" s="14"/>
      <c r="D648" s="69"/>
      <c r="E648" s="108"/>
      <c r="F648" s="103"/>
    </row>
    <row r="649" spans="1:60" x14ac:dyDescent="0.2">
      <c r="A649" s="17"/>
      <c r="B649" s="7"/>
      <c r="C649" s="14"/>
      <c r="D649" s="69"/>
      <c r="E649" s="108"/>
      <c r="F649" s="103"/>
    </row>
    <row r="650" spans="1:60" ht="33" customHeight="1" x14ac:dyDescent="0.2">
      <c r="A650" s="1023" t="s">
        <v>26</v>
      </c>
      <c r="B650" s="1024"/>
      <c r="C650" s="1024"/>
      <c r="D650" s="1024"/>
      <c r="E650" s="1024"/>
      <c r="F650" s="1025"/>
    </row>
    <row r="651" spans="1:60" ht="30" customHeight="1" x14ac:dyDescent="0.2">
      <c r="A651" s="1023" t="s">
        <v>4</v>
      </c>
      <c r="B651" s="1024"/>
      <c r="C651" s="1024"/>
      <c r="D651" s="1024"/>
      <c r="E651" s="1025"/>
      <c r="F651" s="832">
        <v>132008.06</v>
      </c>
      <c r="G651" s="623"/>
    </row>
    <row r="652" spans="1:60" ht="33" customHeight="1" x14ac:dyDescent="0.2">
      <c r="A652" s="719" t="s">
        <v>5</v>
      </c>
      <c r="B652" s="719" t="s">
        <v>23</v>
      </c>
      <c r="C652" s="719" t="s">
        <v>22</v>
      </c>
      <c r="D652" s="719" t="s">
        <v>8</v>
      </c>
      <c r="E652" s="719" t="s">
        <v>9</v>
      </c>
      <c r="F652" s="719"/>
      <c r="G652" s="623"/>
    </row>
    <row r="653" spans="1:60" ht="11.25" customHeight="1" x14ac:dyDescent="0.2">
      <c r="A653" s="87"/>
      <c r="B653" s="1"/>
      <c r="C653" s="2" t="s">
        <v>27</v>
      </c>
      <c r="D653" s="62"/>
      <c r="E653" s="455"/>
      <c r="F653" s="494">
        <f>F651</f>
        <v>132008.06</v>
      </c>
      <c r="G653" s="623"/>
    </row>
    <row r="654" spans="1:60" x14ac:dyDescent="0.2">
      <c r="A654" s="559"/>
      <c r="B654" s="27"/>
      <c r="C654" s="2" t="s">
        <v>751</v>
      </c>
      <c r="D654" s="63"/>
      <c r="E654" s="455"/>
      <c r="F654" s="494">
        <f>F653</f>
        <v>132008.06</v>
      </c>
      <c r="G654" s="623"/>
    </row>
    <row r="655" spans="1:60" x14ac:dyDescent="0.2">
      <c r="A655" s="87"/>
      <c r="B655" s="27"/>
      <c r="C655" s="2" t="s">
        <v>1358</v>
      </c>
      <c r="D655" s="62"/>
      <c r="E655" s="717"/>
      <c r="F655" s="494">
        <f>F654-E655</f>
        <v>132008.06</v>
      </c>
      <c r="G655" s="623"/>
    </row>
    <row r="656" spans="1:60" x14ac:dyDescent="0.2">
      <c r="A656" s="59"/>
      <c r="B656" s="7"/>
      <c r="C656" s="31"/>
      <c r="D656" s="74"/>
      <c r="E656" s="283"/>
      <c r="F656" s="116"/>
      <c r="G656" s="623"/>
    </row>
    <row r="657" spans="1:60" ht="15" customHeight="1" x14ac:dyDescent="0.2">
      <c r="A657" s="59"/>
      <c r="B657" s="7"/>
      <c r="C657" s="31"/>
      <c r="D657" s="74"/>
      <c r="E657" s="283"/>
      <c r="F657" s="116"/>
      <c r="G657" s="623"/>
    </row>
    <row r="658" spans="1:60" ht="15" customHeight="1" x14ac:dyDescent="0.2">
      <c r="A658" s="59"/>
      <c r="B658" s="7"/>
      <c r="C658" s="31"/>
      <c r="D658" s="74"/>
      <c r="E658" s="283"/>
      <c r="F658" s="116"/>
      <c r="G658" s="623"/>
    </row>
    <row r="659" spans="1:60" s="628" customFormat="1" ht="15" customHeight="1" x14ac:dyDescent="0.25">
      <c r="A659" s="738"/>
      <c r="B659" s="751"/>
      <c r="C659" s="755"/>
      <c r="D659" s="756"/>
      <c r="E659" s="753"/>
      <c r="F659" s="754"/>
      <c r="G659" s="757"/>
      <c r="H659" s="744"/>
      <c r="I659" s="744"/>
      <c r="J659" s="744"/>
      <c r="K659" s="744"/>
      <c r="L659" s="744"/>
      <c r="M659" s="744"/>
      <c r="N659" s="744"/>
      <c r="O659" s="744"/>
      <c r="P659" s="744"/>
      <c r="Q659" s="744"/>
      <c r="R659" s="744"/>
      <c r="S659" s="744"/>
      <c r="T659" s="744"/>
      <c r="U659" s="744"/>
      <c r="V659" s="744"/>
      <c r="W659" s="744"/>
      <c r="X659" s="744"/>
      <c r="Y659" s="744"/>
      <c r="Z659" s="744"/>
      <c r="AA659" s="744"/>
      <c r="AB659" s="744"/>
      <c r="AC659" s="744"/>
      <c r="AD659" s="744"/>
      <c r="AE659" s="744"/>
      <c r="AF659" s="744"/>
      <c r="AG659" s="744"/>
      <c r="AH659" s="744"/>
      <c r="AI659" s="744"/>
      <c r="AJ659" s="744"/>
      <c r="AK659" s="744"/>
      <c r="AL659" s="744"/>
      <c r="AM659" s="744"/>
      <c r="AN659" s="744"/>
      <c r="AO659" s="744"/>
      <c r="AP659" s="744"/>
      <c r="AQ659" s="744"/>
      <c r="AR659" s="744"/>
      <c r="AS659" s="744"/>
      <c r="AT659" s="744"/>
      <c r="AU659" s="744"/>
      <c r="AV659" s="744"/>
      <c r="AW659" s="744"/>
      <c r="AX659" s="744"/>
      <c r="AY659" s="744"/>
      <c r="AZ659" s="744"/>
      <c r="BA659" s="744"/>
      <c r="BB659" s="744"/>
      <c r="BC659" s="744"/>
      <c r="BD659" s="744"/>
      <c r="BE659" s="744"/>
      <c r="BF659" s="744"/>
      <c r="BG659" s="744"/>
      <c r="BH659" s="744"/>
    </row>
    <row r="660" spans="1:60" s="628" customFormat="1" ht="15" customHeight="1" x14ac:dyDescent="0.25">
      <c r="A660" s="887" t="s">
        <v>0</v>
      </c>
      <c r="B660" s="887"/>
      <c r="C660" s="887"/>
      <c r="D660" s="887"/>
      <c r="E660" s="887"/>
      <c r="F660" s="887"/>
      <c r="G660" s="757"/>
      <c r="H660" s="744"/>
      <c r="I660" s="744"/>
      <c r="J660" s="744"/>
      <c r="K660" s="744"/>
      <c r="L660" s="744"/>
      <c r="M660" s="744"/>
      <c r="N660" s="744"/>
      <c r="O660" s="744"/>
      <c r="P660" s="744"/>
      <c r="Q660" s="744"/>
      <c r="R660" s="744"/>
      <c r="S660" s="744"/>
      <c r="T660" s="744"/>
      <c r="U660" s="744"/>
      <c r="V660" s="744"/>
      <c r="W660" s="744"/>
      <c r="X660" s="744"/>
      <c r="Y660" s="744"/>
      <c r="Z660" s="744"/>
      <c r="AA660" s="744"/>
      <c r="AB660" s="744"/>
      <c r="AC660" s="744"/>
      <c r="AD660" s="744"/>
      <c r="AE660" s="744"/>
      <c r="AF660" s="744"/>
      <c r="AG660" s="744"/>
      <c r="AH660" s="744"/>
      <c r="AI660" s="744"/>
      <c r="AJ660" s="744"/>
      <c r="AK660" s="744"/>
      <c r="AL660" s="744"/>
      <c r="AM660" s="744"/>
      <c r="AN660" s="744"/>
      <c r="AO660" s="744"/>
      <c r="AP660" s="744"/>
      <c r="AQ660" s="744"/>
      <c r="AR660" s="744"/>
      <c r="AS660" s="744"/>
      <c r="AT660" s="744"/>
      <c r="AU660" s="744"/>
      <c r="AV660" s="744"/>
      <c r="AW660" s="744"/>
      <c r="AX660" s="744"/>
      <c r="AY660" s="744"/>
      <c r="AZ660" s="744"/>
      <c r="BA660" s="744"/>
      <c r="BB660" s="744"/>
      <c r="BC660" s="744"/>
      <c r="BD660" s="744"/>
      <c r="BE660" s="744"/>
      <c r="BF660" s="744"/>
      <c r="BG660" s="744"/>
      <c r="BH660" s="744"/>
    </row>
    <row r="661" spans="1:60" s="628" customFormat="1" ht="15" customHeight="1" x14ac:dyDescent="0.25">
      <c r="A661" s="887" t="s">
        <v>1</v>
      </c>
      <c r="B661" s="887"/>
      <c r="C661" s="887"/>
      <c r="D661" s="887"/>
      <c r="E661" s="887"/>
      <c r="F661" s="887"/>
      <c r="G661" s="744"/>
      <c r="H661" s="744"/>
      <c r="I661" s="744"/>
      <c r="J661" s="744"/>
      <c r="K661" s="744"/>
      <c r="L661" s="744"/>
      <c r="M661" s="744"/>
      <c r="N661" s="744"/>
      <c r="O661" s="744"/>
      <c r="P661" s="744"/>
      <c r="Q661" s="744"/>
      <c r="R661" s="744"/>
      <c r="S661" s="744"/>
      <c r="T661" s="744"/>
      <c r="U661" s="744"/>
      <c r="V661" s="744"/>
      <c r="W661" s="744"/>
      <c r="X661" s="744"/>
      <c r="Y661" s="744"/>
      <c r="Z661" s="744"/>
      <c r="AA661" s="744"/>
      <c r="AB661" s="744"/>
      <c r="AC661" s="744"/>
      <c r="AD661" s="744"/>
      <c r="AE661" s="744"/>
      <c r="AF661" s="744"/>
      <c r="AG661" s="744"/>
      <c r="AH661" s="744"/>
      <c r="AI661" s="744"/>
      <c r="AJ661" s="744"/>
      <c r="AK661" s="744"/>
      <c r="AL661" s="744"/>
      <c r="AM661" s="744"/>
      <c r="AN661" s="744"/>
      <c r="AO661" s="744"/>
      <c r="AP661" s="744"/>
      <c r="AQ661" s="744"/>
      <c r="AR661" s="744"/>
      <c r="AS661" s="744"/>
      <c r="AT661" s="744"/>
      <c r="AU661" s="744"/>
      <c r="AV661" s="744"/>
      <c r="AW661" s="744"/>
      <c r="AX661" s="744"/>
      <c r="AY661" s="744"/>
      <c r="AZ661" s="744"/>
      <c r="BA661" s="744"/>
      <c r="BB661" s="744"/>
      <c r="BC661" s="744"/>
      <c r="BD661" s="744"/>
      <c r="BE661" s="744"/>
      <c r="BF661" s="744"/>
      <c r="BG661" s="744"/>
      <c r="BH661" s="744"/>
    </row>
    <row r="662" spans="1:60" s="628" customFormat="1" ht="15" customHeight="1" x14ac:dyDescent="0.25">
      <c r="A662" s="889" t="s">
        <v>8718</v>
      </c>
      <c r="B662" s="889"/>
      <c r="C662" s="889"/>
      <c r="D662" s="889"/>
      <c r="E662" s="889"/>
      <c r="F662" s="889"/>
      <c r="G662" s="744"/>
      <c r="H662" s="744"/>
      <c r="I662" s="744"/>
      <c r="J662" s="744"/>
      <c r="K662" s="744"/>
      <c r="L662" s="744"/>
      <c r="M662" s="744"/>
      <c r="N662" s="744"/>
      <c r="O662" s="744"/>
      <c r="P662" s="744"/>
      <c r="Q662" s="744"/>
      <c r="R662" s="744"/>
      <c r="S662" s="744"/>
      <c r="T662" s="744"/>
      <c r="U662" s="744"/>
      <c r="V662" s="744"/>
      <c r="W662" s="744"/>
      <c r="X662" s="744"/>
      <c r="Y662" s="744"/>
      <c r="Z662" s="744"/>
      <c r="AA662" s="744"/>
      <c r="AB662" s="744"/>
      <c r="AC662" s="744"/>
      <c r="AD662" s="744"/>
      <c r="AE662" s="744"/>
      <c r="AF662" s="744"/>
      <c r="AG662" s="744"/>
      <c r="AH662" s="744"/>
      <c r="AI662" s="744"/>
      <c r="AJ662" s="744"/>
      <c r="AK662" s="744"/>
      <c r="AL662" s="744"/>
      <c r="AM662" s="744"/>
      <c r="AN662" s="744"/>
      <c r="AO662" s="744"/>
      <c r="AP662" s="744"/>
      <c r="AQ662" s="744"/>
      <c r="AR662" s="744"/>
      <c r="AS662" s="744"/>
      <c r="AT662" s="744"/>
      <c r="AU662" s="744"/>
      <c r="AV662" s="744"/>
      <c r="AW662" s="744"/>
      <c r="AX662" s="744"/>
      <c r="AY662" s="744"/>
      <c r="AZ662" s="744"/>
      <c r="BA662" s="744"/>
      <c r="BB662" s="744"/>
      <c r="BC662" s="744"/>
      <c r="BD662" s="744"/>
      <c r="BE662" s="744"/>
      <c r="BF662" s="744"/>
      <c r="BG662" s="744"/>
      <c r="BH662" s="744"/>
    </row>
    <row r="663" spans="1:60" s="628" customFormat="1" ht="15" customHeight="1" x14ac:dyDescent="0.25">
      <c r="A663" s="889" t="s">
        <v>2</v>
      </c>
      <c r="B663" s="889"/>
      <c r="C663" s="889"/>
      <c r="D663" s="889"/>
      <c r="E663" s="889"/>
      <c r="F663" s="889"/>
      <c r="G663" s="744"/>
      <c r="H663" s="744"/>
      <c r="I663" s="744"/>
      <c r="J663" s="744"/>
      <c r="K663" s="744"/>
      <c r="L663" s="744"/>
      <c r="M663" s="744"/>
      <c r="N663" s="744"/>
      <c r="O663" s="744"/>
      <c r="P663" s="744"/>
      <c r="Q663" s="744"/>
      <c r="R663" s="744"/>
      <c r="S663" s="744"/>
      <c r="T663" s="744"/>
      <c r="U663" s="744"/>
      <c r="V663" s="744"/>
      <c r="W663" s="744"/>
      <c r="X663" s="744"/>
      <c r="Y663" s="744"/>
      <c r="Z663" s="744"/>
      <c r="AA663" s="744"/>
      <c r="AB663" s="744"/>
      <c r="AC663" s="744"/>
      <c r="AD663" s="744"/>
      <c r="AE663" s="744"/>
      <c r="AF663" s="744"/>
      <c r="AG663" s="744"/>
      <c r="AH663" s="744"/>
      <c r="AI663" s="744"/>
      <c r="AJ663" s="744"/>
      <c r="AK663" s="744"/>
      <c r="AL663" s="744"/>
      <c r="AM663" s="744"/>
      <c r="AN663" s="744"/>
      <c r="AO663" s="744"/>
      <c r="AP663" s="744"/>
      <c r="AQ663" s="744"/>
      <c r="AR663" s="744"/>
      <c r="AS663" s="744"/>
      <c r="AT663" s="744"/>
      <c r="AU663" s="744"/>
      <c r="AV663" s="744"/>
      <c r="AW663" s="744"/>
      <c r="AX663" s="744"/>
      <c r="AY663" s="744"/>
      <c r="AZ663" s="744"/>
      <c r="BA663" s="744"/>
      <c r="BB663" s="744"/>
      <c r="BC663" s="744"/>
      <c r="BD663" s="744"/>
      <c r="BE663" s="744"/>
      <c r="BF663" s="744"/>
      <c r="BG663" s="744"/>
      <c r="BH663" s="744"/>
    </row>
    <row r="664" spans="1:60" s="628" customFormat="1" ht="15" customHeight="1" x14ac:dyDescent="0.25">
      <c r="A664" s="738"/>
      <c r="B664" s="751"/>
      <c r="C664" s="755"/>
      <c r="D664" s="756"/>
      <c r="E664" s="753"/>
      <c r="F664" s="754"/>
      <c r="G664" s="744"/>
      <c r="H664" s="744"/>
      <c r="I664" s="744"/>
      <c r="J664" s="744"/>
      <c r="K664" s="744"/>
      <c r="L664" s="744"/>
      <c r="M664" s="744"/>
      <c r="N664" s="744"/>
      <c r="O664" s="744"/>
      <c r="P664" s="744"/>
      <c r="Q664" s="744"/>
      <c r="R664" s="744"/>
      <c r="S664" s="744"/>
      <c r="T664" s="744"/>
      <c r="U664" s="744"/>
      <c r="V664" s="744"/>
      <c r="W664" s="744"/>
      <c r="X664" s="744"/>
      <c r="Y664" s="744"/>
      <c r="Z664" s="744"/>
      <c r="AA664" s="744"/>
      <c r="AB664" s="744"/>
      <c r="AC664" s="744"/>
      <c r="AD664" s="744"/>
      <c r="AE664" s="744"/>
      <c r="AF664" s="744"/>
      <c r="AG664" s="744"/>
      <c r="AH664" s="744"/>
      <c r="AI664" s="744"/>
      <c r="AJ664" s="744"/>
      <c r="AK664" s="744"/>
      <c r="AL664" s="744"/>
      <c r="AM664" s="744"/>
      <c r="AN664" s="744"/>
      <c r="AO664" s="744"/>
      <c r="AP664" s="744"/>
      <c r="AQ664" s="744"/>
      <c r="AR664" s="744"/>
      <c r="AS664" s="744"/>
      <c r="AT664" s="744"/>
      <c r="AU664" s="744"/>
      <c r="AV664" s="744"/>
      <c r="AW664" s="744"/>
      <c r="AX664" s="744"/>
      <c r="AY664" s="744"/>
      <c r="AZ664" s="744"/>
      <c r="BA664" s="744"/>
      <c r="BB664" s="744"/>
      <c r="BC664" s="744"/>
      <c r="BD664" s="744"/>
      <c r="BE664" s="744"/>
      <c r="BF664" s="744"/>
      <c r="BG664" s="744"/>
      <c r="BH664" s="744"/>
    </row>
    <row r="665" spans="1:60" ht="33" customHeight="1" x14ac:dyDescent="0.2">
      <c r="A665" s="1022" t="s">
        <v>30</v>
      </c>
      <c r="B665" s="1022"/>
      <c r="C665" s="1022"/>
      <c r="D665" s="1022"/>
      <c r="E665" s="1022"/>
      <c r="F665" s="1022"/>
    </row>
    <row r="666" spans="1:60" ht="30" customHeight="1" x14ac:dyDescent="0.2">
      <c r="A666" s="1022" t="s">
        <v>4</v>
      </c>
      <c r="B666" s="1022"/>
      <c r="C666" s="1022"/>
      <c r="D666" s="1022"/>
      <c r="E666" s="1022"/>
      <c r="F666" s="727">
        <v>564069.15</v>
      </c>
    </row>
    <row r="667" spans="1:60" s="258" customFormat="1" ht="15.75" customHeight="1" x14ac:dyDescent="0.2">
      <c r="A667" s="719" t="s">
        <v>5</v>
      </c>
      <c r="B667" s="719" t="s">
        <v>23</v>
      </c>
      <c r="C667" s="719" t="s">
        <v>22</v>
      </c>
      <c r="D667" s="719" t="s">
        <v>8</v>
      </c>
      <c r="E667" s="719" t="s">
        <v>9</v>
      </c>
      <c r="F667" s="719"/>
      <c r="G667" s="14"/>
      <c r="H667" s="623"/>
      <c r="I667" s="623"/>
      <c r="J667" s="623"/>
      <c r="K667" s="623"/>
      <c r="L667" s="623"/>
      <c r="M667" s="623"/>
      <c r="N667" s="623"/>
      <c r="O667" s="623"/>
      <c r="P667" s="623"/>
      <c r="Q667" s="623"/>
      <c r="R667" s="623"/>
      <c r="S667" s="623"/>
      <c r="T667" s="623"/>
      <c r="U667" s="623"/>
      <c r="V667" s="623"/>
      <c r="W667" s="623"/>
      <c r="X667" s="623"/>
      <c r="Y667" s="623"/>
      <c r="Z667" s="623"/>
      <c r="AA667" s="623"/>
      <c r="AB667" s="623"/>
      <c r="AC667" s="623"/>
      <c r="AD667" s="623"/>
      <c r="AE667" s="623"/>
      <c r="AF667" s="623"/>
      <c r="AG667" s="623"/>
      <c r="AH667" s="623"/>
      <c r="AI667" s="623"/>
      <c r="AJ667" s="623"/>
      <c r="AK667" s="623"/>
      <c r="AL667" s="623"/>
      <c r="AM667" s="623"/>
      <c r="AN667" s="623"/>
      <c r="AO667" s="623"/>
      <c r="AP667" s="623"/>
      <c r="AQ667" s="623"/>
      <c r="AR667" s="623"/>
      <c r="AS667" s="623"/>
      <c r="AT667" s="623"/>
      <c r="AU667" s="623"/>
      <c r="AV667" s="623"/>
      <c r="AW667" s="623"/>
      <c r="AX667" s="623"/>
      <c r="AY667" s="623"/>
      <c r="AZ667" s="623"/>
      <c r="BA667" s="623"/>
      <c r="BB667" s="623"/>
      <c r="BC667" s="623"/>
      <c r="BD667" s="623"/>
      <c r="BE667" s="623"/>
      <c r="BF667" s="623"/>
      <c r="BG667" s="623"/>
      <c r="BH667" s="623"/>
    </row>
    <row r="668" spans="1:60" s="258" customFormat="1" x14ac:dyDescent="0.2">
      <c r="A668" s="134"/>
      <c r="B668" s="27"/>
      <c r="C668" s="1" t="s">
        <v>27</v>
      </c>
      <c r="D668" s="40"/>
      <c r="E668" s="735"/>
      <c r="F668" s="494">
        <f>F666+D668</f>
        <v>564069.15</v>
      </c>
      <c r="G668" s="623"/>
      <c r="H668" s="623"/>
      <c r="I668" s="623"/>
      <c r="J668" s="623"/>
      <c r="K668" s="623"/>
      <c r="L668" s="623"/>
      <c r="M668" s="623"/>
      <c r="N668" s="623"/>
      <c r="O668" s="623"/>
      <c r="P668" s="623"/>
      <c r="Q668" s="623"/>
      <c r="R668" s="623"/>
      <c r="S668" s="623"/>
      <c r="T668" s="623"/>
      <c r="U668" s="623"/>
      <c r="V668" s="623"/>
      <c r="W668" s="623"/>
      <c r="X668" s="623"/>
      <c r="Y668" s="623"/>
      <c r="Z668" s="623"/>
      <c r="AA668" s="623"/>
      <c r="AB668" s="623"/>
      <c r="AC668" s="623"/>
      <c r="AD668" s="623"/>
      <c r="AE668" s="623"/>
      <c r="AF668" s="623"/>
      <c r="AG668" s="623"/>
      <c r="AH668" s="623"/>
      <c r="AI668" s="623"/>
      <c r="AJ668" s="623"/>
      <c r="AK668" s="623"/>
      <c r="AL668" s="623"/>
      <c r="AM668" s="623"/>
      <c r="AN668" s="623"/>
      <c r="AO668" s="623"/>
      <c r="AP668" s="623"/>
      <c r="AQ668" s="623"/>
      <c r="AR668" s="623"/>
      <c r="AS668" s="623"/>
      <c r="AT668" s="623"/>
      <c r="AU668" s="623"/>
      <c r="AV668" s="623"/>
      <c r="AW668" s="623"/>
      <c r="AX668" s="623"/>
      <c r="AY668" s="623"/>
      <c r="AZ668" s="623"/>
      <c r="BA668" s="623"/>
      <c r="BB668" s="623"/>
      <c r="BC668" s="623"/>
      <c r="BD668" s="623"/>
      <c r="BE668" s="623"/>
      <c r="BF668" s="623"/>
      <c r="BG668" s="623"/>
      <c r="BH668" s="623"/>
    </row>
    <row r="669" spans="1:60" s="258" customFormat="1" x14ac:dyDescent="0.2">
      <c r="A669" s="134"/>
      <c r="B669" s="27"/>
      <c r="C669" s="1" t="s">
        <v>387</v>
      </c>
      <c r="D669" s="40"/>
      <c r="E669" s="455"/>
      <c r="F669" s="494">
        <f>F668+D669</f>
        <v>564069.15</v>
      </c>
      <c r="G669" s="623"/>
      <c r="H669" s="623"/>
      <c r="I669" s="623"/>
      <c r="J669" s="623"/>
      <c r="K669" s="623"/>
      <c r="L669" s="623"/>
      <c r="M669" s="623"/>
      <c r="N669" s="623"/>
      <c r="O669" s="623"/>
      <c r="P669" s="623"/>
      <c r="Q669" s="623"/>
      <c r="R669" s="623"/>
      <c r="S669" s="623"/>
      <c r="T669" s="623"/>
      <c r="U669" s="623"/>
      <c r="V669" s="623"/>
      <c r="W669" s="623"/>
      <c r="X669" s="623"/>
      <c r="Y669" s="623"/>
      <c r="Z669" s="623"/>
      <c r="AA669" s="623"/>
      <c r="AB669" s="623"/>
      <c r="AC669" s="623"/>
      <c r="AD669" s="623"/>
      <c r="AE669" s="623"/>
      <c r="AF669" s="623"/>
      <c r="AG669" s="623"/>
      <c r="AH669" s="623"/>
      <c r="AI669" s="623"/>
      <c r="AJ669" s="623"/>
      <c r="AK669" s="623"/>
      <c r="AL669" s="623"/>
      <c r="AM669" s="623"/>
      <c r="AN669" s="623"/>
      <c r="AO669" s="623"/>
      <c r="AP669" s="623"/>
      <c r="AQ669" s="623"/>
      <c r="AR669" s="623"/>
      <c r="AS669" s="623"/>
      <c r="AT669" s="623"/>
      <c r="AU669" s="623"/>
      <c r="AV669" s="623"/>
      <c r="AW669" s="623"/>
      <c r="AX669" s="623"/>
      <c r="AY669" s="623"/>
      <c r="AZ669" s="623"/>
      <c r="BA669" s="623"/>
      <c r="BB669" s="623"/>
      <c r="BC669" s="623"/>
      <c r="BD669" s="623"/>
      <c r="BE669" s="623"/>
      <c r="BF669" s="623"/>
      <c r="BG669" s="623"/>
      <c r="BH669" s="623"/>
    </row>
    <row r="670" spans="1:60" s="258" customFormat="1" x14ac:dyDescent="0.2">
      <c r="A670" s="134"/>
      <c r="B670" s="27"/>
      <c r="C670" s="2" t="s">
        <v>1084</v>
      </c>
      <c r="D670" s="62"/>
      <c r="E670" s="40"/>
      <c r="F670" s="494">
        <f t="shared" ref="F670:F675" si="6">F669</f>
        <v>564069.15</v>
      </c>
      <c r="G670" s="623"/>
      <c r="H670" s="623"/>
      <c r="I670" s="623"/>
      <c r="J670" s="623"/>
      <c r="K670" s="623"/>
      <c r="L670" s="623"/>
      <c r="M670" s="623"/>
      <c r="N670" s="623"/>
      <c r="O670" s="623"/>
      <c r="P670" s="623"/>
      <c r="Q670" s="623"/>
      <c r="R670" s="623"/>
      <c r="S670" s="623"/>
      <c r="T670" s="623"/>
      <c r="U670" s="623"/>
      <c r="V670" s="623"/>
      <c r="W670" s="623"/>
      <c r="X670" s="623"/>
      <c r="Y670" s="623"/>
      <c r="Z670" s="623"/>
      <c r="AA670" s="623"/>
      <c r="AB670" s="623"/>
      <c r="AC670" s="623"/>
      <c r="AD670" s="623"/>
      <c r="AE670" s="623"/>
      <c r="AF670" s="623"/>
      <c r="AG670" s="623"/>
      <c r="AH670" s="623"/>
      <c r="AI670" s="623"/>
      <c r="AJ670" s="623"/>
      <c r="AK670" s="623"/>
      <c r="AL670" s="623"/>
      <c r="AM670" s="623"/>
      <c r="AN670" s="623"/>
      <c r="AO670" s="623"/>
      <c r="AP670" s="623"/>
      <c r="AQ670" s="623"/>
      <c r="AR670" s="623"/>
      <c r="AS670" s="623"/>
      <c r="AT670" s="623"/>
      <c r="AU670" s="623"/>
      <c r="AV670" s="623"/>
      <c r="AW670" s="623"/>
      <c r="AX670" s="623"/>
      <c r="AY670" s="623"/>
      <c r="AZ670" s="623"/>
      <c r="BA670" s="623"/>
      <c r="BB670" s="623"/>
      <c r="BC670" s="623"/>
      <c r="BD670" s="623"/>
      <c r="BE670" s="623"/>
      <c r="BF670" s="623"/>
      <c r="BG670" s="623"/>
      <c r="BH670" s="623"/>
    </row>
    <row r="671" spans="1:60" s="258" customFormat="1" x14ac:dyDescent="0.2">
      <c r="A671" s="134"/>
      <c r="B671" s="27"/>
      <c r="C671" s="530" t="s">
        <v>2479</v>
      </c>
      <c r="D671" s="62"/>
      <c r="E671" s="40"/>
      <c r="F671" s="494">
        <f>F670-E671</f>
        <v>564069.15</v>
      </c>
      <c r="G671" s="623"/>
      <c r="H671" s="623"/>
      <c r="I671" s="623"/>
      <c r="J671" s="623"/>
      <c r="K671" s="623"/>
      <c r="L671" s="623"/>
      <c r="M671" s="623"/>
      <c r="N671" s="623"/>
      <c r="O671" s="623"/>
      <c r="P671" s="623"/>
      <c r="Q671" s="623"/>
      <c r="R671" s="623"/>
      <c r="S671" s="623"/>
      <c r="T671" s="623"/>
      <c r="U671" s="623"/>
      <c r="V671" s="623"/>
      <c r="W671" s="623"/>
      <c r="X671" s="623"/>
      <c r="Y671" s="623"/>
      <c r="Z671" s="623"/>
      <c r="AA671" s="623"/>
      <c r="AB671" s="623"/>
      <c r="AC671" s="623"/>
      <c r="AD671" s="623"/>
      <c r="AE671" s="623"/>
      <c r="AF671" s="623"/>
      <c r="AG671" s="623"/>
      <c r="AH671" s="623"/>
      <c r="AI671" s="623"/>
      <c r="AJ671" s="623"/>
      <c r="AK671" s="623"/>
      <c r="AL671" s="623"/>
      <c r="AM671" s="623"/>
      <c r="AN671" s="623"/>
      <c r="AO671" s="623"/>
      <c r="AP671" s="623"/>
      <c r="AQ671" s="623"/>
      <c r="AR671" s="623"/>
      <c r="AS671" s="623"/>
      <c r="AT671" s="623"/>
      <c r="AU671" s="623"/>
      <c r="AV671" s="623"/>
      <c r="AW671" s="623"/>
      <c r="AX671" s="623"/>
      <c r="AY671" s="623"/>
      <c r="AZ671" s="623"/>
      <c r="BA671" s="623"/>
      <c r="BB671" s="623"/>
      <c r="BC671" s="623"/>
      <c r="BD671" s="623"/>
      <c r="BE671" s="623"/>
      <c r="BF671" s="623"/>
      <c r="BG671" s="623"/>
      <c r="BH671" s="623"/>
    </row>
    <row r="672" spans="1:60" s="258" customFormat="1" x14ac:dyDescent="0.2">
      <c r="A672" s="134"/>
      <c r="B672" s="27"/>
      <c r="C672" s="2" t="s">
        <v>1083</v>
      </c>
      <c r="D672" s="62"/>
      <c r="E672" s="455"/>
      <c r="F672" s="40">
        <f>F671-E672</f>
        <v>564069.15</v>
      </c>
      <c r="G672" s="623"/>
      <c r="H672" s="623"/>
      <c r="I672" s="623"/>
      <c r="J672" s="623"/>
      <c r="K672" s="623"/>
      <c r="L672" s="623"/>
      <c r="M672" s="623"/>
      <c r="N672" s="623"/>
      <c r="O672" s="623"/>
      <c r="P672" s="623"/>
      <c r="Q672" s="623"/>
      <c r="R672" s="623"/>
      <c r="S672" s="623"/>
      <c r="T672" s="623"/>
      <c r="U672" s="623"/>
      <c r="V672" s="623"/>
      <c r="W672" s="623"/>
      <c r="X672" s="623"/>
      <c r="Y672" s="623"/>
      <c r="Z672" s="623"/>
      <c r="AA672" s="623"/>
      <c r="AB672" s="623"/>
      <c r="AC672" s="623"/>
      <c r="AD672" s="623"/>
      <c r="AE672" s="623"/>
      <c r="AF672" s="623"/>
      <c r="AG672" s="623"/>
      <c r="AH672" s="623"/>
      <c r="AI672" s="623"/>
      <c r="AJ672" s="623"/>
      <c r="AK672" s="623"/>
      <c r="AL672" s="623"/>
      <c r="AM672" s="623"/>
      <c r="AN672" s="623"/>
      <c r="AO672" s="623"/>
      <c r="AP672" s="623"/>
      <c r="AQ672" s="623"/>
      <c r="AR672" s="623"/>
      <c r="AS672" s="623"/>
      <c r="AT672" s="623"/>
      <c r="AU672" s="623"/>
      <c r="AV672" s="623"/>
      <c r="AW672" s="623"/>
      <c r="AX672" s="623"/>
      <c r="AY672" s="623"/>
      <c r="AZ672" s="623"/>
      <c r="BA672" s="623"/>
      <c r="BB672" s="623"/>
      <c r="BC672" s="623"/>
      <c r="BD672" s="623"/>
      <c r="BE672" s="623"/>
      <c r="BF672" s="623"/>
      <c r="BG672" s="623"/>
      <c r="BH672" s="623"/>
    </row>
    <row r="673" spans="1:60" s="258" customFormat="1" x14ac:dyDescent="0.2">
      <c r="A673" s="87"/>
      <c r="B673" s="27"/>
      <c r="C673" s="2" t="s">
        <v>1358</v>
      </c>
      <c r="D673" s="62"/>
      <c r="E673" s="717"/>
      <c r="F673" s="40">
        <f>F672-E673</f>
        <v>564069.15</v>
      </c>
      <c r="G673" s="623"/>
      <c r="H673" s="623"/>
      <c r="I673" s="623"/>
      <c r="J673" s="623"/>
      <c r="K673" s="623"/>
      <c r="L673" s="623"/>
      <c r="M673" s="623"/>
      <c r="N673" s="623"/>
      <c r="O673" s="623"/>
      <c r="P673" s="623"/>
      <c r="Q673" s="623"/>
      <c r="R673" s="623"/>
      <c r="S673" s="623"/>
      <c r="T673" s="623"/>
      <c r="U673" s="623"/>
      <c r="V673" s="623"/>
      <c r="W673" s="623"/>
      <c r="X673" s="623"/>
      <c r="Y673" s="623"/>
      <c r="Z673" s="623"/>
      <c r="AA673" s="623"/>
      <c r="AB673" s="623"/>
      <c r="AC673" s="623"/>
      <c r="AD673" s="623"/>
      <c r="AE673" s="623"/>
      <c r="AF673" s="623"/>
      <c r="AG673" s="623"/>
      <c r="AH673" s="623"/>
      <c r="AI673" s="623"/>
      <c r="AJ673" s="623"/>
      <c r="AK673" s="623"/>
      <c r="AL673" s="623"/>
      <c r="AM673" s="623"/>
      <c r="AN673" s="623"/>
      <c r="AO673" s="623"/>
      <c r="AP673" s="623"/>
      <c r="AQ673" s="623"/>
      <c r="AR673" s="623"/>
      <c r="AS673" s="623"/>
      <c r="AT673" s="623"/>
      <c r="AU673" s="623"/>
      <c r="AV673" s="623"/>
      <c r="AW673" s="623"/>
      <c r="AX673" s="623"/>
      <c r="AY673" s="623"/>
      <c r="AZ673" s="623"/>
      <c r="BA673" s="623"/>
      <c r="BB673" s="623"/>
      <c r="BC673" s="623"/>
      <c r="BD673" s="623"/>
      <c r="BE673" s="623"/>
      <c r="BF673" s="623"/>
      <c r="BG673" s="623"/>
      <c r="BH673" s="623"/>
    </row>
    <row r="674" spans="1:60" s="258" customFormat="1" x14ac:dyDescent="0.2">
      <c r="A674" s="769"/>
      <c r="B674" s="137"/>
      <c r="C674" s="774"/>
      <c r="D674" s="62"/>
      <c r="E674" s="455"/>
      <c r="F674" s="40">
        <f t="shared" si="6"/>
        <v>564069.15</v>
      </c>
      <c r="G674" s="623"/>
      <c r="H674" s="623"/>
      <c r="I674" s="623"/>
      <c r="J674" s="623"/>
      <c r="K674" s="623"/>
      <c r="L674" s="623"/>
      <c r="M674" s="623"/>
      <c r="N674" s="623"/>
      <c r="O674" s="623"/>
      <c r="P674" s="623"/>
      <c r="Q674" s="623"/>
      <c r="R674" s="623"/>
      <c r="S674" s="623"/>
      <c r="T674" s="623"/>
      <c r="U674" s="623"/>
      <c r="V674" s="623"/>
      <c r="W674" s="623"/>
      <c r="X674" s="623"/>
      <c r="Y674" s="623"/>
      <c r="Z674" s="623"/>
      <c r="AA674" s="623"/>
      <c r="AB674" s="623"/>
      <c r="AC674" s="623"/>
      <c r="AD674" s="623"/>
      <c r="AE674" s="623"/>
      <c r="AF674" s="623"/>
      <c r="AG674" s="623"/>
      <c r="AH674" s="623"/>
      <c r="AI674" s="623"/>
      <c r="AJ674" s="623"/>
      <c r="AK674" s="623"/>
      <c r="AL674" s="623"/>
      <c r="AM674" s="623"/>
      <c r="AN674" s="623"/>
      <c r="AO674" s="623"/>
      <c r="AP674" s="623"/>
      <c r="AQ674" s="623"/>
      <c r="AR674" s="623"/>
      <c r="AS674" s="623"/>
      <c r="AT674" s="623"/>
      <c r="AU674" s="623"/>
      <c r="AV674" s="623"/>
      <c r="AW674" s="623"/>
      <c r="AX674" s="623"/>
      <c r="AY674" s="623"/>
      <c r="AZ674" s="623"/>
      <c r="BA674" s="623"/>
      <c r="BB674" s="623"/>
      <c r="BC674" s="623"/>
      <c r="BD674" s="623"/>
      <c r="BE674" s="623"/>
      <c r="BF674" s="623"/>
      <c r="BG674" s="623"/>
      <c r="BH674" s="623"/>
    </row>
    <row r="675" spans="1:60" s="258" customFormat="1" x14ac:dyDescent="0.2">
      <c r="A675" s="821"/>
      <c r="B675" s="822"/>
      <c r="C675" s="823"/>
      <c r="D675" s="824"/>
      <c r="E675" s="825"/>
      <c r="F675" s="40">
        <f t="shared" si="6"/>
        <v>564069.15</v>
      </c>
      <c r="G675" s="623"/>
      <c r="H675" s="623"/>
      <c r="I675" s="623"/>
      <c r="J675" s="623"/>
      <c r="K675" s="623"/>
      <c r="L675" s="623"/>
      <c r="M675" s="623"/>
      <c r="N675" s="623"/>
      <c r="O675" s="623"/>
      <c r="P675" s="623"/>
      <c r="Q675" s="623"/>
      <c r="R675" s="623"/>
      <c r="S675" s="623"/>
      <c r="T675" s="623"/>
      <c r="U675" s="623"/>
      <c r="V675" s="623"/>
      <c r="W675" s="623"/>
      <c r="X675" s="623"/>
      <c r="Y675" s="623"/>
      <c r="Z675" s="623"/>
      <c r="AA675" s="623"/>
      <c r="AB675" s="623"/>
      <c r="AC675" s="623"/>
      <c r="AD675" s="623"/>
      <c r="AE675" s="623"/>
      <c r="AF675" s="623"/>
      <c r="AG675" s="623"/>
      <c r="AH675" s="623"/>
      <c r="AI675" s="623"/>
      <c r="AJ675" s="623"/>
      <c r="AK675" s="623"/>
      <c r="AL675" s="623"/>
      <c r="AM675" s="623"/>
      <c r="AN675" s="623"/>
      <c r="AO675" s="623"/>
      <c r="AP675" s="623"/>
      <c r="AQ675" s="623"/>
      <c r="AR675" s="623"/>
      <c r="AS675" s="623"/>
      <c r="AT675" s="623"/>
      <c r="AU675" s="623"/>
      <c r="AV675" s="623"/>
      <c r="AW675" s="623"/>
      <c r="AX675" s="623"/>
      <c r="AY675" s="623"/>
      <c r="AZ675" s="623"/>
      <c r="BA675" s="623"/>
      <c r="BB675" s="623"/>
      <c r="BC675" s="623"/>
      <c r="BD675" s="623"/>
      <c r="BE675" s="623"/>
      <c r="BF675" s="623"/>
      <c r="BG675" s="623"/>
      <c r="BH675" s="623"/>
    </row>
    <row r="676" spans="1:60" s="258" customFormat="1" ht="39" customHeight="1" x14ac:dyDescent="0.2">
      <c r="A676" s="769"/>
      <c r="B676" s="137"/>
      <c r="C676" s="154"/>
      <c r="D676" s="770"/>
      <c r="E676" s="863"/>
      <c r="F676" s="820"/>
      <c r="G676" s="623"/>
      <c r="H676" s="623"/>
      <c r="I676" s="623"/>
      <c r="J676" s="623"/>
      <c r="K676" s="623"/>
      <c r="L676" s="623"/>
      <c r="M676" s="623"/>
      <c r="N676" s="623"/>
      <c r="O676" s="623"/>
      <c r="P676" s="623"/>
      <c r="Q676" s="623"/>
      <c r="R676" s="623"/>
      <c r="S676" s="623"/>
      <c r="T676" s="623"/>
      <c r="U676" s="623"/>
      <c r="V676" s="623"/>
      <c r="W676" s="623"/>
      <c r="X676" s="623"/>
      <c r="Y676" s="623"/>
      <c r="Z676" s="623"/>
      <c r="AA676" s="623"/>
      <c r="AB676" s="623"/>
      <c r="AC676" s="623"/>
      <c r="AD676" s="623"/>
      <c r="AE676" s="623"/>
      <c r="AF676" s="623"/>
      <c r="AG676" s="623"/>
      <c r="AH676" s="623"/>
      <c r="AI676" s="623"/>
      <c r="AJ676" s="623"/>
      <c r="AK676" s="623"/>
      <c r="AL676" s="623"/>
      <c r="AM676" s="623"/>
      <c r="AN676" s="623"/>
      <c r="AO676" s="623"/>
      <c r="AP676" s="623"/>
      <c r="AQ676" s="623"/>
      <c r="AR676" s="623"/>
      <c r="AS676" s="623"/>
      <c r="AT676" s="623"/>
      <c r="AU676" s="623"/>
      <c r="AV676" s="623"/>
      <c r="AW676" s="623"/>
      <c r="AX676" s="623"/>
      <c r="AY676" s="623"/>
      <c r="AZ676" s="623"/>
      <c r="BA676" s="623"/>
      <c r="BB676" s="623"/>
      <c r="BC676" s="623"/>
      <c r="BD676" s="623"/>
      <c r="BE676" s="623"/>
      <c r="BF676" s="623"/>
      <c r="BG676" s="623"/>
      <c r="BH676" s="623"/>
    </row>
    <row r="677" spans="1:60" s="258" customFormat="1" ht="36" customHeight="1" x14ac:dyDescent="0.2">
      <c r="A677" s="769"/>
      <c r="B677" s="137"/>
      <c r="C677" s="154"/>
      <c r="D677" s="770"/>
      <c r="E677" s="863"/>
      <c r="F677" s="820"/>
      <c r="G677" s="623"/>
      <c r="H677" s="623"/>
      <c r="I677" s="623"/>
      <c r="J677" s="623"/>
      <c r="K677" s="623"/>
      <c r="L677" s="623"/>
      <c r="M677" s="623"/>
      <c r="N677" s="623"/>
      <c r="O677" s="623"/>
      <c r="P677" s="623"/>
      <c r="Q677" s="623"/>
      <c r="R677" s="623"/>
      <c r="S677" s="623"/>
      <c r="T677" s="623"/>
      <c r="U677" s="623"/>
      <c r="V677" s="623"/>
      <c r="W677" s="623"/>
      <c r="X677" s="623"/>
      <c r="Y677" s="623"/>
      <c r="Z677" s="623"/>
      <c r="AA677" s="623"/>
      <c r="AB677" s="623"/>
      <c r="AC677" s="623"/>
      <c r="AD677" s="623"/>
      <c r="AE677" s="623"/>
      <c r="AF677" s="623"/>
      <c r="AG677" s="623"/>
      <c r="AH677" s="623"/>
      <c r="AI677" s="623"/>
      <c r="AJ677" s="623"/>
      <c r="AK677" s="623"/>
      <c r="AL677" s="623"/>
      <c r="AM677" s="623"/>
      <c r="AN677" s="623"/>
      <c r="AO677" s="623"/>
      <c r="AP677" s="623"/>
      <c r="AQ677" s="623"/>
      <c r="AR677" s="623"/>
      <c r="AS677" s="623"/>
      <c r="AT677" s="623"/>
      <c r="AU677" s="623"/>
      <c r="AV677" s="623"/>
      <c r="AW677" s="623"/>
      <c r="AX677" s="623"/>
      <c r="AY677" s="623"/>
      <c r="AZ677" s="623"/>
      <c r="BA677" s="623"/>
      <c r="BB677" s="623"/>
      <c r="BC677" s="623"/>
      <c r="BD677" s="623"/>
      <c r="BE677" s="623"/>
      <c r="BF677" s="623"/>
      <c r="BG677" s="623"/>
      <c r="BH677" s="623"/>
    </row>
    <row r="678" spans="1:60" s="258" customFormat="1" ht="26.25" customHeight="1" x14ac:dyDescent="0.2">
      <c r="A678" s="769"/>
      <c r="B678" s="137"/>
      <c r="C678" s="154"/>
      <c r="D678" s="770"/>
      <c r="E678" s="863"/>
      <c r="F678" s="820"/>
      <c r="G678" s="623"/>
      <c r="H678" s="623"/>
      <c r="I678" s="623"/>
      <c r="J678" s="623"/>
      <c r="K678" s="623"/>
      <c r="L678" s="623"/>
      <c r="M678" s="623"/>
      <c r="N678" s="623"/>
      <c r="O678" s="623"/>
      <c r="P678" s="623"/>
      <c r="Q678" s="623"/>
      <c r="R678" s="623"/>
      <c r="S678" s="623"/>
      <c r="T678" s="623"/>
      <c r="U678" s="623"/>
      <c r="V678" s="623"/>
      <c r="W678" s="623"/>
      <c r="X678" s="623"/>
      <c r="Y678" s="623"/>
      <c r="Z678" s="623"/>
      <c r="AA678" s="623"/>
      <c r="AB678" s="623"/>
      <c r="AC678" s="623"/>
      <c r="AD678" s="623"/>
      <c r="AE678" s="623"/>
      <c r="AF678" s="623"/>
      <c r="AG678" s="623"/>
      <c r="AH678" s="623"/>
      <c r="AI678" s="623"/>
      <c r="AJ678" s="623"/>
      <c r="AK678" s="623"/>
      <c r="AL678" s="623"/>
      <c r="AM678" s="623"/>
      <c r="AN678" s="623"/>
      <c r="AO678" s="623"/>
      <c r="AP678" s="623"/>
      <c r="AQ678" s="623"/>
      <c r="AR678" s="623"/>
      <c r="AS678" s="623"/>
      <c r="AT678" s="623"/>
      <c r="AU678" s="623"/>
      <c r="AV678" s="623"/>
      <c r="AW678" s="623"/>
      <c r="AX678" s="623"/>
      <c r="AY678" s="623"/>
      <c r="AZ678" s="623"/>
      <c r="BA678" s="623"/>
      <c r="BB678" s="623"/>
      <c r="BC678" s="623"/>
      <c r="BD678" s="623"/>
      <c r="BE678" s="623"/>
      <c r="BF678" s="623"/>
      <c r="BG678" s="623"/>
      <c r="BH678" s="623"/>
    </row>
    <row r="679" spans="1:60" s="258" customFormat="1" ht="21.75" customHeight="1" x14ac:dyDescent="0.2">
      <c r="A679" s="769"/>
      <c r="B679" s="137"/>
      <c r="C679" s="137"/>
      <c r="D679" s="770"/>
      <c r="E679" s="869"/>
      <c r="F679" s="820"/>
      <c r="G679" s="623"/>
      <c r="H679" s="623"/>
      <c r="I679" s="623"/>
      <c r="J679" s="623"/>
      <c r="K679" s="623"/>
      <c r="L679" s="623"/>
      <c r="M679" s="623"/>
      <c r="N679" s="623"/>
      <c r="O679" s="623"/>
      <c r="P679" s="623"/>
      <c r="Q679" s="623"/>
      <c r="R679" s="623"/>
      <c r="S679" s="623"/>
      <c r="T679" s="623"/>
      <c r="U679" s="623"/>
      <c r="V679" s="623"/>
      <c r="W679" s="623"/>
      <c r="X679" s="623"/>
      <c r="Y679" s="623"/>
      <c r="Z679" s="623"/>
      <c r="AA679" s="623"/>
      <c r="AB679" s="623"/>
      <c r="AC679" s="623"/>
      <c r="AD679" s="623"/>
      <c r="AE679" s="623"/>
      <c r="AF679" s="623"/>
      <c r="AG679" s="623"/>
      <c r="AH679" s="623"/>
      <c r="AI679" s="623"/>
      <c r="AJ679" s="623"/>
      <c r="AK679" s="623"/>
      <c r="AL679" s="623"/>
      <c r="AM679" s="623"/>
      <c r="AN679" s="623"/>
      <c r="AO679" s="623"/>
      <c r="AP679" s="623"/>
      <c r="AQ679" s="623"/>
      <c r="AR679" s="623"/>
      <c r="AS679" s="623"/>
      <c r="AT679" s="623"/>
      <c r="AU679" s="623"/>
      <c r="AV679" s="623"/>
      <c r="AW679" s="623"/>
      <c r="AX679" s="623"/>
      <c r="AY679" s="623"/>
      <c r="AZ679" s="623"/>
      <c r="BA679" s="623"/>
      <c r="BB679" s="623"/>
      <c r="BC679" s="623"/>
      <c r="BD679" s="623"/>
      <c r="BE679" s="623"/>
      <c r="BF679" s="623"/>
      <c r="BG679" s="623"/>
      <c r="BH679" s="623"/>
    </row>
    <row r="680" spans="1:60" s="258" customFormat="1" ht="32.25" customHeight="1" x14ac:dyDescent="0.2">
      <c r="A680" s="769"/>
      <c r="B680" s="137"/>
      <c r="C680" s="154"/>
      <c r="D680" s="770"/>
      <c r="E680" s="863"/>
      <c r="F680" s="820"/>
      <c r="G680" s="623"/>
      <c r="H680" s="623"/>
      <c r="I680" s="623"/>
      <c r="J680" s="623"/>
      <c r="K680" s="623"/>
      <c r="L680" s="623"/>
      <c r="M680" s="623"/>
      <c r="N680" s="623"/>
      <c r="O680" s="623"/>
      <c r="P680" s="623"/>
      <c r="Q680" s="623"/>
      <c r="R680" s="623"/>
      <c r="S680" s="623"/>
      <c r="T680" s="623"/>
      <c r="U680" s="623"/>
      <c r="V680" s="623"/>
      <c r="W680" s="623"/>
      <c r="X680" s="623"/>
      <c r="Y680" s="623"/>
      <c r="Z680" s="623"/>
      <c r="AA680" s="623"/>
      <c r="AB680" s="623"/>
      <c r="AC680" s="623"/>
      <c r="AD680" s="623"/>
      <c r="AE680" s="623"/>
      <c r="AF680" s="623"/>
      <c r="AG680" s="623"/>
      <c r="AH680" s="623"/>
      <c r="AI680" s="623"/>
      <c r="AJ680" s="623"/>
      <c r="AK680" s="623"/>
      <c r="AL680" s="623"/>
      <c r="AM680" s="623"/>
      <c r="AN680" s="623"/>
      <c r="AO680" s="623"/>
      <c r="AP680" s="623"/>
      <c r="AQ680" s="623"/>
      <c r="AR680" s="623"/>
      <c r="AS680" s="623"/>
      <c r="AT680" s="623"/>
      <c r="AU680" s="623"/>
      <c r="AV680" s="623"/>
      <c r="AW680" s="623"/>
      <c r="AX680" s="623"/>
      <c r="AY680" s="623"/>
      <c r="AZ680" s="623"/>
      <c r="BA680" s="623"/>
      <c r="BB680" s="623"/>
      <c r="BC680" s="623"/>
      <c r="BD680" s="623"/>
      <c r="BE680" s="623"/>
      <c r="BF680" s="623"/>
      <c r="BG680" s="623"/>
      <c r="BH680" s="623"/>
    </row>
    <row r="681" spans="1:60" s="258" customFormat="1" ht="33.75" customHeight="1" x14ac:dyDescent="0.2">
      <c r="A681" s="769"/>
      <c r="B681" s="137"/>
      <c r="C681" s="154"/>
      <c r="D681" s="770"/>
      <c r="E681" s="863"/>
      <c r="F681" s="820"/>
      <c r="G681" s="623"/>
      <c r="H681" s="623"/>
      <c r="I681" s="623"/>
      <c r="J681" s="623"/>
      <c r="K681" s="623"/>
      <c r="L681" s="623"/>
      <c r="M681" s="623"/>
      <c r="N681" s="623"/>
      <c r="O681" s="623"/>
      <c r="P681" s="623"/>
      <c r="Q681" s="623"/>
      <c r="R681" s="623"/>
      <c r="S681" s="623"/>
      <c r="T681" s="623"/>
      <c r="U681" s="623"/>
      <c r="V681" s="623"/>
      <c r="W681" s="623"/>
      <c r="X681" s="623"/>
      <c r="Y681" s="623"/>
      <c r="Z681" s="623"/>
      <c r="AA681" s="623"/>
      <c r="AB681" s="623"/>
      <c r="AC681" s="623"/>
      <c r="AD681" s="623"/>
      <c r="AE681" s="623"/>
      <c r="AF681" s="623"/>
      <c r="AG681" s="623"/>
      <c r="AH681" s="623"/>
      <c r="AI681" s="623"/>
      <c r="AJ681" s="623"/>
      <c r="AK681" s="623"/>
      <c r="AL681" s="623"/>
      <c r="AM681" s="623"/>
      <c r="AN681" s="623"/>
      <c r="AO681" s="623"/>
      <c r="AP681" s="623"/>
      <c r="AQ681" s="623"/>
      <c r="AR681" s="623"/>
      <c r="AS681" s="623"/>
      <c r="AT681" s="623"/>
      <c r="AU681" s="623"/>
      <c r="AV681" s="623"/>
      <c r="AW681" s="623"/>
      <c r="AX681" s="623"/>
      <c r="AY681" s="623"/>
      <c r="AZ681" s="623"/>
      <c r="BA681" s="623"/>
      <c r="BB681" s="623"/>
      <c r="BC681" s="623"/>
      <c r="BD681" s="623"/>
      <c r="BE681" s="623"/>
      <c r="BF681" s="623"/>
      <c r="BG681" s="623"/>
      <c r="BH681" s="623"/>
    </row>
    <row r="682" spans="1:60" s="258" customFormat="1" ht="36.75" customHeight="1" x14ac:dyDescent="0.2">
      <c r="A682" s="769"/>
      <c r="B682" s="137"/>
      <c r="C682" s="154"/>
      <c r="D682" s="770"/>
      <c r="E682" s="863"/>
      <c r="F682" s="820"/>
      <c r="G682" s="623"/>
      <c r="H682" s="623"/>
      <c r="I682" s="623"/>
      <c r="J682" s="623"/>
      <c r="K682" s="623"/>
      <c r="L682" s="623"/>
      <c r="M682" s="623"/>
      <c r="N682" s="623"/>
      <c r="O682" s="623"/>
      <c r="P682" s="623"/>
      <c r="Q682" s="623"/>
      <c r="R682" s="623"/>
      <c r="S682" s="623"/>
      <c r="T682" s="623"/>
      <c r="U682" s="623"/>
      <c r="V682" s="623"/>
      <c r="W682" s="623"/>
      <c r="X682" s="623"/>
      <c r="Y682" s="623"/>
      <c r="Z682" s="623"/>
      <c r="AA682" s="623"/>
      <c r="AB682" s="623"/>
      <c r="AC682" s="623"/>
      <c r="AD682" s="623"/>
      <c r="AE682" s="623"/>
      <c r="AF682" s="623"/>
      <c r="AG682" s="623"/>
      <c r="AH682" s="623"/>
      <c r="AI682" s="623"/>
      <c r="AJ682" s="623"/>
      <c r="AK682" s="623"/>
      <c r="AL682" s="623"/>
      <c r="AM682" s="623"/>
      <c r="AN682" s="623"/>
      <c r="AO682" s="623"/>
      <c r="AP682" s="623"/>
      <c r="AQ682" s="623"/>
      <c r="AR682" s="623"/>
      <c r="AS682" s="623"/>
      <c r="AT682" s="623"/>
      <c r="AU682" s="623"/>
      <c r="AV682" s="623"/>
      <c r="AW682" s="623"/>
      <c r="AX682" s="623"/>
      <c r="AY682" s="623"/>
      <c r="AZ682" s="623"/>
      <c r="BA682" s="623"/>
      <c r="BB682" s="623"/>
      <c r="BC682" s="623"/>
      <c r="BD682" s="623"/>
      <c r="BE682" s="623"/>
      <c r="BF682" s="623"/>
      <c r="BG682" s="623"/>
      <c r="BH682" s="623"/>
    </row>
    <row r="683" spans="1:60" s="258" customFormat="1" ht="33.75" customHeight="1" x14ac:dyDescent="0.2">
      <c r="A683" s="769"/>
      <c r="B683" s="137"/>
      <c r="C683" s="154"/>
      <c r="D683" s="770"/>
      <c r="E683" s="863"/>
      <c r="F683" s="820"/>
      <c r="G683" s="623"/>
      <c r="H683" s="623"/>
      <c r="I683" s="623"/>
      <c r="J683" s="623"/>
      <c r="K683" s="623"/>
      <c r="L683" s="623"/>
      <c r="M683" s="623"/>
      <c r="N683" s="623"/>
      <c r="O683" s="623"/>
      <c r="P683" s="623"/>
      <c r="Q683" s="623"/>
      <c r="R683" s="623"/>
      <c r="S683" s="623"/>
      <c r="T683" s="623"/>
      <c r="U683" s="623"/>
      <c r="V683" s="623"/>
      <c r="W683" s="623"/>
      <c r="X683" s="623"/>
      <c r="Y683" s="623"/>
      <c r="Z683" s="623"/>
      <c r="AA683" s="623"/>
      <c r="AB683" s="623"/>
      <c r="AC683" s="623"/>
      <c r="AD683" s="623"/>
      <c r="AE683" s="623"/>
      <c r="AF683" s="623"/>
      <c r="AG683" s="623"/>
      <c r="AH683" s="623"/>
      <c r="AI683" s="623"/>
      <c r="AJ683" s="623"/>
      <c r="AK683" s="623"/>
      <c r="AL683" s="623"/>
      <c r="AM683" s="623"/>
      <c r="AN683" s="623"/>
      <c r="AO683" s="623"/>
      <c r="AP683" s="623"/>
      <c r="AQ683" s="623"/>
      <c r="AR683" s="623"/>
      <c r="AS683" s="623"/>
      <c r="AT683" s="623"/>
      <c r="AU683" s="623"/>
      <c r="AV683" s="623"/>
      <c r="AW683" s="623"/>
      <c r="AX683" s="623"/>
      <c r="AY683" s="623"/>
      <c r="AZ683" s="623"/>
      <c r="BA683" s="623"/>
      <c r="BB683" s="623"/>
      <c r="BC683" s="623"/>
      <c r="BD683" s="623"/>
      <c r="BE683" s="623"/>
      <c r="BF683" s="623"/>
      <c r="BG683" s="623"/>
      <c r="BH683" s="623"/>
    </row>
    <row r="684" spans="1:60" s="258" customFormat="1" ht="30.75" customHeight="1" x14ac:dyDescent="0.2">
      <c r="A684" s="769"/>
      <c r="B684" s="137"/>
      <c r="C684" s="154"/>
      <c r="D684" s="770"/>
      <c r="E684" s="863"/>
      <c r="F684" s="820"/>
      <c r="G684" s="623"/>
      <c r="H684" s="623"/>
      <c r="I684" s="623"/>
      <c r="J684" s="623"/>
      <c r="K684" s="623"/>
      <c r="L684" s="623"/>
      <c r="M684" s="623"/>
      <c r="N684" s="623"/>
      <c r="O684" s="623"/>
      <c r="P684" s="623"/>
      <c r="Q684" s="623"/>
      <c r="R684" s="623"/>
      <c r="S684" s="623"/>
      <c r="T684" s="623"/>
      <c r="U684" s="623"/>
      <c r="V684" s="623"/>
      <c r="W684" s="623"/>
      <c r="X684" s="623"/>
      <c r="Y684" s="623"/>
      <c r="Z684" s="623"/>
      <c r="AA684" s="623"/>
      <c r="AB684" s="623"/>
      <c r="AC684" s="623"/>
      <c r="AD684" s="623"/>
      <c r="AE684" s="623"/>
      <c r="AF684" s="623"/>
      <c r="AG684" s="623"/>
      <c r="AH684" s="623"/>
      <c r="AI684" s="623"/>
      <c r="AJ684" s="623"/>
      <c r="AK684" s="623"/>
      <c r="AL684" s="623"/>
      <c r="AM684" s="623"/>
      <c r="AN684" s="623"/>
      <c r="AO684" s="623"/>
      <c r="AP684" s="623"/>
      <c r="AQ684" s="623"/>
      <c r="AR684" s="623"/>
      <c r="AS684" s="623"/>
      <c r="AT684" s="623"/>
      <c r="AU684" s="623"/>
      <c r="AV684" s="623"/>
      <c r="AW684" s="623"/>
      <c r="AX684" s="623"/>
      <c r="AY684" s="623"/>
      <c r="AZ684" s="623"/>
      <c r="BA684" s="623"/>
      <c r="BB684" s="623"/>
      <c r="BC684" s="623"/>
      <c r="BD684" s="623"/>
      <c r="BE684" s="623"/>
      <c r="BF684" s="623"/>
      <c r="BG684" s="623"/>
      <c r="BH684" s="623"/>
    </row>
    <row r="685" spans="1:60" s="258" customFormat="1" ht="36.75" customHeight="1" x14ac:dyDescent="0.2">
      <c r="A685" s="769"/>
      <c r="B685" s="137"/>
      <c r="C685" s="154"/>
      <c r="D685" s="770"/>
      <c r="E685" s="863"/>
      <c r="F685" s="820"/>
      <c r="G685" s="623"/>
      <c r="H685" s="623"/>
      <c r="I685" s="623"/>
      <c r="J685" s="623"/>
      <c r="K685" s="623"/>
      <c r="L685" s="623"/>
      <c r="M685" s="623"/>
      <c r="N685" s="623"/>
      <c r="O685" s="623"/>
      <c r="P685" s="623"/>
      <c r="Q685" s="623"/>
      <c r="R685" s="623"/>
      <c r="S685" s="623"/>
      <c r="T685" s="623"/>
      <c r="U685" s="623"/>
      <c r="V685" s="623"/>
      <c r="W685" s="623"/>
      <c r="X685" s="623"/>
      <c r="Y685" s="623"/>
      <c r="Z685" s="623"/>
      <c r="AA685" s="623"/>
      <c r="AB685" s="623"/>
      <c r="AC685" s="623"/>
      <c r="AD685" s="623"/>
      <c r="AE685" s="623"/>
      <c r="AF685" s="623"/>
      <c r="AG685" s="623"/>
      <c r="AH685" s="623"/>
      <c r="AI685" s="623"/>
      <c r="AJ685" s="623"/>
      <c r="AK685" s="623"/>
      <c r="AL685" s="623"/>
      <c r="AM685" s="623"/>
      <c r="AN685" s="623"/>
      <c r="AO685" s="623"/>
      <c r="AP685" s="623"/>
      <c r="AQ685" s="623"/>
      <c r="AR685" s="623"/>
      <c r="AS685" s="623"/>
      <c r="AT685" s="623"/>
      <c r="AU685" s="623"/>
      <c r="AV685" s="623"/>
      <c r="AW685" s="623"/>
      <c r="AX685" s="623"/>
      <c r="AY685" s="623"/>
      <c r="AZ685" s="623"/>
      <c r="BA685" s="623"/>
      <c r="BB685" s="623"/>
      <c r="BC685" s="623"/>
      <c r="BD685" s="623"/>
      <c r="BE685" s="623"/>
      <c r="BF685" s="623"/>
      <c r="BG685" s="623"/>
      <c r="BH685" s="623"/>
    </row>
    <row r="686" spans="1:60" s="258" customFormat="1" ht="39.75" customHeight="1" x14ac:dyDescent="0.2">
      <c r="A686" s="769"/>
      <c r="B686" s="137"/>
      <c r="C686" s="154"/>
      <c r="D686" s="598"/>
      <c r="E686" s="863"/>
      <c r="F686" s="820"/>
      <c r="G686" s="623"/>
      <c r="H686" s="623"/>
      <c r="I686" s="623"/>
      <c r="J686" s="623"/>
      <c r="K686" s="623"/>
      <c r="L686" s="623"/>
      <c r="M686" s="623"/>
      <c r="N686" s="623"/>
      <c r="O686" s="623"/>
      <c r="P686" s="623"/>
      <c r="Q686" s="623"/>
      <c r="R686" s="623"/>
      <c r="S686" s="623"/>
      <c r="T686" s="623"/>
      <c r="U686" s="623"/>
      <c r="V686" s="623"/>
      <c r="W686" s="623"/>
      <c r="X686" s="623"/>
      <c r="Y686" s="623"/>
      <c r="Z686" s="623"/>
      <c r="AA686" s="623"/>
      <c r="AB686" s="623"/>
      <c r="AC686" s="623"/>
      <c r="AD686" s="623"/>
      <c r="AE686" s="623"/>
      <c r="AF686" s="623"/>
      <c r="AG686" s="623"/>
      <c r="AH686" s="623"/>
      <c r="AI686" s="623"/>
      <c r="AJ686" s="623"/>
      <c r="AK686" s="623"/>
      <c r="AL686" s="623"/>
      <c r="AM686" s="623"/>
      <c r="AN686" s="623"/>
      <c r="AO686" s="623"/>
      <c r="AP686" s="623"/>
      <c r="AQ686" s="623"/>
      <c r="AR686" s="623"/>
      <c r="AS686" s="623"/>
      <c r="AT686" s="623"/>
      <c r="AU686" s="623"/>
      <c r="AV686" s="623"/>
      <c r="AW686" s="623"/>
      <c r="AX686" s="623"/>
      <c r="AY686" s="623"/>
      <c r="AZ686" s="623"/>
      <c r="BA686" s="623"/>
      <c r="BB686" s="623"/>
      <c r="BC686" s="623"/>
      <c r="BD686" s="623"/>
      <c r="BE686" s="623"/>
      <c r="BF686" s="623"/>
      <c r="BG686" s="623"/>
      <c r="BH686" s="623"/>
    </row>
    <row r="687" spans="1:60" s="101" customFormat="1" ht="32.25" customHeight="1" x14ac:dyDescent="0.2">
      <c r="A687" s="769"/>
      <c r="B687" s="137"/>
      <c r="C687" s="154"/>
      <c r="D687" s="598"/>
      <c r="E687" s="863"/>
      <c r="F687" s="820"/>
      <c r="G687" s="103"/>
      <c r="H687" s="103"/>
      <c r="I687" s="103"/>
      <c r="J687" s="103"/>
      <c r="K687" s="103"/>
      <c r="L687" s="103"/>
      <c r="M687" s="103"/>
      <c r="N687" s="103"/>
      <c r="O687" s="103"/>
      <c r="P687" s="103"/>
      <c r="Q687" s="103"/>
      <c r="R687" s="103"/>
      <c r="S687" s="103"/>
      <c r="T687" s="103"/>
      <c r="U687" s="103"/>
      <c r="V687" s="103"/>
      <c r="W687" s="103"/>
      <c r="X687" s="103"/>
      <c r="Y687" s="103"/>
      <c r="Z687" s="103"/>
      <c r="AA687" s="103"/>
      <c r="AB687" s="103"/>
      <c r="AC687" s="103"/>
      <c r="AD687" s="103"/>
      <c r="AE687" s="103"/>
      <c r="AF687" s="103"/>
      <c r="AG687" s="103"/>
      <c r="AH687" s="103"/>
      <c r="AI687" s="103"/>
      <c r="AJ687" s="103"/>
      <c r="AK687" s="103"/>
      <c r="AL687" s="103"/>
      <c r="AM687" s="103"/>
      <c r="AN687" s="103"/>
      <c r="AO687" s="103"/>
      <c r="AP687" s="103"/>
      <c r="AQ687" s="103"/>
      <c r="AR687" s="103"/>
      <c r="AS687" s="103"/>
      <c r="AT687" s="103"/>
      <c r="AU687" s="103"/>
      <c r="AV687" s="103"/>
      <c r="AW687" s="103"/>
      <c r="AX687" s="103"/>
      <c r="AY687" s="103"/>
      <c r="AZ687" s="103"/>
      <c r="BA687" s="103"/>
      <c r="BB687" s="103"/>
      <c r="BC687" s="103"/>
      <c r="BD687" s="103"/>
      <c r="BE687" s="103"/>
      <c r="BF687" s="103"/>
      <c r="BG687" s="103"/>
      <c r="BH687" s="103"/>
    </row>
    <row r="688" spans="1:60" s="101" customFormat="1" ht="36.75" customHeight="1" x14ac:dyDescent="0.2">
      <c r="A688" s="769"/>
      <c r="B688" s="137"/>
      <c r="C688" s="154"/>
      <c r="D688" s="598"/>
      <c r="E688" s="863"/>
      <c r="F688" s="820"/>
      <c r="G688" s="103"/>
      <c r="H688" s="103"/>
      <c r="I688" s="103"/>
      <c r="J688" s="103"/>
      <c r="K688" s="103"/>
      <c r="L688" s="103"/>
      <c r="M688" s="103"/>
      <c r="N688" s="103"/>
      <c r="O688" s="103"/>
      <c r="P688" s="103"/>
      <c r="Q688" s="103"/>
      <c r="R688" s="103"/>
      <c r="S688" s="103"/>
      <c r="T688" s="103"/>
      <c r="U688" s="103"/>
      <c r="V688" s="103"/>
      <c r="W688" s="103"/>
      <c r="X688" s="103"/>
      <c r="Y688" s="103"/>
      <c r="Z688" s="103"/>
      <c r="AA688" s="103"/>
      <c r="AB688" s="103"/>
      <c r="AC688" s="103"/>
      <c r="AD688" s="103"/>
      <c r="AE688" s="103"/>
      <c r="AF688" s="103"/>
      <c r="AG688" s="103"/>
      <c r="AH688" s="103"/>
      <c r="AI688" s="103"/>
      <c r="AJ688" s="103"/>
      <c r="AK688" s="103"/>
      <c r="AL688" s="103"/>
      <c r="AM688" s="103"/>
      <c r="AN688" s="103"/>
      <c r="AO688" s="103"/>
      <c r="AP688" s="103"/>
      <c r="AQ688" s="103"/>
      <c r="AR688" s="103"/>
      <c r="AS688" s="103"/>
      <c r="AT688" s="103"/>
      <c r="AU688" s="103"/>
      <c r="AV688" s="103"/>
      <c r="AW688" s="103"/>
      <c r="AX688" s="103"/>
      <c r="AY688" s="103"/>
      <c r="AZ688" s="103"/>
      <c r="BA688" s="103"/>
      <c r="BB688" s="103"/>
      <c r="BC688" s="103"/>
      <c r="BD688" s="103"/>
      <c r="BE688" s="103"/>
      <c r="BF688" s="103"/>
      <c r="BG688" s="103"/>
      <c r="BH688" s="103"/>
    </row>
    <row r="689" spans="1:60" s="101" customFormat="1" ht="36" customHeight="1" x14ac:dyDescent="0.2">
      <c r="A689" s="769"/>
      <c r="B689" s="137"/>
      <c r="C689" s="154"/>
      <c r="D689" s="598"/>
      <c r="E689" s="863"/>
      <c r="F689" s="820"/>
      <c r="G689" s="103"/>
      <c r="H689" s="103"/>
      <c r="I689" s="103"/>
      <c r="J689" s="103"/>
      <c r="K689" s="103"/>
      <c r="L689" s="103"/>
      <c r="M689" s="103"/>
      <c r="N689" s="103"/>
      <c r="O689" s="103"/>
      <c r="P689" s="103"/>
      <c r="Q689" s="103"/>
      <c r="R689" s="103"/>
      <c r="S689" s="103"/>
      <c r="T689" s="103"/>
      <c r="U689" s="103"/>
      <c r="V689" s="103"/>
      <c r="W689" s="103"/>
      <c r="X689" s="103"/>
      <c r="Y689" s="103"/>
      <c r="Z689" s="103"/>
      <c r="AA689" s="103"/>
      <c r="AB689" s="103"/>
      <c r="AC689" s="103"/>
      <c r="AD689" s="103"/>
      <c r="AE689" s="103"/>
      <c r="AF689" s="103"/>
      <c r="AG689" s="103"/>
      <c r="AH689" s="103"/>
      <c r="AI689" s="103"/>
      <c r="AJ689" s="103"/>
      <c r="AK689" s="103"/>
      <c r="AL689" s="103"/>
      <c r="AM689" s="103"/>
      <c r="AN689" s="103"/>
      <c r="AO689" s="103"/>
      <c r="AP689" s="103"/>
      <c r="AQ689" s="103"/>
      <c r="AR689" s="103"/>
      <c r="AS689" s="103"/>
      <c r="AT689" s="103"/>
      <c r="AU689" s="103"/>
      <c r="AV689" s="103"/>
      <c r="AW689" s="103"/>
      <c r="AX689" s="103"/>
      <c r="AY689" s="103"/>
      <c r="AZ689" s="103"/>
      <c r="BA689" s="103"/>
      <c r="BB689" s="103"/>
      <c r="BC689" s="103"/>
      <c r="BD689" s="103"/>
      <c r="BE689" s="103"/>
      <c r="BF689" s="103"/>
      <c r="BG689" s="103"/>
      <c r="BH689" s="103"/>
    </row>
    <row r="690" spans="1:60" s="101" customFormat="1" ht="33.75" customHeight="1" x14ac:dyDescent="0.2">
      <c r="A690" s="769"/>
      <c r="B690" s="137"/>
      <c r="C690" s="154"/>
      <c r="D690" s="598"/>
      <c r="E690" s="863"/>
      <c r="F690" s="820"/>
      <c r="G690" s="103"/>
      <c r="H690" s="103"/>
      <c r="I690" s="103"/>
      <c r="J690" s="103"/>
      <c r="K690" s="103"/>
      <c r="L690" s="103"/>
      <c r="M690" s="103"/>
      <c r="N690" s="103"/>
      <c r="O690" s="103"/>
      <c r="P690" s="103"/>
      <c r="Q690" s="103"/>
      <c r="R690" s="103"/>
      <c r="S690" s="103"/>
      <c r="T690" s="103"/>
      <c r="U690" s="103"/>
      <c r="V690" s="103"/>
      <c r="W690" s="103"/>
      <c r="X690" s="103"/>
      <c r="Y690" s="103"/>
      <c r="Z690" s="103"/>
      <c r="AA690" s="103"/>
      <c r="AB690" s="103"/>
      <c r="AC690" s="103"/>
      <c r="AD690" s="103"/>
      <c r="AE690" s="103"/>
      <c r="AF690" s="103"/>
      <c r="AG690" s="103"/>
      <c r="AH690" s="103"/>
      <c r="AI690" s="103"/>
      <c r="AJ690" s="103"/>
      <c r="AK690" s="103"/>
      <c r="AL690" s="103"/>
      <c r="AM690" s="103"/>
      <c r="AN690" s="103"/>
      <c r="AO690" s="103"/>
      <c r="AP690" s="103"/>
      <c r="AQ690" s="103"/>
      <c r="AR690" s="103"/>
      <c r="AS690" s="103"/>
      <c r="AT690" s="103"/>
      <c r="AU690" s="103"/>
      <c r="AV690" s="103"/>
      <c r="AW690" s="103"/>
      <c r="AX690" s="103"/>
      <c r="AY690" s="103"/>
      <c r="AZ690" s="103"/>
      <c r="BA690" s="103"/>
      <c r="BB690" s="103"/>
      <c r="BC690" s="103"/>
      <c r="BD690" s="103"/>
      <c r="BE690" s="103"/>
      <c r="BF690" s="103"/>
      <c r="BG690" s="103"/>
      <c r="BH690" s="103"/>
    </row>
    <row r="691" spans="1:60" s="101" customFormat="1" ht="38.25" customHeight="1" x14ac:dyDescent="0.2">
      <c r="A691" s="769"/>
      <c r="B691" s="137"/>
      <c r="C691" s="154"/>
      <c r="D691" s="598"/>
      <c r="E691" s="863"/>
      <c r="F691" s="820"/>
      <c r="G691" s="103"/>
      <c r="H691" s="103"/>
      <c r="I691" s="103"/>
      <c r="J691" s="103"/>
      <c r="K691" s="103"/>
      <c r="L691" s="103"/>
      <c r="M691" s="103"/>
      <c r="N691" s="103"/>
      <c r="O691" s="103"/>
      <c r="P691" s="103"/>
      <c r="Q691" s="103"/>
      <c r="R691" s="103"/>
      <c r="S691" s="103"/>
      <c r="T691" s="103"/>
      <c r="U691" s="103"/>
      <c r="V691" s="103"/>
      <c r="W691" s="103"/>
      <c r="X691" s="103"/>
      <c r="Y691" s="103"/>
      <c r="Z691" s="103"/>
      <c r="AA691" s="103"/>
      <c r="AB691" s="103"/>
      <c r="AC691" s="103"/>
      <c r="AD691" s="103"/>
      <c r="AE691" s="103"/>
      <c r="AF691" s="103"/>
      <c r="AG691" s="103"/>
      <c r="AH691" s="103"/>
      <c r="AI691" s="103"/>
      <c r="AJ691" s="103"/>
      <c r="AK691" s="103"/>
      <c r="AL691" s="103"/>
      <c r="AM691" s="103"/>
      <c r="AN691" s="103"/>
      <c r="AO691" s="103"/>
      <c r="AP691" s="103"/>
      <c r="AQ691" s="103"/>
      <c r="AR691" s="103"/>
      <c r="AS691" s="103"/>
      <c r="AT691" s="103"/>
      <c r="AU691" s="103"/>
      <c r="AV691" s="103"/>
      <c r="AW691" s="103"/>
      <c r="AX691" s="103"/>
      <c r="AY691" s="103"/>
      <c r="AZ691" s="103"/>
      <c r="BA691" s="103"/>
      <c r="BB691" s="103"/>
      <c r="BC691" s="103"/>
      <c r="BD691" s="103"/>
      <c r="BE691" s="103"/>
      <c r="BF691" s="103"/>
      <c r="BG691" s="103"/>
      <c r="BH691" s="103"/>
    </row>
    <row r="692" spans="1:60" s="101" customFormat="1" ht="31.5" customHeight="1" x14ac:dyDescent="0.2">
      <c r="A692" s="769"/>
      <c r="B692" s="137"/>
      <c r="C692" s="154"/>
      <c r="D692" s="598"/>
      <c r="E692" s="863"/>
      <c r="F692" s="820"/>
      <c r="G692" s="868"/>
      <c r="H692" s="103"/>
      <c r="I692" s="103"/>
      <c r="J692" s="103"/>
      <c r="K692" s="103"/>
      <c r="L692" s="103"/>
      <c r="M692" s="103"/>
      <c r="N692" s="103"/>
      <c r="O692" s="103"/>
      <c r="P692" s="103"/>
      <c r="Q692" s="103"/>
      <c r="R692" s="103"/>
      <c r="S692" s="103"/>
      <c r="T692" s="103"/>
      <c r="U692" s="103"/>
      <c r="V692" s="103"/>
      <c r="W692" s="103"/>
      <c r="X692" s="103"/>
      <c r="Y692" s="103"/>
      <c r="Z692" s="103"/>
      <c r="AA692" s="103"/>
      <c r="AB692" s="103"/>
      <c r="AC692" s="103"/>
      <c r="AD692" s="103"/>
      <c r="AE692" s="103"/>
      <c r="AF692" s="103"/>
      <c r="AG692" s="103"/>
      <c r="AH692" s="103"/>
      <c r="AI692" s="103"/>
      <c r="AJ692" s="103"/>
      <c r="AK692" s="103"/>
      <c r="AL692" s="103"/>
      <c r="AM692" s="103"/>
      <c r="AN692" s="103"/>
      <c r="AO692" s="103"/>
      <c r="AP692" s="103"/>
      <c r="AQ692" s="103"/>
      <c r="AR692" s="103"/>
      <c r="AS692" s="103"/>
      <c r="AT692" s="103"/>
      <c r="AU692" s="103"/>
      <c r="AV692" s="103"/>
      <c r="AW692" s="103"/>
      <c r="AX692" s="103"/>
      <c r="AY692" s="103"/>
      <c r="AZ692" s="103"/>
      <c r="BA692" s="103"/>
      <c r="BB692" s="103"/>
      <c r="BC692" s="103"/>
      <c r="BD692" s="103"/>
      <c r="BE692" s="103"/>
      <c r="BF692" s="103"/>
      <c r="BG692" s="103"/>
      <c r="BH692" s="103"/>
    </row>
    <row r="693" spans="1:60" s="101" customFormat="1" ht="46.5" customHeight="1" x14ac:dyDescent="0.2">
      <c r="A693" s="769"/>
      <c r="B693" s="137"/>
      <c r="C693" s="154"/>
      <c r="D693" s="598"/>
      <c r="E693" s="863"/>
      <c r="F693" s="820"/>
      <c r="G693" s="103"/>
      <c r="H693" s="103"/>
      <c r="I693" s="103"/>
      <c r="J693" s="103"/>
      <c r="K693" s="103"/>
      <c r="L693" s="103"/>
      <c r="M693" s="103"/>
      <c r="N693" s="103"/>
      <c r="O693" s="103"/>
      <c r="P693" s="103"/>
      <c r="Q693" s="103"/>
      <c r="R693" s="103"/>
      <c r="S693" s="103"/>
      <c r="T693" s="103"/>
      <c r="U693" s="103"/>
      <c r="V693" s="103"/>
      <c r="W693" s="103"/>
      <c r="X693" s="103"/>
      <c r="Y693" s="103"/>
      <c r="Z693" s="103"/>
      <c r="AA693" s="103"/>
      <c r="AB693" s="103"/>
      <c r="AC693" s="103"/>
      <c r="AD693" s="103"/>
      <c r="AE693" s="103"/>
      <c r="AF693" s="103"/>
      <c r="AG693" s="103"/>
      <c r="AH693" s="103"/>
      <c r="AI693" s="103"/>
      <c r="AJ693" s="103"/>
      <c r="AK693" s="103"/>
      <c r="AL693" s="103"/>
      <c r="AM693" s="103"/>
      <c r="AN693" s="103"/>
      <c r="AO693" s="103"/>
      <c r="AP693" s="103"/>
      <c r="AQ693" s="103"/>
      <c r="AR693" s="103"/>
      <c r="AS693" s="103"/>
      <c r="AT693" s="103"/>
      <c r="AU693" s="103"/>
      <c r="AV693" s="103"/>
      <c r="AW693" s="103"/>
      <c r="AX693" s="103"/>
      <c r="AY693" s="103"/>
      <c r="AZ693" s="103"/>
      <c r="BA693" s="103"/>
      <c r="BB693" s="103"/>
      <c r="BC693" s="103"/>
      <c r="BD693" s="103"/>
      <c r="BE693" s="103"/>
      <c r="BF693" s="103"/>
      <c r="BG693" s="103"/>
      <c r="BH693" s="103"/>
    </row>
    <row r="694" spans="1:60" s="101" customFormat="1" ht="18.75" customHeight="1" x14ac:dyDescent="0.2">
      <c r="A694" s="769"/>
      <c r="B694" s="137"/>
      <c r="C694" s="154"/>
      <c r="D694" s="598"/>
      <c r="E694" s="869"/>
      <c r="F694" s="820"/>
      <c r="G694" s="103"/>
      <c r="H694" s="103"/>
      <c r="I694" s="103"/>
      <c r="J694" s="103"/>
      <c r="K694" s="103"/>
      <c r="L694" s="103"/>
      <c r="M694" s="103"/>
      <c r="N694" s="103"/>
      <c r="O694" s="103"/>
      <c r="P694" s="103"/>
      <c r="Q694" s="103"/>
      <c r="R694" s="103"/>
      <c r="S694" s="103"/>
      <c r="T694" s="103"/>
      <c r="U694" s="103"/>
      <c r="V694" s="103"/>
      <c r="W694" s="103"/>
      <c r="X694" s="103"/>
      <c r="Y694" s="103"/>
      <c r="Z694" s="103"/>
      <c r="AA694" s="103"/>
      <c r="AB694" s="103"/>
      <c r="AC694" s="103"/>
      <c r="AD694" s="103"/>
      <c r="AE694" s="103"/>
      <c r="AF694" s="103"/>
      <c r="AG694" s="103"/>
      <c r="AH694" s="103"/>
      <c r="AI694" s="103"/>
      <c r="AJ694" s="103"/>
      <c r="AK694" s="103"/>
      <c r="AL694" s="103"/>
      <c r="AM694" s="103"/>
      <c r="AN694" s="103"/>
      <c r="AO694" s="103"/>
      <c r="AP694" s="103"/>
      <c r="AQ694" s="103"/>
      <c r="AR694" s="103"/>
      <c r="AS694" s="103"/>
      <c r="AT694" s="103"/>
      <c r="AU694" s="103"/>
      <c r="AV694" s="103"/>
      <c r="AW694" s="103"/>
      <c r="AX694" s="103"/>
      <c r="AY694" s="103"/>
      <c r="AZ694" s="103"/>
      <c r="BA694" s="103"/>
      <c r="BB694" s="103"/>
      <c r="BC694" s="103"/>
      <c r="BD694" s="103"/>
      <c r="BE694" s="103"/>
      <c r="BF694" s="103"/>
      <c r="BG694" s="103"/>
      <c r="BH694" s="103"/>
    </row>
    <row r="695" spans="1:60" s="101" customFormat="1" ht="42.75" customHeight="1" x14ac:dyDescent="0.2">
      <c r="A695" s="769"/>
      <c r="B695" s="137"/>
      <c r="C695" s="154"/>
      <c r="D695" s="598"/>
      <c r="E695" s="863"/>
      <c r="F695" s="820"/>
      <c r="G695" s="103"/>
      <c r="H695" s="103"/>
      <c r="I695" s="103"/>
      <c r="J695" s="103"/>
      <c r="K695" s="103"/>
      <c r="L695" s="103"/>
      <c r="M695" s="103"/>
      <c r="N695" s="103"/>
      <c r="O695" s="103"/>
      <c r="P695" s="103"/>
      <c r="Q695" s="103"/>
      <c r="R695" s="103"/>
      <c r="S695" s="103"/>
      <c r="T695" s="103"/>
      <c r="U695" s="103"/>
      <c r="V695" s="103"/>
      <c r="W695" s="103"/>
      <c r="X695" s="103"/>
      <c r="Y695" s="103"/>
      <c r="Z695" s="103"/>
      <c r="AA695" s="103"/>
      <c r="AB695" s="103"/>
      <c r="AC695" s="103"/>
      <c r="AD695" s="103"/>
      <c r="AE695" s="103"/>
      <c r="AF695" s="103"/>
      <c r="AG695" s="103"/>
      <c r="AH695" s="103"/>
      <c r="AI695" s="103"/>
      <c r="AJ695" s="103"/>
      <c r="AK695" s="103"/>
      <c r="AL695" s="103"/>
      <c r="AM695" s="103"/>
      <c r="AN695" s="103"/>
      <c r="AO695" s="103"/>
      <c r="AP695" s="103"/>
      <c r="AQ695" s="103"/>
      <c r="AR695" s="103"/>
      <c r="AS695" s="103"/>
      <c r="AT695" s="103"/>
      <c r="AU695" s="103"/>
      <c r="AV695" s="103"/>
      <c r="AW695" s="103"/>
      <c r="AX695" s="103"/>
      <c r="AY695" s="103"/>
      <c r="AZ695" s="103"/>
      <c r="BA695" s="103"/>
      <c r="BB695" s="103"/>
      <c r="BC695" s="103"/>
      <c r="BD695" s="103"/>
      <c r="BE695" s="103"/>
      <c r="BF695" s="103"/>
      <c r="BG695" s="103"/>
      <c r="BH695" s="103"/>
    </row>
    <row r="696" spans="1:60" s="101" customFormat="1" ht="50.25" customHeight="1" x14ac:dyDescent="0.2">
      <c r="A696" s="826"/>
      <c r="B696" s="849"/>
      <c r="C696" s="154"/>
      <c r="D696" s="598"/>
      <c r="E696" s="862"/>
      <c r="F696" s="40"/>
      <c r="G696" s="103"/>
      <c r="H696" s="103"/>
      <c r="I696" s="103"/>
      <c r="J696" s="103"/>
      <c r="K696" s="103"/>
      <c r="L696" s="103"/>
      <c r="M696" s="103"/>
      <c r="N696" s="103"/>
      <c r="O696" s="103"/>
      <c r="P696" s="103"/>
      <c r="Q696" s="103"/>
      <c r="R696" s="103"/>
      <c r="S696" s="103"/>
      <c r="T696" s="103"/>
      <c r="U696" s="103"/>
      <c r="V696" s="103"/>
      <c r="W696" s="103"/>
      <c r="X696" s="103"/>
      <c r="Y696" s="103"/>
      <c r="Z696" s="103"/>
      <c r="AA696" s="103"/>
      <c r="AB696" s="103"/>
      <c r="AC696" s="103"/>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3"/>
      <c r="AY696" s="103"/>
      <c r="AZ696" s="103"/>
      <c r="BA696" s="103"/>
      <c r="BB696" s="103"/>
      <c r="BC696" s="103"/>
      <c r="BD696" s="103"/>
      <c r="BE696" s="103"/>
      <c r="BF696" s="103"/>
      <c r="BG696" s="103"/>
      <c r="BH696" s="103"/>
    </row>
    <row r="697" spans="1:60" s="101" customFormat="1" ht="34.5" customHeight="1" x14ac:dyDescent="0.2">
      <c r="A697" s="848"/>
      <c r="B697" s="137"/>
      <c r="C697" s="864"/>
      <c r="D697" s="846"/>
      <c r="E697" s="862"/>
      <c r="F697" s="820"/>
      <c r="G697" s="103"/>
      <c r="H697" s="103"/>
      <c r="I697" s="103"/>
      <c r="J697" s="103"/>
      <c r="K697" s="103"/>
      <c r="L697" s="103"/>
      <c r="M697" s="103"/>
      <c r="N697" s="103"/>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3"/>
      <c r="AY697" s="103"/>
      <c r="AZ697" s="103"/>
      <c r="BA697" s="103"/>
      <c r="BB697" s="103"/>
      <c r="BC697" s="103"/>
      <c r="BD697" s="103"/>
      <c r="BE697" s="103"/>
      <c r="BF697" s="103"/>
      <c r="BG697" s="103"/>
      <c r="BH697" s="103"/>
    </row>
    <row r="698" spans="1:60" s="101" customFormat="1" ht="36" customHeight="1" x14ac:dyDescent="0.2">
      <c r="A698" s="848"/>
      <c r="B698" s="154"/>
      <c r="C698" s="864"/>
      <c r="D698" s="846"/>
      <c r="E698" s="862"/>
      <c r="F698" s="820"/>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c r="AF698" s="103"/>
      <c r="AG698" s="103"/>
      <c r="AH698" s="103"/>
      <c r="AI698" s="103"/>
      <c r="AJ698" s="103"/>
      <c r="AK698" s="103"/>
      <c r="AL698" s="103"/>
      <c r="AM698" s="103"/>
      <c r="AN698" s="103"/>
      <c r="AO698" s="103"/>
      <c r="AP698" s="103"/>
      <c r="AQ698" s="103"/>
      <c r="AR698" s="103"/>
      <c r="AS698" s="103"/>
      <c r="AT698" s="103"/>
      <c r="AU698" s="103"/>
      <c r="AV698" s="103"/>
      <c r="AW698" s="103"/>
      <c r="AX698" s="103"/>
      <c r="AY698" s="103"/>
      <c r="AZ698" s="103"/>
      <c r="BA698" s="103"/>
      <c r="BB698" s="103"/>
      <c r="BC698" s="103"/>
      <c r="BD698" s="103"/>
      <c r="BE698" s="103"/>
      <c r="BF698" s="103"/>
      <c r="BG698" s="103"/>
      <c r="BH698" s="103"/>
    </row>
    <row r="699" spans="1:60" s="101" customFormat="1" ht="32.25" customHeight="1" x14ac:dyDescent="0.2">
      <c r="A699" s="848"/>
      <c r="B699" s="154"/>
      <c r="C699" s="864"/>
      <c r="D699" s="846"/>
      <c r="E699" s="863"/>
      <c r="F699" s="820"/>
      <c r="G699" s="103"/>
      <c r="H699" s="103"/>
      <c r="I699" s="103"/>
      <c r="J699" s="103"/>
      <c r="K699" s="103"/>
      <c r="L699" s="103"/>
      <c r="M699" s="103"/>
      <c r="N699" s="103"/>
      <c r="O699" s="103"/>
      <c r="P699" s="103"/>
      <c r="Q699" s="103"/>
      <c r="R699" s="103"/>
      <c r="S699" s="103"/>
      <c r="T699" s="103"/>
      <c r="U699" s="103"/>
      <c r="V699" s="103"/>
      <c r="W699" s="103"/>
      <c r="X699" s="103"/>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3"/>
      <c r="AY699" s="103"/>
      <c r="AZ699" s="103"/>
      <c r="BA699" s="103"/>
      <c r="BB699" s="103"/>
      <c r="BC699" s="103"/>
      <c r="BD699" s="103"/>
      <c r="BE699" s="103"/>
      <c r="BF699" s="103"/>
      <c r="BG699" s="103"/>
      <c r="BH699" s="103"/>
    </row>
    <row r="700" spans="1:60" s="101" customFormat="1" ht="34.5" customHeight="1" x14ac:dyDescent="0.2">
      <c r="A700" s="848"/>
      <c r="B700" s="154"/>
      <c r="C700" s="864"/>
      <c r="D700" s="846"/>
      <c r="E700" s="863"/>
      <c r="F700" s="820"/>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3"/>
      <c r="AR700" s="103"/>
      <c r="AS700" s="103"/>
      <c r="AT700" s="103"/>
      <c r="AU700" s="103"/>
      <c r="AV700" s="103"/>
      <c r="AW700" s="103"/>
      <c r="AX700" s="103"/>
      <c r="AY700" s="103"/>
      <c r="AZ700" s="103"/>
      <c r="BA700" s="103"/>
      <c r="BB700" s="103"/>
      <c r="BC700" s="103"/>
      <c r="BD700" s="103"/>
      <c r="BE700" s="103"/>
      <c r="BF700" s="103"/>
      <c r="BG700" s="103"/>
      <c r="BH700" s="103"/>
    </row>
    <row r="701" spans="1:60" s="101" customFormat="1" ht="44.25" customHeight="1" x14ac:dyDescent="0.2">
      <c r="A701" s="848"/>
      <c r="B701" s="154"/>
      <c r="C701" s="864"/>
      <c r="D701" s="846"/>
      <c r="E701" s="863"/>
      <c r="F701" s="820"/>
      <c r="G701" s="103"/>
      <c r="H701" s="103"/>
      <c r="I701" s="103"/>
      <c r="J701" s="103"/>
      <c r="K701" s="103"/>
      <c r="L701" s="103"/>
      <c r="M701" s="103"/>
      <c r="N701" s="103"/>
      <c r="O701" s="103"/>
      <c r="P701" s="103"/>
      <c r="Q701" s="103"/>
      <c r="R701" s="103"/>
      <c r="S701" s="103"/>
      <c r="T701" s="103"/>
      <c r="U701" s="103"/>
      <c r="V701" s="103"/>
      <c r="W701" s="103"/>
      <c r="X701" s="103"/>
      <c r="Y701" s="103"/>
      <c r="Z701" s="103"/>
      <c r="AA701" s="103"/>
      <c r="AB701" s="103"/>
      <c r="AC701" s="103"/>
      <c r="AD701" s="103"/>
      <c r="AE701" s="103"/>
      <c r="AF701" s="103"/>
      <c r="AG701" s="103"/>
      <c r="AH701" s="103"/>
      <c r="AI701" s="103"/>
      <c r="AJ701" s="103"/>
      <c r="AK701" s="103"/>
      <c r="AL701" s="103"/>
      <c r="AM701" s="103"/>
      <c r="AN701" s="103"/>
      <c r="AO701" s="103"/>
      <c r="AP701" s="103"/>
      <c r="AQ701" s="103"/>
      <c r="AR701" s="103"/>
      <c r="AS701" s="103"/>
      <c r="AT701" s="103"/>
      <c r="AU701" s="103"/>
      <c r="AV701" s="103"/>
      <c r="AW701" s="103"/>
      <c r="AX701" s="103"/>
      <c r="AY701" s="103"/>
      <c r="AZ701" s="103"/>
      <c r="BA701" s="103"/>
      <c r="BB701" s="103"/>
      <c r="BC701" s="103"/>
      <c r="BD701" s="103"/>
      <c r="BE701" s="103"/>
      <c r="BF701" s="103"/>
      <c r="BG701" s="103"/>
      <c r="BH701" s="103"/>
    </row>
    <row r="702" spans="1:60" s="101" customFormat="1" ht="31.5" customHeight="1" x14ac:dyDescent="0.2">
      <c r="A702" s="848"/>
      <c r="B702" s="154"/>
      <c r="C702" s="864"/>
      <c r="D702" s="846"/>
      <c r="E702" s="863"/>
      <c r="F702" s="820"/>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3"/>
      <c r="AY702" s="103"/>
      <c r="AZ702" s="103"/>
      <c r="BA702" s="103"/>
      <c r="BB702" s="103"/>
      <c r="BC702" s="103"/>
      <c r="BD702" s="103"/>
      <c r="BE702" s="103"/>
      <c r="BF702" s="103"/>
      <c r="BG702" s="103"/>
      <c r="BH702" s="103"/>
    </row>
    <row r="703" spans="1:60" s="101" customFormat="1" ht="33.75" customHeight="1" x14ac:dyDescent="0.2">
      <c r="A703" s="848"/>
      <c r="B703" s="154"/>
      <c r="C703" s="864"/>
      <c r="D703" s="847"/>
      <c r="E703" s="863"/>
      <c r="F703" s="820"/>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3"/>
      <c r="AR703" s="103"/>
      <c r="AS703" s="103"/>
      <c r="AT703" s="103"/>
      <c r="AU703" s="103"/>
      <c r="AV703" s="103"/>
      <c r="AW703" s="103"/>
      <c r="AX703" s="103"/>
      <c r="AY703" s="103"/>
      <c r="AZ703" s="103"/>
      <c r="BA703" s="103"/>
      <c r="BB703" s="103"/>
      <c r="BC703" s="103"/>
      <c r="BD703" s="103"/>
      <c r="BE703" s="103"/>
      <c r="BF703" s="103"/>
      <c r="BG703" s="103"/>
      <c r="BH703" s="103"/>
    </row>
    <row r="704" spans="1:60" ht="33" customHeight="1" x14ac:dyDescent="0.2">
      <c r="A704" s="848"/>
      <c r="B704" s="154"/>
      <c r="C704" s="864"/>
      <c r="D704" s="846"/>
      <c r="E704" s="863"/>
      <c r="F704" s="820"/>
    </row>
    <row r="705" spans="1:10" ht="30" customHeight="1" x14ac:dyDescent="0.2">
      <c r="A705" s="848"/>
      <c r="B705" s="154"/>
      <c r="C705" s="864"/>
      <c r="D705" s="846"/>
      <c r="E705" s="863"/>
      <c r="F705" s="820"/>
    </row>
    <row r="706" spans="1:10" ht="35.25" customHeight="1" x14ac:dyDescent="0.2">
      <c r="A706" s="848"/>
      <c r="B706" s="154"/>
      <c r="C706" s="864"/>
      <c r="D706" s="846"/>
      <c r="E706" s="863"/>
      <c r="F706" s="820"/>
    </row>
    <row r="707" spans="1:10" ht="18.75" customHeight="1" x14ac:dyDescent="0.2">
      <c r="A707" s="848"/>
      <c r="B707" s="154"/>
      <c r="C707" s="864"/>
      <c r="D707" s="846"/>
      <c r="E707" s="863"/>
      <c r="F707" s="820"/>
    </row>
    <row r="708" spans="1:10" ht="48" customHeight="1" x14ac:dyDescent="0.2">
      <c r="A708" s="848"/>
      <c r="B708" s="154"/>
      <c r="C708" s="864"/>
      <c r="D708" s="846"/>
      <c r="E708" s="863"/>
      <c r="F708" s="820"/>
    </row>
    <row r="709" spans="1:10" ht="43.5" customHeight="1" x14ac:dyDescent="0.2">
      <c r="A709" s="848"/>
      <c r="B709" s="154"/>
      <c r="C709" s="864"/>
      <c r="D709" s="846"/>
      <c r="E709" s="863"/>
      <c r="F709" s="820"/>
    </row>
    <row r="710" spans="1:10" ht="42.75" customHeight="1" x14ac:dyDescent="0.2">
      <c r="A710" s="848"/>
      <c r="B710" s="154"/>
      <c r="C710" s="864"/>
      <c r="D710" s="846"/>
      <c r="E710" s="863"/>
      <c r="F710" s="820"/>
    </row>
    <row r="711" spans="1:10" ht="36" customHeight="1" x14ac:dyDescent="0.2">
      <c r="A711" s="848"/>
      <c r="B711" s="154"/>
      <c r="C711" s="864"/>
      <c r="D711" s="846"/>
      <c r="E711" s="863"/>
      <c r="F711" s="820"/>
    </row>
    <row r="712" spans="1:10" ht="44.25" customHeight="1" x14ac:dyDescent="0.2">
      <c r="A712" s="848"/>
      <c r="B712" s="154"/>
      <c r="C712" s="864"/>
      <c r="D712" s="846"/>
      <c r="E712" s="863"/>
      <c r="F712" s="820"/>
    </row>
    <row r="713" spans="1:10" ht="50.25" customHeight="1" x14ac:dyDescent="0.2">
      <c r="A713" s="848"/>
      <c r="B713" s="154"/>
      <c r="C713" s="864"/>
      <c r="D713" s="846"/>
      <c r="E713" s="863"/>
      <c r="F713" s="820"/>
      <c r="J713" s="103"/>
    </row>
    <row r="714" spans="1:10" ht="30" customHeight="1" x14ac:dyDescent="0.2">
      <c r="A714" s="759"/>
      <c r="B714" s="137"/>
      <c r="C714" s="864"/>
      <c r="D714" s="598"/>
      <c r="E714" s="866"/>
      <c r="F714" s="40"/>
    </row>
    <row r="715" spans="1:10" ht="29.25" customHeight="1" x14ac:dyDescent="0.2">
      <c r="A715" s="759"/>
      <c r="B715" s="137"/>
      <c r="C715" s="864"/>
      <c r="D715" s="598"/>
      <c r="E715" s="866"/>
      <c r="F715" s="40"/>
    </row>
    <row r="716" spans="1:10" ht="36" customHeight="1" x14ac:dyDescent="0.2">
      <c r="A716" s="759"/>
      <c r="B716" s="137"/>
      <c r="C716" s="864"/>
      <c r="D716" s="598"/>
      <c r="E716" s="867"/>
      <c r="F716" s="40"/>
    </row>
    <row r="717" spans="1:10" ht="30.75" customHeight="1" x14ac:dyDescent="0.2">
      <c r="A717" s="759"/>
      <c r="B717" s="137"/>
      <c r="C717" s="864"/>
      <c r="D717" s="598"/>
      <c r="E717" s="867"/>
      <c r="F717" s="40"/>
    </row>
    <row r="718" spans="1:10" x14ac:dyDescent="0.2">
      <c r="A718" s="14"/>
      <c r="B718" s="20"/>
      <c r="C718" s="31"/>
      <c r="D718" s="69"/>
      <c r="E718" s="108"/>
      <c r="F718" s="103"/>
    </row>
    <row r="719" spans="1:10" x14ac:dyDescent="0.2">
      <c r="A719" s="14"/>
      <c r="B719" s="20"/>
      <c r="C719" s="31"/>
      <c r="D719" s="69"/>
      <c r="E719" s="108"/>
      <c r="F719" s="103"/>
    </row>
    <row r="720" spans="1:10" x14ac:dyDescent="0.2">
      <c r="A720" s="14"/>
      <c r="B720" s="20"/>
      <c r="C720" s="31"/>
      <c r="D720" s="69"/>
      <c r="E720" s="108"/>
      <c r="F720" s="103"/>
    </row>
    <row r="721" spans="1:6" x14ac:dyDescent="0.2">
      <c r="A721" s="14"/>
      <c r="B721" s="20"/>
      <c r="C721" s="31"/>
      <c r="D721" s="69"/>
      <c r="E721" s="108"/>
      <c r="F721" s="103"/>
    </row>
    <row r="722" spans="1:6" x14ac:dyDescent="0.2">
      <c r="A722" s="14"/>
      <c r="B722" s="20"/>
      <c r="C722" s="31"/>
      <c r="D722" s="69"/>
      <c r="E722" s="108"/>
      <c r="F722" s="103"/>
    </row>
    <row r="723" spans="1:6" x14ac:dyDescent="0.2">
      <c r="A723" s="14"/>
      <c r="B723" s="20"/>
      <c r="C723" s="31"/>
      <c r="D723" s="69"/>
      <c r="E723" s="108"/>
      <c r="F723" s="103"/>
    </row>
    <row r="724" spans="1:6" x14ac:dyDescent="0.2">
      <c r="A724" s="14"/>
      <c r="B724" s="20"/>
      <c r="C724" s="31"/>
      <c r="D724" s="69"/>
      <c r="E724" s="108"/>
      <c r="F724" s="103"/>
    </row>
    <row r="725" spans="1:6" x14ac:dyDescent="0.2">
      <c r="A725" s="14"/>
      <c r="B725" s="20"/>
      <c r="C725" s="31"/>
      <c r="D725" s="69"/>
      <c r="E725" s="108"/>
      <c r="F725" s="103"/>
    </row>
    <row r="726" spans="1:6" x14ac:dyDescent="0.2">
      <c r="A726" s="14"/>
      <c r="B726" s="20"/>
      <c r="C726" s="31"/>
      <c r="D726" s="69"/>
      <c r="E726" s="108"/>
      <c r="F726" s="103"/>
    </row>
    <row r="727" spans="1:6" x14ac:dyDescent="0.2">
      <c r="A727" s="14"/>
      <c r="B727" s="20"/>
      <c r="C727" s="31"/>
      <c r="D727" s="69"/>
      <c r="E727" s="108"/>
      <c r="F727" s="103"/>
    </row>
    <row r="728" spans="1:6" x14ac:dyDescent="0.2">
      <c r="A728" s="14"/>
      <c r="B728" s="20"/>
      <c r="C728" s="31"/>
      <c r="D728" s="69"/>
      <c r="E728" s="108"/>
      <c r="F728" s="103"/>
    </row>
    <row r="729" spans="1:6" x14ac:dyDescent="0.2">
      <c r="A729" s="14"/>
      <c r="B729" s="20"/>
      <c r="C729" s="31"/>
      <c r="D729" s="69"/>
      <c r="E729" s="108"/>
      <c r="F729" s="103"/>
    </row>
    <row r="730" spans="1:6" x14ac:dyDescent="0.2">
      <c r="A730" s="14"/>
      <c r="B730" s="20"/>
      <c r="C730" s="31"/>
      <c r="D730" s="69"/>
      <c r="E730" s="108"/>
      <c r="F730" s="103"/>
    </row>
    <row r="731" spans="1:6" x14ac:dyDescent="0.2">
      <c r="A731" s="14"/>
      <c r="B731" s="20"/>
      <c r="C731" s="31"/>
      <c r="D731" s="69"/>
      <c r="E731" s="108"/>
      <c r="F731" s="103"/>
    </row>
    <row r="732" spans="1:6" x14ac:dyDescent="0.2">
      <c r="A732" s="14"/>
      <c r="B732" s="20"/>
      <c r="C732" s="31"/>
      <c r="D732" s="69"/>
      <c r="E732" s="108"/>
      <c r="F732" s="103"/>
    </row>
    <row r="733" spans="1:6" x14ac:dyDescent="0.2">
      <c r="A733" s="14"/>
      <c r="B733" s="20"/>
      <c r="C733" s="31"/>
      <c r="D733" s="69"/>
      <c r="E733" s="108"/>
      <c r="F733" s="103"/>
    </row>
    <row r="734" spans="1:6" x14ac:dyDescent="0.2">
      <c r="A734" s="14"/>
      <c r="B734" s="20"/>
      <c r="C734" s="31"/>
      <c r="D734" s="69"/>
      <c r="E734" s="108"/>
      <c r="F734" s="103"/>
    </row>
    <row r="735" spans="1:6" x14ac:dyDescent="0.2">
      <c r="A735" s="14"/>
      <c r="B735" s="20"/>
      <c r="C735" s="31"/>
      <c r="D735" s="69"/>
      <c r="E735" s="108"/>
      <c r="F735" s="103"/>
    </row>
    <row r="736" spans="1:6" x14ac:dyDescent="0.2">
      <c r="A736" s="14"/>
      <c r="B736" s="20"/>
      <c r="C736" s="31"/>
      <c r="D736" s="69"/>
      <c r="E736" s="108"/>
      <c r="F736" s="103"/>
    </row>
    <row r="737" spans="1:6" x14ac:dyDescent="0.2">
      <c r="A737" s="14"/>
      <c r="B737" s="20"/>
      <c r="C737" s="31"/>
      <c r="D737" s="69"/>
      <c r="E737" s="108"/>
      <c r="F737" s="103"/>
    </row>
    <row r="738" spans="1:6" x14ac:dyDescent="0.2">
      <c r="A738" s="14"/>
      <c r="B738" s="20"/>
      <c r="C738" s="31"/>
      <c r="D738" s="69"/>
      <c r="E738" s="108"/>
      <c r="F738" s="103"/>
    </row>
    <row r="739" spans="1:6" x14ac:dyDescent="0.2">
      <c r="A739" s="14"/>
      <c r="B739" s="20"/>
      <c r="C739" s="31"/>
      <c r="D739" s="69"/>
      <c r="E739" s="108"/>
      <c r="F739" s="103"/>
    </row>
    <row r="740" spans="1:6" x14ac:dyDescent="0.2">
      <c r="A740" s="14"/>
      <c r="B740" s="20"/>
      <c r="C740" s="31"/>
      <c r="D740" s="69"/>
      <c r="E740" s="108"/>
      <c r="F740" s="103"/>
    </row>
    <row r="741" spans="1:6" x14ac:dyDescent="0.2">
      <c r="A741" s="14"/>
      <c r="B741" s="20"/>
      <c r="C741" s="31"/>
      <c r="D741" s="69"/>
      <c r="E741" s="108"/>
      <c r="F741" s="103"/>
    </row>
    <row r="742" spans="1:6" x14ac:dyDescent="0.2">
      <c r="A742" s="14"/>
      <c r="B742" s="20"/>
      <c r="C742" s="31"/>
      <c r="D742" s="69"/>
      <c r="E742" s="108"/>
      <c r="F742" s="103"/>
    </row>
    <row r="743" spans="1:6" x14ac:dyDescent="0.2">
      <c r="A743" s="14"/>
      <c r="B743" s="20"/>
      <c r="C743" s="31"/>
      <c r="D743" s="69"/>
      <c r="E743" s="108"/>
      <c r="F743" s="103"/>
    </row>
    <row r="744" spans="1:6" x14ac:dyDescent="0.2">
      <c r="A744" s="14"/>
      <c r="B744" s="20"/>
      <c r="C744" s="31"/>
      <c r="D744" s="69"/>
      <c r="E744" s="108"/>
      <c r="F744" s="103"/>
    </row>
    <row r="745" spans="1:6" x14ac:dyDescent="0.2">
      <c r="A745" s="14"/>
      <c r="B745" s="20"/>
      <c r="C745" s="31"/>
      <c r="D745" s="69"/>
      <c r="E745" s="108"/>
      <c r="F745" s="103"/>
    </row>
    <row r="746" spans="1:6" x14ac:dyDescent="0.2">
      <c r="A746" s="14"/>
      <c r="B746" s="20"/>
      <c r="C746" s="31"/>
      <c r="D746" s="69"/>
      <c r="E746" s="108"/>
      <c r="F746" s="103"/>
    </row>
    <row r="747" spans="1:6" x14ac:dyDescent="0.2">
      <c r="A747" s="14"/>
      <c r="B747" s="20"/>
      <c r="C747" s="31"/>
      <c r="D747" s="69"/>
      <c r="E747" s="108"/>
      <c r="F747" s="103"/>
    </row>
    <row r="748" spans="1:6" x14ac:dyDescent="0.2">
      <c r="A748" s="14"/>
      <c r="B748" s="20"/>
      <c r="C748" s="31"/>
      <c r="D748" s="69"/>
      <c r="E748" s="108"/>
      <c r="F748" s="103"/>
    </row>
    <row r="749" spans="1:6" x14ac:dyDescent="0.2">
      <c r="A749" s="14"/>
      <c r="B749" s="20"/>
      <c r="C749" s="31"/>
      <c r="D749" s="69"/>
      <c r="E749" s="108"/>
      <c r="F749" s="103"/>
    </row>
    <row r="750" spans="1:6" x14ac:dyDescent="0.2">
      <c r="A750" s="14"/>
      <c r="B750" s="20"/>
      <c r="C750" s="31"/>
      <c r="D750" s="69"/>
      <c r="E750" s="108"/>
      <c r="F750" s="103"/>
    </row>
    <row r="751" spans="1:6" x14ac:dyDescent="0.2">
      <c r="A751" s="14"/>
      <c r="B751" s="20"/>
      <c r="C751" s="31"/>
      <c r="D751" s="69"/>
      <c r="E751" s="108"/>
      <c r="F751" s="103"/>
    </row>
    <row r="752" spans="1:6" x14ac:dyDescent="0.2">
      <c r="A752" s="14"/>
      <c r="B752" s="20"/>
      <c r="C752" s="31"/>
      <c r="D752" s="69"/>
      <c r="E752" s="108"/>
      <c r="F752" s="103"/>
    </row>
    <row r="753" spans="1:60" x14ac:dyDescent="0.2">
      <c r="A753" s="14"/>
      <c r="B753" s="20"/>
      <c r="C753" s="31"/>
      <c r="D753" s="69"/>
      <c r="E753" s="108"/>
      <c r="F753" s="103"/>
    </row>
    <row r="754" spans="1:60" x14ac:dyDescent="0.2">
      <c r="A754" s="14"/>
      <c r="B754" s="20"/>
      <c r="C754" s="31"/>
      <c r="D754" s="69"/>
      <c r="E754" s="108"/>
      <c r="F754" s="103"/>
    </row>
    <row r="755" spans="1:60" x14ac:dyDescent="0.2">
      <c r="A755" s="14"/>
      <c r="B755" s="20"/>
      <c r="C755" s="31"/>
      <c r="D755" s="69"/>
      <c r="E755" s="108"/>
      <c r="F755" s="103"/>
    </row>
    <row r="756" spans="1:60" x14ac:dyDescent="0.2">
      <c r="A756" s="14"/>
      <c r="B756" s="20"/>
      <c r="C756" s="31"/>
      <c r="D756" s="69"/>
      <c r="E756" s="108"/>
      <c r="F756" s="103"/>
    </row>
    <row r="757" spans="1:60" x14ac:dyDescent="0.2">
      <c r="A757" s="14"/>
      <c r="B757" s="20"/>
      <c r="C757" s="31"/>
      <c r="D757" s="69"/>
      <c r="E757" s="108"/>
      <c r="F757" s="103"/>
    </row>
    <row r="758" spans="1:60" x14ac:dyDescent="0.2">
      <c r="A758" s="14"/>
      <c r="B758" s="20"/>
      <c r="C758" s="31"/>
      <c r="D758" s="69"/>
      <c r="E758" s="108"/>
      <c r="F758" s="103"/>
    </row>
    <row r="759" spans="1:60" x14ac:dyDescent="0.2">
      <c r="A759" s="14"/>
      <c r="B759" s="20"/>
      <c r="C759" s="31"/>
      <c r="D759" s="69"/>
      <c r="E759" s="108"/>
      <c r="F759" s="103"/>
    </row>
    <row r="760" spans="1:60" x14ac:dyDescent="0.2">
      <c r="A760" s="14"/>
      <c r="B760" s="20"/>
      <c r="C760" s="31"/>
      <c r="D760" s="69"/>
      <c r="E760" s="108"/>
      <c r="F760" s="103"/>
    </row>
    <row r="761" spans="1:60" s="628" customFormat="1" ht="15" customHeight="1" x14ac:dyDescent="0.25">
      <c r="A761" s="887" t="s">
        <v>0</v>
      </c>
      <c r="B761" s="887"/>
      <c r="C761" s="887"/>
      <c r="D761" s="887"/>
      <c r="E761" s="887"/>
      <c r="F761" s="887"/>
      <c r="G761" s="744"/>
      <c r="H761" s="744"/>
      <c r="I761" s="744"/>
      <c r="J761" s="744"/>
      <c r="K761" s="744"/>
      <c r="L761" s="744"/>
      <c r="M761" s="744"/>
      <c r="N761" s="744"/>
      <c r="O761" s="744"/>
      <c r="P761" s="744"/>
      <c r="Q761" s="744"/>
      <c r="R761" s="744"/>
      <c r="S761" s="744"/>
      <c r="T761" s="744"/>
      <c r="U761" s="744"/>
      <c r="V761" s="744"/>
      <c r="W761" s="744"/>
      <c r="X761" s="744"/>
      <c r="Y761" s="744"/>
      <c r="Z761" s="744"/>
      <c r="AA761" s="744"/>
      <c r="AB761" s="744"/>
      <c r="AC761" s="744"/>
      <c r="AD761" s="744"/>
      <c r="AE761" s="744"/>
      <c r="AF761" s="744"/>
      <c r="AG761" s="744"/>
      <c r="AH761" s="744"/>
      <c r="AI761" s="744"/>
      <c r="AJ761" s="744"/>
      <c r="AK761" s="744"/>
      <c r="AL761" s="744"/>
      <c r="AM761" s="744"/>
      <c r="AN761" s="744"/>
      <c r="AO761" s="744"/>
      <c r="AP761" s="744"/>
      <c r="AQ761" s="744"/>
      <c r="AR761" s="744"/>
      <c r="AS761" s="744"/>
      <c r="AT761" s="744"/>
      <c r="AU761" s="744"/>
      <c r="AV761" s="744"/>
      <c r="AW761" s="744"/>
      <c r="AX761" s="744"/>
      <c r="AY761" s="744"/>
      <c r="AZ761" s="744"/>
      <c r="BA761" s="744"/>
      <c r="BB761" s="744"/>
      <c r="BC761" s="744"/>
      <c r="BD761" s="744"/>
      <c r="BE761" s="744"/>
      <c r="BF761" s="744"/>
      <c r="BG761" s="744"/>
      <c r="BH761" s="744"/>
    </row>
    <row r="762" spans="1:60" s="758" customFormat="1" ht="15" customHeight="1" x14ac:dyDescent="0.25">
      <c r="A762" s="887" t="s">
        <v>1</v>
      </c>
      <c r="B762" s="887"/>
      <c r="C762" s="887"/>
      <c r="D762" s="887"/>
      <c r="E762" s="887"/>
      <c r="F762" s="887"/>
      <c r="G762" s="744"/>
      <c r="H762" s="757"/>
      <c r="I762" s="757"/>
      <c r="J762" s="757"/>
      <c r="K762" s="757"/>
      <c r="L762" s="757"/>
      <c r="M762" s="757"/>
      <c r="N762" s="757"/>
      <c r="O762" s="757"/>
      <c r="P762" s="757"/>
      <c r="Q762" s="757"/>
      <c r="R762" s="757"/>
      <c r="S762" s="757"/>
      <c r="T762" s="757"/>
      <c r="U762" s="757"/>
      <c r="V762" s="757"/>
      <c r="W762" s="757"/>
      <c r="X762" s="757"/>
      <c r="Y762" s="757"/>
      <c r="Z762" s="757"/>
      <c r="AA762" s="757"/>
      <c r="AB762" s="757"/>
      <c r="AC762" s="757"/>
      <c r="AD762" s="757"/>
      <c r="AE762" s="757"/>
      <c r="AF762" s="757"/>
      <c r="AG762" s="757"/>
      <c r="AH762" s="757"/>
      <c r="AI762" s="757"/>
      <c r="AJ762" s="757"/>
      <c r="AK762" s="757"/>
      <c r="AL762" s="757"/>
      <c r="AM762" s="757"/>
      <c r="AN762" s="757"/>
      <c r="AO762" s="757"/>
      <c r="AP762" s="757"/>
      <c r="AQ762" s="757"/>
      <c r="AR762" s="757"/>
      <c r="AS762" s="757"/>
      <c r="AT762" s="757"/>
      <c r="AU762" s="757"/>
      <c r="AV762" s="757"/>
      <c r="AW762" s="757"/>
      <c r="AX762" s="757"/>
      <c r="AY762" s="757"/>
      <c r="AZ762" s="757"/>
      <c r="BA762" s="757"/>
      <c r="BB762" s="757"/>
      <c r="BC762" s="757"/>
      <c r="BD762" s="757"/>
      <c r="BE762" s="757"/>
      <c r="BF762" s="757"/>
      <c r="BG762" s="757"/>
      <c r="BH762" s="757"/>
    </row>
    <row r="763" spans="1:60" s="758" customFormat="1" ht="15" customHeight="1" x14ac:dyDescent="0.25">
      <c r="A763" s="889" t="s">
        <v>8718</v>
      </c>
      <c r="B763" s="889"/>
      <c r="C763" s="889"/>
      <c r="D763" s="889"/>
      <c r="E763" s="889"/>
      <c r="F763" s="889"/>
      <c r="G763" s="744"/>
      <c r="H763" s="757"/>
      <c r="I763" s="757"/>
      <c r="J763" s="757"/>
      <c r="K763" s="757"/>
      <c r="L763" s="757"/>
      <c r="M763" s="757"/>
      <c r="N763" s="757"/>
      <c r="O763" s="757"/>
      <c r="P763" s="757"/>
      <c r="Q763" s="757"/>
      <c r="R763" s="757"/>
      <c r="S763" s="757"/>
      <c r="T763" s="757"/>
      <c r="U763" s="757"/>
      <c r="V763" s="757"/>
      <c r="W763" s="757"/>
      <c r="X763" s="757"/>
      <c r="Y763" s="757"/>
      <c r="Z763" s="757"/>
      <c r="AA763" s="757"/>
      <c r="AB763" s="757"/>
      <c r="AC763" s="757"/>
      <c r="AD763" s="757"/>
      <c r="AE763" s="757"/>
      <c r="AF763" s="757"/>
      <c r="AG763" s="757"/>
      <c r="AH763" s="757"/>
      <c r="AI763" s="757"/>
      <c r="AJ763" s="757"/>
      <c r="AK763" s="757"/>
      <c r="AL763" s="757"/>
      <c r="AM763" s="757"/>
      <c r="AN763" s="757"/>
      <c r="AO763" s="757"/>
      <c r="AP763" s="757"/>
      <c r="AQ763" s="757"/>
      <c r="AR763" s="757"/>
      <c r="AS763" s="757"/>
      <c r="AT763" s="757"/>
      <c r="AU763" s="757"/>
      <c r="AV763" s="757"/>
      <c r="AW763" s="757"/>
      <c r="AX763" s="757"/>
      <c r="AY763" s="757"/>
      <c r="AZ763" s="757"/>
      <c r="BA763" s="757"/>
      <c r="BB763" s="757"/>
      <c r="BC763" s="757"/>
      <c r="BD763" s="757"/>
      <c r="BE763" s="757"/>
      <c r="BF763" s="757"/>
      <c r="BG763" s="757"/>
      <c r="BH763" s="757"/>
    </row>
    <row r="764" spans="1:60" s="758" customFormat="1" ht="15" customHeight="1" x14ac:dyDescent="0.25">
      <c r="A764" s="889" t="s">
        <v>2</v>
      </c>
      <c r="B764" s="889"/>
      <c r="C764" s="889"/>
      <c r="D764" s="889"/>
      <c r="E764" s="889"/>
      <c r="F764" s="889"/>
      <c r="G764" s="744"/>
      <c r="H764" s="757"/>
      <c r="I764" s="757"/>
      <c r="J764" s="757"/>
      <c r="K764" s="757"/>
      <c r="L764" s="757"/>
      <c r="M764" s="757"/>
      <c r="N764" s="757"/>
      <c r="O764" s="757"/>
      <c r="P764" s="757"/>
      <c r="Q764" s="757"/>
      <c r="R764" s="757"/>
      <c r="S764" s="757"/>
      <c r="T764" s="757"/>
      <c r="U764" s="757"/>
      <c r="V764" s="757"/>
      <c r="W764" s="757"/>
      <c r="X764" s="757"/>
      <c r="Y764" s="757"/>
      <c r="Z764" s="757"/>
      <c r="AA764" s="757"/>
      <c r="AB764" s="757"/>
      <c r="AC764" s="757"/>
      <c r="AD764" s="757"/>
      <c r="AE764" s="757"/>
      <c r="AF764" s="757"/>
      <c r="AG764" s="757"/>
      <c r="AH764" s="757"/>
      <c r="AI764" s="757"/>
      <c r="AJ764" s="757"/>
      <c r="AK764" s="757"/>
      <c r="AL764" s="757"/>
      <c r="AM764" s="757"/>
      <c r="AN764" s="757"/>
      <c r="AO764" s="757"/>
      <c r="AP764" s="757"/>
      <c r="AQ764" s="757"/>
      <c r="AR764" s="757"/>
      <c r="AS764" s="757"/>
      <c r="AT764" s="757"/>
      <c r="AU764" s="757"/>
      <c r="AV764" s="757"/>
      <c r="AW764" s="757"/>
      <c r="AX764" s="757"/>
      <c r="AY764" s="757"/>
      <c r="AZ764" s="757"/>
      <c r="BA764" s="757"/>
      <c r="BB764" s="757"/>
      <c r="BC764" s="757"/>
      <c r="BD764" s="757"/>
      <c r="BE764" s="757"/>
      <c r="BF764" s="757"/>
      <c r="BG764" s="757"/>
      <c r="BH764" s="757"/>
    </row>
    <row r="765" spans="1:60" s="758" customFormat="1" ht="15" customHeight="1" x14ac:dyDescent="0.25">
      <c r="A765" s="738"/>
      <c r="B765" s="751"/>
      <c r="C765" s="755"/>
      <c r="D765" s="756"/>
      <c r="E765" s="753"/>
      <c r="F765" s="754"/>
      <c r="G765" s="744"/>
      <c r="H765" s="757"/>
      <c r="I765" s="757"/>
      <c r="J765" s="757"/>
      <c r="K765" s="757"/>
      <c r="L765" s="757"/>
      <c r="M765" s="757"/>
      <c r="N765" s="757"/>
      <c r="O765" s="757"/>
      <c r="P765" s="757"/>
      <c r="Q765" s="757"/>
      <c r="R765" s="757"/>
      <c r="S765" s="757"/>
      <c r="T765" s="757"/>
      <c r="U765" s="757"/>
      <c r="V765" s="757"/>
      <c r="W765" s="757"/>
      <c r="X765" s="757"/>
      <c r="Y765" s="757"/>
      <c r="Z765" s="757"/>
      <c r="AA765" s="757"/>
      <c r="AB765" s="757"/>
      <c r="AC765" s="757"/>
      <c r="AD765" s="757"/>
      <c r="AE765" s="757"/>
      <c r="AF765" s="757"/>
      <c r="AG765" s="757"/>
      <c r="AH765" s="757"/>
      <c r="AI765" s="757"/>
      <c r="AJ765" s="757"/>
      <c r="AK765" s="757"/>
      <c r="AL765" s="757"/>
      <c r="AM765" s="757"/>
      <c r="AN765" s="757"/>
      <c r="AO765" s="757"/>
      <c r="AP765" s="757"/>
      <c r="AQ765" s="757"/>
      <c r="AR765" s="757"/>
      <c r="AS765" s="757"/>
      <c r="AT765" s="757"/>
      <c r="AU765" s="757"/>
      <c r="AV765" s="757"/>
      <c r="AW765" s="757"/>
      <c r="AX765" s="757"/>
      <c r="AY765" s="757"/>
      <c r="AZ765" s="757"/>
      <c r="BA765" s="757"/>
      <c r="BB765" s="757"/>
      <c r="BC765" s="757"/>
      <c r="BD765" s="757"/>
      <c r="BE765" s="757"/>
      <c r="BF765" s="757"/>
      <c r="BG765" s="757"/>
      <c r="BH765" s="757"/>
    </row>
    <row r="766" spans="1:60" s="258" customFormat="1" ht="33" customHeight="1" x14ac:dyDescent="0.2">
      <c r="A766" s="1022" t="s">
        <v>29</v>
      </c>
      <c r="B766" s="1022"/>
      <c r="C766" s="1022"/>
      <c r="D766" s="1022"/>
      <c r="E766" s="1022"/>
      <c r="F766" s="1022"/>
      <c r="G766" s="14"/>
      <c r="H766" s="623"/>
      <c r="I766" s="623"/>
      <c r="J766" s="623"/>
      <c r="K766" s="623"/>
      <c r="L766" s="623"/>
      <c r="M766" s="623"/>
      <c r="N766" s="623"/>
      <c r="O766" s="623"/>
      <c r="P766" s="623"/>
      <c r="Q766" s="623"/>
      <c r="R766" s="623"/>
      <c r="S766" s="623"/>
      <c r="T766" s="623"/>
      <c r="U766" s="623"/>
      <c r="V766" s="623"/>
      <c r="W766" s="623"/>
      <c r="X766" s="623"/>
      <c r="Y766" s="623"/>
      <c r="Z766" s="623"/>
      <c r="AA766" s="623"/>
      <c r="AB766" s="623"/>
      <c r="AC766" s="623"/>
      <c r="AD766" s="623"/>
      <c r="AE766" s="623"/>
      <c r="AF766" s="623"/>
      <c r="AG766" s="623"/>
      <c r="AH766" s="623"/>
      <c r="AI766" s="623"/>
      <c r="AJ766" s="623"/>
      <c r="AK766" s="623"/>
      <c r="AL766" s="623"/>
      <c r="AM766" s="623"/>
      <c r="AN766" s="623"/>
      <c r="AO766" s="623"/>
      <c r="AP766" s="623"/>
      <c r="AQ766" s="623"/>
      <c r="AR766" s="623"/>
      <c r="AS766" s="623"/>
      <c r="AT766" s="623"/>
      <c r="AU766" s="623"/>
      <c r="AV766" s="623"/>
      <c r="AW766" s="623"/>
      <c r="AX766" s="623"/>
      <c r="AY766" s="623"/>
      <c r="AZ766" s="623"/>
      <c r="BA766" s="623"/>
      <c r="BB766" s="623"/>
      <c r="BC766" s="623"/>
      <c r="BD766" s="623"/>
      <c r="BE766" s="623"/>
      <c r="BF766" s="623"/>
      <c r="BG766" s="623"/>
      <c r="BH766" s="623"/>
    </row>
    <row r="767" spans="1:60" s="258" customFormat="1" ht="30" customHeight="1" x14ac:dyDescent="0.2">
      <c r="A767" s="1022" t="s">
        <v>4</v>
      </c>
      <c r="B767" s="1022"/>
      <c r="C767" s="1022"/>
      <c r="D767" s="1022"/>
      <c r="E767" s="1022"/>
      <c r="F767" s="727">
        <v>600925.39</v>
      </c>
      <c r="G767" s="14"/>
      <c r="H767" s="623"/>
      <c r="I767" s="623"/>
      <c r="J767" s="623"/>
      <c r="K767" s="623"/>
      <c r="L767" s="623"/>
      <c r="M767" s="623"/>
      <c r="N767" s="623"/>
      <c r="O767" s="623"/>
      <c r="P767" s="623"/>
      <c r="Q767" s="623"/>
      <c r="R767" s="623"/>
      <c r="S767" s="623"/>
      <c r="T767" s="623"/>
      <c r="U767" s="623"/>
      <c r="V767" s="623"/>
      <c r="W767" s="623"/>
      <c r="X767" s="623"/>
      <c r="Y767" s="623"/>
      <c r="Z767" s="623"/>
      <c r="AA767" s="623"/>
      <c r="AB767" s="623"/>
      <c r="AC767" s="623"/>
      <c r="AD767" s="623"/>
      <c r="AE767" s="623"/>
      <c r="AF767" s="623"/>
      <c r="AG767" s="623"/>
      <c r="AH767" s="623"/>
      <c r="AI767" s="623"/>
      <c r="AJ767" s="623"/>
      <c r="AK767" s="623"/>
      <c r="AL767" s="623"/>
      <c r="AM767" s="623"/>
      <c r="AN767" s="623"/>
      <c r="AO767" s="623"/>
      <c r="AP767" s="623"/>
      <c r="AQ767" s="623"/>
      <c r="AR767" s="623"/>
      <c r="AS767" s="623"/>
      <c r="AT767" s="623"/>
      <c r="AU767" s="623"/>
      <c r="AV767" s="623"/>
      <c r="AW767" s="623"/>
      <c r="AX767" s="623"/>
      <c r="AY767" s="623"/>
      <c r="AZ767" s="623"/>
      <c r="BA767" s="623"/>
      <c r="BB767" s="623"/>
      <c r="BC767" s="623"/>
      <c r="BD767" s="623"/>
      <c r="BE767" s="623"/>
      <c r="BF767" s="623"/>
      <c r="BG767" s="623"/>
      <c r="BH767" s="623"/>
    </row>
    <row r="768" spans="1:60" s="258" customFormat="1" ht="15.75" customHeight="1" x14ac:dyDescent="0.2">
      <c r="A768" s="719" t="s">
        <v>5</v>
      </c>
      <c r="B768" s="719" t="s">
        <v>23</v>
      </c>
      <c r="C768" s="719" t="s">
        <v>22</v>
      </c>
      <c r="D768" s="719" t="s">
        <v>8</v>
      </c>
      <c r="E768" s="719" t="s">
        <v>9</v>
      </c>
      <c r="F768" s="719" t="s">
        <v>6181</v>
      </c>
      <c r="G768" s="14"/>
      <c r="H768" s="623"/>
      <c r="I768" s="623"/>
      <c r="J768" s="623"/>
      <c r="K768" s="623"/>
      <c r="L768" s="623"/>
      <c r="M768" s="623"/>
      <c r="N768" s="623"/>
      <c r="O768" s="623"/>
      <c r="P768" s="623"/>
      <c r="Q768" s="623"/>
      <c r="R768" s="623"/>
      <c r="S768" s="623"/>
      <c r="T768" s="623"/>
      <c r="U768" s="623"/>
      <c r="V768" s="623"/>
      <c r="W768" s="623"/>
      <c r="X768" s="623"/>
      <c r="Y768" s="623"/>
      <c r="Z768" s="623"/>
      <c r="AA768" s="623"/>
      <c r="AB768" s="623"/>
      <c r="AC768" s="623"/>
      <c r="AD768" s="623"/>
      <c r="AE768" s="623"/>
      <c r="AF768" s="623"/>
      <c r="AG768" s="623"/>
      <c r="AH768" s="623"/>
      <c r="AI768" s="623"/>
      <c r="AJ768" s="623"/>
      <c r="AK768" s="623"/>
      <c r="AL768" s="623"/>
      <c r="AM768" s="623"/>
      <c r="AN768" s="623"/>
      <c r="AO768" s="623"/>
      <c r="AP768" s="623"/>
      <c r="AQ768" s="623"/>
      <c r="AR768" s="623"/>
      <c r="AS768" s="623"/>
      <c r="AT768" s="623"/>
      <c r="AU768" s="623"/>
      <c r="AV768" s="623"/>
      <c r="AW768" s="623"/>
      <c r="AX768" s="623"/>
      <c r="AY768" s="623"/>
      <c r="AZ768" s="623"/>
      <c r="BA768" s="623"/>
      <c r="BB768" s="623"/>
      <c r="BC768" s="623"/>
      <c r="BD768" s="623"/>
      <c r="BE768" s="623"/>
      <c r="BF768" s="623"/>
      <c r="BG768" s="623"/>
      <c r="BH768" s="623"/>
    </row>
    <row r="769" spans="1:61" s="258" customFormat="1" ht="15" customHeight="1" x14ac:dyDescent="0.2">
      <c r="A769" s="61"/>
      <c r="B769" s="1"/>
      <c r="C769" s="2" t="s">
        <v>27</v>
      </c>
      <c r="D769" s="40"/>
      <c r="E769" s="40"/>
      <c r="F769" s="494">
        <f>F767+D769</f>
        <v>600925.39</v>
      </c>
      <c r="G769" s="14"/>
      <c r="H769" s="623"/>
      <c r="I769" s="623"/>
      <c r="J769" s="623"/>
      <c r="K769" s="623"/>
      <c r="L769" s="623"/>
      <c r="M769" s="623"/>
      <c r="N769" s="623"/>
      <c r="O769" s="623"/>
      <c r="P769" s="623"/>
      <c r="Q769" s="623"/>
      <c r="R769" s="623"/>
      <c r="S769" s="623"/>
      <c r="T769" s="623"/>
      <c r="U769" s="623"/>
      <c r="V769" s="623"/>
      <c r="W769" s="623"/>
      <c r="X769" s="623"/>
      <c r="Y769" s="623"/>
      <c r="Z769" s="623"/>
      <c r="AA769" s="623"/>
      <c r="AB769" s="623"/>
      <c r="AC769" s="623"/>
      <c r="AD769" s="623"/>
      <c r="AE769" s="623"/>
      <c r="AF769" s="623"/>
      <c r="AG769" s="623"/>
      <c r="AH769" s="623"/>
      <c r="AI769" s="623"/>
      <c r="AJ769" s="623"/>
      <c r="AK769" s="623"/>
      <c r="AL769" s="623"/>
      <c r="AM769" s="623"/>
      <c r="AN769" s="623"/>
      <c r="AO769" s="623"/>
      <c r="AP769" s="623"/>
      <c r="AQ769" s="623"/>
      <c r="AR769" s="623"/>
      <c r="AS769" s="623"/>
      <c r="AT769" s="623"/>
      <c r="AU769" s="623"/>
      <c r="AV769" s="623"/>
      <c r="AW769" s="623"/>
      <c r="AX769" s="623"/>
      <c r="AY769" s="623"/>
      <c r="AZ769" s="623"/>
      <c r="BA769" s="623"/>
      <c r="BB769" s="623"/>
      <c r="BC769" s="623"/>
      <c r="BD769" s="623"/>
      <c r="BE769" s="623"/>
      <c r="BF769" s="623"/>
      <c r="BG769" s="623"/>
      <c r="BH769" s="623"/>
    </row>
    <row r="770" spans="1:61" s="258" customFormat="1" ht="24" customHeight="1" x14ac:dyDescent="0.2">
      <c r="A770" s="61"/>
      <c r="B770" s="1"/>
      <c r="C770" s="2" t="s">
        <v>1084</v>
      </c>
      <c r="D770" s="62"/>
      <c r="E770" s="455"/>
      <c r="F770" s="494">
        <f>F769</f>
        <v>600925.39</v>
      </c>
      <c r="G770" s="14"/>
      <c r="H770" s="623"/>
      <c r="I770" s="623"/>
      <c r="J770" s="623"/>
      <c r="K770" s="623"/>
      <c r="L770" s="623"/>
      <c r="M770" s="623"/>
      <c r="N770" s="623"/>
      <c r="O770" s="623"/>
      <c r="P770" s="623"/>
      <c r="Q770" s="623"/>
      <c r="R770" s="623"/>
      <c r="S770" s="623"/>
      <c r="T770" s="623"/>
      <c r="U770" s="623"/>
      <c r="V770" s="623"/>
      <c r="W770" s="623"/>
      <c r="X770" s="623"/>
      <c r="Y770" s="623"/>
      <c r="Z770" s="623"/>
      <c r="AA770" s="623"/>
      <c r="AB770" s="623"/>
      <c r="AC770" s="623"/>
      <c r="AD770" s="623"/>
      <c r="AE770" s="623"/>
      <c r="AF770" s="623"/>
      <c r="AG770" s="623"/>
      <c r="AH770" s="623"/>
      <c r="AI770" s="623"/>
      <c r="AJ770" s="623"/>
      <c r="AK770" s="623"/>
      <c r="AL770" s="623"/>
      <c r="AM770" s="623"/>
      <c r="AN770" s="623"/>
      <c r="AO770" s="623"/>
      <c r="AP770" s="623"/>
      <c r="AQ770" s="623"/>
      <c r="AR770" s="623"/>
      <c r="AS770" s="623"/>
      <c r="AT770" s="623"/>
      <c r="AU770" s="623"/>
      <c r="AV770" s="623"/>
      <c r="AW770" s="623"/>
      <c r="AX770" s="623"/>
      <c r="AY770" s="623"/>
      <c r="AZ770" s="623"/>
      <c r="BA770" s="623"/>
      <c r="BB770" s="623"/>
      <c r="BC770" s="623"/>
      <c r="BD770" s="623"/>
      <c r="BE770" s="623"/>
      <c r="BF770" s="623"/>
      <c r="BG770" s="623"/>
      <c r="BH770" s="623"/>
    </row>
    <row r="771" spans="1:61" s="258" customFormat="1" x14ac:dyDescent="0.2">
      <c r="A771" s="61"/>
      <c r="B771" s="1"/>
      <c r="C771" s="530" t="s">
        <v>2479</v>
      </c>
      <c r="D771" s="62"/>
      <c r="E771" s="455"/>
      <c r="F771" s="494">
        <f>F770-E771</f>
        <v>600925.39</v>
      </c>
      <c r="G771" s="14"/>
      <c r="H771" s="623"/>
      <c r="I771" s="623"/>
      <c r="J771" s="623"/>
      <c r="K771" s="623"/>
      <c r="L771" s="623"/>
      <c r="M771" s="623"/>
      <c r="N771" s="623"/>
      <c r="O771" s="623"/>
      <c r="P771" s="623"/>
      <c r="Q771" s="623"/>
      <c r="R771" s="623"/>
      <c r="S771" s="623"/>
      <c r="T771" s="623"/>
      <c r="U771" s="623"/>
      <c r="V771" s="623"/>
      <c r="W771" s="623"/>
      <c r="X771" s="623"/>
      <c r="Y771" s="623"/>
      <c r="Z771" s="623"/>
      <c r="AA771" s="623"/>
      <c r="AB771" s="623"/>
      <c r="AC771" s="623"/>
      <c r="AD771" s="623"/>
      <c r="AE771" s="623"/>
      <c r="AF771" s="623"/>
      <c r="AG771" s="623"/>
      <c r="AH771" s="623"/>
      <c r="AI771" s="623"/>
      <c r="AJ771" s="623"/>
      <c r="AK771" s="623"/>
      <c r="AL771" s="623"/>
      <c r="AM771" s="623"/>
      <c r="AN771" s="623"/>
      <c r="AO771" s="623"/>
      <c r="AP771" s="623"/>
      <c r="AQ771" s="623"/>
      <c r="AR771" s="623"/>
      <c r="AS771" s="623"/>
      <c r="AT771" s="623"/>
      <c r="AU771" s="623"/>
      <c r="AV771" s="623"/>
      <c r="AW771" s="623"/>
      <c r="AX771" s="623"/>
      <c r="AY771" s="623"/>
      <c r="AZ771" s="623"/>
      <c r="BA771" s="623"/>
      <c r="BB771" s="623"/>
      <c r="BC771" s="623"/>
      <c r="BD771" s="623"/>
      <c r="BE771" s="623"/>
      <c r="BF771" s="623"/>
      <c r="BG771" s="623"/>
      <c r="BH771" s="623"/>
    </row>
    <row r="772" spans="1:61" s="258" customFormat="1" x14ac:dyDescent="0.2">
      <c r="A772" s="61"/>
      <c r="B772" s="1"/>
      <c r="C772" s="2" t="s">
        <v>1083</v>
      </c>
      <c r="D772" s="62"/>
      <c r="E772" s="455"/>
      <c r="F772" s="494">
        <f t="shared" ref="F772:F773" si="7">F771-E772</f>
        <v>600925.39</v>
      </c>
      <c r="G772" s="14"/>
      <c r="H772" s="623"/>
      <c r="I772" s="623"/>
      <c r="J772" s="623"/>
      <c r="K772" s="623"/>
      <c r="L772" s="623"/>
      <c r="M772" s="623"/>
      <c r="N772" s="623"/>
      <c r="O772" s="623"/>
      <c r="P772" s="623"/>
      <c r="Q772" s="623"/>
      <c r="R772" s="623"/>
      <c r="S772" s="623"/>
      <c r="T772" s="623"/>
      <c r="U772" s="623"/>
      <c r="V772" s="623"/>
      <c r="W772" s="623"/>
      <c r="X772" s="623"/>
      <c r="Y772" s="623"/>
      <c r="Z772" s="623"/>
      <c r="AA772" s="623"/>
      <c r="AB772" s="623"/>
      <c r="AC772" s="623"/>
      <c r="AD772" s="623"/>
      <c r="AE772" s="623"/>
      <c r="AF772" s="623"/>
      <c r="AG772" s="623"/>
      <c r="AH772" s="623"/>
      <c r="AI772" s="623"/>
      <c r="AJ772" s="623"/>
      <c r="AK772" s="623"/>
      <c r="AL772" s="623"/>
      <c r="AM772" s="623"/>
      <c r="AN772" s="623"/>
      <c r="AO772" s="623"/>
      <c r="AP772" s="623"/>
      <c r="AQ772" s="623"/>
      <c r="AR772" s="623"/>
      <c r="AS772" s="623"/>
      <c r="AT772" s="623"/>
      <c r="AU772" s="623"/>
      <c r="AV772" s="623"/>
      <c r="AW772" s="623"/>
      <c r="AX772" s="623"/>
      <c r="AY772" s="623"/>
      <c r="AZ772" s="623"/>
      <c r="BA772" s="623"/>
      <c r="BB772" s="623"/>
      <c r="BC772" s="623"/>
      <c r="BD772" s="623"/>
      <c r="BE772" s="623"/>
      <c r="BF772" s="623"/>
      <c r="BG772" s="623"/>
      <c r="BH772" s="623"/>
    </row>
    <row r="773" spans="1:61" x14ac:dyDescent="0.2">
      <c r="A773" s="87"/>
      <c r="B773" s="27"/>
      <c r="C773" s="2" t="s">
        <v>1358</v>
      </c>
      <c r="D773" s="62"/>
      <c r="E773" s="717"/>
      <c r="F773" s="494">
        <f t="shared" si="7"/>
        <v>600925.39</v>
      </c>
    </row>
    <row r="774" spans="1:61" ht="39" customHeight="1" x14ac:dyDescent="0.2">
      <c r="A774" s="217"/>
      <c r="B774" s="843"/>
      <c r="C774" s="827"/>
      <c r="D774" s="434"/>
      <c r="E774" s="839"/>
      <c r="F774" s="494"/>
    </row>
    <row r="775" spans="1:61" ht="25.5" customHeight="1" x14ac:dyDescent="0.2">
      <c r="A775" s="217"/>
      <c r="B775" s="843"/>
      <c r="C775" s="827"/>
      <c r="D775" s="434"/>
      <c r="E775" s="839"/>
      <c r="F775" s="494"/>
    </row>
    <row r="776" spans="1:61" ht="27.75" customHeight="1" x14ac:dyDescent="0.2">
      <c r="A776" s="217"/>
      <c r="B776" s="844"/>
      <c r="C776" s="827"/>
      <c r="D776" s="432"/>
      <c r="E776" s="839"/>
      <c r="F776" s="494"/>
    </row>
    <row r="777" spans="1:61" ht="31.5" customHeight="1" x14ac:dyDescent="0.2">
      <c r="A777" s="217"/>
      <c r="B777" s="845"/>
      <c r="C777" s="827"/>
      <c r="D777" s="432"/>
      <c r="E777" s="839"/>
      <c r="F777" s="494"/>
    </row>
    <row r="778" spans="1:61" ht="33" customHeight="1" x14ac:dyDescent="0.2">
      <c r="A778" s="217"/>
      <c r="B778" s="842"/>
      <c r="C778" s="827"/>
      <c r="D778" s="432"/>
      <c r="E778" s="840"/>
      <c r="F778" s="494"/>
    </row>
    <row r="779" spans="1:61" ht="33" customHeight="1" x14ac:dyDescent="0.2">
      <c r="A779" s="217"/>
      <c r="B779" s="842"/>
      <c r="C779" s="827"/>
      <c r="D779" s="432"/>
      <c r="E779" s="840"/>
      <c r="F779" s="494"/>
    </row>
    <row r="780" spans="1:61" ht="34.5" customHeight="1" x14ac:dyDescent="0.2">
      <c r="A780" s="217"/>
      <c r="B780" s="842"/>
      <c r="C780" s="827"/>
      <c r="D780" s="432"/>
      <c r="E780" s="840"/>
      <c r="F780" s="494"/>
    </row>
    <row r="781" spans="1:61" ht="41.25" customHeight="1" x14ac:dyDescent="0.2">
      <c r="A781" s="217"/>
      <c r="B781" s="842"/>
      <c r="C781" s="704"/>
      <c r="D781" s="432"/>
      <c r="E781" s="840"/>
      <c r="F781" s="494"/>
    </row>
    <row r="782" spans="1:61" ht="46.5" customHeight="1" x14ac:dyDescent="0.2">
      <c r="A782" s="217"/>
      <c r="B782" s="842"/>
      <c r="C782" s="704"/>
      <c r="D782" s="432"/>
      <c r="E782" s="840"/>
      <c r="F782" s="494"/>
    </row>
    <row r="783" spans="1:61" s="433" customFormat="1" ht="32.25" customHeight="1" x14ac:dyDescent="0.2">
      <c r="A783" s="217"/>
      <c r="B783" s="842"/>
      <c r="C783" s="704"/>
      <c r="D783" s="432"/>
      <c r="E783" s="840"/>
      <c r="F783" s="49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625"/>
    </row>
    <row r="784" spans="1:61" s="433" customFormat="1" ht="28.5" customHeight="1" x14ac:dyDescent="0.2">
      <c r="A784" s="217"/>
      <c r="B784" s="842"/>
      <c r="C784" s="827"/>
      <c r="D784" s="432"/>
      <c r="E784" s="840"/>
      <c r="F784" s="49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625"/>
    </row>
    <row r="785" spans="1:6" ht="32.25" customHeight="1" x14ac:dyDescent="0.2">
      <c r="A785" s="217"/>
      <c r="B785" s="842"/>
      <c r="C785" s="704"/>
      <c r="D785" s="432"/>
      <c r="E785" s="840"/>
      <c r="F785" s="494"/>
    </row>
    <row r="786" spans="1:6" ht="24.75" customHeight="1" x14ac:dyDescent="0.2">
      <c r="A786" s="217"/>
      <c r="B786" s="842"/>
      <c r="C786" s="704"/>
      <c r="D786" s="432"/>
      <c r="E786" s="840"/>
      <c r="F786" s="494"/>
    </row>
    <row r="787" spans="1:6" ht="35.25" customHeight="1" x14ac:dyDescent="0.2">
      <c r="A787" s="217"/>
      <c r="B787" s="842"/>
      <c r="C787" s="704"/>
      <c r="D787" s="432"/>
      <c r="E787" s="840"/>
      <c r="F787" s="494"/>
    </row>
    <row r="788" spans="1:6" ht="35.25" customHeight="1" x14ac:dyDescent="0.2">
      <c r="A788" s="217"/>
      <c r="B788" s="842"/>
      <c r="C788" s="704"/>
      <c r="D788" s="432"/>
      <c r="E788" s="840"/>
      <c r="F788" s="494"/>
    </row>
    <row r="789" spans="1:6" ht="36" customHeight="1" x14ac:dyDescent="0.2">
      <c r="A789" s="217"/>
      <c r="B789" s="842"/>
      <c r="C789" s="838"/>
      <c r="D789" s="432"/>
      <c r="E789" s="840"/>
      <c r="F789" s="494"/>
    </row>
    <row r="790" spans="1:6" ht="39.75" customHeight="1" x14ac:dyDescent="0.2">
      <c r="A790" s="217"/>
      <c r="B790" s="842"/>
      <c r="C790" s="704"/>
      <c r="D790" s="432"/>
      <c r="E790" s="840"/>
      <c r="F790" s="494"/>
    </row>
    <row r="791" spans="1:6" ht="52.5" customHeight="1" x14ac:dyDescent="0.2">
      <c r="A791" s="217"/>
      <c r="B791" s="842"/>
      <c r="C791" s="704"/>
      <c r="D791" s="432"/>
      <c r="E791" s="840"/>
      <c r="F791" s="494"/>
    </row>
    <row r="792" spans="1:6" ht="36.75" customHeight="1" x14ac:dyDescent="0.2">
      <c r="A792" s="217"/>
      <c r="B792" s="842"/>
      <c r="C792" s="704"/>
      <c r="D792" s="432"/>
      <c r="E792" s="840"/>
      <c r="F792" s="494"/>
    </row>
    <row r="793" spans="1:6" ht="40.5" customHeight="1" x14ac:dyDescent="0.2">
      <c r="A793" s="217"/>
      <c r="B793" s="842"/>
      <c r="C793" s="704"/>
      <c r="D793" s="432"/>
      <c r="E793" s="841"/>
      <c r="F793" s="494"/>
    </row>
    <row r="794" spans="1:6" ht="39" customHeight="1" x14ac:dyDescent="0.2">
      <c r="A794" s="217"/>
      <c r="B794" s="842"/>
      <c r="C794" s="827"/>
      <c r="D794" s="432"/>
      <c r="E794" s="841"/>
      <c r="F794" s="494"/>
    </row>
    <row r="795" spans="1:6" ht="19.5" customHeight="1" x14ac:dyDescent="0.2">
      <c r="A795" s="759"/>
      <c r="B795" s="842"/>
      <c r="C795" s="838"/>
      <c r="D795" s="432"/>
      <c r="E795" s="841"/>
      <c r="F795" s="494"/>
    </row>
    <row r="796" spans="1:6" ht="31.5" customHeight="1" x14ac:dyDescent="0.2">
      <c r="A796" s="759"/>
      <c r="B796" s="842"/>
      <c r="C796" s="838"/>
      <c r="D796" s="432"/>
      <c r="E796" s="841"/>
      <c r="F796" s="494"/>
    </row>
    <row r="797" spans="1:6" ht="33.75" customHeight="1" x14ac:dyDescent="0.2">
      <c r="A797" s="759"/>
      <c r="B797" s="842"/>
      <c r="C797" s="838"/>
      <c r="D797" s="432"/>
      <c r="E797" s="841"/>
      <c r="F797" s="494"/>
    </row>
    <row r="798" spans="1:6" ht="32.25" customHeight="1" x14ac:dyDescent="0.2">
      <c r="A798" s="759"/>
      <c r="B798" s="842"/>
      <c r="C798" s="704"/>
      <c r="D798" s="432"/>
      <c r="E798" s="841"/>
      <c r="F798" s="494"/>
    </row>
    <row r="799" spans="1:6" ht="30" customHeight="1" x14ac:dyDescent="0.2">
      <c r="A799" s="759"/>
      <c r="B799" s="842"/>
      <c r="C799" s="704"/>
      <c r="D799" s="432"/>
      <c r="E799" s="841"/>
      <c r="F799" s="494"/>
    </row>
    <row r="800" spans="1:6" ht="36" customHeight="1" x14ac:dyDescent="0.2">
      <c r="A800" s="759"/>
      <c r="B800" s="842"/>
      <c r="C800" s="704"/>
      <c r="D800" s="432"/>
      <c r="E800" s="841"/>
      <c r="F800" s="494"/>
    </row>
    <row r="801" spans="1:6" ht="25.5" customHeight="1" x14ac:dyDescent="0.2">
      <c r="A801" s="759"/>
      <c r="B801" s="842"/>
      <c r="C801" s="704"/>
      <c r="D801" s="432"/>
      <c r="E801" s="841"/>
      <c r="F801" s="494"/>
    </row>
    <row r="802" spans="1:6" ht="43.5" customHeight="1" x14ac:dyDescent="0.2">
      <c r="A802" s="759"/>
      <c r="B802" s="842"/>
      <c r="C802" s="704"/>
      <c r="D802" s="432"/>
      <c r="E802" s="841"/>
      <c r="F802" s="494"/>
    </row>
    <row r="803" spans="1:6" ht="32.25" customHeight="1" x14ac:dyDescent="0.2">
      <c r="A803" s="759"/>
      <c r="B803" s="842"/>
      <c r="C803" s="704"/>
      <c r="D803" s="432"/>
      <c r="E803" s="841"/>
      <c r="F803" s="494"/>
    </row>
    <row r="804" spans="1:6" ht="30.75" customHeight="1" x14ac:dyDescent="0.2">
      <c r="A804" s="759"/>
      <c r="B804" s="842"/>
      <c r="C804" s="704"/>
      <c r="D804" s="432"/>
      <c r="E804" s="841"/>
      <c r="F804" s="494"/>
    </row>
    <row r="805" spans="1:6" ht="29.25" customHeight="1" x14ac:dyDescent="0.2">
      <c r="A805" s="759"/>
      <c r="B805" s="842"/>
      <c r="C805" s="704"/>
      <c r="D805" s="432"/>
      <c r="E805" s="841"/>
      <c r="F805" s="494"/>
    </row>
    <row r="806" spans="1:6" ht="32.25" customHeight="1" x14ac:dyDescent="0.2">
      <c r="A806" s="759"/>
      <c r="B806" s="842"/>
      <c r="C806" s="704"/>
      <c r="D806" s="432"/>
      <c r="E806" s="841"/>
      <c r="F806" s="494"/>
    </row>
    <row r="807" spans="1:6" ht="31.5" customHeight="1" x14ac:dyDescent="0.2">
      <c r="A807" s="759"/>
      <c r="B807" s="842"/>
      <c r="C807" s="704"/>
      <c r="D807" s="432"/>
      <c r="E807" s="841"/>
      <c r="F807" s="494"/>
    </row>
    <row r="808" spans="1:6" ht="41.25" customHeight="1" x14ac:dyDescent="0.2">
      <c r="A808" s="759"/>
      <c r="B808" s="842"/>
      <c r="C808" s="704"/>
      <c r="D808" s="432"/>
      <c r="E808" s="841"/>
      <c r="F808" s="494"/>
    </row>
    <row r="809" spans="1:6" ht="26.25" customHeight="1" x14ac:dyDescent="0.2">
      <c r="A809" s="759"/>
      <c r="B809" s="842"/>
      <c r="C809" s="704"/>
      <c r="D809" s="432"/>
      <c r="E809" s="841"/>
      <c r="F809" s="494"/>
    </row>
    <row r="810" spans="1:6" ht="30" customHeight="1" x14ac:dyDescent="0.2">
      <c r="A810" s="759"/>
      <c r="B810" s="842"/>
      <c r="C810" s="704"/>
      <c r="D810" s="432"/>
      <c r="E810" s="841"/>
      <c r="F810" s="494"/>
    </row>
    <row r="811" spans="1:6" ht="45" customHeight="1" x14ac:dyDescent="0.2">
      <c r="A811" s="759"/>
      <c r="B811" s="842"/>
      <c r="C811" s="704"/>
      <c r="D811" s="432"/>
      <c r="E811" s="841"/>
      <c r="F811" s="494"/>
    </row>
    <row r="812" spans="1:6" ht="34.5" customHeight="1" x14ac:dyDescent="0.2">
      <c r="A812" s="759"/>
      <c r="B812" s="842"/>
      <c r="C812" s="704"/>
      <c r="D812" s="432"/>
      <c r="E812" s="841"/>
      <c r="F812" s="494"/>
    </row>
    <row r="813" spans="1:6" ht="42.75" customHeight="1" x14ac:dyDescent="0.2">
      <c r="A813" s="759"/>
      <c r="B813" s="842"/>
      <c r="C813" s="704"/>
      <c r="D813" s="432"/>
      <c r="E813" s="841"/>
      <c r="F813" s="494"/>
    </row>
    <row r="814" spans="1:6" ht="39.75" customHeight="1" x14ac:dyDescent="0.2">
      <c r="A814" s="759"/>
      <c r="B814" s="842"/>
      <c r="C814" s="704"/>
      <c r="D814" s="432"/>
      <c r="E814" s="841"/>
      <c r="F814" s="494"/>
    </row>
    <row r="815" spans="1:6" ht="33" customHeight="1" x14ac:dyDescent="0.2">
      <c r="A815" s="759"/>
      <c r="B815" s="842"/>
      <c r="C815" s="704"/>
      <c r="D815" s="432"/>
      <c r="E815" s="841"/>
      <c r="F815" s="494"/>
    </row>
    <row r="816" spans="1:6" ht="29.25" customHeight="1" x14ac:dyDescent="0.2">
      <c r="A816" s="759"/>
      <c r="B816" s="842"/>
      <c r="C816" s="704"/>
      <c r="D816" s="432"/>
      <c r="E816" s="841"/>
      <c r="F816" s="494"/>
    </row>
    <row r="817" spans="1:6" ht="39" customHeight="1" x14ac:dyDescent="0.2">
      <c r="A817" s="759"/>
      <c r="B817" s="842"/>
      <c r="C817" s="704"/>
      <c r="D817" s="432"/>
      <c r="E817" s="841"/>
      <c r="F817" s="494"/>
    </row>
    <row r="818" spans="1:6" ht="48" customHeight="1" x14ac:dyDescent="0.2">
      <c r="A818" s="759"/>
      <c r="B818" s="861"/>
      <c r="C818" s="704"/>
      <c r="D818" s="432"/>
      <c r="E818" s="841"/>
      <c r="F818" s="494"/>
    </row>
    <row r="819" spans="1:6" ht="60" customHeight="1" x14ac:dyDescent="0.2">
      <c r="A819" s="759"/>
      <c r="B819" s="861"/>
      <c r="C819" s="704"/>
      <c r="D819" s="432"/>
      <c r="E819" s="841"/>
      <c r="F819" s="494"/>
    </row>
    <row r="820" spans="1:6" ht="45.75" customHeight="1" x14ac:dyDescent="0.2">
      <c r="A820" s="759"/>
      <c r="B820" s="861"/>
      <c r="C820" s="704"/>
      <c r="D820" s="432"/>
      <c r="E820" s="841"/>
      <c r="F820" s="494"/>
    </row>
    <row r="821" spans="1:6" ht="39.75" customHeight="1" x14ac:dyDescent="0.2">
      <c r="A821" s="759"/>
      <c r="B821" s="861"/>
      <c r="C821" s="704"/>
      <c r="D821" s="432"/>
      <c r="E821" s="841"/>
      <c r="F821" s="494"/>
    </row>
    <row r="822" spans="1:6" ht="45.75" customHeight="1" x14ac:dyDescent="0.2">
      <c r="A822" s="870"/>
      <c r="B822" s="871"/>
      <c r="C822" s="872"/>
      <c r="D822" s="503"/>
      <c r="E822" s="873"/>
      <c r="F822" s="567"/>
    </row>
    <row r="823" spans="1:6" ht="41.25" customHeight="1" x14ac:dyDescent="0.2">
      <c r="A823" s="759"/>
      <c r="B823" s="877"/>
      <c r="C823" s="704"/>
      <c r="D823" s="432"/>
      <c r="E823" s="878"/>
      <c r="F823" s="494"/>
    </row>
    <row r="824" spans="1:6" ht="30" customHeight="1" x14ac:dyDescent="0.25">
      <c r="A824" s="874"/>
      <c r="B824" s="875"/>
      <c r="C824" s="836"/>
      <c r="D824" s="69"/>
      <c r="E824" s="876"/>
      <c r="F824" s="112"/>
    </row>
    <row r="825" spans="1:6" ht="34.5" customHeight="1" x14ac:dyDescent="0.2">
      <c r="A825" s="874"/>
      <c r="B825" s="19"/>
      <c r="C825" s="836"/>
      <c r="D825" s="69"/>
      <c r="E825" s="876"/>
      <c r="F825" s="112"/>
    </row>
    <row r="826" spans="1:6" ht="39" customHeight="1" x14ac:dyDescent="0.2">
      <c r="A826" s="874"/>
      <c r="B826" s="19"/>
      <c r="C826" s="836"/>
      <c r="D826" s="69"/>
      <c r="E826" s="876"/>
      <c r="F826" s="112"/>
    </row>
    <row r="827" spans="1:6" x14ac:dyDescent="0.2">
      <c r="A827" s="874"/>
      <c r="B827" s="19"/>
      <c r="C827" s="836"/>
      <c r="D827" s="69"/>
      <c r="E827" s="876"/>
      <c r="F827" s="112"/>
    </row>
    <row r="828" spans="1:6" x14ac:dyDescent="0.2">
      <c r="A828" s="874"/>
      <c r="B828" s="19"/>
      <c r="C828" s="836"/>
      <c r="D828" s="69"/>
      <c r="E828" s="837"/>
      <c r="F828" s="112"/>
    </row>
    <row r="829" spans="1:6" x14ac:dyDescent="0.2">
      <c r="A829" s="874"/>
      <c r="B829" s="19"/>
      <c r="C829" s="836"/>
      <c r="D829" s="69"/>
      <c r="E829" s="837"/>
      <c r="F829" s="112"/>
    </row>
    <row r="830" spans="1:6" x14ac:dyDescent="0.2">
      <c r="A830" s="874"/>
      <c r="B830" s="19"/>
      <c r="C830" s="836"/>
      <c r="D830" s="69"/>
      <c r="E830" s="837"/>
      <c r="F830" s="112"/>
    </row>
    <row r="831" spans="1:6" x14ac:dyDescent="0.2">
      <c r="A831" s="874"/>
      <c r="B831" s="19"/>
      <c r="C831" s="836"/>
      <c r="D831" s="69"/>
      <c r="E831" s="837"/>
      <c r="F831" s="112"/>
    </row>
    <row r="832" spans="1:6" x14ac:dyDescent="0.2">
      <c r="A832" s="874"/>
      <c r="B832" s="19"/>
      <c r="C832" s="836"/>
      <c r="D832" s="69"/>
      <c r="E832" s="837"/>
      <c r="F832" s="112"/>
    </row>
    <row r="833" spans="1:60" x14ac:dyDescent="0.2">
      <c r="A833" s="874"/>
      <c r="B833" s="19"/>
      <c r="C833" s="836"/>
      <c r="D833" s="69"/>
      <c r="E833" s="837"/>
      <c r="F833" s="112"/>
    </row>
    <row r="834" spans="1:60" s="628" customFormat="1" ht="15" customHeight="1" x14ac:dyDescent="0.25">
      <c r="A834" s="748"/>
      <c r="B834" s="751"/>
      <c r="C834" s="751"/>
      <c r="D834" s="752"/>
      <c r="E834" s="753"/>
      <c r="F834" s="754"/>
      <c r="G834" s="744"/>
      <c r="H834" s="744"/>
      <c r="I834" s="744"/>
      <c r="J834" s="744"/>
      <c r="K834" s="744"/>
      <c r="L834" s="744"/>
      <c r="M834" s="744"/>
      <c r="N834" s="744"/>
      <c r="O834" s="744"/>
      <c r="P834" s="744"/>
      <c r="Q834" s="744"/>
      <c r="R834" s="744"/>
      <c r="S834" s="744"/>
      <c r="T834" s="744"/>
      <c r="U834" s="744"/>
      <c r="V834" s="744"/>
      <c r="W834" s="744"/>
      <c r="X834" s="744"/>
      <c r="Y834" s="744"/>
      <c r="Z834" s="744"/>
      <c r="AA834" s="744"/>
      <c r="AB834" s="744"/>
      <c r="AC834" s="744"/>
      <c r="AD834" s="744"/>
      <c r="AE834" s="744"/>
      <c r="AF834" s="744"/>
      <c r="AG834" s="744"/>
      <c r="AH834" s="744"/>
      <c r="AI834" s="744"/>
      <c r="AJ834" s="744"/>
      <c r="AK834" s="744"/>
      <c r="AL834" s="744"/>
      <c r="AM834" s="744"/>
      <c r="AN834" s="744"/>
      <c r="AO834" s="744"/>
      <c r="AP834" s="744"/>
      <c r="AQ834" s="744"/>
      <c r="AR834" s="744"/>
      <c r="AS834" s="744"/>
      <c r="AT834" s="744"/>
      <c r="AU834" s="744"/>
      <c r="AV834" s="744"/>
      <c r="AW834" s="744"/>
      <c r="AX834" s="744"/>
      <c r="AY834" s="744"/>
      <c r="AZ834" s="744"/>
      <c r="BA834" s="744"/>
      <c r="BB834" s="744"/>
      <c r="BC834" s="744"/>
      <c r="BD834" s="744"/>
      <c r="BE834" s="744"/>
      <c r="BF834" s="744"/>
      <c r="BG834" s="744"/>
      <c r="BH834" s="744"/>
    </row>
    <row r="835" spans="1:60" s="628" customFormat="1" ht="15" customHeight="1" x14ac:dyDescent="0.25">
      <c r="A835" s="887" t="s">
        <v>0</v>
      </c>
      <c r="B835" s="887"/>
      <c r="C835" s="887"/>
      <c r="D835" s="887"/>
      <c r="E835" s="887"/>
      <c r="F835" s="887"/>
      <c r="G835" s="744"/>
      <c r="H835" s="744"/>
      <c r="I835" s="744"/>
      <c r="J835" s="744"/>
      <c r="K835" s="744"/>
      <c r="L835" s="744"/>
      <c r="M835" s="744"/>
      <c r="N835" s="744"/>
      <c r="O835" s="744"/>
      <c r="P835" s="744"/>
      <c r="Q835" s="744"/>
      <c r="R835" s="744"/>
      <c r="S835" s="744"/>
      <c r="T835" s="744"/>
      <c r="U835" s="744"/>
      <c r="V835" s="744"/>
      <c r="W835" s="744"/>
      <c r="X835" s="744"/>
      <c r="Y835" s="744"/>
      <c r="Z835" s="744"/>
      <c r="AA835" s="744"/>
      <c r="AB835" s="744"/>
      <c r="AC835" s="744"/>
      <c r="AD835" s="744"/>
      <c r="AE835" s="744"/>
      <c r="AF835" s="744"/>
      <c r="AG835" s="744"/>
      <c r="AH835" s="744"/>
      <c r="AI835" s="744"/>
      <c r="AJ835" s="744"/>
      <c r="AK835" s="744"/>
      <c r="AL835" s="744"/>
      <c r="AM835" s="744"/>
      <c r="AN835" s="744"/>
      <c r="AO835" s="744"/>
      <c r="AP835" s="744"/>
      <c r="AQ835" s="744"/>
      <c r="AR835" s="744"/>
      <c r="AS835" s="744"/>
      <c r="AT835" s="744"/>
      <c r="AU835" s="744"/>
      <c r="AV835" s="744"/>
      <c r="AW835" s="744"/>
      <c r="AX835" s="744"/>
      <c r="AY835" s="744"/>
      <c r="AZ835" s="744"/>
      <c r="BA835" s="744"/>
      <c r="BB835" s="744"/>
      <c r="BC835" s="744"/>
      <c r="BD835" s="744"/>
      <c r="BE835" s="744"/>
      <c r="BF835" s="744"/>
      <c r="BG835" s="744"/>
      <c r="BH835" s="744"/>
    </row>
    <row r="836" spans="1:60" s="628" customFormat="1" ht="15" customHeight="1" x14ac:dyDescent="0.25">
      <c r="A836" s="887" t="s">
        <v>1</v>
      </c>
      <c r="B836" s="887"/>
      <c r="C836" s="887"/>
      <c r="D836" s="887"/>
      <c r="E836" s="887"/>
      <c r="F836" s="887"/>
      <c r="G836" s="744"/>
      <c r="H836" s="744"/>
      <c r="I836" s="744"/>
      <c r="J836" s="744"/>
      <c r="K836" s="744"/>
      <c r="L836" s="744"/>
      <c r="M836" s="744"/>
      <c r="N836" s="744"/>
      <c r="O836" s="744"/>
      <c r="P836" s="744"/>
      <c r="Q836" s="744"/>
      <c r="R836" s="744"/>
      <c r="S836" s="744"/>
      <c r="T836" s="744"/>
      <c r="U836" s="744"/>
      <c r="V836" s="744"/>
      <c r="W836" s="744"/>
      <c r="X836" s="744"/>
      <c r="Y836" s="744"/>
      <c r="Z836" s="744"/>
      <c r="AA836" s="744"/>
      <c r="AB836" s="744"/>
      <c r="AC836" s="744"/>
      <c r="AD836" s="744"/>
      <c r="AE836" s="744"/>
      <c r="AF836" s="744"/>
      <c r="AG836" s="744"/>
      <c r="AH836" s="744"/>
      <c r="AI836" s="744"/>
      <c r="AJ836" s="744"/>
      <c r="AK836" s="744"/>
      <c r="AL836" s="744"/>
      <c r="AM836" s="744"/>
      <c r="AN836" s="744"/>
      <c r="AO836" s="744"/>
      <c r="AP836" s="744"/>
      <c r="AQ836" s="744"/>
      <c r="AR836" s="744"/>
      <c r="AS836" s="744"/>
      <c r="AT836" s="744"/>
      <c r="AU836" s="744"/>
      <c r="AV836" s="744"/>
      <c r="AW836" s="744"/>
      <c r="AX836" s="744"/>
      <c r="AY836" s="744"/>
      <c r="AZ836" s="744"/>
      <c r="BA836" s="744"/>
      <c r="BB836" s="744"/>
      <c r="BC836" s="744"/>
      <c r="BD836" s="744"/>
      <c r="BE836" s="744"/>
      <c r="BF836" s="744"/>
      <c r="BG836" s="744"/>
      <c r="BH836" s="744"/>
    </row>
    <row r="837" spans="1:60" s="628" customFormat="1" ht="15" customHeight="1" x14ac:dyDescent="0.25">
      <c r="A837" s="889" t="s">
        <v>8718</v>
      </c>
      <c r="B837" s="889"/>
      <c r="C837" s="889"/>
      <c r="D837" s="889"/>
      <c r="E837" s="889"/>
      <c r="F837" s="889"/>
      <c r="G837" s="744"/>
      <c r="H837" s="744"/>
      <c r="I837" s="744"/>
      <c r="J837" s="744"/>
      <c r="K837" s="744"/>
      <c r="L837" s="744"/>
      <c r="M837" s="744"/>
      <c r="N837" s="744"/>
      <c r="O837" s="744"/>
      <c r="P837" s="744"/>
      <c r="Q837" s="744"/>
      <c r="R837" s="744"/>
      <c r="S837" s="744"/>
      <c r="T837" s="744"/>
      <c r="U837" s="744"/>
      <c r="V837" s="744"/>
      <c r="W837" s="744"/>
      <c r="X837" s="744"/>
      <c r="Y837" s="744"/>
      <c r="Z837" s="744"/>
      <c r="AA837" s="744"/>
      <c r="AB837" s="744"/>
      <c r="AC837" s="744"/>
      <c r="AD837" s="744"/>
      <c r="AE837" s="744"/>
      <c r="AF837" s="744"/>
      <c r="AG837" s="744"/>
      <c r="AH837" s="744"/>
      <c r="AI837" s="744"/>
      <c r="AJ837" s="744"/>
      <c r="AK837" s="744"/>
      <c r="AL837" s="744"/>
      <c r="AM837" s="744"/>
      <c r="AN837" s="744"/>
      <c r="AO837" s="744"/>
      <c r="AP837" s="744"/>
      <c r="AQ837" s="744"/>
      <c r="AR837" s="744"/>
      <c r="AS837" s="744"/>
      <c r="AT837" s="744"/>
      <c r="AU837" s="744"/>
      <c r="AV837" s="744"/>
      <c r="AW837" s="744"/>
      <c r="AX837" s="744"/>
      <c r="AY837" s="744"/>
      <c r="AZ837" s="744"/>
      <c r="BA837" s="744"/>
      <c r="BB837" s="744"/>
      <c r="BC837" s="744"/>
      <c r="BD837" s="744"/>
      <c r="BE837" s="744"/>
      <c r="BF837" s="744"/>
      <c r="BG837" s="744"/>
      <c r="BH837" s="744"/>
    </row>
    <row r="838" spans="1:60" s="628" customFormat="1" ht="15" customHeight="1" x14ac:dyDescent="0.25">
      <c r="A838" s="889" t="s">
        <v>2</v>
      </c>
      <c r="B838" s="889"/>
      <c r="C838" s="889"/>
      <c r="D838" s="889"/>
      <c r="E838" s="889"/>
      <c r="F838" s="889"/>
      <c r="G838" s="744"/>
      <c r="H838" s="744"/>
      <c r="I838" s="744"/>
      <c r="J838" s="744"/>
      <c r="K838" s="744"/>
      <c r="L838" s="744"/>
      <c r="M838" s="744"/>
      <c r="N838" s="744"/>
      <c r="O838" s="744"/>
      <c r="P838" s="744"/>
      <c r="Q838" s="744"/>
      <c r="R838" s="744"/>
      <c r="S838" s="744"/>
      <c r="T838" s="744"/>
      <c r="U838" s="744"/>
      <c r="V838" s="744"/>
      <c r="W838" s="744"/>
      <c r="X838" s="744"/>
      <c r="Y838" s="744"/>
      <c r="Z838" s="744"/>
      <c r="AA838" s="744"/>
      <c r="AB838" s="744"/>
      <c r="AC838" s="744"/>
      <c r="AD838" s="744"/>
      <c r="AE838" s="744"/>
      <c r="AF838" s="744"/>
      <c r="AG838" s="744"/>
      <c r="AH838" s="744"/>
      <c r="AI838" s="744"/>
      <c r="AJ838" s="744"/>
      <c r="AK838" s="744"/>
      <c r="AL838" s="744"/>
      <c r="AM838" s="744"/>
      <c r="AN838" s="744"/>
      <c r="AO838" s="744"/>
      <c r="AP838" s="744"/>
      <c r="AQ838" s="744"/>
      <c r="AR838" s="744"/>
      <c r="AS838" s="744"/>
      <c r="AT838" s="744"/>
      <c r="AU838" s="744"/>
      <c r="AV838" s="744"/>
      <c r="AW838" s="744"/>
      <c r="AX838" s="744"/>
      <c r="AY838" s="744"/>
      <c r="AZ838" s="744"/>
      <c r="BA838" s="744"/>
      <c r="BB838" s="744"/>
      <c r="BC838" s="744"/>
      <c r="BD838" s="744"/>
      <c r="BE838" s="744"/>
      <c r="BF838" s="744"/>
      <c r="BG838" s="744"/>
      <c r="BH838" s="744"/>
    </row>
    <row r="839" spans="1:60" ht="15" customHeight="1" x14ac:dyDescent="0.2">
      <c r="A839" s="17"/>
      <c r="B839" s="7"/>
      <c r="C839" s="14"/>
      <c r="D839" s="69"/>
      <c r="E839" s="108"/>
      <c r="F839" s="103"/>
    </row>
    <row r="840" spans="1:60" x14ac:dyDescent="0.2">
      <c r="A840" s="17"/>
      <c r="B840" s="7"/>
      <c r="C840" s="14"/>
      <c r="D840" s="69"/>
      <c r="E840" s="108"/>
      <c r="F840" s="103"/>
    </row>
    <row r="841" spans="1:60" ht="33" customHeight="1" x14ac:dyDescent="0.2">
      <c r="A841" s="1023" t="s">
        <v>8200</v>
      </c>
      <c r="B841" s="1024"/>
      <c r="C841" s="1024"/>
      <c r="D841" s="1024"/>
      <c r="E841" s="1024"/>
      <c r="F841" s="1025"/>
    </row>
    <row r="842" spans="1:60" ht="30" customHeight="1" x14ac:dyDescent="0.2">
      <c r="A842" s="1023" t="s">
        <v>4</v>
      </c>
      <c r="B842" s="1024"/>
      <c r="C842" s="1024"/>
      <c r="D842" s="1024"/>
      <c r="E842" s="1025"/>
      <c r="F842" s="832"/>
      <c r="G842" s="623"/>
    </row>
    <row r="843" spans="1:60" ht="33" customHeight="1" x14ac:dyDescent="0.2">
      <c r="A843" s="833" t="s">
        <v>5</v>
      </c>
      <c r="B843" s="833" t="s">
        <v>23</v>
      </c>
      <c r="C843" s="833" t="s">
        <v>22</v>
      </c>
      <c r="D843" s="833" t="s">
        <v>8</v>
      </c>
      <c r="E843" s="833" t="s">
        <v>9</v>
      </c>
      <c r="F843" s="833"/>
      <c r="G843" s="623"/>
    </row>
    <row r="844" spans="1:60" ht="11.25" customHeight="1" x14ac:dyDescent="0.2">
      <c r="A844" s="87"/>
      <c r="B844" s="1"/>
      <c r="C844" s="2" t="s">
        <v>27</v>
      </c>
      <c r="D844" s="62"/>
      <c r="E844" s="455"/>
      <c r="F844" s="494">
        <f>F842</f>
        <v>0</v>
      </c>
      <c r="G844" s="623"/>
    </row>
    <row r="845" spans="1:60" x14ac:dyDescent="0.2">
      <c r="A845" s="559"/>
      <c r="B845" s="27"/>
      <c r="C845" s="2" t="s">
        <v>751</v>
      </c>
      <c r="D845" s="63"/>
      <c r="E845" s="455"/>
      <c r="F845" s="494">
        <f>F844</f>
        <v>0</v>
      </c>
      <c r="G845" s="623"/>
    </row>
    <row r="846" spans="1:60" x14ac:dyDescent="0.2">
      <c r="A846" s="87"/>
      <c r="B846" s="27"/>
      <c r="C846" s="2" t="s">
        <v>1358</v>
      </c>
      <c r="D846" s="62"/>
      <c r="E846" s="717"/>
      <c r="F846" s="494">
        <f>F845-E846</f>
        <v>0</v>
      </c>
      <c r="G846" s="623"/>
    </row>
    <row r="847" spans="1:60" x14ac:dyDescent="0.2">
      <c r="A847" s="759"/>
      <c r="B847" s="27"/>
      <c r="C847" s="701"/>
      <c r="D847" s="834"/>
      <c r="E847" s="455"/>
      <c r="F847" s="494"/>
      <c r="G847" s="623"/>
    </row>
    <row r="848" spans="1:60" x14ac:dyDescent="0.2">
      <c r="A848" s="59"/>
      <c r="B848" s="7"/>
      <c r="C848" s="31"/>
      <c r="D848" s="74"/>
      <c r="E848" s="283"/>
      <c r="F848" s="112"/>
      <c r="G848" s="623"/>
    </row>
    <row r="849" spans="1:7" x14ac:dyDescent="0.2">
      <c r="A849" s="59"/>
      <c r="B849" s="7"/>
      <c r="C849" s="31"/>
      <c r="D849" s="74"/>
      <c r="E849" s="283"/>
      <c r="F849" s="116"/>
      <c r="G849" s="623"/>
    </row>
    <row r="850" spans="1:7" x14ac:dyDescent="0.2">
      <c r="A850" s="59"/>
      <c r="B850" s="7"/>
      <c r="C850" s="31"/>
      <c r="D850" s="74"/>
      <c r="E850" s="283"/>
      <c r="F850" s="116"/>
      <c r="G850" s="623"/>
    </row>
    <row r="851" spans="1:7" x14ac:dyDescent="0.2">
      <c r="A851" s="59"/>
      <c r="B851" s="7"/>
      <c r="C851" s="31"/>
      <c r="D851" s="74"/>
      <c r="E851" s="283"/>
      <c r="F851" s="116"/>
      <c r="G851" s="623"/>
    </row>
    <row r="852" spans="1:7" x14ac:dyDescent="0.2">
      <c r="A852" s="59"/>
      <c r="B852" s="7"/>
      <c r="C852" s="31"/>
      <c r="D852" s="74"/>
      <c r="E852" s="283"/>
      <c r="F852" s="116"/>
      <c r="G852" s="623"/>
    </row>
    <row r="853" spans="1:7" x14ac:dyDescent="0.2">
      <c r="A853" s="59"/>
      <c r="B853" s="7"/>
      <c r="C853" s="31"/>
      <c r="D853" s="74"/>
      <c r="E853" s="283"/>
      <c r="F853" s="116"/>
      <c r="G853" s="623"/>
    </row>
    <row r="854" spans="1:7" x14ac:dyDescent="0.2">
      <c r="A854" s="59"/>
      <c r="B854" s="7"/>
      <c r="C854" s="31"/>
      <c r="D854" s="74"/>
      <c r="E854" s="283"/>
      <c r="F854" s="116"/>
      <c r="G854" s="623"/>
    </row>
    <row r="855" spans="1:7" x14ac:dyDescent="0.2">
      <c r="A855" s="59"/>
      <c r="B855" s="7"/>
      <c r="C855" s="31"/>
      <c r="D855" s="74"/>
      <c r="E855" s="283"/>
      <c r="F855" s="116"/>
      <c r="G855" s="623"/>
    </row>
    <row r="856" spans="1:7" x14ac:dyDescent="0.2">
      <c r="A856" s="59"/>
      <c r="B856" s="7"/>
      <c r="C856" s="31"/>
      <c r="D856" s="74"/>
      <c r="E856" s="283"/>
      <c r="F856" s="116"/>
      <c r="G856" s="623"/>
    </row>
    <row r="857" spans="1:7" x14ac:dyDescent="0.2">
      <c r="A857" s="59"/>
      <c r="B857" s="7"/>
      <c r="C857" s="31"/>
      <c r="D857" s="74"/>
      <c r="E857" s="283"/>
      <c r="F857" s="116"/>
      <c r="G857" s="623"/>
    </row>
    <row r="858" spans="1:7" x14ac:dyDescent="0.2">
      <c r="A858" s="59"/>
      <c r="B858" s="7"/>
      <c r="C858" s="31"/>
      <c r="D858" s="74"/>
      <c r="E858" s="283"/>
      <c r="F858" s="116"/>
      <c r="G858" s="623"/>
    </row>
    <row r="859" spans="1:7" x14ac:dyDescent="0.2">
      <c r="A859" s="59"/>
      <c r="B859" s="7"/>
      <c r="C859" s="31"/>
      <c r="D859" s="74"/>
      <c r="E859" s="283"/>
      <c r="F859" s="116"/>
      <c r="G859" s="623"/>
    </row>
    <row r="860" spans="1:7" x14ac:dyDescent="0.2">
      <c r="A860" s="59"/>
      <c r="B860" s="7"/>
      <c r="C860" s="31"/>
      <c r="D860" s="74"/>
      <c r="E860" s="283"/>
      <c r="F860" s="116"/>
      <c r="G860" s="623"/>
    </row>
    <row r="861" spans="1:7" x14ac:dyDescent="0.2">
      <c r="A861" s="59"/>
      <c r="B861" s="7"/>
      <c r="C861" s="31"/>
      <c r="D861" s="74"/>
      <c r="E861" s="283"/>
      <c r="F861" s="116"/>
      <c r="G861" s="623"/>
    </row>
    <row r="862" spans="1:7" x14ac:dyDescent="0.2">
      <c r="A862" s="59"/>
      <c r="B862" s="7"/>
      <c r="C862" s="31"/>
      <c r="D862" s="74"/>
      <c r="E862" s="283"/>
      <c r="F862" s="116"/>
      <c r="G862" s="623"/>
    </row>
    <row r="863" spans="1:7" x14ac:dyDescent="0.2">
      <c r="A863" s="59"/>
      <c r="B863" s="7"/>
      <c r="C863" s="31"/>
      <c r="D863" s="74"/>
      <c r="E863" s="283"/>
      <c r="F863" s="116"/>
      <c r="G863" s="623"/>
    </row>
    <row r="864" spans="1:7" x14ac:dyDescent="0.2">
      <c r="A864" s="59"/>
      <c r="B864" s="7"/>
      <c r="C864" s="31"/>
      <c r="D864" s="74"/>
      <c r="E864" s="283"/>
      <c r="F864" s="116"/>
      <c r="G864" s="623"/>
    </row>
    <row r="865" spans="1:7" x14ac:dyDescent="0.2">
      <c r="A865" s="59"/>
      <c r="B865" s="7"/>
      <c r="C865" s="31"/>
      <c r="D865" s="74"/>
      <c r="E865" s="283"/>
      <c r="F865" s="116"/>
      <c r="G865" s="623"/>
    </row>
    <row r="866" spans="1:7" x14ac:dyDescent="0.2">
      <c r="A866" s="59"/>
      <c r="B866" s="7"/>
      <c r="C866" s="31"/>
      <c r="D866" s="74"/>
      <c r="E866" s="283"/>
      <c r="F866" s="116"/>
      <c r="G866" s="623"/>
    </row>
    <row r="867" spans="1:7" x14ac:dyDescent="0.2">
      <c r="A867" s="59"/>
      <c r="B867" s="7"/>
      <c r="C867" s="31"/>
      <c r="D867" s="74"/>
      <c r="E867" s="283"/>
      <c r="F867" s="116"/>
      <c r="G867" s="623"/>
    </row>
    <row r="868" spans="1:7" x14ac:dyDescent="0.2">
      <c r="A868" s="59"/>
      <c r="B868" s="7"/>
      <c r="C868" s="31"/>
      <c r="D868" s="74"/>
      <c r="E868" s="283"/>
      <c r="F868" s="116"/>
      <c r="G868" s="623"/>
    </row>
    <row r="869" spans="1:7" ht="30" customHeight="1" x14ac:dyDescent="0.2">
      <c r="A869" s="835"/>
      <c r="B869" s="19"/>
      <c r="C869" s="836"/>
      <c r="D869" s="69"/>
      <c r="E869" s="837"/>
      <c r="F869" s="112"/>
    </row>
  </sheetData>
  <mergeCells count="60">
    <mergeCell ref="A665:F665"/>
    <mergeCell ref="A666:E666"/>
    <mergeCell ref="A766:F766"/>
    <mergeCell ref="A767:E767"/>
    <mergeCell ref="A663:F663"/>
    <mergeCell ref="A761:F761"/>
    <mergeCell ref="A762:F762"/>
    <mergeCell ref="A763:F763"/>
    <mergeCell ref="A764:F764"/>
    <mergeCell ref="A512:E512"/>
    <mergeCell ref="A595:F595"/>
    <mergeCell ref="A596:E596"/>
    <mergeCell ref="A439:F439"/>
    <mergeCell ref="A507:F507"/>
    <mergeCell ref="A508:F508"/>
    <mergeCell ref="A509:F509"/>
    <mergeCell ref="A511:F511"/>
    <mergeCell ref="A590:F590"/>
    <mergeCell ref="A591:F591"/>
    <mergeCell ref="A592:F592"/>
    <mergeCell ref="A593:F593"/>
    <mergeCell ref="A440:F440"/>
    <mergeCell ref="A441:F441"/>
    <mergeCell ref="A442:F442"/>
    <mergeCell ref="A444:F444"/>
    <mergeCell ref="A1:F1"/>
    <mergeCell ref="A2:F2"/>
    <mergeCell ref="A3:F3"/>
    <mergeCell ref="A4:F4"/>
    <mergeCell ref="A506:F506"/>
    <mergeCell ref="A6:F6"/>
    <mergeCell ref="A7:E7"/>
    <mergeCell ref="A446:E446"/>
    <mergeCell ref="A605:F605"/>
    <mergeCell ref="A606:F606"/>
    <mergeCell ref="A607:F607"/>
    <mergeCell ref="A608:F608"/>
    <mergeCell ref="A610:F610"/>
    <mergeCell ref="A611:E611"/>
    <mergeCell ref="A625:F625"/>
    <mergeCell ref="A626:F626"/>
    <mergeCell ref="A627:F627"/>
    <mergeCell ref="A628:F628"/>
    <mergeCell ref="A630:F630"/>
    <mergeCell ref="A631:E631"/>
    <mergeCell ref="A644:F644"/>
    <mergeCell ref="A645:F645"/>
    <mergeCell ref="A646:F646"/>
    <mergeCell ref="A647:F647"/>
    <mergeCell ref="A650:F650"/>
    <mergeCell ref="A651:E651"/>
    <mergeCell ref="A661:F661"/>
    <mergeCell ref="A662:F662"/>
    <mergeCell ref="A660:F660"/>
    <mergeCell ref="A842:E842"/>
    <mergeCell ref="A835:F835"/>
    <mergeCell ref="A836:F836"/>
    <mergeCell ref="A837:F837"/>
    <mergeCell ref="A838:F838"/>
    <mergeCell ref="A841:F841"/>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28</oddFooter>
  </headerFooter>
  <ignoredErrors>
    <ignoredError sqref="F845 F615:F616 F599 F654 F521" formula="1"/>
    <ignoredError sqref="B534"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ENERO-2021</vt:lpstr>
      <vt:lpstr>FEBRERO-2021</vt:lpstr>
      <vt:lpstr>MARZO-2021 </vt:lpstr>
      <vt:lpstr>ABRIL-2021</vt:lpstr>
      <vt:lpstr>MAYO-2021</vt:lpstr>
      <vt:lpstr>JUNIO-2021  (2)</vt:lpstr>
      <vt:lpstr>JULIO-2021  (2)</vt:lpstr>
      <vt:lpstr>AGOSTO-2021  (2)</vt:lpstr>
      <vt:lpstr>SEPTIEMBRE-2021 </vt:lpstr>
      <vt:lpstr>'JULIO-2021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Heidi Manuela Cabreja De Méndez</dc:creator>
  <cp:lastModifiedBy>Bryan Eduardo Canahuate Sued</cp:lastModifiedBy>
  <cp:lastPrinted>2021-09-08T16:37:53Z</cp:lastPrinted>
  <dcterms:created xsi:type="dcterms:W3CDTF">2020-01-09T20:18:58Z</dcterms:created>
  <dcterms:modified xsi:type="dcterms:W3CDTF">2021-09-09T19:24:11Z</dcterms:modified>
</cp:coreProperties>
</file>