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7\"/>
    </mc:Choice>
  </mc:AlternateContent>
  <bookViews>
    <workbookView xWindow="0" yWindow="345" windowWidth="20115" windowHeight="7440" firstSheet="1" activeTab="1"/>
  </bookViews>
  <sheets>
    <sheet name="Analisis de Costos Generales" sheetId="11" r:id="rId1"/>
    <sheet name="LOTE 7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" localSheetId="0">[1]M.O.!#REF!</definedName>
    <definedName name="\" localSheetId="1">[1]M.O.!#REF!</definedName>
    <definedName name="\">[1]M.O.!#REF!</definedName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[2]PRESUPUESTO!#REF!</definedName>
    <definedName name="\b">[2]PRESUPUESTO!#REF!</definedName>
    <definedName name="\c">#N/A</definedName>
    <definedName name="\d">#N/A</definedName>
    <definedName name="\f" localSheetId="0">#REF!</definedName>
    <definedName name="\f" localSheetId="1">[2]PRESUPUESTO!#REF!</definedName>
    <definedName name="\f">[2]PRESUPUESTO!#REF!</definedName>
    <definedName name="\i" localSheetId="0">#REF!</definedName>
    <definedName name="\i" localSheetId="1">[2]PRESUPUESTO!#REF!</definedName>
    <definedName name="\i">[2]PRESUPUESTO!#REF!</definedName>
    <definedName name="\m" localSheetId="0">#REF!</definedName>
    <definedName name="\m" localSheetId="1">[2]PRESUPUESTO!#REF!</definedName>
    <definedName name="\m">[2]PRESUPUESTO!#REF!</definedName>
    <definedName name="\o" localSheetId="1">#REF!</definedName>
    <definedName name="\o">#REF!</definedName>
    <definedName name="\p" localSheetId="1">#REF!</definedName>
    <definedName name="\p">#REF!</definedName>
    <definedName name="\q" localSheetId="1">#REF!</definedName>
    <definedName name="\q">#REF!</definedName>
    <definedName name="\w" localSheetId="1">#REF!</definedName>
    <definedName name="\w">#REF!</definedName>
    <definedName name="\z" localSheetId="0">#REF!</definedName>
    <definedName name="\z" localSheetId="1">[2]PRESUPUESTO!#REF!</definedName>
    <definedName name="\z">[2]PRESUPUESTO!#REF!</definedName>
    <definedName name="___________ZC1" localSheetId="1">#REF!</definedName>
    <definedName name="___________ZC1">#REF!</definedName>
    <definedName name="___________ZE1" localSheetId="1">#REF!</definedName>
    <definedName name="___________ZE1">#REF!</definedName>
    <definedName name="___________ZE2" localSheetId="1">#REF!</definedName>
    <definedName name="___________ZE2">#REF!</definedName>
    <definedName name="___________ZE3" localSheetId="1">#REF!</definedName>
    <definedName name="___________ZE3">#REF!</definedName>
    <definedName name="___________ZE4" localSheetId="1">#REF!</definedName>
    <definedName name="___________ZE4">#REF!</definedName>
    <definedName name="___________ZE5" localSheetId="1">#REF!</definedName>
    <definedName name="___________ZE5">#REF!</definedName>
    <definedName name="___________ZE6" localSheetId="1">#REF!</definedName>
    <definedName name="___________ZE6">#REF!</definedName>
    <definedName name="__________ZC1" localSheetId="1">#REF!</definedName>
    <definedName name="__________ZC1">#REF!</definedName>
    <definedName name="__________ZE1" localSheetId="1">#REF!</definedName>
    <definedName name="__________ZE1">#REF!</definedName>
    <definedName name="__________ZE2" localSheetId="1">#REF!</definedName>
    <definedName name="__________ZE2">#REF!</definedName>
    <definedName name="__________ZE3" localSheetId="1">#REF!</definedName>
    <definedName name="__________ZE3">#REF!</definedName>
    <definedName name="__________ZE4" localSheetId="1">#REF!</definedName>
    <definedName name="__________ZE4">#REF!</definedName>
    <definedName name="__________ZE5" localSheetId="1">#REF!</definedName>
    <definedName name="__________ZE5">#REF!</definedName>
    <definedName name="__________ZE6" localSheetId="1">#REF!</definedName>
    <definedName name="__________ZE6">#REF!</definedName>
    <definedName name="_________ZC1" localSheetId="1">#REF!</definedName>
    <definedName name="_________ZC1">#REF!</definedName>
    <definedName name="_________ZE1" localSheetId="1">#REF!</definedName>
    <definedName name="_________ZE1">#REF!</definedName>
    <definedName name="_________ZE2" localSheetId="1">#REF!</definedName>
    <definedName name="_________ZE2">#REF!</definedName>
    <definedName name="_________ZE3" localSheetId="1">#REF!</definedName>
    <definedName name="_________ZE3">#REF!</definedName>
    <definedName name="_________ZE4" localSheetId="1">#REF!</definedName>
    <definedName name="_________ZE4">#REF!</definedName>
    <definedName name="_________ZE5" localSheetId="1">#REF!</definedName>
    <definedName name="_________ZE5">#REF!</definedName>
    <definedName name="_________ZE6" localSheetId="1">#REF!</definedName>
    <definedName name="_________ZE6">#REF!</definedName>
    <definedName name="________ZC1" localSheetId="1">#REF!</definedName>
    <definedName name="________ZC1">#REF!</definedName>
    <definedName name="________ZE1" localSheetId="1">#REF!</definedName>
    <definedName name="________ZE1">#REF!</definedName>
    <definedName name="________ZE2" localSheetId="1">#REF!</definedName>
    <definedName name="________ZE2">#REF!</definedName>
    <definedName name="________ZE3" localSheetId="1">#REF!</definedName>
    <definedName name="________ZE3">#REF!</definedName>
    <definedName name="________ZE4" localSheetId="1">#REF!</definedName>
    <definedName name="________ZE4">#REF!</definedName>
    <definedName name="________ZE5" localSheetId="1">#REF!</definedName>
    <definedName name="________ZE5">#REF!</definedName>
    <definedName name="________ZE6" localSheetId="1">#REF!</definedName>
    <definedName name="________ZE6">#REF!</definedName>
    <definedName name="_______ZC1" localSheetId="1">#REF!</definedName>
    <definedName name="_______ZC1">#REF!</definedName>
    <definedName name="_______ZE1" localSheetId="1">#REF!</definedName>
    <definedName name="_______ZE1">#REF!</definedName>
    <definedName name="_______ZE2" localSheetId="1">#REF!</definedName>
    <definedName name="_______ZE2">#REF!</definedName>
    <definedName name="_______ZE3" localSheetId="1">#REF!</definedName>
    <definedName name="_______ZE3">#REF!</definedName>
    <definedName name="_______ZE4" localSheetId="1">#REF!</definedName>
    <definedName name="_______ZE4">#REF!</definedName>
    <definedName name="_______ZE5" localSheetId="1">#REF!</definedName>
    <definedName name="_______ZE5">#REF!</definedName>
    <definedName name="_______ZE6" localSheetId="1">#REF!</definedName>
    <definedName name="_______ZE6">#REF!</definedName>
    <definedName name="______F" localSheetId="1">#REF!</definedName>
    <definedName name="______F">#REF!</definedName>
    <definedName name="______ZC1" localSheetId="1">#REF!</definedName>
    <definedName name="______ZC1">#REF!</definedName>
    <definedName name="______ZE1" localSheetId="1">#REF!</definedName>
    <definedName name="______ZE1">#REF!</definedName>
    <definedName name="______ZE2" localSheetId="1">#REF!</definedName>
    <definedName name="______ZE2">#REF!</definedName>
    <definedName name="______ZE3" localSheetId="1">#REF!</definedName>
    <definedName name="______ZE3">#REF!</definedName>
    <definedName name="______ZE4" localSheetId="1">#REF!</definedName>
    <definedName name="______ZE4">#REF!</definedName>
    <definedName name="______ZE5" localSheetId="1">#REF!</definedName>
    <definedName name="______ZE5">#REF!</definedName>
    <definedName name="______ZE6" localSheetId="1">#REF!</definedName>
    <definedName name="______ZE6">#REF!</definedName>
    <definedName name="_____F" localSheetId="1">#REF!</definedName>
    <definedName name="_____F">#REF!</definedName>
    <definedName name="_____ZC1" localSheetId="1">#REF!</definedName>
    <definedName name="_____ZC1">#REF!</definedName>
    <definedName name="_____ZE1" localSheetId="1">#REF!</definedName>
    <definedName name="_____ZE1">#REF!</definedName>
    <definedName name="_____ZE2" localSheetId="1">#REF!</definedName>
    <definedName name="_____ZE2">#REF!</definedName>
    <definedName name="_____ZE3" localSheetId="1">#REF!</definedName>
    <definedName name="_____ZE3">#REF!</definedName>
    <definedName name="_____ZE4" localSheetId="1">#REF!</definedName>
    <definedName name="_____ZE4">#REF!</definedName>
    <definedName name="_____ZE5" localSheetId="1">#REF!</definedName>
    <definedName name="_____ZE5">#REF!</definedName>
    <definedName name="_____ZE6" localSheetId="1">#REF!</definedName>
    <definedName name="_____ZE6">#REF!</definedName>
    <definedName name="____F" localSheetId="1">#REF!</definedName>
    <definedName name="____F">#REF!</definedName>
    <definedName name="____MZ1155">[3]Mezcla!$F$37</definedName>
    <definedName name="____ZC1" localSheetId="0">#REF!</definedName>
    <definedName name="____ZC1" localSheetId="1">#REF!</definedName>
    <definedName name="____ZC1">#REF!</definedName>
    <definedName name="____ZE1" localSheetId="1">#REF!</definedName>
    <definedName name="____ZE1">#REF!</definedName>
    <definedName name="____ZE2" localSheetId="1">#REF!</definedName>
    <definedName name="____ZE2">#REF!</definedName>
    <definedName name="____ZE3" localSheetId="1">#REF!</definedName>
    <definedName name="____ZE3">#REF!</definedName>
    <definedName name="____ZE4" localSheetId="1">#REF!</definedName>
    <definedName name="____ZE4">#REF!</definedName>
    <definedName name="____ZE5" localSheetId="1">#REF!</definedName>
    <definedName name="____ZE5">#REF!</definedName>
    <definedName name="____ZE6" localSheetId="1">#REF!</definedName>
    <definedName name="____ZE6">#REF!</definedName>
    <definedName name="___F" localSheetId="1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 localSheetId="1">#REF!</definedName>
    <definedName name="___ZC1">#REF!</definedName>
    <definedName name="___ZE1" localSheetId="1">#REF!</definedName>
    <definedName name="___ZE1">#REF!</definedName>
    <definedName name="___ZE2" localSheetId="1">#REF!</definedName>
    <definedName name="___ZE2">#REF!</definedName>
    <definedName name="___ZE3" localSheetId="1">#REF!</definedName>
    <definedName name="___ZE3">#REF!</definedName>
    <definedName name="___ZE4" localSheetId="1">#REF!</definedName>
    <definedName name="___ZE4">#REF!</definedName>
    <definedName name="___ZE5" localSheetId="1">#REF!</definedName>
    <definedName name="___ZE5">#REF!</definedName>
    <definedName name="___ZE6" localSheetId="1">#REF!</definedName>
    <definedName name="___ZE6">#REF!</definedName>
    <definedName name="__F" localSheetId="1">#REF!</definedName>
    <definedName name="__F">#REF!</definedName>
    <definedName name="__pu5">[6]Sheet5!$E:$E</definedName>
    <definedName name="__REALIZADO" localSheetId="0">#REF!</definedName>
    <definedName name="__REALIZADO" localSheetId="1">#REF!</definedName>
    <definedName name="__REALIZADO">#REF!</definedName>
    <definedName name="__REALIZADO_10" localSheetId="1">#REF!</definedName>
    <definedName name="__REALIZADO_10">#REF!</definedName>
    <definedName name="__REALIZADO_11" localSheetId="1">#REF!</definedName>
    <definedName name="__REALIZADO_11">#REF!</definedName>
    <definedName name="__REALIZADO_5" localSheetId="1">#REF!</definedName>
    <definedName name="__REALIZADO_5">#REF!</definedName>
    <definedName name="__REALIZADO_6" localSheetId="1">#REF!</definedName>
    <definedName name="__REALIZADO_6">#REF!</definedName>
    <definedName name="__REALIZADO_7" localSheetId="1">#REF!</definedName>
    <definedName name="__REALIZADO_7">#REF!</definedName>
    <definedName name="__REALIZADO_8" localSheetId="1">#REF!</definedName>
    <definedName name="__REALIZADO_8">#REF!</definedName>
    <definedName name="__REALIZADO_9" localSheetId="1">#REF!</definedName>
    <definedName name="__REALIZADO_9">#REF!</definedName>
    <definedName name="__ZC1" localSheetId="1">#REF!</definedName>
    <definedName name="__ZC1">#REF!</definedName>
    <definedName name="__ZC1_8" localSheetId="1">#REF!</definedName>
    <definedName name="__ZC1_8">#REF!</definedName>
    <definedName name="__ZE1" localSheetId="1">#REF!</definedName>
    <definedName name="__ZE1">#REF!</definedName>
    <definedName name="__ZE1_8" localSheetId="1">#REF!</definedName>
    <definedName name="__ZE1_8">#REF!</definedName>
    <definedName name="__ZE2" localSheetId="1">#REF!</definedName>
    <definedName name="__ZE2">#REF!</definedName>
    <definedName name="__ZE2_8" localSheetId="1">#REF!</definedName>
    <definedName name="__ZE2_8">#REF!</definedName>
    <definedName name="__ZE3" localSheetId="1">#REF!</definedName>
    <definedName name="__ZE3">#REF!</definedName>
    <definedName name="__ZE3_8" localSheetId="1">#REF!</definedName>
    <definedName name="__ZE3_8">#REF!</definedName>
    <definedName name="__ZE4" localSheetId="1">#REF!</definedName>
    <definedName name="__ZE4">#REF!</definedName>
    <definedName name="__ZE4_8" localSheetId="1">#REF!</definedName>
    <definedName name="__ZE4_8">#REF!</definedName>
    <definedName name="__ZE5" localSheetId="1">#REF!</definedName>
    <definedName name="__ZE5">#REF!</definedName>
    <definedName name="__ZE5_8" localSheetId="1">#REF!</definedName>
    <definedName name="__ZE5_8">#REF!</definedName>
    <definedName name="__ZE6" localSheetId="1">#REF!</definedName>
    <definedName name="__ZE6">#REF!</definedName>
    <definedName name="__ZE6_8" localSheetId="1">#REF!</definedName>
    <definedName name="__ZE6_8">#REF!</definedName>
    <definedName name="_1">#N/A</definedName>
    <definedName name="_1_6">NA()</definedName>
    <definedName name="_a" localSheetId="0">#REF!</definedName>
    <definedName name="_a" localSheetId="1">#REF!</definedName>
    <definedName name="_a">#REF!</definedName>
    <definedName name="_a_10" localSheetId="1">#REF!</definedName>
    <definedName name="_a_10">#REF!</definedName>
    <definedName name="_a_11" localSheetId="1">#REF!</definedName>
    <definedName name="_a_11">#REF!</definedName>
    <definedName name="_a_5" localSheetId="1">#REF!</definedName>
    <definedName name="_a_5">#REF!</definedName>
    <definedName name="_a_6" localSheetId="1">#REF!</definedName>
    <definedName name="_a_6">#REF!</definedName>
    <definedName name="_a_7" localSheetId="1">#REF!</definedName>
    <definedName name="_a_7">#REF!</definedName>
    <definedName name="_a_8" localSheetId="1">#REF!</definedName>
    <definedName name="_a_8">#REF!</definedName>
    <definedName name="_a_9" localSheetId="1">#REF!</definedName>
    <definedName name="_a_9">#REF!</definedName>
    <definedName name="_b" localSheetId="1">#REF!</definedName>
    <definedName name="_b">#REF!</definedName>
    <definedName name="_b_6" localSheetId="1">#REF!</definedName>
    <definedName name="_b_6">#REF!</definedName>
    <definedName name="_c">NA()</definedName>
    <definedName name="_d">NA()</definedName>
    <definedName name="_F" localSheetId="0">#REF!</definedName>
    <definedName name="_F" localSheetId="1">#REF!</definedName>
    <definedName name="_F">#REF!</definedName>
    <definedName name="_f_6" localSheetId="1">#REF!</definedName>
    <definedName name="_f_6">#REF!</definedName>
    <definedName name="_Fill" localSheetId="1" hidden="1">#REF!</definedName>
    <definedName name="_Fill" hidden="1">#REF!</definedName>
    <definedName name="_i" localSheetId="0">#REF!</definedName>
    <definedName name="_i" localSheetId="1">#REF!</definedName>
    <definedName name="_i">#REF!</definedName>
    <definedName name="_i_6" localSheetId="1">#REF!</definedName>
    <definedName name="_i_6">#REF!</definedName>
    <definedName name="_m" localSheetId="1">#REF!</definedName>
    <definedName name="_m">#REF!</definedName>
    <definedName name="_m_6" localSheetId="1">#REF!</definedName>
    <definedName name="_m_6">#REF!</definedName>
    <definedName name="_o" localSheetId="1">#REF!</definedName>
    <definedName name="_o">#REF!</definedName>
    <definedName name="_o_10" localSheetId="1">#REF!</definedName>
    <definedName name="_o_10">#REF!</definedName>
    <definedName name="_o_11" localSheetId="1">#REF!</definedName>
    <definedName name="_o_11">#REF!</definedName>
    <definedName name="_o_5" localSheetId="1">#REF!</definedName>
    <definedName name="_o_5">#REF!</definedName>
    <definedName name="_o_6" localSheetId="1">#REF!</definedName>
    <definedName name="_o_6">#REF!</definedName>
    <definedName name="_o_7" localSheetId="1">#REF!</definedName>
    <definedName name="_o_7">#REF!</definedName>
    <definedName name="_o_8" localSheetId="1">#REF!</definedName>
    <definedName name="_o_8">#REF!</definedName>
    <definedName name="_o_9" localSheetId="1">#REF!</definedName>
    <definedName name="_o_9">#REF!</definedName>
    <definedName name="_Order2" hidden="1">255</definedName>
    <definedName name="_p" localSheetId="0">#REF!</definedName>
    <definedName name="_p" localSheetId="1">#REF!</definedName>
    <definedName name="_p">#REF!</definedName>
    <definedName name="_p_10" localSheetId="1">#REF!</definedName>
    <definedName name="_p_10">#REF!</definedName>
    <definedName name="_p_11" localSheetId="1">#REF!</definedName>
    <definedName name="_p_11">#REF!</definedName>
    <definedName name="_p_5" localSheetId="1">#REF!</definedName>
    <definedName name="_p_5">#REF!</definedName>
    <definedName name="_p_6" localSheetId="1">#REF!</definedName>
    <definedName name="_p_6">#REF!</definedName>
    <definedName name="_p_7" localSheetId="1">#REF!</definedName>
    <definedName name="_p_7">#REF!</definedName>
    <definedName name="_p_8" localSheetId="1">#REF!</definedName>
    <definedName name="_p_8">#REF!</definedName>
    <definedName name="_p_9" localSheetId="1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 localSheetId="1">#REF!</definedName>
    <definedName name="_q">#REF!</definedName>
    <definedName name="_q_10" localSheetId="1">#REF!</definedName>
    <definedName name="_q_10">#REF!</definedName>
    <definedName name="_q_11" localSheetId="1">#REF!</definedName>
    <definedName name="_q_11">#REF!</definedName>
    <definedName name="_q_5" localSheetId="1">#REF!</definedName>
    <definedName name="_q_5">#REF!</definedName>
    <definedName name="_q_6" localSheetId="1">#REF!</definedName>
    <definedName name="_q_6">#REF!</definedName>
    <definedName name="_q_7" localSheetId="1">#REF!</definedName>
    <definedName name="_q_7">#REF!</definedName>
    <definedName name="_q_8" localSheetId="1">#REF!</definedName>
    <definedName name="_q_8">#REF!</definedName>
    <definedName name="_q_9" localSheetId="1">#REF!</definedName>
    <definedName name="_q_9">#REF!</definedName>
    <definedName name="_VAR38">[9]Precio!$F$11</definedName>
    <definedName name="_w" localSheetId="0">#REF!</definedName>
    <definedName name="_w" localSheetId="1">#REF!</definedName>
    <definedName name="_w">#REF!</definedName>
    <definedName name="_w_10" localSheetId="1">#REF!</definedName>
    <definedName name="_w_10">#REF!</definedName>
    <definedName name="_w_11" localSheetId="1">#REF!</definedName>
    <definedName name="_w_11">#REF!</definedName>
    <definedName name="_w_5" localSheetId="1">#REF!</definedName>
    <definedName name="_w_5">#REF!</definedName>
    <definedName name="_w_6" localSheetId="1">#REF!</definedName>
    <definedName name="_w_6">#REF!</definedName>
    <definedName name="_w_7" localSheetId="1">#REF!</definedName>
    <definedName name="_w_7">#REF!</definedName>
    <definedName name="_w_8" localSheetId="1">#REF!</definedName>
    <definedName name="_w_8">#REF!</definedName>
    <definedName name="_w_9" localSheetId="1">#REF!</definedName>
    <definedName name="_w_9">#REF!</definedName>
    <definedName name="_z" localSheetId="1">#REF!</definedName>
    <definedName name="_z">#REF!</definedName>
    <definedName name="_z_10" localSheetId="1">#REF!</definedName>
    <definedName name="_z_10">#REF!</definedName>
    <definedName name="_z_11" localSheetId="1">#REF!</definedName>
    <definedName name="_z_11">#REF!</definedName>
    <definedName name="_z_5" localSheetId="1">#REF!</definedName>
    <definedName name="_z_5">#REF!</definedName>
    <definedName name="_z_6" localSheetId="1">#REF!</definedName>
    <definedName name="_z_6">#REF!</definedName>
    <definedName name="_z_7" localSheetId="1">#REF!</definedName>
    <definedName name="_z_7">#REF!</definedName>
    <definedName name="_z_8" localSheetId="1">#REF!</definedName>
    <definedName name="_z_8">#REF!</definedName>
    <definedName name="_z_9" localSheetId="1">#REF!</definedName>
    <definedName name="_z_9">#REF!</definedName>
    <definedName name="_ZC1" localSheetId="1">#REF!</definedName>
    <definedName name="_ZC1">#REF!</definedName>
    <definedName name="_ZC1_8" localSheetId="1">#REF!</definedName>
    <definedName name="_ZC1_8">#REF!</definedName>
    <definedName name="_ZE1" localSheetId="1">#REF!</definedName>
    <definedName name="_ZE1">#REF!</definedName>
    <definedName name="_ZE1_8" localSheetId="1">#REF!</definedName>
    <definedName name="_ZE1_8">#REF!</definedName>
    <definedName name="_ZE2" localSheetId="1">#REF!</definedName>
    <definedName name="_ZE2">#REF!</definedName>
    <definedName name="_ZE2_8" localSheetId="1">#REF!</definedName>
    <definedName name="_ZE2_8">#REF!</definedName>
    <definedName name="_ZE3" localSheetId="1">#REF!</definedName>
    <definedName name="_ZE3">#REF!</definedName>
    <definedName name="_ZE3_8" localSheetId="1">#REF!</definedName>
    <definedName name="_ZE3_8">#REF!</definedName>
    <definedName name="_ZE4" localSheetId="1">#REF!</definedName>
    <definedName name="_ZE4">#REF!</definedName>
    <definedName name="_ZE4_8" localSheetId="1">#REF!</definedName>
    <definedName name="_ZE4_8">#REF!</definedName>
    <definedName name="_ZE5" localSheetId="1">#REF!</definedName>
    <definedName name="_ZE5">#REF!</definedName>
    <definedName name="_ZE5_8" localSheetId="1">#REF!</definedName>
    <definedName name="_ZE5_8">#REF!</definedName>
    <definedName name="_ZE6" localSheetId="1">#REF!</definedName>
    <definedName name="_ZE6">#REF!</definedName>
    <definedName name="_ZE6_8" localSheetId="1">#REF!</definedName>
    <definedName name="_ZE6_8">#REF!</definedName>
    <definedName name="a" localSheetId="0">[10]PVC!#REF!</definedName>
    <definedName name="a" localSheetId="1">[11]PVC!#REF!</definedName>
    <definedName name="a">[11]PVC!#REF!</definedName>
    <definedName name="a_10" localSheetId="0">#REF!</definedName>
    <definedName name="a_10" localSheetId="1">#REF!</definedName>
    <definedName name="a_10">#REF!</definedName>
    <definedName name="a_11" localSheetId="1">#REF!</definedName>
    <definedName name="a_11">#REF!</definedName>
    <definedName name="a_6" localSheetId="1">#REF!</definedName>
    <definedName name="a_6">#REF!</definedName>
    <definedName name="a_7" localSheetId="1">#REF!</definedName>
    <definedName name="a_7">#REF!</definedName>
    <definedName name="a_8" localSheetId="1">#REF!</definedName>
    <definedName name="a_8">#REF!</definedName>
    <definedName name="a_9" localSheetId="1">#REF!</definedName>
    <definedName name="a_9">#REF!</definedName>
    <definedName name="A_IMPRESIÓN_IM" localSheetId="1">#REF!</definedName>
    <definedName name="A_IMPRESIÓN_IM">#REF!</definedName>
    <definedName name="A_IMPRESIÓN_IM_10" localSheetId="1">#REF!</definedName>
    <definedName name="A_IMPRESIÓN_IM_10">#REF!</definedName>
    <definedName name="A_IMPRESIÓN_IM_11" localSheetId="1">#REF!</definedName>
    <definedName name="A_IMPRESIÓN_IM_11">#REF!</definedName>
    <definedName name="A_IMPRESIÓN_IM_5" localSheetId="1">#REF!</definedName>
    <definedName name="A_IMPRESIÓN_IM_5">#REF!</definedName>
    <definedName name="A_IMPRESIÓN_IM_6" localSheetId="1">#REF!</definedName>
    <definedName name="A_IMPRESIÓN_IM_6">#REF!</definedName>
    <definedName name="A_IMPRESIÓN_IM_7" localSheetId="1">#REF!</definedName>
    <definedName name="A_IMPRESIÓN_IM_7">#REF!</definedName>
    <definedName name="A_IMPRESIÓN_IM_8" localSheetId="1">#REF!</definedName>
    <definedName name="A_IMPRESIÓN_IM_8">#REF!</definedName>
    <definedName name="A_IMPRESIÓN_IM_9" localSheetId="1">#REF!</definedName>
    <definedName name="A_IMPRESIÓN_IM_9">#REF!</definedName>
    <definedName name="AA" localSheetId="0">[12]M.O.!#REF!</definedName>
    <definedName name="AA" localSheetId="1">[12]M.O.!#REF!</definedName>
    <definedName name="AA">[12]M.O.!#REF!</definedName>
    <definedName name="aa_3">"$#REF!.$B$109"</definedName>
    <definedName name="AAG">[9]Precio!$F$20</definedName>
    <definedName name="AC">[3]insumo!$D$4</definedName>
    <definedName name="AC38G40">'[13]LISTADO INSUMOS DEL 2000'!$I$29</definedName>
    <definedName name="acero" localSheetId="0">#REF!</definedName>
    <definedName name="acero" localSheetId="1">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 localSheetId="0">#REF!</definedName>
    <definedName name="acero_6" localSheetId="1">#REF!</definedName>
    <definedName name="acero_6">#REF!</definedName>
    <definedName name="acero_8" localSheetId="1">#REF!</definedName>
    <definedName name="acero_8">#REF!</definedName>
    <definedName name="Acero_QQ" localSheetId="0">[15]INSU!$D$9</definedName>
    <definedName name="Acero_QQ" localSheetId="1">#REF!</definedName>
    <definedName name="Acero_QQ">#REF!</definedName>
    <definedName name="Acero_QQ_10" localSheetId="0">#REF!</definedName>
    <definedName name="Acero_QQ_10" localSheetId="1">#REF!</definedName>
    <definedName name="Acero_QQ_10">#REF!</definedName>
    <definedName name="Acero_QQ_11" localSheetId="1">#REF!</definedName>
    <definedName name="Acero_QQ_11">#REF!</definedName>
    <definedName name="Acero_QQ_5" localSheetId="1">#REF!</definedName>
    <definedName name="Acero_QQ_5">#REF!</definedName>
    <definedName name="Acero_QQ_6" localSheetId="1">#REF!</definedName>
    <definedName name="Acero_QQ_6">#REF!</definedName>
    <definedName name="Acero_QQ_7" localSheetId="1">#REF!</definedName>
    <definedName name="Acero_QQ_7">#REF!</definedName>
    <definedName name="Acero_QQ_8" localSheetId="1">#REF!</definedName>
    <definedName name="Acero_QQ_8">#REF!</definedName>
    <definedName name="Acero_QQ_9" localSheetId="1">#REF!</definedName>
    <definedName name="Acero_QQ_9">#REF!</definedName>
    <definedName name="acero60" localSheetId="1">#REF!</definedName>
    <definedName name="acero60">#REF!</definedName>
    <definedName name="acero60_8" localSheetId="1">#REF!</definedName>
    <definedName name="acero60_8">#REF!</definedName>
    <definedName name="ACUEDUCTO" localSheetId="0">[16]INS!#REF!</definedName>
    <definedName name="ACUEDUCTO" localSheetId="1">[16]INS!#REF!</definedName>
    <definedName name="ACUEDUCTO">[16]INS!#REF!</definedName>
    <definedName name="ACUEDUCTO_8" localSheetId="0">#REF!</definedName>
    <definedName name="ACUEDUCTO_8" localSheetId="1">#REF!</definedName>
    <definedName name="ACUEDUCTO_8">#REF!</definedName>
    <definedName name="ADA" localSheetId="0">'[17]CUB-10181-3(Rescision)'!#REF!</definedName>
    <definedName name="ADA" localSheetId="1">'[17]CUB-10181-3(Rescision)'!#REF!</definedName>
    <definedName name="ADA">'[17]CUB-10181-3(Rescision)'!#REF!</definedName>
    <definedName name="ADAPTADOR_HEM_PVC_1" localSheetId="0">#REF!</definedName>
    <definedName name="ADAPTADOR_HEM_PVC_1" localSheetId="1">#REF!</definedName>
    <definedName name="ADAPTADOR_HEM_PVC_1">#REF!</definedName>
    <definedName name="ADAPTADOR_HEM_PVC_1_10" localSheetId="1">#REF!</definedName>
    <definedName name="ADAPTADOR_HEM_PVC_1_10">#REF!</definedName>
    <definedName name="ADAPTADOR_HEM_PVC_1_11" localSheetId="1">#REF!</definedName>
    <definedName name="ADAPTADOR_HEM_PVC_1_11">#REF!</definedName>
    <definedName name="ADAPTADOR_HEM_PVC_1_6" localSheetId="1">#REF!</definedName>
    <definedName name="ADAPTADOR_HEM_PVC_1_6">#REF!</definedName>
    <definedName name="ADAPTADOR_HEM_PVC_1_7" localSheetId="1">#REF!</definedName>
    <definedName name="ADAPTADOR_HEM_PVC_1_7">#REF!</definedName>
    <definedName name="ADAPTADOR_HEM_PVC_1_8" localSheetId="1">#REF!</definedName>
    <definedName name="ADAPTADOR_HEM_PVC_1_8">#REF!</definedName>
    <definedName name="ADAPTADOR_HEM_PVC_1_9" localSheetId="1">#REF!</definedName>
    <definedName name="ADAPTADOR_HEM_PVC_1_9">#REF!</definedName>
    <definedName name="ADAPTADOR_HEM_PVC_12" localSheetId="1">#REF!</definedName>
    <definedName name="ADAPTADOR_HEM_PVC_12">#REF!</definedName>
    <definedName name="ADAPTADOR_HEM_PVC_12_10" localSheetId="1">#REF!</definedName>
    <definedName name="ADAPTADOR_HEM_PVC_12_10">#REF!</definedName>
    <definedName name="ADAPTADOR_HEM_PVC_12_11" localSheetId="1">#REF!</definedName>
    <definedName name="ADAPTADOR_HEM_PVC_12_11">#REF!</definedName>
    <definedName name="ADAPTADOR_HEM_PVC_12_6" localSheetId="1">#REF!</definedName>
    <definedName name="ADAPTADOR_HEM_PVC_12_6">#REF!</definedName>
    <definedName name="ADAPTADOR_HEM_PVC_12_7" localSheetId="1">#REF!</definedName>
    <definedName name="ADAPTADOR_HEM_PVC_12_7">#REF!</definedName>
    <definedName name="ADAPTADOR_HEM_PVC_12_8" localSheetId="1">#REF!</definedName>
    <definedName name="ADAPTADOR_HEM_PVC_12_8">#REF!</definedName>
    <definedName name="ADAPTADOR_HEM_PVC_12_9" localSheetId="1">#REF!</definedName>
    <definedName name="ADAPTADOR_HEM_PVC_12_9">#REF!</definedName>
    <definedName name="ADAPTADOR_HEM_PVC_34" localSheetId="1">#REF!</definedName>
    <definedName name="ADAPTADOR_HEM_PVC_34">#REF!</definedName>
    <definedName name="ADAPTADOR_HEM_PVC_34_10" localSheetId="1">#REF!</definedName>
    <definedName name="ADAPTADOR_HEM_PVC_34_10">#REF!</definedName>
    <definedName name="ADAPTADOR_HEM_PVC_34_11" localSheetId="1">#REF!</definedName>
    <definedName name="ADAPTADOR_HEM_PVC_34_11">#REF!</definedName>
    <definedName name="ADAPTADOR_HEM_PVC_34_6" localSheetId="1">#REF!</definedName>
    <definedName name="ADAPTADOR_HEM_PVC_34_6">#REF!</definedName>
    <definedName name="ADAPTADOR_HEM_PVC_34_7" localSheetId="1">#REF!</definedName>
    <definedName name="ADAPTADOR_HEM_PVC_34_7">#REF!</definedName>
    <definedName name="ADAPTADOR_HEM_PVC_34_8" localSheetId="1">#REF!</definedName>
    <definedName name="ADAPTADOR_HEM_PVC_34_8">#REF!</definedName>
    <definedName name="ADAPTADOR_HEM_PVC_34_9" localSheetId="1">#REF!</definedName>
    <definedName name="ADAPTADOR_HEM_PVC_34_9">#REF!</definedName>
    <definedName name="ADAPTADOR_MAC_PVC_1" localSheetId="1">#REF!</definedName>
    <definedName name="ADAPTADOR_MAC_PVC_1">#REF!</definedName>
    <definedName name="ADAPTADOR_MAC_PVC_1_10" localSheetId="1">#REF!</definedName>
    <definedName name="ADAPTADOR_MAC_PVC_1_10">#REF!</definedName>
    <definedName name="ADAPTADOR_MAC_PVC_1_11" localSheetId="1">#REF!</definedName>
    <definedName name="ADAPTADOR_MAC_PVC_1_11">#REF!</definedName>
    <definedName name="ADAPTADOR_MAC_PVC_1_6" localSheetId="1">#REF!</definedName>
    <definedName name="ADAPTADOR_MAC_PVC_1_6">#REF!</definedName>
    <definedName name="ADAPTADOR_MAC_PVC_1_7" localSheetId="1">#REF!</definedName>
    <definedName name="ADAPTADOR_MAC_PVC_1_7">#REF!</definedName>
    <definedName name="ADAPTADOR_MAC_PVC_1_8" localSheetId="1">#REF!</definedName>
    <definedName name="ADAPTADOR_MAC_PVC_1_8">#REF!</definedName>
    <definedName name="ADAPTADOR_MAC_PVC_1_9" localSheetId="1">#REF!</definedName>
    <definedName name="ADAPTADOR_MAC_PVC_1_9">#REF!</definedName>
    <definedName name="ADAPTADOR_MAC_PVC_12" localSheetId="1">#REF!</definedName>
    <definedName name="ADAPTADOR_MAC_PVC_12">#REF!</definedName>
    <definedName name="ADAPTADOR_MAC_PVC_12_10" localSheetId="1">#REF!</definedName>
    <definedName name="ADAPTADOR_MAC_PVC_12_10">#REF!</definedName>
    <definedName name="ADAPTADOR_MAC_PVC_12_11" localSheetId="1">#REF!</definedName>
    <definedName name="ADAPTADOR_MAC_PVC_12_11">#REF!</definedName>
    <definedName name="ADAPTADOR_MAC_PVC_12_6" localSheetId="1">#REF!</definedName>
    <definedName name="ADAPTADOR_MAC_PVC_12_6">#REF!</definedName>
    <definedName name="ADAPTADOR_MAC_PVC_12_7" localSheetId="1">#REF!</definedName>
    <definedName name="ADAPTADOR_MAC_PVC_12_7">#REF!</definedName>
    <definedName name="ADAPTADOR_MAC_PVC_12_8" localSheetId="1">#REF!</definedName>
    <definedName name="ADAPTADOR_MAC_PVC_12_8">#REF!</definedName>
    <definedName name="ADAPTADOR_MAC_PVC_12_9" localSheetId="1">#REF!</definedName>
    <definedName name="ADAPTADOR_MAC_PVC_12_9">#REF!</definedName>
    <definedName name="ADAPTADOR_MAC_PVC_34" localSheetId="1">#REF!</definedName>
    <definedName name="ADAPTADOR_MAC_PVC_34">#REF!</definedName>
    <definedName name="ADAPTADOR_MAC_PVC_34_10" localSheetId="1">#REF!</definedName>
    <definedName name="ADAPTADOR_MAC_PVC_34_10">#REF!</definedName>
    <definedName name="ADAPTADOR_MAC_PVC_34_11" localSheetId="1">#REF!</definedName>
    <definedName name="ADAPTADOR_MAC_PVC_34_11">#REF!</definedName>
    <definedName name="ADAPTADOR_MAC_PVC_34_6" localSheetId="1">#REF!</definedName>
    <definedName name="ADAPTADOR_MAC_PVC_34_6">#REF!</definedName>
    <definedName name="ADAPTADOR_MAC_PVC_34_7" localSheetId="1">#REF!</definedName>
    <definedName name="ADAPTADOR_MAC_PVC_34_7">#REF!</definedName>
    <definedName name="ADAPTADOR_MAC_PVC_34_8" localSheetId="1">#REF!</definedName>
    <definedName name="ADAPTADOR_MAC_PVC_34_8">#REF!</definedName>
    <definedName name="ADAPTADOR_MAC_PVC_34_9" localSheetId="1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 localSheetId="1">#REF!</definedName>
    <definedName name="ADITIVO_IMPERMEABILIZANTE">#REF!</definedName>
    <definedName name="ADITIVO_IMPERMEABILIZANTE_10" localSheetId="1">#REF!</definedName>
    <definedName name="ADITIVO_IMPERMEABILIZANTE_10">#REF!</definedName>
    <definedName name="ADITIVO_IMPERMEABILIZANTE_11" localSheetId="1">#REF!</definedName>
    <definedName name="ADITIVO_IMPERMEABILIZANTE_11">#REF!</definedName>
    <definedName name="ADITIVO_IMPERMEABILIZANTE_6" localSheetId="1">#REF!</definedName>
    <definedName name="ADITIVO_IMPERMEABILIZANTE_6">#REF!</definedName>
    <definedName name="ADITIVO_IMPERMEABILIZANTE_7" localSheetId="1">#REF!</definedName>
    <definedName name="ADITIVO_IMPERMEABILIZANTE_7">#REF!</definedName>
    <definedName name="ADITIVO_IMPERMEABILIZANTE_8" localSheetId="1">#REF!</definedName>
    <definedName name="ADITIVO_IMPERMEABILIZANTE_8">#REF!</definedName>
    <definedName name="ADITIVO_IMPERMEABILIZANTE_9" localSheetId="1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 localSheetId="1">#REF!</definedName>
    <definedName name="Agua">#REF!</definedName>
    <definedName name="Agua_10" localSheetId="1">#REF!</definedName>
    <definedName name="Agua_10">#REF!</definedName>
    <definedName name="Agua_11" localSheetId="1">#REF!</definedName>
    <definedName name="Agua_11">#REF!</definedName>
    <definedName name="Agua_3">#N/A</definedName>
    <definedName name="Agua_6" localSheetId="0">#REF!</definedName>
    <definedName name="Agua_6" localSheetId="1">#REF!</definedName>
    <definedName name="Agua_6">#REF!</definedName>
    <definedName name="Agua_7" localSheetId="1">#REF!</definedName>
    <definedName name="Agua_7">#REF!</definedName>
    <definedName name="Agua_8" localSheetId="1">#REF!</definedName>
    <definedName name="Agua_8">#REF!</definedName>
    <definedName name="Agua_9" localSheetId="1">#REF!</definedName>
    <definedName name="Agua_9">#REF!</definedName>
    <definedName name="AL_ELEC_No10" localSheetId="1">#REF!</definedName>
    <definedName name="AL_ELEC_No10">#REF!</definedName>
    <definedName name="AL_ELEC_No10_10" localSheetId="1">#REF!</definedName>
    <definedName name="AL_ELEC_No10_10">#REF!</definedName>
    <definedName name="AL_ELEC_No10_11" localSheetId="1">#REF!</definedName>
    <definedName name="AL_ELEC_No10_11">#REF!</definedName>
    <definedName name="AL_ELEC_No10_6" localSheetId="1">#REF!</definedName>
    <definedName name="AL_ELEC_No10_6">#REF!</definedName>
    <definedName name="AL_ELEC_No10_7" localSheetId="1">#REF!</definedName>
    <definedName name="AL_ELEC_No10_7">#REF!</definedName>
    <definedName name="AL_ELEC_No10_8" localSheetId="1">#REF!</definedName>
    <definedName name="AL_ELEC_No10_8">#REF!</definedName>
    <definedName name="AL_ELEC_No10_9" localSheetId="1">#REF!</definedName>
    <definedName name="AL_ELEC_No10_9">#REF!</definedName>
    <definedName name="AL_ELEC_No12" localSheetId="1">#REF!</definedName>
    <definedName name="AL_ELEC_No12">#REF!</definedName>
    <definedName name="AL_ELEC_No12_10" localSheetId="1">#REF!</definedName>
    <definedName name="AL_ELEC_No12_10">#REF!</definedName>
    <definedName name="AL_ELEC_No12_11" localSheetId="1">#REF!</definedName>
    <definedName name="AL_ELEC_No12_11">#REF!</definedName>
    <definedName name="AL_ELEC_No12_6" localSheetId="1">#REF!</definedName>
    <definedName name="AL_ELEC_No12_6">#REF!</definedName>
    <definedName name="AL_ELEC_No12_7" localSheetId="1">#REF!</definedName>
    <definedName name="AL_ELEC_No12_7">#REF!</definedName>
    <definedName name="AL_ELEC_No12_8" localSheetId="1">#REF!</definedName>
    <definedName name="AL_ELEC_No12_8">#REF!</definedName>
    <definedName name="AL_ELEC_No12_9" localSheetId="1">#REF!</definedName>
    <definedName name="AL_ELEC_No12_9">#REF!</definedName>
    <definedName name="AL_ELEC_No14" localSheetId="1">#REF!</definedName>
    <definedName name="AL_ELEC_No14">#REF!</definedName>
    <definedName name="AL_ELEC_No14_10" localSheetId="1">#REF!</definedName>
    <definedName name="AL_ELEC_No14_10">#REF!</definedName>
    <definedName name="AL_ELEC_No14_11" localSheetId="1">#REF!</definedName>
    <definedName name="AL_ELEC_No14_11">#REF!</definedName>
    <definedName name="AL_ELEC_No14_6" localSheetId="1">#REF!</definedName>
    <definedName name="AL_ELEC_No14_6">#REF!</definedName>
    <definedName name="AL_ELEC_No14_7" localSheetId="1">#REF!</definedName>
    <definedName name="AL_ELEC_No14_7">#REF!</definedName>
    <definedName name="AL_ELEC_No14_8" localSheetId="1">#REF!</definedName>
    <definedName name="AL_ELEC_No14_8">#REF!</definedName>
    <definedName name="AL_ELEC_No14_9" localSheetId="1">#REF!</definedName>
    <definedName name="AL_ELEC_No14_9">#REF!</definedName>
    <definedName name="AL_ELEC_No6" localSheetId="1">#REF!</definedName>
    <definedName name="AL_ELEC_No6">#REF!</definedName>
    <definedName name="AL_ELEC_No6_10" localSheetId="1">#REF!</definedName>
    <definedName name="AL_ELEC_No6_10">#REF!</definedName>
    <definedName name="AL_ELEC_No6_11" localSheetId="1">#REF!</definedName>
    <definedName name="AL_ELEC_No6_11">#REF!</definedName>
    <definedName name="AL_ELEC_No6_6" localSheetId="1">#REF!</definedName>
    <definedName name="AL_ELEC_No6_6">#REF!</definedName>
    <definedName name="AL_ELEC_No6_7" localSheetId="1">#REF!</definedName>
    <definedName name="AL_ELEC_No6_7">#REF!</definedName>
    <definedName name="AL_ELEC_No6_8" localSheetId="1">#REF!</definedName>
    <definedName name="AL_ELEC_No6_8">#REF!</definedName>
    <definedName name="AL_ELEC_No6_9" localSheetId="1">#REF!</definedName>
    <definedName name="AL_ELEC_No6_9">#REF!</definedName>
    <definedName name="AL_ELEC_No8" localSheetId="1">#REF!</definedName>
    <definedName name="AL_ELEC_No8">#REF!</definedName>
    <definedName name="AL_ELEC_No8_10" localSheetId="1">#REF!</definedName>
    <definedName name="AL_ELEC_No8_10">#REF!</definedName>
    <definedName name="AL_ELEC_No8_11" localSheetId="1">#REF!</definedName>
    <definedName name="AL_ELEC_No8_11">#REF!</definedName>
    <definedName name="AL_ELEC_No8_6" localSheetId="1">#REF!</definedName>
    <definedName name="AL_ELEC_No8_6">#REF!</definedName>
    <definedName name="AL_ELEC_No8_7" localSheetId="1">#REF!</definedName>
    <definedName name="AL_ELEC_No8_7">#REF!</definedName>
    <definedName name="AL_ELEC_No8_8" localSheetId="1">#REF!</definedName>
    <definedName name="AL_ELEC_No8_8">#REF!</definedName>
    <definedName name="AL_ELEC_No8_9" localSheetId="1">#REF!</definedName>
    <definedName name="AL_ELEC_No8_9">#REF!</definedName>
    <definedName name="ALAM18">[9]Precio!$F$15</definedName>
    <definedName name="Alambre_3">#N/A</definedName>
    <definedName name="Alambre_No._18">[14]Insumos!$B$20:$D$20</definedName>
    <definedName name="Alambre_No.18_3">#N/A</definedName>
    <definedName name="Alambre_Varilla" localSheetId="0">[15]INSU!$D$17</definedName>
    <definedName name="Alambre_Varilla" localSheetId="1">#REF!</definedName>
    <definedName name="Alambre_Varilla">#REF!</definedName>
    <definedName name="Alambre_Varilla_10" localSheetId="0">#REF!</definedName>
    <definedName name="Alambre_Varilla_10" localSheetId="1">#REF!</definedName>
    <definedName name="Alambre_Varilla_10">#REF!</definedName>
    <definedName name="Alambre_Varilla_11" localSheetId="1">#REF!</definedName>
    <definedName name="Alambre_Varilla_11">#REF!</definedName>
    <definedName name="Alambre_Varilla_5" localSheetId="1">#REF!</definedName>
    <definedName name="Alambre_Varilla_5">#REF!</definedName>
    <definedName name="Alambre_Varilla_6" localSheetId="1">#REF!</definedName>
    <definedName name="Alambre_Varilla_6">#REF!</definedName>
    <definedName name="Alambre_Varilla_7" localSheetId="1">#REF!</definedName>
    <definedName name="Alambre_Varilla_7">#REF!</definedName>
    <definedName name="Alambre_Varilla_8" localSheetId="1">#REF!</definedName>
    <definedName name="Alambre_Varilla_8">#REF!</definedName>
    <definedName name="Alambre_Varilla_9" localSheetId="1">#REF!</definedName>
    <definedName name="Alambre_Varilla_9">#REF!</definedName>
    <definedName name="alambre18" localSheetId="1">#REF!</definedName>
    <definedName name="alambre18">#REF!</definedName>
    <definedName name="alambre18_8" localSheetId="1">#REF!</definedName>
    <definedName name="alambre18_8">#REF!</definedName>
    <definedName name="ALBANIL" localSheetId="1">#REF!</definedName>
    <definedName name="ALBANIL">#REF!</definedName>
    <definedName name="ALBANIL2" localSheetId="0">[12]M.O.!$C$12</definedName>
    <definedName name="ALBANIL2">[18]M.O.!$C$12</definedName>
    <definedName name="ALBANIL2_10" localSheetId="0">#REF!</definedName>
    <definedName name="ALBANIL2_10" localSheetId="1">#REF!</definedName>
    <definedName name="ALBANIL2_10">#REF!</definedName>
    <definedName name="ALBANIL2_11" localSheetId="1">#REF!</definedName>
    <definedName name="ALBANIL2_11">#REF!</definedName>
    <definedName name="ALBANIL2_6" localSheetId="1">#REF!</definedName>
    <definedName name="ALBANIL2_6">#REF!</definedName>
    <definedName name="ALBANIL2_7" localSheetId="1">#REF!</definedName>
    <definedName name="ALBANIL2_7">#REF!</definedName>
    <definedName name="ALBANIL2_8" localSheetId="1">#REF!</definedName>
    <definedName name="ALBANIL2_8">#REF!</definedName>
    <definedName name="ALBANIL2_9" localSheetId="1">#REF!</definedName>
    <definedName name="ALBANIL2_9">#REF!</definedName>
    <definedName name="ALBANIL3" localSheetId="1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 localSheetId="0">[19]presupuesto!#REF!</definedName>
    <definedName name="altura" localSheetId="1">[19]presupuesto!#REF!</definedName>
    <definedName name="altura">[19]presupuesto!#REF!</definedName>
    <definedName name="ana" localSheetId="0">#REF!</definedName>
    <definedName name="ana">[2]PRESUPUESTO!$C$4</definedName>
    <definedName name="ana_6" localSheetId="1">#REF!</definedName>
    <definedName name="ana_6">#REF!</definedName>
    <definedName name="analiis" localSheetId="0">[18]M.O.!#REF!</definedName>
    <definedName name="analiis" localSheetId="1">[18]M.O.!#REF!</definedName>
    <definedName name="analiis">[18]M.O.!#REF!</definedName>
    <definedName name="analisis" localSheetId="0">#REF!</definedName>
    <definedName name="analisis" localSheetId="1">#REF!</definedName>
    <definedName name="analisis">#REF!</definedName>
    <definedName name="ANALISSSSS" localSheetId="0">#REF!</definedName>
    <definedName name="ANALISSSSS">#N/A</definedName>
    <definedName name="ANALISSSSS_6" localSheetId="1">#REF!</definedName>
    <definedName name="ANALISSSSS_6">#REF!</definedName>
    <definedName name="Anclaje_de_Pilotes_3">#N/A</definedName>
    <definedName name="ANDAMIOS" localSheetId="0">#REF!</definedName>
    <definedName name="ANDAMIOS" localSheetId="1">#REF!</definedName>
    <definedName name="ANDAMIOS">#REF!</definedName>
    <definedName name="ANDAMIOS_10" localSheetId="1">#REF!</definedName>
    <definedName name="ANDAMIOS_10">#REF!</definedName>
    <definedName name="ANDAMIOS_11" localSheetId="1">#REF!</definedName>
    <definedName name="ANDAMIOS_11">#REF!</definedName>
    <definedName name="ANDAMIOS_6" localSheetId="1">#REF!</definedName>
    <definedName name="ANDAMIOS_6">#REF!</definedName>
    <definedName name="ANDAMIOS_7" localSheetId="1">#REF!</definedName>
    <definedName name="ANDAMIOS_7">#REF!</definedName>
    <definedName name="ANDAMIOS_8" localSheetId="1">#REF!</definedName>
    <definedName name="ANDAMIOS_8">#REF!</definedName>
    <definedName name="ANDAMIOS_9" localSheetId="1">#REF!</definedName>
    <definedName name="ANDAMIOS_9">#REF!</definedName>
    <definedName name="ANGULAR" localSheetId="1">#REF!</definedName>
    <definedName name="ANGULAR">#REF!</definedName>
    <definedName name="ANGULAR_3">"$#REF!.$B$246"</definedName>
    <definedName name="ANGULAR_8" localSheetId="0">#REF!</definedName>
    <definedName name="ANGULAR_8" localSheetId="1">#REF!</definedName>
    <definedName name="ANGULAR_8">#REF!</definedName>
    <definedName name="AP" localSheetId="1">#REF!</definedName>
    <definedName name="AP">#REF!</definedName>
    <definedName name="aqui" localSheetId="1">#REF!</definedName>
    <definedName name="aqui">#REF!</definedName>
    <definedName name="ARANDELA_INODORO_PVC_4" localSheetId="1">#REF!</definedName>
    <definedName name="ARANDELA_INODORO_PVC_4">#REF!</definedName>
    <definedName name="ARANDELA_INODORO_PVC_4_10" localSheetId="1">#REF!</definedName>
    <definedName name="ARANDELA_INODORO_PVC_4_10">#REF!</definedName>
    <definedName name="ARANDELA_INODORO_PVC_4_11" localSheetId="1">#REF!</definedName>
    <definedName name="ARANDELA_INODORO_PVC_4_11">#REF!</definedName>
    <definedName name="ARANDELA_INODORO_PVC_4_6" localSheetId="1">#REF!</definedName>
    <definedName name="ARANDELA_INODORO_PVC_4_6">#REF!</definedName>
    <definedName name="ARANDELA_INODORO_PVC_4_7" localSheetId="1">#REF!</definedName>
    <definedName name="ARANDELA_INODORO_PVC_4_7">#REF!</definedName>
    <definedName name="ARANDELA_INODORO_PVC_4_8" localSheetId="1">#REF!</definedName>
    <definedName name="ARANDELA_INODORO_PVC_4_8">#REF!</definedName>
    <definedName name="ARANDELA_INODORO_PVC_4_9" localSheetId="1">#REF!</definedName>
    <definedName name="ARANDELA_INODORO_PVC_4_9">#REF!</definedName>
    <definedName name="ARCILLA_ROJA" localSheetId="1">#REF!</definedName>
    <definedName name="ARCILLA_ROJA">#REF!</definedName>
    <definedName name="ARCILLA_ROJA_10" localSheetId="1">#REF!</definedName>
    <definedName name="ARCILLA_ROJA_10">#REF!</definedName>
    <definedName name="ARCILLA_ROJA_11" localSheetId="1">#REF!</definedName>
    <definedName name="ARCILLA_ROJA_11">#REF!</definedName>
    <definedName name="ARCILLA_ROJA_6" localSheetId="1">#REF!</definedName>
    <definedName name="ARCILLA_ROJA_6">#REF!</definedName>
    <definedName name="ARCILLA_ROJA_7" localSheetId="1">#REF!</definedName>
    <definedName name="ARCILLA_ROJA_7">#REF!</definedName>
    <definedName name="ARCILLA_ROJA_8" localSheetId="1">#REF!</definedName>
    <definedName name="ARCILLA_ROJA_8">#REF!</definedName>
    <definedName name="ARCILLA_ROJA_9" localSheetId="1">#REF!</definedName>
    <definedName name="ARCILLA_ROJA_9">#REF!</definedName>
    <definedName name="area" localSheetId="0">[19]presupuesto!#REF!</definedName>
    <definedName name="area" localSheetId="1">[19]presupuesto!#REF!</definedName>
    <definedName name="area">[19]presupuesto!#REF!</definedName>
    <definedName name="_xlnm.Extract" localSheetId="0">#REF!</definedName>
    <definedName name="_xlnm.Extract" localSheetId="1">#REF!</definedName>
    <definedName name="_xlnm.Extract">#REF!</definedName>
    <definedName name="_xlnm.Print_Area" localSheetId="0">'Analisis de Costos Generales'!$A$1:$H$1074</definedName>
    <definedName name="_xlnm.Print_Area" localSheetId="1">'LOTE 7'!$A$1:$F$77</definedName>
    <definedName name="_xlnm.Print_Area">#REF!</definedName>
    <definedName name="Arena_Gruesa_Lavada">[14]Insumos!$B$16:$D$16</definedName>
    <definedName name="ARENA_LAV_CLASIF">'[20]MATERIALES LISTADO'!$D$9</definedName>
    <definedName name="ARENA_PAÑETE" localSheetId="0">#REF!</definedName>
    <definedName name="ARENA_PAÑETE" localSheetId="1">#REF!</definedName>
    <definedName name="ARENA_PAÑETE">#REF!</definedName>
    <definedName name="ARENA_PAÑETE_10" localSheetId="1">#REF!</definedName>
    <definedName name="ARENA_PAÑETE_10">#REF!</definedName>
    <definedName name="ARENA_PAÑETE_11" localSheetId="1">#REF!</definedName>
    <definedName name="ARENA_PAÑETE_11">#REF!</definedName>
    <definedName name="ARENA_PAÑETE_6" localSheetId="1">#REF!</definedName>
    <definedName name="ARENA_PAÑETE_6">#REF!</definedName>
    <definedName name="ARENA_PAÑETE_7" localSheetId="1">#REF!</definedName>
    <definedName name="ARENA_PAÑETE_7">#REF!</definedName>
    <definedName name="ARENA_PAÑETE_8" localSheetId="1">#REF!</definedName>
    <definedName name="ARENA_PAÑETE_8">#REF!</definedName>
    <definedName name="ARENA_PAÑETE_9" localSheetId="1">#REF!</definedName>
    <definedName name="ARENA_PAÑETE_9">#REF!</definedName>
    <definedName name="ArenaItabo" localSheetId="1">#REF!</definedName>
    <definedName name="ArenaItabo">#REF!</definedName>
    <definedName name="ArenaItabo_10" localSheetId="1">#REF!</definedName>
    <definedName name="ArenaItabo_10">#REF!</definedName>
    <definedName name="ArenaItabo_11" localSheetId="1">#REF!</definedName>
    <definedName name="ArenaItabo_11">#REF!</definedName>
    <definedName name="ArenaItabo_6" localSheetId="1">#REF!</definedName>
    <definedName name="ArenaItabo_6">#REF!</definedName>
    <definedName name="ArenaItabo_7" localSheetId="1">#REF!</definedName>
    <definedName name="ArenaItabo_7">#REF!</definedName>
    <definedName name="ArenaItabo_8" localSheetId="1">#REF!</definedName>
    <definedName name="ArenaItabo_8">#REF!</definedName>
    <definedName name="ArenaItabo_9" localSheetId="1">#REF!</definedName>
    <definedName name="ArenaItabo_9">#REF!</definedName>
    <definedName name="ArenaPlanta" localSheetId="1">#REF!</definedName>
    <definedName name="ArenaPlanta">#REF!</definedName>
    <definedName name="ArenaPlanta_10" localSheetId="1">#REF!</definedName>
    <definedName name="ArenaPlanta_10">#REF!</definedName>
    <definedName name="ArenaPlanta_11" localSheetId="1">#REF!</definedName>
    <definedName name="ArenaPlanta_11">#REF!</definedName>
    <definedName name="ArenaPlanta_6" localSheetId="1">#REF!</definedName>
    <definedName name="ArenaPlanta_6">#REF!</definedName>
    <definedName name="ArenaPlanta_7" localSheetId="1">#REF!</definedName>
    <definedName name="ArenaPlanta_7">#REF!</definedName>
    <definedName name="ArenaPlanta_8" localSheetId="1">#REF!</definedName>
    <definedName name="ArenaPlanta_8">#REF!</definedName>
    <definedName name="ArenaPlanta_9" localSheetId="1">#REF!</definedName>
    <definedName name="ArenaPlanta_9">#REF!</definedName>
    <definedName name="as" localSheetId="0">[21]M.O.!#REF!</definedName>
    <definedName name="as" localSheetId="1">[22]M.O.!#REF!</definedName>
    <definedName name="as">[22]M.O.!#REF!</definedName>
    <definedName name="as_10" localSheetId="0">#REF!</definedName>
    <definedName name="as_10" localSheetId="1">#REF!</definedName>
    <definedName name="as_10">#REF!</definedName>
    <definedName name="as_11" localSheetId="1">#REF!</definedName>
    <definedName name="as_11">#REF!</definedName>
    <definedName name="as_5" localSheetId="1">#REF!</definedName>
    <definedName name="as_5">#REF!</definedName>
    <definedName name="as_6" localSheetId="1">#REF!</definedName>
    <definedName name="as_6">#REF!</definedName>
    <definedName name="as_7" localSheetId="1">#REF!</definedName>
    <definedName name="as_7">#REF!</definedName>
    <definedName name="as_8" localSheetId="1">#REF!</definedName>
    <definedName name="as_8">#REF!</definedName>
    <definedName name="as_9" localSheetId="1">#REF!</definedName>
    <definedName name="as_9">#REF!</definedName>
    <definedName name="asd" localSheetId="1">#REF!</definedName>
    <definedName name="asd">#REF!</definedName>
    <definedName name="AT" localSheetId="1">#REF!</definedName>
    <definedName name="AT">#REF!</definedName>
    <definedName name="AY" localSheetId="1">#REF!</definedName>
    <definedName name="AY">#REF!</definedName>
    <definedName name="AYCARP" localSheetId="0">[23]INS!#REF!</definedName>
    <definedName name="AYCARP" localSheetId="1">[16]INS!#REF!</definedName>
    <definedName name="AYCARP">[16]INS!#REF!</definedName>
    <definedName name="AYCARP_6" localSheetId="0">#REF!</definedName>
    <definedName name="AYCARP_6" localSheetId="1">#REF!</definedName>
    <definedName name="AYCARP_6">#REF!</definedName>
    <definedName name="AYCARP_8" localSheetId="1">#REF!</definedName>
    <definedName name="AYCARP_8">#REF!</definedName>
    <definedName name="AYUDANTE" localSheetId="1">#REF!</definedName>
    <definedName name="AYUDANTE">#REF!</definedName>
    <definedName name="Ayudante_2da" localSheetId="1">#REF!</definedName>
    <definedName name="Ayudante_2da">#REF!</definedName>
    <definedName name="Ayudante_2da_10" localSheetId="1">#REF!</definedName>
    <definedName name="Ayudante_2da_10">#REF!</definedName>
    <definedName name="Ayudante_2da_11" localSheetId="1">#REF!</definedName>
    <definedName name="Ayudante_2da_11">#REF!</definedName>
    <definedName name="Ayudante_2da_6" localSheetId="1">#REF!</definedName>
    <definedName name="Ayudante_2da_6">#REF!</definedName>
    <definedName name="Ayudante_2da_7" localSheetId="1">#REF!</definedName>
    <definedName name="Ayudante_2da_7">#REF!</definedName>
    <definedName name="Ayudante_2da_8" localSheetId="1">#REF!</definedName>
    <definedName name="Ayudante_2da_8">#REF!</definedName>
    <definedName name="Ayudante_2da_9" localSheetId="1">#REF!</definedName>
    <definedName name="Ayudante_2da_9">#REF!</definedName>
    <definedName name="Ayudante_6" localSheetId="1">#REF!</definedName>
    <definedName name="Ayudante_6">#REF!</definedName>
    <definedName name="Ayudante_Soldador" localSheetId="1">#REF!</definedName>
    <definedName name="Ayudante_Soldador">#REF!</definedName>
    <definedName name="Ayudante_Soldador_10" localSheetId="1">#REF!</definedName>
    <definedName name="Ayudante_Soldador_10">#REF!</definedName>
    <definedName name="Ayudante_Soldador_11" localSheetId="1">#REF!</definedName>
    <definedName name="Ayudante_Soldador_11">#REF!</definedName>
    <definedName name="Ayudante_Soldador_6" localSheetId="1">#REF!</definedName>
    <definedName name="Ayudante_Soldador_6">#REF!</definedName>
    <definedName name="Ayudante_Soldador_7" localSheetId="1">#REF!</definedName>
    <definedName name="Ayudante_Soldador_7">#REF!</definedName>
    <definedName name="Ayudante_Soldador_8" localSheetId="1">#REF!</definedName>
    <definedName name="Ayudante_Soldador_8">#REF!</definedName>
    <definedName name="Ayudante_Soldador_9" localSheetId="1">#REF!</definedName>
    <definedName name="Ayudante_Soldador_9">#REF!</definedName>
    <definedName name="b" localSheetId="0">[24]ADDENDA!#REF!</definedName>
    <definedName name="b" localSheetId="1">[24]ADDENDA!#REF!</definedName>
    <definedName name="b">[24]ADDENDA!#REF!</definedName>
    <definedName name="b_6" localSheetId="0">#REF!</definedName>
    <definedName name="b_6" localSheetId="1">#REF!</definedName>
    <definedName name="b_6">#REF!</definedName>
    <definedName name="b_8" localSheetId="1">#REF!</definedName>
    <definedName name="b_8">#REF!</definedName>
    <definedName name="BALDOSAS_TRANSPARENTE" localSheetId="1">#REF!</definedName>
    <definedName name="BALDOSAS_TRANSPARENTE">#REF!</definedName>
    <definedName name="BALDOSAS_TRANSPARENTE_10" localSheetId="1">#REF!</definedName>
    <definedName name="BALDOSAS_TRANSPARENTE_10">#REF!</definedName>
    <definedName name="BALDOSAS_TRANSPARENTE_11" localSheetId="1">#REF!</definedName>
    <definedName name="BALDOSAS_TRANSPARENTE_11">#REF!</definedName>
    <definedName name="BALDOSAS_TRANSPARENTE_6" localSheetId="1">#REF!</definedName>
    <definedName name="BALDOSAS_TRANSPARENTE_6">#REF!</definedName>
    <definedName name="BALDOSAS_TRANSPARENTE_7" localSheetId="1">#REF!</definedName>
    <definedName name="BALDOSAS_TRANSPARENTE_7">#REF!</definedName>
    <definedName name="BALDOSAS_TRANSPARENTE_8" localSheetId="1">#REF!</definedName>
    <definedName name="BALDOSAS_TRANSPARENTE_8">#REF!</definedName>
    <definedName name="BALDOSAS_TRANSPARENTE_9" localSheetId="1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 localSheetId="1">#REF!</definedName>
    <definedName name="bas3e">#REF!</definedName>
    <definedName name="bas3e_6" localSheetId="1">#REF!</definedName>
    <definedName name="bas3e_6">#REF!</definedName>
    <definedName name="base" localSheetId="1">#REF!</definedName>
    <definedName name="base">#REF!</definedName>
    <definedName name="BASE_CONTEN" localSheetId="1">#REF!</definedName>
    <definedName name="BASE_CONTEN">#REF!</definedName>
    <definedName name="BASE_CONTEN_10" localSheetId="1">#REF!</definedName>
    <definedName name="BASE_CONTEN_10">#REF!</definedName>
    <definedName name="BASE_CONTEN_11" localSheetId="1">#REF!</definedName>
    <definedName name="BASE_CONTEN_11">#REF!</definedName>
    <definedName name="BASE_CONTEN_6" localSheetId="1">#REF!</definedName>
    <definedName name="BASE_CONTEN_6">#REF!</definedName>
    <definedName name="BASE_CONTEN_7" localSheetId="1">#REF!</definedName>
    <definedName name="BASE_CONTEN_7">#REF!</definedName>
    <definedName name="BASE_CONTEN_8" localSheetId="1">#REF!</definedName>
    <definedName name="BASE_CONTEN_8">#REF!</definedName>
    <definedName name="BASE_CONTEN_9" localSheetId="1">#REF!</definedName>
    <definedName name="BASE_CONTEN_9">#REF!</definedName>
    <definedName name="BBB" localSheetId="1">#REF!</definedName>
    <definedName name="BBB">#REF!</definedName>
    <definedName name="BLOCK_4" localSheetId="1">#REF!</definedName>
    <definedName name="BLOCK_4">#REF!</definedName>
    <definedName name="BLOCK_4_10" localSheetId="1">#REF!</definedName>
    <definedName name="BLOCK_4_10">#REF!</definedName>
    <definedName name="BLOCK_4_11" localSheetId="1">#REF!</definedName>
    <definedName name="BLOCK_4_11">#REF!</definedName>
    <definedName name="BLOCK_4_6" localSheetId="1">#REF!</definedName>
    <definedName name="BLOCK_4_6">#REF!</definedName>
    <definedName name="BLOCK_4_7" localSheetId="1">#REF!</definedName>
    <definedName name="BLOCK_4_7">#REF!</definedName>
    <definedName name="BLOCK_4_8" localSheetId="1">#REF!</definedName>
    <definedName name="BLOCK_4_8">#REF!</definedName>
    <definedName name="BLOCK_4_9" localSheetId="1">#REF!</definedName>
    <definedName name="BLOCK_4_9">#REF!</definedName>
    <definedName name="BLOCK_6" localSheetId="1">#REF!</definedName>
    <definedName name="BLOCK_6">#REF!</definedName>
    <definedName name="BLOCK_6_10" localSheetId="1">#REF!</definedName>
    <definedName name="BLOCK_6_10">#REF!</definedName>
    <definedName name="BLOCK_6_11" localSheetId="1">#REF!</definedName>
    <definedName name="BLOCK_6_11">#REF!</definedName>
    <definedName name="BLOCK_6_6" localSheetId="1">#REF!</definedName>
    <definedName name="BLOCK_6_6">#REF!</definedName>
    <definedName name="BLOCK_6_7" localSheetId="1">#REF!</definedName>
    <definedName name="BLOCK_6_7">#REF!</definedName>
    <definedName name="BLOCK_6_8" localSheetId="1">#REF!</definedName>
    <definedName name="BLOCK_6_8">#REF!</definedName>
    <definedName name="BLOCK_6_9" localSheetId="1">#REF!</definedName>
    <definedName name="BLOCK_6_9">#REF!</definedName>
    <definedName name="BLOCK_8" localSheetId="1">#REF!</definedName>
    <definedName name="BLOCK_8">#REF!</definedName>
    <definedName name="BLOCK_8_10" localSheetId="1">#REF!</definedName>
    <definedName name="BLOCK_8_10">#REF!</definedName>
    <definedName name="BLOCK_8_11" localSheetId="1">#REF!</definedName>
    <definedName name="BLOCK_8_11">#REF!</definedName>
    <definedName name="BLOCK_8_6" localSheetId="1">#REF!</definedName>
    <definedName name="BLOCK_8_6">#REF!</definedName>
    <definedName name="BLOCK_8_7" localSheetId="1">#REF!</definedName>
    <definedName name="BLOCK_8_7">#REF!</definedName>
    <definedName name="BLOCK_8_8" localSheetId="1">#REF!</definedName>
    <definedName name="BLOCK_8_8">#REF!</definedName>
    <definedName name="BLOCK_8_9" localSheetId="1">#REF!</definedName>
    <definedName name="BLOCK_8_9">#REF!</definedName>
    <definedName name="BLOCK_CALADO" localSheetId="1">#REF!</definedName>
    <definedName name="BLOCK_CALADO">#REF!</definedName>
    <definedName name="BLOCK_CALADO_10" localSheetId="1">#REF!</definedName>
    <definedName name="BLOCK_CALADO_10">#REF!</definedName>
    <definedName name="BLOCK_CALADO_11" localSheetId="1">#REF!</definedName>
    <definedName name="BLOCK_CALADO_11">#REF!</definedName>
    <definedName name="BLOCK_CALADO_6" localSheetId="1">#REF!</definedName>
    <definedName name="BLOCK_CALADO_6">#REF!</definedName>
    <definedName name="BLOCK_CALADO_7" localSheetId="1">#REF!</definedName>
    <definedName name="BLOCK_CALADO_7">#REF!</definedName>
    <definedName name="BLOCK_CALADO_8" localSheetId="1">#REF!</definedName>
    <definedName name="BLOCK_CALADO_8">#REF!</definedName>
    <definedName name="BLOCK_CALADO_9" localSheetId="1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 localSheetId="1">#REF!</definedName>
    <definedName name="bloque8">#REF!</definedName>
    <definedName name="bloque8_6" localSheetId="1">#REF!</definedName>
    <definedName name="bloque8_6">#REF!</definedName>
    <definedName name="bloque8_8" localSheetId="1">#REF!</definedName>
    <definedName name="bloque8_8">#REF!</definedName>
    <definedName name="Bloques_de_6">[14]Insumos!$B$22:$D$22</definedName>
    <definedName name="Bloques_de_8">[14]Insumos!$B$23:$D$23</definedName>
    <definedName name="BOMBA_ACHIQUE" localSheetId="0">#REF!</definedName>
    <definedName name="BOMBA_ACHIQUE" localSheetId="1">#REF!</definedName>
    <definedName name="BOMBA_ACHIQUE">#REF!</definedName>
    <definedName name="BOMBA_ACHIQUE_10" localSheetId="1">#REF!</definedName>
    <definedName name="BOMBA_ACHIQUE_10">#REF!</definedName>
    <definedName name="BOMBA_ACHIQUE_11" localSheetId="1">#REF!</definedName>
    <definedName name="BOMBA_ACHIQUE_11">#REF!</definedName>
    <definedName name="BOMBA_ACHIQUE_6" localSheetId="1">#REF!</definedName>
    <definedName name="BOMBA_ACHIQUE_6">#REF!</definedName>
    <definedName name="BOMBA_ACHIQUE_7" localSheetId="1">#REF!</definedName>
    <definedName name="BOMBA_ACHIQUE_7">#REF!</definedName>
    <definedName name="BOMBA_ACHIQUE_8" localSheetId="1">#REF!</definedName>
    <definedName name="BOMBA_ACHIQUE_8">#REF!</definedName>
    <definedName name="BOMBA_ACHIQUE_9" localSheetId="1">#REF!</definedName>
    <definedName name="BOMBA_ACHIQUE_9">#REF!</definedName>
    <definedName name="BOMBILLAS_1500W">[25]INSU!$B$42</definedName>
    <definedName name="BOQUILLA_FREGADERO_CROMO" localSheetId="0">#REF!</definedName>
    <definedName name="BOQUILLA_FREGADERO_CROMO" localSheetId="1">#REF!</definedName>
    <definedName name="BOQUILLA_FREGADERO_CROMO">#REF!</definedName>
    <definedName name="BOQUILLA_FREGADERO_CROMO_10" localSheetId="1">#REF!</definedName>
    <definedName name="BOQUILLA_FREGADERO_CROMO_10">#REF!</definedName>
    <definedName name="BOQUILLA_FREGADERO_CROMO_11" localSheetId="1">#REF!</definedName>
    <definedName name="BOQUILLA_FREGADERO_CROMO_11">#REF!</definedName>
    <definedName name="BOQUILLA_FREGADERO_CROMO_6" localSheetId="1">#REF!</definedName>
    <definedName name="BOQUILLA_FREGADERO_CROMO_6">#REF!</definedName>
    <definedName name="BOQUILLA_FREGADERO_CROMO_7" localSheetId="1">#REF!</definedName>
    <definedName name="BOQUILLA_FREGADERO_CROMO_7">#REF!</definedName>
    <definedName name="BOQUILLA_FREGADERO_CROMO_8" localSheetId="1">#REF!</definedName>
    <definedName name="BOQUILLA_FREGADERO_CROMO_8">#REF!</definedName>
    <definedName name="BOQUILLA_FREGADERO_CROMO_9" localSheetId="1">#REF!</definedName>
    <definedName name="BOQUILLA_FREGADERO_CROMO_9">#REF!</definedName>
    <definedName name="BOQUILLA_LAVADERO_CROMO" localSheetId="1">#REF!</definedName>
    <definedName name="BOQUILLA_LAVADERO_CROMO">#REF!</definedName>
    <definedName name="BOQUILLA_LAVADERO_CROMO_10" localSheetId="1">#REF!</definedName>
    <definedName name="BOQUILLA_LAVADERO_CROMO_10">#REF!</definedName>
    <definedName name="BOQUILLA_LAVADERO_CROMO_11" localSheetId="1">#REF!</definedName>
    <definedName name="BOQUILLA_LAVADERO_CROMO_11">#REF!</definedName>
    <definedName name="BOQUILLA_LAVADERO_CROMO_6" localSheetId="1">#REF!</definedName>
    <definedName name="BOQUILLA_LAVADERO_CROMO_6">#REF!</definedName>
    <definedName name="BOQUILLA_LAVADERO_CROMO_7" localSheetId="1">#REF!</definedName>
    <definedName name="BOQUILLA_LAVADERO_CROMO_7">#REF!</definedName>
    <definedName name="BOQUILLA_LAVADERO_CROMO_8" localSheetId="1">#REF!</definedName>
    <definedName name="BOQUILLA_LAVADERO_CROMO_8">#REF!</definedName>
    <definedName name="BOQUILLA_LAVADERO_CROMO_9" localSheetId="1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[27]Cotz.!$F$23:$F$800,[27]Cotz.!$K$280:$K$800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 localSheetId="1">#REF!</definedName>
    <definedName name="BOTE">#REF!</definedName>
    <definedName name="BOTE_10" localSheetId="1">#REF!</definedName>
    <definedName name="BOTE_10">#REF!</definedName>
    <definedName name="BOTE_11" localSheetId="1">#REF!</definedName>
    <definedName name="BOTE_11">#REF!</definedName>
    <definedName name="BOTE_6" localSheetId="1">#REF!</definedName>
    <definedName name="BOTE_6">#REF!</definedName>
    <definedName name="BOTE_7" localSheetId="1">#REF!</definedName>
    <definedName name="BOTE_7">#REF!</definedName>
    <definedName name="BOTE_8" localSheetId="1">#REF!</definedName>
    <definedName name="BOTE_8">#REF!</definedName>
    <definedName name="BOTE_9" localSheetId="1">#REF!</definedName>
    <definedName name="BOTE_9">#REF!</definedName>
    <definedName name="BREAKERS" localSheetId="1">#REF!</definedName>
    <definedName name="BREAKERS">#REF!</definedName>
    <definedName name="BREAKERS_10" localSheetId="1">#REF!</definedName>
    <definedName name="BREAKERS_10">#REF!</definedName>
    <definedName name="BREAKERS_11" localSheetId="1">#REF!</definedName>
    <definedName name="BREAKERS_11">#REF!</definedName>
    <definedName name="BREAKERS_15A" localSheetId="1">#REF!</definedName>
    <definedName name="BREAKERS_15A">#REF!</definedName>
    <definedName name="BREAKERS_15A_10" localSheetId="1">#REF!</definedName>
    <definedName name="BREAKERS_15A_10">#REF!</definedName>
    <definedName name="BREAKERS_15A_11" localSheetId="1">#REF!</definedName>
    <definedName name="BREAKERS_15A_11">#REF!</definedName>
    <definedName name="BREAKERS_15A_6" localSheetId="1">#REF!</definedName>
    <definedName name="BREAKERS_15A_6">#REF!</definedName>
    <definedName name="BREAKERS_15A_7" localSheetId="1">#REF!</definedName>
    <definedName name="BREAKERS_15A_7">#REF!</definedName>
    <definedName name="BREAKERS_15A_8" localSheetId="1">#REF!</definedName>
    <definedName name="BREAKERS_15A_8">#REF!</definedName>
    <definedName name="BREAKERS_15A_9" localSheetId="1">#REF!</definedName>
    <definedName name="BREAKERS_15A_9">#REF!</definedName>
    <definedName name="BREAKERS_20A" localSheetId="1">#REF!</definedName>
    <definedName name="BREAKERS_20A">#REF!</definedName>
    <definedName name="BREAKERS_20A_10" localSheetId="1">#REF!</definedName>
    <definedName name="BREAKERS_20A_10">#REF!</definedName>
    <definedName name="BREAKERS_20A_11" localSheetId="1">#REF!</definedName>
    <definedName name="BREAKERS_20A_11">#REF!</definedName>
    <definedName name="BREAKERS_20A_6" localSheetId="1">#REF!</definedName>
    <definedName name="BREAKERS_20A_6">#REF!</definedName>
    <definedName name="BREAKERS_20A_7" localSheetId="1">#REF!</definedName>
    <definedName name="BREAKERS_20A_7">#REF!</definedName>
    <definedName name="BREAKERS_20A_8" localSheetId="1">#REF!</definedName>
    <definedName name="BREAKERS_20A_8">#REF!</definedName>
    <definedName name="BREAKERS_20A_9" localSheetId="1">#REF!</definedName>
    <definedName name="BREAKERS_20A_9">#REF!</definedName>
    <definedName name="BREAKERS_30A" localSheetId="1">#REF!</definedName>
    <definedName name="BREAKERS_30A">#REF!</definedName>
    <definedName name="BREAKERS_30A_10" localSheetId="1">#REF!</definedName>
    <definedName name="BREAKERS_30A_10">#REF!</definedName>
    <definedName name="BREAKERS_30A_11" localSheetId="1">#REF!</definedName>
    <definedName name="BREAKERS_30A_11">#REF!</definedName>
    <definedName name="BREAKERS_30A_6" localSheetId="1">#REF!</definedName>
    <definedName name="BREAKERS_30A_6">#REF!</definedName>
    <definedName name="BREAKERS_30A_7" localSheetId="1">#REF!</definedName>
    <definedName name="BREAKERS_30A_7">#REF!</definedName>
    <definedName name="BREAKERS_30A_8" localSheetId="1">#REF!</definedName>
    <definedName name="BREAKERS_30A_8">#REF!</definedName>
    <definedName name="BREAKERS_30A_9" localSheetId="1">#REF!</definedName>
    <definedName name="BREAKERS_30A_9">#REF!</definedName>
    <definedName name="BREAKERS_6" localSheetId="1">#REF!</definedName>
    <definedName name="BREAKERS_6">#REF!</definedName>
    <definedName name="BREAKERS_7" localSheetId="1">#REF!</definedName>
    <definedName name="BREAKERS_7">#REF!</definedName>
    <definedName name="BREAKERS_8" localSheetId="1">#REF!</definedName>
    <definedName name="BREAKERS_8">#REF!</definedName>
    <definedName name="BREAKERS_9" localSheetId="1">#REF!</definedName>
    <definedName name="BREAKERS_9">#REF!</definedName>
    <definedName name="BRIGADATOPOGRAFICA" localSheetId="0">[12]M.O.!$C$9</definedName>
    <definedName name="BRIGADATOPOGRAFICA">[18]M.O.!$C$9</definedName>
    <definedName name="BRIGADATOPOGRAFICA_6" localSheetId="0">#REF!</definedName>
    <definedName name="BRIGADATOPOGRAFICA_6" localSheetId="1">#REF!</definedName>
    <definedName name="BRIGADATOPOGRAFICA_6">#REF!</definedName>
    <definedName name="BVNBVNBV" localSheetId="0">[29]M.O.!#REF!</definedName>
    <definedName name="BVNBVNBV" localSheetId="1">[30]M.O.!#REF!</definedName>
    <definedName name="BVNBVNBV">[30]M.O.!#REF!</definedName>
    <definedName name="BVNBVNBV_6" localSheetId="0">#REF!</definedName>
    <definedName name="BVNBVNBV_6" localSheetId="1">#REF!</definedName>
    <definedName name="BVNBVNBV_6">#REF!</definedName>
    <definedName name="C._ADICIONAL">#N/A</definedName>
    <definedName name="C._ADICIONAL_6">NA()</definedName>
    <definedName name="caballeteasbecto" localSheetId="0">[31]precios!#REF!</definedName>
    <definedName name="caballeteasbecto" localSheetId="1">[31]precios!#REF!</definedName>
    <definedName name="caballeteasbecto">[31]precios!#REF!</definedName>
    <definedName name="caballeteasbecto_8" localSheetId="0">#REF!</definedName>
    <definedName name="caballeteasbecto_8" localSheetId="1">#REF!</definedName>
    <definedName name="caballeteasbecto_8">#REF!</definedName>
    <definedName name="caballeteasbeto" localSheetId="1">[31]precios!#REF!</definedName>
    <definedName name="caballeteasbeto">[31]precios!#REF!</definedName>
    <definedName name="caballeteasbeto_8" localSheetId="0">#REF!</definedName>
    <definedName name="caballeteasbeto_8" localSheetId="1">#REF!</definedName>
    <definedName name="caballeteasbeto_8">#REF!</definedName>
    <definedName name="Cable_de_Postensado_3">#N/A</definedName>
    <definedName name="CAJA_2x4_12" localSheetId="0">#REF!</definedName>
    <definedName name="CAJA_2x4_12" localSheetId="1">#REF!</definedName>
    <definedName name="CAJA_2x4_12">#REF!</definedName>
    <definedName name="CAJA_2x4_12_10" localSheetId="1">#REF!</definedName>
    <definedName name="CAJA_2x4_12_10">#REF!</definedName>
    <definedName name="CAJA_2x4_12_11" localSheetId="1">#REF!</definedName>
    <definedName name="CAJA_2x4_12_11">#REF!</definedName>
    <definedName name="CAJA_2x4_12_6" localSheetId="1">#REF!</definedName>
    <definedName name="CAJA_2x4_12_6">#REF!</definedName>
    <definedName name="CAJA_2x4_12_7" localSheetId="1">#REF!</definedName>
    <definedName name="CAJA_2x4_12_7">#REF!</definedName>
    <definedName name="CAJA_2x4_12_8" localSheetId="1">#REF!</definedName>
    <definedName name="CAJA_2x4_12_8">#REF!</definedName>
    <definedName name="CAJA_2x4_12_9" localSheetId="1">#REF!</definedName>
    <definedName name="CAJA_2x4_12_9">#REF!</definedName>
    <definedName name="CAJA_2x4_34" localSheetId="1">#REF!</definedName>
    <definedName name="CAJA_2x4_34">#REF!</definedName>
    <definedName name="CAJA_2x4_34_10" localSheetId="1">#REF!</definedName>
    <definedName name="CAJA_2x4_34_10">#REF!</definedName>
    <definedName name="CAJA_2x4_34_11" localSheetId="1">#REF!</definedName>
    <definedName name="CAJA_2x4_34_11">#REF!</definedName>
    <definedName name="CAJA_2x4_34_6" localSheetId="1">#REF!</definedName>
    <definedName name="CAJA_2x4_34_6">#REF!</definedName>
    <definedName name="CAJA_2x4_34_7" localSheetId="1">#REF!</definedName>
    <definedName name="CAJA_2x4_34_7">#REF!</definedName>
    <definedName name="CAJA_2x4_34_8" localSheetId="1">#REF!</definedName>
    <definedName name="CAJA_2x4_34_8">#REF!</definedName>
    <definedName name="CAJA_2x4_34_9" localSheetId="1">#REF!</definedName>
    <definedName name="CAJA_2x4_34_9">#REF!</definedName>
    <definedName name="CAJA_OCTAGONAL" localSheetId="1">#REF!</definedName>
    <definedName name="CAJA_OCTAGONAL">#REF!</definedName>
    <definedName name="CAJA_OCTAGONAL_10" localSheetId="1">#REF!</definedName>
    <definedName name="CAJA_OCTAGONAL_10">#REF!</definedName>
    <definedName name="CAJA_OCTAGONAL_11" localSheetId="1">#REF!</definedName>
    <definedName name="CAJA_OCTAGONAL_11">#REF!</definedName>
    <definedName name="CAJA_OCTAGONAL_6" localSheetId="1">#REF!</definedName>
    <definedName name="CAJA_OCTAGONAL_6">#REF!</definedName>
    <definedName name="CAJA_OCTAGONAL_7" localSheetId="1">#REF!</definedName>
    <definedName name="CAJA_OCTAGONAL_7">#REF!</definedName>
    <definedName name="CAJA_OCTAGONAL_8" localSheetId="1">#REF!</definedName>
    <definedName name="CAJA_OCTAGONAL_8">#REF!</definedName>
    <definedName name="CAJA_OCTAGONAL_9" localSheetId="1">#REF!</definedName>
    <definedName name="CAJA_OCTAGONAL_9">#REF!</definedName>
    <definedName name="Cal" localSheetId="1">#REF!</definedName>
    <definedName name="Cal">#REF!</definedName>
    <definedName name="Cal_10" localSheetId="1">#REF!</definedName>
    <definedName name="Cal_10">#REF!</definedName>
    <definedName name="Cal_11" localSheetId="1">#REF!</definedName>
    <definedName name="Cal_11">#REF!</definedName>
    <definedName name="Cal_6" localSheetId="1">#REF!</definedName>
    <definedName name="Cal_6">#REF!</definedName>
    <definedName name="Cal_7" localSheetId="1">#REF!</definedName>
    <definedName name="Cal_7">#REF!</definedName>
    <definedName name="Cal_8" localSheetId="1">#REF!</definedName>
    <definedName name="Cal_8">#REF!</definedName>
    <definedName name="Cal_9" localSheetId="1">#REF!</definedName>
    <definedName name="Cal_9">#REF!</definedName>
    <definedName name="CALICHE" localSheetId="1">#REF!</definedName>
    <definedName name="CALICHE">#REF!</definedName>
    <definedName name="CALICHE_10" localSheetId="1">#REF!</definedName>
    <definedName name="CALICHE_10">#REF!</definedName>
    <definedName name="CALICHE_11" localSheetId="1">#REF!</definedName>
    <definedName name="CALICHE_11">#REF!</definedName>
    <definedName name="CALICHE_6" localSheetId="1">#REF!</definedName>
    <definedName name="CALICHE_6">#REF!</definedName>
    <definedName name="CALICHE_7" localSheetId="1">#REF!</definedName>
    <definedName name="CALICHE_7">#REF!</definedName>
    <definedName name="CALICHE_8" localSheetId="1">#REF!</definedName>
    <definedName name="CALICHE_8">#REF!</definedName>
    <definedName name="CALICHE_9" localSheetId="1">#REF!</definedName>
    <definedName name="CALICHE_9">#REF!</definedName>
    <definedName name="CAMION_BOTE" localSheetId="1">#REF!</definedName>
    <definedName name="CAMION_BOTE">#REF!</definedName>
    <definedName name="CAMION_BOTE_10" localSheetId="1">#REF!</definedName>
    <definedName name="CAMION_BOTE_10">#REF!</definedName>
    <definedName name="CAMION_BOTE_11" localSheetId="1">#REF!</definedName>
    <definedName name="CAMION_BOTE_11">#REF!</definedName>
    <definedName name="CAMION_BOTE_6" localSheetId="1">#REF!</definedName>
    <definedName name="CAMION_BOTE_6">#REF!</definedName>
    <definedName name="CAMION_BOTE_7" localSheetId="1">#REF!</definedName>
    <definedName name="CAMION_BOTE_7">#REF!</definedName>
    <definedName name="CAMION_BOTE_8" localSheetId="1">#REF!</definedName>
    <definedName name="CAMION_BOTE_8">#REF!</definedName>
    <definedName name="CAMION_BOTE_9" localSheetId="1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'[32]Cargas Sociales'!$G$23</definedName>
    <definedName name="CARACOL" localSheetId="0">[18]M.O.!#REF!</definedName>
    <definedName name="CARACOL" localSheetId="1">[18]M.O.!#REF!</definedName>
    <definedName name="CARACOL">[18]M.O.!#REF!</definedName>
    <definedName name="CARANTEPECHO" localSheetId="0">[12]M.O.!#REF!</definedName>
    <definedName name="CARANTEPECHO" localSheetId="1">[18]M.O.!#REF!</definedName>
    <definedName name="CARANTEPECHO">[18]M.O.!#REF!</definedName>
    <definedName name="CARANTEPECHO_6" localSheetId="0">#REF!</definedName>
    <definedName name="CARANTEPECHO_6" localSheetId="1">#REF!</definedName>
    <definedName name="CARANTEPECHO_6">#REF!</definedName>
    <definedName name="CARANTEPECHO_8" localSheetId="1">#REF!</definedName>
    <definedName name="CARANTEPECHO_8">#REF!</definedName>
    <definedName name="CARCOL30" localSheetId="0">[12]M.O.!#REF!</definedName>
    <definedName name="CARCOL30" localSheetId="1">[18]M.O.!#REF!</definedName>
    <definedName name="CARCOL30">[18]M.O.!#REF!</definedName>
    <definedName name="CARCOL30_6" localSheetId="0">#REF!</definedName>
    <definedName name="CARCOL30_6" localSheetId="1">#REF!</definedName>
    <definedName name="CARCOL30_6">#REF!</definedName>
    <definedName name="CARCOL30_8" localSheetId="1">#REF!</definedName>
    <definedName name="CARCOL30_8">#REF!</definedName>
    <definedName name="CARCOL50" localSheetId="0">[12]M.O.!#REF!</definedName>
    <definedName name="CARCOL50" localSheetId="1">[18]M.O.!#REF!</definedName>
    <definedName name="CARCOL50">[18]M.O.!#REF!</definedName>
    <definedName name="CARCOL50_6" localSheetId="0">#REF!</definedName>
    <definedName name="CARCOL50_6" localSheetId="1">#REF!</definedName>
    <definedName name="CARCOL50_6">#REF!</definedName>
    <definedName name="CARCOL50_8" localSheetId="1">#REF!</definedName>
    <definedName name="CARCOL50_8">#REF!</definedName>
    <definedName name="CARCOL51" localSheetId="0">[18]M.O.!#REF!</definedName>
    <definedName name="CARCOL51" localSheetId="1">[18]M.O.!#REF!</definedName>
    <definedName name="CARCOL51">[18]M.O.!#REF!</definedName>
    <definedName name="CARCOLAMARRE" localSheetId="0">[12]M.O.!#REF!</definedName>
    <definedName name="CARCOLAMARRE" localSheetId="1">[18]M.O.!#REF!</definedName>
    <definedName name="CARCOLAMARRE">[18]M.O.!#REF!</definedName>
    <definedName name="CARCOLAMARRE_6" localSheetId="0">#REF!</definedName>
    <definedName name="CARCOLAMARRE_6" localSheetId="1">#REF!</definedName>
    <definedName name="CARCOLAMARRE_6">#REF!</definedName>
    <definedName name="CARCOLAMARRE_8" localSheetId="1">#REF!</definedName>
    <definedName name="CARCOLAMARRE_8">#REF!</definedName>
    <definedName name="CARGA_SOCIAL" localSheetId="1">#REF!</definedName>
    <definedName name="CARGA_SOCIAL">#REF!</definedName>
    <definedName name="CARGA_SOCIAL_10" localSheetId="1">#REF!</definedName>
    <definedName name="CARGA_SOCIAL_10">#REF!</definedName>
    <definedName name="CARGA_SOCIAL_11" localSheetId="1">#REF!</definedName>
    <definedName name="CARGA_SOCIAL_11">#REF!</definedName>
    <definedName name="CARGA_SOCIAL_6" localSheetId="1">#REF!</definedName>
    <definedName name="CARGA_SOCIAL_6">#REF!</definedName>
    <definedName name="CARGA_SOCIAL_7" localSheetId="1">#REF!</definedName>
    <definedName name="CARGA_SOCIAL_7">#REF!</definedName>
    <definedName name="CARGA_SOCIAL_8" localSheetId="1">#REF!</definedName>
    <definedName name="CARGA_SOCIAL_8">#REF!</definedName>
    <definedName name="CARGA_SOCIAL_9" localSheetId="1">#REF!</definedName>
    <definedName name="CARGA_SOCIAL_9">#REF!</definedName>
    <definedName name="CARLOSAPLA" localSheetId="0">[12]M.O.!#REF!</definedName>
    <definedName name="CARLOSAPLA" localSheetId="1">[18]M.O.!#REF!</definedName>
    <definedName name="CARLOSAPLA">[18]M.O.!#REF!</definedName>
    <definedName name="CARLOSAPLA_6" localSheetId="0">#REF!</definedName>
    <definedName name="CARLOSAPLA_6" localSheetId="1">#REF!</definedName>
    <definedName name="CARLOSAPLA_6">#REF!</definedName>
    <definedName name="CARLOSAPLA_8" localSheetId="1">#REF!</definedName>
    <definedName name="CARLOSAPLA_8">#REF!</definedName>
    <definedName name="CARLOSAVARIASAGUAS" localSheetId="0">[12]M.O.!#REF!</definedName>
    <definedName name="CARLOSAVARIASAGUAS" localSheetId="1">[18]M.O.!#REF!</definedName>
    <definedName name="CARLOSAVARIASAGUAS">[18]M.O.!#REF!</definedName>
    <definedName name="CARLOSAVARIASAGUAS_6" localSheetId="0">#REF!</definedName>
    <definedName name="CARLOSAVARIASAGUAS_6" localSheetId="1">#REF!</definedName>
    <definedName name="CARLOSAVARIASAGUAS_6">#REF!</definedName>
    <definedName name="CARLOSAVARIASAGUAS_8" localSheetId="1">#REF!</definedName>
    <definedName name="CARLOSAVARIASAGUAS_8">#REF!</definedName>
    <definedName name="CARMURO" localSheetId="0">[12]M.O.!#REF!</definedName>
    <definedName name="CARMURO" localSheetId="1">[18]M.O.!#REF!</definedName>
    <definedName name="CARMURO">[18]M.O.!#REF!</definedName>
    <definedName name="CARMURO_6" localSheetId="0">#REF!</definedName>
    <definedName name="CARMURO_6" localSheetId="1">#REF!</definedName>
    <definedName name="CARMURO_6">#REF!</definedName>
    <definedName name="CARMURO_8" localSheetId="1">#REF!</definedName>
    <definedName name="CARMURO_8">#REF!</definedName>
    <definedName name="CARP1" localSheetId="0">[23]INS!#REF!</definedName>
    <definedName name="CARP1" localSheetId="1">[16]INS!#REF!</definedName>
    <definedName name="CARP1">[16]INS!#REF!</definedName>
    <definedName name="CARP1_6" localSheetId="0">#REF!</definedName>
    <definedName name="CARP1_6" localSheetId="1">#REF!</definedName>
    <definedName name="CARP1_6">#REF!</definedName>
    <definedName name="CARP1_8" localSheetId="1">#REF!</definedName>
    <definedName name="CARP1_8">#REF!</definedName>
    <definedName name="CARP2" localSheetId="0">[23]INS!#REF!</definedName>
    <definedName name="CARP2" localSheetId="1">[16]INS!#REF!</definedName>
    <definedName name="CARP2">[16]INS!#REF!</definedName>
    <definedName name="CARP2_6" localSheetId="0">#REF!</definedName>
    <definedName name="CARP2_6" localSheetId="1">#REF!</definedName>
    <definedName name="CARP2_6">#REF!</definedName>
    <definedName name="CARP2_8" localSheetId="1">#REF!</definedName>
    <definedName name="CARP2_8">#REF!</definedName>
    <definedName name="CARPDINTEL" localSheetId="0">[12]M.O.!#REF!</definedName>
    <definedName name="CARPDINTEL" localSheetId="1">[18]M.O.!#REF!</definedName>
    <definedName name="CARPDINTEL">[18]M.O.!#REF!</definedName>
    <definedName name="CARPDINTEL_6" localSheetId="0">#REF!</definedName>
    <definedName name="CARPDINTEL_6" localSheetId="1">#REF!</definedName>
    <definedName name="CARPDINTEL_6">#REF!</definedName>
    <definedName name="CARPDINTEL_8" localSheetId="1">#REF!</definedName>
    <definedName name="CARPDINTEL_8">#REF!</definedName>
    <definedName name="CARPINTERIA_COL_PERIMETRO" localSheetId="1">#REF!</definedName>
    <definedName name="CARPINTERIA_COL_PERIMETRO">#REF!</definedName>
    <definedName name="CARPINTERIA_COL_PERIMETRO_10" localSheetId="1">#REF!</definedName>
    <definedName name="CARPINTERIA_COL_PERIMETRO_10">#REF!</definedName>
    <definedName name="CARPINTERIA_COL_PERIMETRO_11" localSheetId="1">#REF!</definedName>
    <definedName name="CARPINTERIA_COL_PERIMETRO_11">#REF!</definedName>
    <definedName name="CARPINTERIA_COL_PERIMETRO_6" localSheetId="1">#REF!</definedName>
    <definedName name="CARPINTERIA_COL_PERIMETRO_6">#REF!</definedName>
    <definedName name="CARPINTERIA_COL_PERIMETRO_7" localSheetId="1">#REF!</definedName>
    <definedName name="CARPINTERIA_COL_PERIMETRO_7">#REF!</definedName>
    <definedName name="CARPINTERIA_COL_PERIMETRO_8" localSheetId="1">#REF!</definedName>
    <definedName name="CARPINTERIA_COL_PERIMETRO_8">#REF!</definedName>
    <definedName name="CARPINTERIA_COL_PERIMETRO_9" localSheetId="1">#REF!</definedName>
    <definedName name="CARPINTERIA_COL_PERIMETRO_9">#REF!</definedName>
    <definedName name="CARPINTERIA_INSTAL_COL_PERIMETRO" localSheetId="1">#REF!</definedName>
    <definedName name="CARPINTERIA_INSTAL_COL_PERIMETRO">#REF!</definedName>
    <definedName name="CARPINTERIA_INSTAL_COL_PERIMETRO_10" localSheetId="1">#REF!</definedName>
    <definedName name="CARPINTERIA_INSTAL_COL_PERIMETRO_10">#REF!</definedName>
    <definedName name="CARPINTERIA_INSTAL_COL_PERIMETRO_11" localSheetId="1">#REF!</definedName>
    <definedName name="CARPINTERIA_INSTAL_COL_PERIMETRO_11">#REF!</definedName>
    <definedName name="CARPINTERIA_INSTAL_COL_PERIMETRO_6" localSheetId="1">#REF!</definedName>
    <definedName name="CARPINTERIA_INSTAL_COL_PERIMETRO_6">#REF!</definedName>
    <definedName name="CARPINTERIA_INSTAL_COL_PERIMETRO_7" localSheetId="1">#REF!</definedName>
    <definedName name="CARPINTERIA_INSTAL_COL_PERIMETRO_7">#REF!</definedName>
    <definedName name="CARPINTERIA_INSTAL_COL_PERIMETRO_8" localSheetId="1">#REF!</definedName>
    <definedName name="CARPINTERIA_INSTAL_COL_PERIMETRO_8">#REF!</definedName>
    <definedName name="CARPINTERIA_INSTAL_COL_PERIMETRO_9" localSheetId="1">#REF!</definedName>
    <definedName name="CARPINTERIA_INSTAL_COL_PERIMETRO_9">#REF!</definedName>
    <definedName name="CARPVIGA2040" localSheetId="0">[12]M.O.!#REF!</definedName>
    <definedName name="CARPVIGA2040" localSheetId="1">[18]M.O.!#REF!</definedName>
    <definedName name="CARPVIGA2040">[18]M.O.!#REF!</definedName>
    <definedName name="CARPVIGA2040_6" localSheetId="0">#REF!</definedName>
    <definedName name="CARPVIGA2040_6" localSheetId="1">#REF!</definedName>
    <definedName name="CARPVIGA2040_6">#REF!</definedName>
    <definedName name="CARPVIGA2040_8" localSheetId="1">#REF!</definedName>
    <definedName name="CARPVIGA2040_8">#REF!</definedName>
    <definedName name="CARPVIGA3050" localSheetId="0">[12]M.O.!#REF!</definedName>
    <definedName name="CARPVIGA3050" localSheetId="1">[18]M.O.!#REF!</definedName>
    <definedName name="CARPVIGA3050">[18]M.O.!#REF!</definedName>
    <definedName name="CARPVIGA3050_6" localSheetId="0">#REF!</definedName>
    <definedName name="CARPVIGA3050_6" localSheetId="1">#REF!</definedName>
    <definedName name="CARPVIGA3050_6">#REF!</definedName>
    <definedName name="CARPVIGA3050_8" localSheetId="1">#REF!</definedName>
    <definedName name="CARPVIGA3050_8">#REF!</definedName>
    <definedName name="CARPVIGA3060" localSheetId="0">[12]M.O.!#REF!</definedName>
    <definedName name="CARPVIGA3060" localSheetId="1">[18]M.O.!#REF!</definedName>
    <definedName name="CARPVIGA3060">[18]M.O.!#REF!</definedName>
    <definedName name="CARPVIGA3060_6" localSheetId="0">#REF!</definedName>
    <definedName name="CARPVIGA3060_6" localSheetId="1">#REF!</definedName>
    <definedName name="CARPVIGA3060_6">#REF!</definedName>
    <definedName name="CARPVIGA3060_8" localSheetId="1">#REF!</definedName>
    <definedName name="CARPVIGA3060_8">#REF!</definedName>
    <definedName name="CARPVIGA4080" localSheetId="0">[12]M.O.!#REF!</definedName>
    <definedName name="CARPVIGA4080" localSheetId="1">[18]M.O.!#REF!</definedName>
    <definedName name="CARPVIGA4080">[18]M.O.!#REF!</definedName>
    <definedName name="CARPVIGA4080_6" localSheetId="0">#REF!</definedName>
    <definedName name="CARPVIGA4080_6" localSheetId="1">#REF!</definedName>
    <definedName name="CARPVIGA4080_6">#REF!</definedName>
    <definedName name="CARPVIGA4080_8" localSheetId="1">#REF!</definedName>
    <definedName name="CARPVIGA4080_8">#REF!</definedName>
    <definedName name="CARRAMPA" localSheetId="0">[12]M.O.!#REF!</definedName>
    <definedName name="CARRAMPA" localSheetId="1">[18]M.O.!#REF!</definedName>
    <definedName name="CARRAMPA">[18]M.O.!#REF!</definedName>
    <definedName name="CARRAMPA_6" localSheetId="0">#REF!</definedName>
    <definedName name="CARRAMPA_6" localSheetId="1">#REF!</definedName>
    <definedName name="CARRAMPA_6">#REF!</definedName>
    <definedName name="CARRAMPA_8" localSheetId="1">#REF!</definedName>
    <definedName name="CARRAMPA_8">#REF!</definedName>
    <definedName name="CARRETILLA" localSheetId="1">#REF!</definedName>
    <definedName name="CARRETILLA">#REF!</definedName>
    <definedName name="CARRETILLA_10" localSheetId="1">#REF!</definedName>
    <definedName name="CARRETILLA_10">#REF!</definedName>
    <definedName name="CARRETILLA_11" localSheetId="1">#REF!</definedName>
    <definedName name="CARRETILLA_11">#REF!</definedName>
    <definedName name="CARRETILLA_6" localSheetId="1">#REF!</definedName>
    <definedName name="CARRETILLA_6">#REF!</definedName>
    <definedName name="CARRETILLA_7" localSheetId="1">#REF!</definedName>
    <definedName name="CARRETILLA_7">#REF!</definedName>
    <definedName name="CARRETILLA_8" localSheetId="1">#REF!</definedName>
    <definedName name="CARRETILLA_8">#REF!</definedName>
    <definedName name="CARRETILLA_9" localSheetId="1">#REF!</definedName>
    <definedName name="CARRETILLA_9">#REF!</definedName>
    <definedName name="CASABE" localSheetId="0">[18]M.O.!#REF!</definedName>
    <definedName name="CASABE" localSheetId="1">[18]M.O.!#REF!</definedName>
    <definedName name="CASABE">[18]M.O.!#REF!</definedName>
    <definedName name="CASABE_8" localSheetId="0">#REF!</definedName>
    <definedName name="CASABE_8" localSheetId="1">#REF!</definedName>
    <definedName name="CASABE_8">#REF!</definedName>
    <definedName name="CASBESTO" localSheetId="0">[12]M.O.!#REF!</definedName>
    <definedName name="CASBESTO" localSheetId="1">[18]M.O.!#REF!</definedName>
    <definedName name="CASBESTO">[18]M.O.!#REF!</definedName>
    <definedName name="CASBESTO_6" localSheetId="0">#REF!</definedName>
    <definedName name="CASBESTO_6" localSheetId="1">#REF!</definedName>
    <definedName name="CASBESTO_6">#REF!</definedName>
    <definedName name="CASBESTO_8" localSheetId="1">#REF!</definedName>
    <definedName name="CASBESTO_8">#REF!</definedName>
    <definedName name="Casting_Bed_3">#N/A</definedName>
    <definedName name="CAT214BFT">[33]EQUIPOS!$I$15</definedName>
    <definedName name="Cat950B">[33]EQUIPOS!$I$14</definedName>
    <definedName name="CBLOCK10" localSheetId="0">[23]INS!#REF!</definedName>
    <definedName name="CBLOCK10" localSheetId="1">[16]INS!#REF!</definedName>
    <definedName name="CBLOCK10">[16]INS!#REF!</definedName>
    <definedName name="CBLOCK10_6" localSheetId="0">#REF!</definedName>
    <definedName name="CBLOCK10_6" localSheetId="1">#REF!</definedName>
    <definedName name="CBLOCK10_6">#REF!</definedName>
    <definedName name="CBLOCK10_8" localSheetId="1">#REF!</definedName>
    <definedName name="CBLOCK10_8">#REF!</definedName>
    <definedName name="cell">'[34]LISTADO INSUMOS DEL 2000'!$I$29</definedName>
    <definedName name="cem">[9]Precio!$F$9</definedName>
    <definedName name="CEMENTO" localSheetId="0">#REF!</definedName>
    <definedName name="CEMENTO" localSheetId="1">#REF!</definedName>
    <definedName name="CEMENTO">#REF!</definedName>
    <definedName name="CEMENTO_10" localSheetId="1">#REF!</definedName>
    <definedName name="CEMENTO_10">#REF!</definedName>
    <definedName name="CEMENTO_11" localSheetId="1">#REF!</definedName>
    <definedName name="CEMENTO_11">#REF!</definedName>
    <definedName name="Cemento_3">#N/A</definedName>
    <definedName name="CEMENTO_6" localSheetId="0">#REF!</definedName>
    <definedName name="CEMENTO_6" localSheetId="1">#REF!</definedName>
    <definedName name="CEMENTO_6">#REF!</definedName>
    <definedName name="CEMENTO_7" localSheetId="1">#REF!</definedName>
    <definedName name="CEMENTO_7">#REF!</definedName>
    <definedName name="CEMENTO_8" localSheetId="1">#REF!</definedName>
    <definedName name="CEMENTO_8">#REF!</definedName>
    <definedName name="CEMENTO_9" localSheetId="1">#REF!</definedName>
    <definedName name="CEMENTO_9">#REF!</definedName>
    <definedName name="CEMENTO_BLANCO" localSheetId="1">#REF!</definedName>
    <definedName name="CEMENTO_BLANCO">#REF!</definedName>
    <definedName name="CEMENTO_BLANCO_10" localSheetId="1">#REF!</definedName>
    <definedName name="CEMENTO_BLANCO_10">#REF!</definedName>
    <definedName name="CEMENTO_BLANCO_11" localSheetId="1">#REF!</definedName>
    <definedName name="CEMENTO_BLANCO_11">#REF!</definedName>
    <definedName name="CEMENTO_BLANCO_6" localSheetId="1">#REF!</definedName>
    <definedName name="CEMENTO_BLANCO_6">#REF!</definedName>
    <definedName name="CEMENTO_BLANCO_7" localSheetId="1">#REF!</definedName>
    <definedName name="CEMENTO_BLANCO_7">#REF!</definedName>
    <definedName name="CEMENTO_BLANCO_8" localSheetId="1">#REF!</definedName>
    <definedName name="CEMENTO_BLANCO_8">#REF!</definedName>
    <definedName name="CEMENTO_BLANCO_9" localSheetId="1">#REF!</definedName>
    <definedName name="CEMENTO_BLANCO_9">#REF!</definedName>
    <definedName name="CEMENTO_PVC" localSheetId="1">#REF!</definedName>
    <definedName name="CEMENTO_PVC">#REF!</definedName>
    <definedName name="CEMENTO_PVC_10" localSheetId="1">#REF!</definedName>
    <definedName name="CEMENTO_PVC_10">#REF!</definedName>
    <definedName name="CEMENTO_PVC_11" localSheetId="1">#REF!</definedName>
    <definedName name="CEMENTO_PVC_11">#REF!</definedName>
    <definedName name="CEMENTO_PVC_6" localSheetId="1">#REF!</definedName>
    <definedName name="CEMENTO_PVC_6">#REF!</definedName>
    <definedName name="CEMENTO_PVC_7" localSheetId="1">#REF!</definedName>
    <definedName name="CEMENTO_PVC_7">#REF!</definedName>
    <definedName name="CEMENTO_PVC_8" localSheetId="1">#REF!</definedName>
    <definedName name="CEMENTO_PVC_8">#REF!</definedName>
    <definedName name="CEMENTO_PVC_9" localSheetId="1">#REF!</definedName>
    <definedName name="CEMENTO_PVC_9">#REF!</definedName>
    <definedName name="CEMENTOP">[3]insumo!$D$13</definedName>
    <definedName name="CEN" localSheetId="0">#REF!</definedName>
    <definedName name="CEN" localSheetId="1">#REF!</definedName>
    <definedName name="CEN">#REF!</definedName>
    <definedName name="CERAMICA" localSheetId="1">#REF!</definedName>
    <definedName name="CERAMICA">#REF!</definedName>
    <definedName name="CERAMICA_20x20_BLANCA" localSheetId="1">#REF!</definedName>
    <definedName name="CERAMICA_20x20_BLANCA">#REF!</definedName>
    <definedName name="CERAMICA_20x20_BLANCA_10" localSheetId="1">#REF!</definedName>
    <definedName name="CERAMICA_20x20_BLANCA_10">#REF!</definedName>
    <definedName name="CERAMICA_20x20_BLANCA_11" localSheetId="1">#REF!</definedName>
    <definedName name="CERAMICA_20x20_BLANCA_11">#REF!</definedName>
    <definedName name="CERAMICA_20x20_BLANCA_6" localSheetId="1">#REF!</definedName>
    <definedName name="CERAMICA_20x20_BLANCA_6">#REF!</definedName>
    <definedName name="CERAMICA_20x20_BLANCA_7" localSheetId="1">#REF!</definedName>
    <definedName name="CERAMICA_20x20_BLANCA_7">#REF!</definedName>
    <definedName name="CERAMICA_20x20_BLANCA_8" localSheetId="1">#REF!</definedName>
    <definedName name="CERAMICA_20x20_BLANCA_8">#REF!</definedName>
    <definedName name="CERAMICA_20x20_BLANCA_9" localSheetId="1">#REF!</definedName>
    <definedName name="CERAMICA_20x20_BLANCA_9">#REF!</definedName>
    <definedName name="CERAMICA_ANTIDESLIZANTE" localSheetId="1">#REF!</definedName>
    <definedName name="CERAMICA_ANTIDESLIZANTE">#REF!</definedName>
    <definedName name="CERAMICA_ANTIDESLIZANTE_10" localSheetId="1">#REF!</definedName>
    <definedName name="CERAMICA_ANTIDESLIZANTE_10">#REF!</definedName>
    <definedName name="CERAMICA_ANTIDESLIZANTE_11" localSheetId="1">#REF!</definedName>
    <definedName name="CERAMICA_ANTIDESLIZANTE_11">#REF!</definedName>
    <definedName name="CERAMICA_ANTIDESLIZANTE_6" localSheetId="1">#REF!</definedName>
    <definedName name="CERAMICA_ANTIDESLIZANTE_6">#REF!</definedName>
    <definedName name="CERAMICA_ANTIDESLIZANTE_7" localSheetId="1">#REF!</definedName>
    <definedName name="CERAMICA_ANTIDESLIZANTE_7">#REF!</definedName>
    <definedName name="CERAMICA_ANTIDESLIZANTE_8" localSheetId="1">#REF!</definedName>
    <definedName name="CERAMICA_ANTIDESLIZANTE_8">#REF!</definedName>
    <definedName name="CERAMICA_ANTIDESLIZANTE_9" localSheetId="1">#REF!</definedName>
    <definedName name="CERAMICA_ANTIDESLIZANTE_9">#REF!</definedName>
    <definedName name="CERAMICA_PISOS_40x40" localSheetId="1">#REF!</definedName>
    <definedName name="CERAMICA_PISOS_40x40">#REF!</definedName>
    <definedName name="CERAMICA_PISOS_40x40_10" localSheetId="1">#REF!</definedName>
    <definedName name="CERAMICA_PISOS_40x40_10">#REF!</definedName>
    <definedName name="CERAMICA_PISOS_40x40_11" localSheetId="1">#REF!</definedName>
    <definedName name="CERAMICA_PISOS_40x40_11">#REF!</definedName>
    <definedName name="CERAMICA_PISOS_40x40_6" localSheetId="1">#REF!</definedName>
    <definedName name="CERAMICA_PISOS_40x40_6">#REF!</definedName>
    <definedName name="CERAMICA_PISOS_40x40_7" localSheetId="1">#REF!</definedName>
    <definedName name="CERAMICA_PISOS_40x40_7">#REF!</definedName>
    <definedName name="CERAMICA_PISOS_40x40_8" localSheetId="1">#REF!</definedName>
    <definedName name="CERAMICA_PISOS_40x40_8">#REF!</definedName>
    <definedName name="CERAMICA_PISOS_40x40_9" localSheetId="1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[25]INSU!$B$104</definedName>
    <definedName name="CHAZOS" localSheetId="0">#REF!</definedName>
    <definedName name="CHAZOS" localSheetId="1">#REF!</definedName>
    <definedName name="CHAZOS">#REF!</definedName>
    <definedName name="CHAZOS_10" localSheetId="1">#REF!</definedName>
    <definedName name="CHAZOS_10">#REF!</definedName>
    <definedName name="CHAZOS_11" localSheetId="1">#REF!</definedName>
    <definedName name="CHAZOS_11">#REF!</definedName>
    <definedName name="CHAZOS_6" localSheetId="1">#REF!</definedName>
    <definedName name="CHAZOS_6">#REF!</definedName>
    <definedName name="CHAZOS_7" localSheetId="1">#REF!</definedName>
    <definedName name="CHAZOS_7">#REF!</definedName>
    <definedName name="CHAZOS_8" localSheetId="1">#REF!</definedName>
    <definedName name="CHAZOS_8">#REF!</definedName>
    <definedName name="CHAZOS_9" localSheetId="1">#REF!</definedName>
    <definedName name="CHAZOS_9">#REF!</definedName>
    <definedName name="CHEQUE_HORZ_34" localSheetId="1">#REF!</definedName>
    <definedName name="CHEQUE_HORZ_34">#REF!</definedName>
    <definedName name="CHEQUE_HORZ_34_10" localSheetId="1">#REF!</definedName>
    <definedName name="CHEQUE_HORZ_34_10">#REF!</definedName>
    <definedName name="CHEQUE_HORZ_34_11" localSheetId="1">#REF!</definedName>
    <definedName name="CHEQUE_HORZ_34_11">#REF!</definedName>
    <definedName name="CHEQUE_HORZ_34_6" localSheetId="1">#REF!</definedName>
    <definedName name="CHEQUE_HORZ_34_6">#REF!</definedName>
    <definedName name="CHEQUE_HORZ_34_7" localSheetId="1">#REF!</definedName>
    <definedName name="CHEQUE_HORZ_34_7">#REF!</definedName>
    <definedName name="CHEQUE_HORZ_34_8" localSheetId="1">#REF!</definedName>
    <definedName name="CHEQUE_HORZ_34_8">#REF!</definedName>
    <definedName name="CHEQUE_HORZ_34_9" localSheetId="1">#REF!</definedName>
    <definedName name="CHEQUE_HORZ_34_9">#REF!</definedName>
    <definedName name="CHEQUE_VERT_34" localSheetId="1">#REF!</definedName>
    <definedName name="CHEQUE_VERT_34">#REF!</definedName>
    <definedName name="CHEQUE_VERT_34_10" localSheetId="1">#REF!</definedName>
    <definedName name="CHEQUE_VERT_34_10">#REF!</definedName>
    <definedName name="CHEQUE_VERT_34_11" localSheetId="1">#REF!</definedName>
    <definedName name="CHEQUE_VERT_34_11">#REF!</definedName>
    <definedName name="CHEQUE_VERT_34_6" localSheetId="1">#REF!</definedName>
    <definedName name="CHEQUE_VERT_34_6">#REF!</definedName>
    <definedName name="CHEQUE_VERT_34_7" localSheetId="1">#REF!</definedName>
    <definedName name="CHEQUE_VERT_34_7">#REF!</definedName>
    <definedName name="CHEQUE_VERT_34_8" localSheetId="1">#REF!</definedName>
    <definedName name="CHEQUE_VERT_34_8">#REF!</definedName>
    <definedName name="CHEQUE_VERT_34_9" localSheetId="1">#REF!</definedName>
    <definedName name="CHEQUE_VERT_34_9">#REF!</definedName>
    <definedName name="CLAVO_ACERO" localSheetId="0">[15]INSU!$D$130</definedName>
    <definedName name="CLAVO_ACERO" localSheetId="1">#REF!</definedName>
    <definedName name="CLAVO_ACERO">#REF!</definedName>
    <definedName name="CLAVO_ACERO_10" localSheetId="0">#REF!</definedName>
    <definedName name="CLAVO_ACERO_10" localSheetId="1">#REF!</definedName>
    <definedName name="CLAVO_ACERO_10">#REF!</definedName>
    <definedName name="CLAVO_ACERO_11" localSheetId="1">#REF!</definedName>
    <definedName name="CLAVO_ACERO_11">#REF!</definedName>
    <definedName name="CLAVO_ACERO_5" localSheetId="1">#REF!</definedName>
    <definedName name="CLAVO_ACERO_5">#REF!</definedName>
    <definedName name="CLAVO_ACERO_6" localSheetId="1">#REF!</definedName>
    <definedName name="CLAVO_ACERO_6">#REF!</definedName>
    <definedName name="CLAVO_ACERO_7" localSheetId="1">#REF!</definedName>
    <definedName name="CLAVO_ACERO_7">#REF!</definedName>
    <definedName name="CLAVO_ACERO_8" localSheetId="1">#REF!</definedName>
    <definedName name="CLAVO_ACERO_8">#REF!</definedName>
    <definedName name="CLAVO_ACERO_9" localSheetId="1">#REF!</definedName>
    <definedName name="CLAVO_ACERO_9">#REF!</definedName>
    <definedName name="CLAVO_CORRIENTE" localSheetId="0">[15]INSU!$D$131</definedName>
    <definedName name="CLAVO_CORRIENTE" localSheetId="1">#REF!</definedName>
    <definedName name="CLAVO_CORRIENTE">#REF!</definedName>
    <definedName name="CLAVO_CORRIENTE_10" localSheetId="0">#REF!</definedName>
    <definedName name="CLAVO_CORRIENTE_10" localSheetId="1">#REF!</definedName>
    <definedName name="CLAVO_CORRIENTE_10">#REF!</definedName>
    <definedName name="CLAVO_CORRIENTE_11" localSheetId="1">#REF!</definedName>
    <definedName name="CLAVO_CORRIENTE_11">#REF!</definedName>
    <definedName name="CLAVO_CORRIENTE_5" localSheetId="1">#REF!</definedName>
    <definedName name="CLAVO_CORRIENTE_5">#REF!</definedName>
    <definedName name="CLAVO_CORRIENTE_6" localSheetId="1">#REF!</definedName>
    <definedName name="CLAVO_CORRIENTE_6">#REF!</definedName>
    <definedName name="CLAVO_CORRIENTE_7" localSheetId="1">#REF!</definedName>
    <definedName name="CLAVO_CORRIENTE_7">#REF!</definedName>
    <definedName name="CLAVO_CORRIENTE_8" localSheetId="1">#REF!</definedName>
    <definedName name="CLAVO_CORRIENTE_8">#REF!</definedName>
    <definedName name="CLAVO_CORRIENTE_9" localSheetId="1">#REF!</definedName>
    <definedName name="CLAVO_CORRIENTE_9">#REF!</definedName>
    <definedName name="CLAVO_ZINC" localSheetId="1">#REF!</definedName>
    <definedName name="CLAVO_ZINC">#REF!</definedName>
    <definedName name="CLAVO_ZINC_10" localSheetId="1">#REF!</definedName>
    <definedName name="CLAVO_ZINC_10">#REF!</definedName>
    <definedName name="CLAVO_ZINC_11" localSheetId="1">#REF!</definedName>
    <definedName name="CLAVO_ZINC_11">#REF!</definedName>
    <definedName name="CLAVO_ZINC_6" localSheetId="1">#REF!</definedName>
    <definedName name="CLAVO_ZINC_6">#REF!</definedName>
    <definedName name="CLAVO_ZINC_7" localSheetId="1">#REF!</definedName>
    <definedName name="CLAVO_ZINC_7">#REF!</definedName>
    <definedName name="CLAVO_ZINC_8" localSheetId="1">#REF!</definedName>
    <definedName name="CLAVO_ZINC_8">#REF!</definedName>
    <definedName name="CLAVO_ZINC_9" localSheetId="1">#REF!</definedName>
    <definedName name="CLAVO_ZINC_9">#REF!</definedName>
    <definedName name="clavos" localSheetId="1">#REF!</definedName>
    <definedName name="clavos">#REF!</definedName>
    <definedName name="Clavos_3">#N/A</definedName>
    <definedName name="clavos_6" localSheetId="0">#REF!</definedName>
    <definedName name="clavos_6" localSheetId="1">#REF!</definedName>
    <definedName name="clavos_6">#REF!</definedName>
    <definedName name="clavos_8" localSheetId="1">#REF!</definedName>
    <definedName name="clavos_8">#REF!</definedName>
    <definedName name="CLAVOSCORRIENTES">[3]insumo!$D$19</definedName>
    <definedName name="CLAVOZINC">[35]INS!$D$767</definedName>
    <definedName name="CODIGO">#N/A</definedName>
    <definedName name="CODIGO_6">NA()</definedName>
    <definedName name="CODO_ACERO_16x25a70" localSheetId="0">#REF!</definedName>
    <definedName name="CODO_ACERO_16x25a70" localSheetId="1">#REF!</definedName>
    <definedName name="CODO_ACERO_16x25a70">#REF!</definedName>
    <definedName name="CODO_ACERO_16x25a70_10" localSheetId="1">#REF!</definedName>
    <definedName name="CODO_ACERO_16x25a70_10">#REF!</definedName>
    <definedName name="CODO_ACERO_16x25a70_11" localSheetId="1">#REF!</definedName>
    <definedName name="CODO_ACERO_16x25a70_11">#REF!</definedName>
    <definedName name="CODO_ACERO_16x25a70_6" localSheetId="1">#REF!</definedName>
    <definedName name="CODO_ACERO_16x25a70_6">#REF!</definedName>
    <definedName name="CODO_ACERO_16x25a70_7" localSheetId="1">#REF!</definedName>
    <definedName name="CODO_ACERO_16x25a70_7">#REF!</definedName>
    <definedName name="CODO_ACERO_16x25a70_8" localSheetId="1">#REF!</definedName>
    <definedName name="CODO_ACERO_16x25a70_8">#REF!</definedName>
    <definedName name="CODO_ACERO_16x25a70_9" localSheetId="1">#REF!</definedName>
    <definedName name="CODO_ACERO_16x25a70_9">#REF!</definedName>
    <definedName name="CODO_ACERO_16x25menos" localSheetId="1">#REF!</definedName>
    <definedName name="CODO_ACERO_16x25menos">#REF!</definedName>
    <definedName name="CODO_ACERO_16x25menos_10" localSheetId="1">#REF!</definedName>
    <definedName name="CODO_ACERO_16x25menos_10">#REF!</definedName>
    <definedName name="CODO_ACERO_16x25menos_11" localSheetId="1">#REF!</definedName>
    <definedName name="CODO_ACERO_16x25menos_11">#REF!</definedName>
    <definedName name="CODO_ACERO_16x25menos_6" localSheetId="1">#REF!</definedName>
    <definedName name="CODO_ACERO_16x25menos_6">#REF!</definedName>
    <definedName name="CODO_ACERO_16x25menos_7" localSheetId="1">#REF!</definedName>
    <definedName name="CODO_ACERO_16x25menos_7">#REF!</definedName>
    <definedName name="CODO_ACERO_16x25menos_8" localSheetId="1">#REF!</definedName>
    <definedName name="CODO_ACERO_16x25menos_8">#REF!</definedName>
    <definedName name="CODO_ACERO_16x25menos_9" localSheetId="1">#REF!</definedName>
    <definedName name="CODO_ACERO_16x25menos_9">#REF!</definedName>
    <definedName name="CODO_ACERO_16x45" localSheetId="0">#REF!</definedName>
    <definedName name="CODO_ACERO_16x45">[36]INSU!$D$284</definedName>
    <definedName name="CODO_ACERO_16x45_10" localSheetId="1">#REF!</definedName>
    <definedName name="CODO_ACERO_16x45_10">#REF!</definedName>
    <definedName name="CODO_ACERO_16x45_11" localSheetId="1">#REF!</definedName>
    <definedName name="CODO_ACERO_16x45_11">#REF!</definedName>
    <definedName name="CODO_ACERO_16x45_6" localSheetId="1">#REF!</definedName>
    <definedName name="CODO_ACERO_16x45_6">#REF!</definedName>
    <definedName name="CODO_ACERO_16x45_7" localSheetId="1">#REF!</definedName>
    <definedName name="CODO_ACERO_16x45_7">#REF!</definedName>
    <definedName name="CODO_ACERO_16x45_8" localSheetId="1">#REF!</definedName>
    <definedName name="CODO_ACERO_16x45_8">#REF!</definedName>
    <definedName name="CODO_ACERO_16x45_9" localSheetId="1">#REF!</definedName>
    <definedName name="CODO_ACERO_16x45_9">#REF!</definedName>
    <definedName name="CODO_ACERO_16x70mas" localSheetId="1">#REF!</definedName>
    <definedName name="CODO_ACERO_16x70mas">#REF!</definedName>
    <definedName name="CODO_ACERO_16x70mas_10" localSheetId="1">#REF!</definedName>
    <definedName name="CODO_ACERO_16x70mas_10">#REF!</definedName>
    <definedName name="CODO_ACERO_16x70mas_11" localSheetId="1">#REF!</definedName>
    <definedName name="CODO_ACERO_16x70mas_11">#REF!</definedName>
    <definedName name="CODO_ACERO_16x70mas_6" localSheetId="1">#REF!</definedName>
    <definedName name="CODO_ACERO_16x70mas_6">#REF!</definedName>
    <definedName name="CODO_ACERO_16x70mas_7" localSheetId="1">#REF!</definedName>
    <definedName name="CODO_ACERO_16x70mas_7">#REF!</definedName>
    <definedName name="CODO_ACERO_16x70mas_8" localSheetId="1">#REF!</definedName>
    <definedName name="CODO_ACERO_16x70mas_8">#REF!</definedName>
    <definedName name="CODO_ACERO_16x70mas_9" localSheetId="1">#REF!</definedName>
    <definedName name="CODO_ACERO_16x70mas_9">#REF!</definedName>
    <definedName name="CODO_ACERO_16x90" localSheetId="1">#REF!</definedName>
    <definedName name="CODO_ACERO_16x90">#REF!</definedName>
    <definedName name="CODO_ACERO_16x90_10" localSheetId="1">#REF!</definedName>
    <definedName name="CODO_ACERO_16x90_10">#REF!</definedName>
    <definedName name="CODO_ACERO_16x90_11" localSheetId="1">#REF!</definedName>
    <definedName name="CODO_ACERO_16x90_11">#REF!</definedName>
    <definedName name="CODO_ACERO_16x90_6" localSheetId="1">#REF!</definedName>
    <definedName name="CODO_ACERO_16x90_6">#REF!</definedName>
    <definedName name="CODO_ACERO_16x90_7" localSheetId="1">#REF!</definedName>
    <definedName name="CODO_ACERO_16x90_7">#REF!</definedName>
    <definedName name="CODO_ACERO_16x90_8" localSheetId="1">#REF!</definedName>
    <definedName name="CODO_ACERO_16x90_8">#REF!</definedName>
    <definedName name="CODO_ACERO_16x90_9" localSheetId="1">#REF!</definedName>
    <definedName name="CODO_ACERO_16x90_9">#REF!</definedName>
    <definedName name="CODO_ACERO_20x90" localSheetId="1">#REF!</definedName>
    <definedName name="CODO_ACERO_20x90">#REF!</definedName>
    <definedName name="CODO_ACERO_20x90_10" localSheetId="1">#REF!</definedName>
    <definedName name="CODO_ACERO_20x90_10">#REF!</definedName>
    <definedName name="CODO_ACERO_20x90_11" localSheetId="1">#REF!</definedName>
    <definedName name="CODO_ACERO_20x90_11">#REF!</definedName>
    <definedName name="CODO_ACERO_20x90_6" localSheetId="1">#REF!</definedName>
    <definedName name="CODO_ACERO_20x90_6">#REF!</definedName>
    <definedName name="CODO_ACERO_20x90_7" localSheetId="1">#REF!</definedName>
    <definedName name="CODO_ACERO_20x90_7">#REF!</definedName>
    <definedName name="CODO_ACERO_20x90_8" localSheetId="1">#REF!</definedName>
    <definedName name="CODO_ACERO_20x90_8">#REF!</definedName>
    <definedName name="CODO_ACERO_20x90_9" localSheetId="1">#REF!</definedName>
    <definedName name="CODO_ACERO_20x90_9">#REF!</definedName>
    <definedName name="CODO_ACERO_3x45" localSheetId="1">#REF!</definedName>
    <definedName name="CODO_ACERO_3x45">#REF!</definedName>
    <definedName name="CODO_ACERO_3x45_10" localSheetId="1">#REF!</definedName>
    <definedName name="CODO_ACERO_3x45_10">#REF!</definedName>
    <definedName name="CODO_ACERO_3x45_11" localSheetId="1">#REF!</definedName>
    <definedName name="CODO_ACERO_3x45_11">#REF!</definedName>
    <definedName name="CODO_ACERO_3x45_6" localSheetId="1">#REF!</definedName>
    <definedName name="CODO_ACERO_3x45_6">#REF!</definedName>
    <definedName name="CODO_ACERO_3x45_7" localSheetId="1">#REF!</definedName>
    <definedName name="CODO_ACERO_3x45_7">#REF!</definedName>
    <definedName name="CODO_ACERO_3x45_8" localSheetId="1">#REF!</definedName>
    <definedName name="CODO_ACERO_3x45_8">#REF!</definedName>
    <definedName name="CODO_ACERO_3x45_9" localSheetId="1">#REF!</definedName>
    <definedName name="CODO_ACERO_3x45_9">#REF!</definedName>
    <definedName name="CODO_ACERO_3x90" localSheetId="1">#REF!</definedName>
    <definedName name="CODO_ACERO_3x90">#REF!</definedName>
    <definedName name="CODO_ACERO_3x90_10" localSheetId="1">#REF!</definedName>
    <definedName name="CODO_ACERO_3x90_10">#REF!</definedName>
    <definedName name="CODO_ACERO_3x90_11" localSheetId="1">#REF!</definedName>
    <definedName name="CODO_ACERO_3x90_11">#REF!</definedName>
    <definedName name="CODO_ACERO_3x90_6" localSheetId="1">#REF!</definedName>
    <definedName name="CODO_ACERO_3x90_6">#REF!</definedName>
    <definedName name="CODO_ACERO_3x90_7" localSheetId="1">#REF!</definedName>
    <definedName name="CODO_ACERO_3x90_7">#REF!</definedName>
    <definedName name="CODO_ACERO_3x90_8" localSheetId="1">#REF!</definedName>
    <definedName name="CODO_ACERO_3x90_8">#REF!</definedName>
    <definedName name="CODO_ACERO_3x90_9" localSheetId="1">#REF!</definedName>
    <definedName name="CODO_ACERO_3x90_9">#REF!</definedName>
    <definedName name="CODO_ACERO_4X45" localSheetId="1">#REF!</definedName>
    <definedName name="CODO_ACERO_4X45">#REF!</definedName>
    <definedName name="CODO_ACERO_4X45_10" localSheetId="1">#REF!</definedName>
    <definedName name="CODO_ACERO_4X45_10">#REF!</definedName>
    <definedName name="CODO_ACERO_4X45_11" localSheetId="1">#REF!</definedName>
    <definedName name="CODO_ACERO_4X45_11">#REF!</definedName>
    <definedName name="CODO_ACERO_4X45_6" localSheetId="1">#REF!</definedName>
    <definedName name="CODO_ACERO_4X45_6">#REF!</definedName>
    <definedName name="CODO_ACERO_4X45_7" localSheetId="1">#REF!</definedName>
    <definedName name="CODO_ACERO_4X45_7">#REF!</definedName>
    <definedName name="CODO_ACERO_4X45_8" localSheetId="1">#REF!</definedName>
    <definedName name="CODO_ACERO_4X45_8">#REF!</definedName>
    <definedName name="CODO_ACERO_4X45_9" localSheetId="1">#REF!</definedName>
    <definedName name="CODO_ACERO_4X45_9">#REF!</definedName>
    <definedName name="CODO_ACERO_4X90" localSheetId="1">#REF!</definedName>
    <definedName name="CODO_ACERO_4X90">#REF!</definedName>
    <definedName name="CODO_ACERO_4X90_10" localSheetId="1">#REF!</definedName>
    <definedName name="CODO_ACERO_4X90_10">#REF!</definedName>
    <definedName name="CODO_ACERO_4X90_11" localSheetId="1">#REF!</definedName>
    <definedName name="CODO_ACERO_4X90_11">#REF!</definedName>
    <definedName name="CODO_ACERO_4X90_6" localSheetId="1">#REF!</definedName>
    <definedName name="CODO_ACERO_4X90_6">#REF!</definedName>
    <definedName name="CODO_ACERO_4X90_7" localSheetId="1">#REF!</definedName>
    <definedName name="CODO_ACERO_4X90_7">#REF!</definedName>
    <definedName name="CODO_ACERO_4X90_8" localSheetId="1">#REF!</definedName>
    <definedName name="CODO_ACERO_4X90_8">#REF!</definedName>
    <definedName name="CODO_ACERO_4X90_9" localSheetId="1">#REF!</definedName>
    <definedName name="CODO_ACERO_4X90_9">#REF!</definedName>
    <definedName name="CODO_ACERO_6x25a70" localSheetId="0">#REF!</definedName>
    <definedName name="CODO_ACERO_6x25a70">[36]INSU!$D$298</definedName>
    <definedName name="CODO_ACERO_6x25a70_10" localSheetId="1">#REF!</definedName>
    <definedName name="CODO_ACERO_6x25a70_10">#REF!</definedName>
    <definedName name="CODO_ACERO_6x25a70_11" localSheetId="1">#REF!</definedName>
    <definedName name="CODO_ACERO_6x25a70_11">#REF!</definedName>
    <definedName name="CODO_ACERO_6x25a70_6" localSheetId="1">#REF!</definedName>
    <definedName name="CODO_ACERO_6x25a70_6">#REF!</definedName>
    <definedName name="CODO_ACERO_6x25a70_7" localSheetId="1">#REF!</definedName>
    <definedName name="CODO_ACERO_6x25a70_7">#REF!</definedName>
    <definedName name="CODO_ACERO_6x25a70_8" localSheetId="1">#REF!</definedName>
    <definedName name="CODO_ACERO_6x25a70_8">#REF!</definedName>
    <definedName name="CODO_ACERO_6x25a70_9" localSheetId="1">#REF!</definedName>
    <definedName name="CODO_ACERO_6x25a70_9">#REF!</definedName>
    <definedName name="CODO_ACERO_6x25menos" localSheetId="1">#REF!</definedName>
    <definedName name="CODO_ACERO_6x25menos">#REF!</definedName>
    <definedName name="CODO_ACERO_6x25menos_10" localSheetId="1">#REF!</definedName>
    <definedName name="CODO_ACERO_6x25menos_10">#REF!</definedName>
    <definedName name="CODO_ACERO_6x25menos_11" localSheetId="1">#REF!</definedName>
    <definedName name="CODO_ACERO_6x25menos_11">#REF!</definedName>
    <definedName name="CODO_ACERO_6x25menos_6" localSheetId="1">#REF!</definedName>
    <definedName name="CODO_ACERO_6x25menos_6">#REF!</definedName>
    <definedName name="CODO_ACERO_6x25menos_7" localSheetId="1">#REF!</definedName>
    <definedName name="CODO_ACERO_6x25menos_7">#REF!</definedName>
    <definedName name="CODO_ACERO_6x25menos_8" localSheetId="1">#REF!</definedName>
    <definedName name="CODO_ACERO_6x25menos_8">#REF!</definedName>
    <definedName name="CODO_ACERO_6x25menos_9" localSheetId="1">#REF!</definedName>
    <definedName name="CODO_ACERO_6x25menos_9">#REF!</definedName>
    <definedName name="CODO_ACERO_6x70mas" localSheetId="1">#REF!</definedName>
    <definedName name="CODO_ACERO_6x70mas">#REF!</definedName>
    <definedName name="CODO_ACERO_6x70mas_10" localSheetId="1">#REF!</definedName>
    <definedName name="CODO_ACERO_6x70mas_10">#REF!</definedName>
    <definedName name="CODO_ACERO_6x70mas_11" localSheetId="1">#REF!</definedName>
    <definedName name="CODO_ACERO_6x70mas_11">#REF!</definedName>
    <definedName name="CODO_ACERO_6x70mas_6" localSheetId="1">#REF!</definedName>
    <definedName name="CODO_ACERO_6x70mas_6">#REF!</definedName>
    <definedName name="CODO_ACERO_6x70mas_7" localSheetId="1">#REF!</definedName>
    <definedName name="CODO_ACERO_6x70mas_7">#REF!</definedName>
    <definedName name="CODO_ACERO_6x70mas_8" localSheetId="1">#REF!</definedName>
    <definedName name="CODO_ACERO_6x70mas_8">#REF!</definedName>
    <definedName name="CODO_ACERO_6x70mas_9" localSheetId="1">#REF!</definedName>
    <definedName name="CODO_ACERO_6x70mas_9">#REF!</definedName>
    <definedName name="CODO_ACERO_8x25a70" localSheetId="1">#REF!</definedName>
    <definedName name="CODO_ACERO_8x25a70">#REF!</definedName>
    <definedName name="CODO_ACERO_8x25a70_10" localSheetId="1">#REF!</definedName>
    <definedName name="CODO_ACERO_8x25a70_10">#REF!</definedName>
    <definedName name="CODO_ACERO_8x25a70_11" localSheetId="1">#REF!</definedName>
    <definedName name="CODO_ACERO_8x25a70_11">#REF!</definedName>
    <definedName name="CODO_ACERO_8x25a70_6" localSheetId="1">#REF!</definedName>
    <definedName name="CODO_ACERO_8x25a70_6">#REF!</definedName>
    <definedName name="CODO_ACERO_8x25a70_7" localSheetId="1">#REF!</definedName>
    <definedName name="CODO_ACERO_8x25a70_7">#REF!</definedName>
    <definedName name="CODO_ACERO_8x25a70_8" localSheetId="1">#REF!</definedName>
    <definedName name="CODO_ACERO_8x25a70_8">#REF!</definedName>
    <definedName name="CODO_ACERO_8x25a70_9" localSheetId="1">#REF!</definedName>
    <definedName name="CODO_ACERO_8x25a70_9">#REF!</definedName>
    <definedName name="CODO_ACERO_8x25menos" localSheetId="1">#REF!</definedName>
    <definedName name="CODO_ACERO_8x25menos">#REF!</definedName>
    <definedName name="CODO_ACERO_8x25menos_10" localSheetId="1">#REF!</definedName>
    <definedName name="CODO_ACERO_8x25menos_10">#REF!</definedName>
    <definedName name="CODO_ACERO_8x25menos_11" localSheetId="1">#REF!</definedName>
    <definedName name="CODO_ACERO_8x25menos_11">#REF!</definedName>
    <definedName name="CODO_ACERO_8x25menos_6" localSheetId="1">#REF!</definedName>
    <definedName name="CODO_ACERO_8x25menos_6">#REF!</definedName>
    <definedName name="CODO_ACERO_8x25menos_7" localSheetId="1">#REF!</definedName>
    <definedName name="CODO_ACERO_8x25menos_7">#REF!</definedName>
    <definedName name="CODO_ACERO_8x25menos_8" localSheetId="1">#REF!</definedName>
    <definedName name="CODO_ACERO_8x25menos_8">#REF!</definedName>
    <definedName name="CODO_ACERO_8x25menos_9" localSheetId="1">#REF!</definedName>
    <definedName name="CODO_ACERO_8x25menos_9">#REF!</definedName>
    <definedName name="CODO_ACERO_8x45" localSheetId="1">#REF!</definedName>
    <definedName name="CODO_ACERO_8x45">#REF!</definedName>
    <definedName name="CODO_ACERO_8x45_10" localSheetId="1">#REF!</definedName>
    <definedName name="CODO_ACERO_8x45_10">#REF!</definedName>
    <definedName name="CODO_ACERO_8x45_11" localSheetId="1">#REF!</definedName>
    <definedName name="CODO_ACERO_8x45_11">#REF!</definedName>
    <definedName name="CODO_ACERO_8x45_6" localSheetId="1">#REF!</definedName>
    <definedName name="CODO_ACERO_8x45_6">#REF!</definedName>
    <definedName name="CODO_ACERO_8x45_7" localSheetId="1">#REF!</definedName>
    <definedName name="CODO_ACERO_8x45_7">#REF!</definedName>
    <definedName name="CODO_ACERO_8x45_8" localSheetId="1">#REF!</definedName>
    <definedName name="CODO_ACERO_8x45_8">#REF!</definedName>
    <definedName name="CODO_ACERO_8x45_9" localSheetId="1">#REF!</definedName>
    <definedName name="CODO_ACERO_8x45_9">#REF!</definedName>
    <definedName name="CODO_ACERO_8x70mas" localSheetId="1">#REF!</definedName>
    <definedName name="CODO_ACERO_8x70mas">#REF!</definedName>
    <definedName name="CODO_ACERO_8x70mas_10" localSheetId="1">#REF!</definedName>
    <definedName name="CODO_ACERO_8x70mas_10">#REF!</definedName>
    <definedName name="CODO_ACERO_8x70mas_11" localSheetId="1">#REF!</definedName>
    <definedName name="CODO_ACERO_8x70mas_11">#REF!</definedName>
    <definedName name="CODO_ACERO_8x70mas_6" localSheetId="1">#REF!</definedName>
    <definedName name="CODO_ACERO_8x70mas_6">#REF!</definedName>
    <definedName name="CODO_ACERO_8x70mas_7" localSheetId="1">#REF!</definedName>
    <definedName name="CODO_ACERO_8x70mas_7">#REF!</definedName>
    <definedName name="CODO_ACERO_8x70mas_8" localSheetId="1">#REF!</definedName>
    <definedName name="CODO_ACERO_8x70mas_8">#REF!</definedName>
    <definedName name="CODO_ACERO_8x70mas_9" localSheetId="1">#REF!</definedName>
    <definedName name="CODO_ACERO_8x70mas_9">#REF!</definedName>
    <definedName name="CODO_ACERO_8x90" localSheetId="1">#REF!</definedName>
    <definedName name="CODO_ACERO_8x90">#REF!</definedName>
    <definedName name="CODO_ACERO_8x90_10" localSheetId="1">#REF!</definedName>
    <definedName name="CODO_ACERO_8x90_10">#REF!</definedName>
    <definedName name="CODO_ACERO_8x90_11" localSheetId="1">#REF!</definedName>
    <definedName name="CODO_ACERO_8x90_11">#REF!</definedName>
    <definedName name="CODO_ACERO_8x90_6" localSheetId="1">#REF!</definedName>
    <definedName name="CODO_ACERO_8x90_6">#REF!</definedName>
    <definedName name="CODO_ACERO_8x90_7" localSheetId="1">#REF!</definedName>
    <definedName name="CODO_ACERO_8x90_7">#REF!</definedName>
    <definedName name="CODO_ACERO_8x90_8" localSheetId="1">#REF!</definedName>
    <definedName name="CODO_ACERO_8x90_8">#REF!</definedName>
    <definedName name="CODO_ACERO_8x90_9" localSheetId="1">#REF!</definedName>
    <definedName name="CODO_ACERO_8x90_9">#REF!</definedName>
    <definedName name="CODO_CPVC_12x90" localSheetId="1">#REF!</definedName>
    <definedName name="CODO_CPVC_12x90">#REF!</definedName>
    <definedName name="CODO_CPVC_12x90_10" localSheetId="1">#REF!</definedName>
    <definedName name="CODO_CPVC_12x90_10">#REF!</definedName>
    <definedName name="CODO_CPVC_12x90_11" localSheetId="1">#REF!</definedName>
    <definedName name="CODO_CPVC_12x90_11">#REF!</definedName>
    <definedName name="CODO_CPVC_12x90_6" localSheetId="1">#REF!</definedName>
    <definedName name="CODO_CPVC_12x90_6">#REF!</definedName>
    <definedName name="CODO_CPVC_12x90_7" localSheetId="1">#REF!</definedName>
    <definedName name="CODO_CPVC_12x90_7">#REF!</definedName>
    <definedName name="CODO_CPVC_12x90_8" localSheetId="1">#REF!</definedName>
    <definedName name="CODO_CPVC_12x90_8">#REF!</definedName>
    <definedName name="CODO_CPVC_12x90_9" localSheetId="1">#REF!</definedName>
    <definedName name="CODO_CPVC_12x90_9">#REF!</definedName>
    <definedName name="CODO_ELEC_1" localSheetId="1">#REF!</definedName>
    <definedName name="CODO_ELEC_1">#REF!</definedName>
    <definedName name="CODO_ELEC_1_10" localSheetId="1">#REF!</definedName>
    <definedName name="CODO_ELEC_1_10">#REF!</definedName>
    <definedName name="CODO_ELEC_1_11" localSheetId="1">#REF!</definedName>
    <definedName name="CODO_ELEC_1_11">#REF!</definedName>
    <definedName name="CODO_ELEC_1_6" localSheetId="1">#REF!</definedName>
    <definedName name="CODO_ELEC_1_6">#REF!</definedName>
    <definedName name="CODO_ELEC_1_7" localSheetId="1">#REF!</definedName>
    <definedName name="CODO_ELEC_1_7">#REF!</definedName>
    <definedName name="CODO_ELEC_1_8" localSheetId="1">#REF!</definedName>
    <definedName name="CODO_ELEC_1_8">#REF!</definedName>
    <definedName name="CODO_ELEC_1_9" localSheetId="1">#REF!</definedName>
    <definedName name="CODO_ELEC_1_9">#REF!</definedName>
    <definedName name="CODO_ELEC_12" localSheetId="1">#REF!</definedName>
    <definedName name="CODO_ELEC_12">#REF!</definedName>
    <definedName name="CODO_ELEC_12_10" localSheetId="1">#REF!</definedName>
    <definedName name="CODO_ELEC_12_10">#REF!</definedName>
    <definedName name="CODO_ELEC_12_11" localSheetId="1">#REF!</definedName>
    <definedName name="CODO_ELEC_12_11">#REF!</definedName>
    <definedName name="CODO_ELEC_12_6" localSheetId="1">#REF!</definedName>
    <definedName name="CODO_ELEC_12_6">#REF!</definedName>
    <definedName name="CODO_ELEC_12_7" localSheetId="1">#REF!</definedName>
    <definedName name="CODO_ELEC_12_7">#REF!</definedName>
    <definedName name="CODO_ELEC_12_8" localSheetId="1">#REF!</definedName>
    <definedName name="CODO_ELEC_12_8">#REF!</definedName>
    <definedName name="CODO_ELEC_12_9" localSheetId="1">#REF!</definedName>
    <definedName name="CODO_ELEC_12_9">#REF!</definedName>
    <definedName name="CODO_ELEC_1y12" localSheetId="1">#REF!</definedName>
    <definedName name="CODO_ELEC_1y12">#REF!</definedName>
    <definedName name="CODO_ELEC_1y12_10" localSheetId="1">#REF!</definedName>
    <definedName name="CODO_ELEC_1y12_10">#REF!</definedName>
    <definedName name="CODO_ELEC_1y12_11" localSheetId="1">#REF!</definedName>
    <definedName name="CODO_ELEC_1y12_11">#REF!</definedName>
    <definedName name="CODO_ELEC_1y12_6" localSheetId="1">#REF!</definedName>
    <definedName name="CODO_ELEC_1y12_6">#REF!</definedName>
    <definedName name="CODO_ELEC_1y12_7" localSheetId="1">#REF!</definedName>
    <definedName name="CODO_ELEC_1y12_7">#REF!</definedName>
    <definedName name="CODO_ELEC_1y12_8" localSheetId="1">#REF!</definedName>
    <definedName name="CODO_ELEC_1y12_8">#REF!</definedName>
    <definedName name="CODO_ELEC_1y12_9" localSheetId="1">#REF!</definedName>
    <definedName name="CODO_ELEC_1y12_9">#REF!</definedName>
    <definedName name="CODO_ELEC_2" localSheetId="1">#REF!</definedName>
    <definedName name="CODO_ELEC_2">#REF!</definedName>
    <definedName name="CODO_ELEC_2_10" localSheetId="1">#REF!</definedName>
    <definedName name="CODO_ELEC_2_10">#REF!</definedName>
    <definedName name="CODO_ELEC_2_11" localSheetId="1">#REF!</definedName>
    <definedName name="CODO_ELEC_2_11">#REF!</definedName>
    <definedName name="CODO_ELEC_2_6" localSheetId="1">#REF!</definedName>
    <definedName name="CODO_ELEC_2_6">#REF!</definedName>
    <definedName name="CODO_ELEC_2_7" localSheetId="1">#REF!</definedName>
    <definedName name="CODO_ELEC_2_7">#REF!</definedName>
    <definedName name="CODO_ELEC_2_8" localSheetId="1">#REF!</definedName>
    <definedName name="CODO_ELEC_2_8">#REF!</definedName>
    <definedName name="CODO_ELEC_2_9" localSheetId="1">#REF!</definedName>
    <definedName name="CODO_ELEC_2_9">#REF!</definedName>
    <definedName name="CODO_ELEC_34" localSheetId="1">#REF!</definedName>
    <definedName name="CODO_ELEC_34">#REF!</definedName>
    <definedName name="CODO_ELEC_34_10" localSheetId="1">#REF!</definedName>
    <definedName name="CODO_ELEC_34_10">#REF!</definedName>
    <definedName name="CODO_ELEC_34_11" localSheetId="1">#REF!</definedName>
    <definedName name="CODO_ELEC_34_11">#REF!</definedName>
    <definedName name="CODO_ELEC_34_6" localSheetId="1">#REF!</definedName>
    <definedName name="CODO_ELEC_34_6">#REF!</definedName>
    <definedName name="CODO_ELEC_34_7" localSheetId="1">#REF!</definedName>
    <definedName name="CODO_ELEC_34_7">#REF!</definedName>
    <definedName name="CODO_ELEC_34_8" localSheetId="1">#REF!</definedName>
    <definedName name="CODO_ELEC_34_8">#REF!</definedName>
    <definedName name="CODO_ELEC_34_9" localSheetId="1">#REF!</definedName>
    <definedName name="CODO_ELEC_34_9">#REF!</definedName>
    <definedName name="CODO_HG_1_12_x90" localSheetId="1">#REF!</definedName>
    <definedName name="CODO_HG_1_12_x90">#REF!</definedName>
    <definedName name="CODO_HG_1_12_x90_10" localSheetId="1">#REF!</definedName>
    <definedName name="CODO_HG_1_12_x90_10">#REF!</definedName>
    <definedName name="CODO_HG_1_12_x90_11" localSheetId="1">#REF!</definedName>
    <definedName name="CODO_HG_1_12_x90_11">#REF!</definedName>
    <definedName name="CODO_HG_1_12_x90_6" localSheetId="1">#REF!</definedName>
    <definedName name="CODO_HG_1_12_x90_6">#REF!</definedName>
    <definedName name="CODO_HG_1_12_x90_7" localSheetId="1">#REF!</definedName>
    <definedName name="CODO_HG_1_12_x90_7">#REF!</definedName>
    <definedName name="CODO_HG_1_12_x90_8" localSheetId="1">#REF!</definedName>
    <definedName name="CODO_HG_1_12_x90_8">#REF!</definedName>
    <definedName name="CODO_HG_1_12_x90_9" localSheetId="1">#REF!</definedName>
    <definedName name="CODO_HG_1_12_x90_9">#REF!</definedName>
    <definedName name="CODO_HG_12x90" localSheetId="1">#REF!</definedName>
    <definedName name="CODO_HG_12x90">#REF!</definedName>
    <definedName name="CODO_HG_12x90_10" localSheetId="1">#REF!</definedName>
    <definedName name="CODO_HG_12x90_10">#REF!</definedName>
    <definedName name="CODO_HG_12x90_11" localSheetId="1">#REF!</definedName>
    <definedName name="CODO_HG_12x90_11">#REF!</definedName>
    <definedName name="CODO_HG_12x90_6" localSheetId="1">#REF!</definedName>
    <definedName name="CODO_HG_12x90_6">#REF!</definedName>
    <definedName name="CODO_HG_12x90_7" localSheetId="1">#REF!</definedName>
    <definedName name="CODO_HG_12x90_7">#REF!</definedName>
    <definedName name="CODO_HG_12x90_8" localSheetId="1">#REF!</definedName>
    <definedName name="CODO_HG_12x90_8">#REF!</definedName>
    <definedName name="CODO_HG_12x90_9" localSheetId="1">#REF!</definedName>
    <definedName name="CODO_HG_12x90_9">#REF!</definedName>
    <definedName name="CODO_HG_1x90" localSheetId="1">#REF!</definedName>
    <definedName name="CODO_HG_1x90">#REF!</definedName>
    <definedName name="CODO_HG_1x90_10" localSheetId="1">#REF!</definedName>
    <definedName name="CODO_HG_1x90_10">#REF!</definedName>
    <definedName name="CODO_HG_1x90_11" localSheetId="1">#REF!</definedName>
    <definedName name="CODO_HG_1x90_11">#REF!</definedName>
    <definedName name="CODO_HG_1x90_6" localSheetId="1">#REF!</definedName>
    <definedName name="CODO_HG_1x90_6">#REF!</definedName>
    <definedName name="CODO_HG_1x90_7" localSheetId="1">#REF!</definedName>
    <definedName name="CODO_HG_1x90_7">#REF!</definedName>
    <definedName name="CODO_HG_1x90_8" localSheetId="1">#REF!</definedName>
    <definedName name="CODO_HG_1x90_8">#REF!</definedName>
    <definedName name="CODO_HG_1x90_9" localSheetId="1">#REF!</definedName>
    <definedName name="CODO_HG_1x90_9">#REF!</definedName>
    <definedName name="CODO_HG_1y12x90" localSheetId="1">#REF!</definedName>
    <definedName name="CODO_HG_1y12x90">#REF!</definedName>
    <definedName name="CODO_HG_1y12x90_10" localSheetId="1">#REF!</definedName>
    <definedName name="CODO_HG_1y12x90_10">#REF!</definedName>
    <definedName name="CODO_HG_1y12x90_11" localSheetId="1">#REF!</definedName>
    <definedName name="CODO_HG_1y12x90_11">#REF!</definedName>
    <definedName name="CODO_HG_1y12x90_6" localSheetId="1">#REF!</definedName>
    <definedName name="CODO_HG_1y12x90_6">#REF!</definedName>
    <definedName name="CODO_HG_1y12x90_7" localSheetId="1">#REF!</definedName>
    <definedName name="CODO_HG_1y12x90_7">#REF!</definedName>
    <definedName name="CODO_HG_1y12x90_8" localSheetId="1">#REF!</definedName>
    <definedName name="CODO_HG_1y12x90_8">#REF!</definedName>
    <definedName name="CODO_HG_1y12x90_9" localSheetId="1">#REF!</definedName>
    <definedName name="CODO_HG_1y12x90_9">#REF!</definedName>
    <definedName name="CODO_HG_2x90" localSheetId="1">#REF!</definedName>
    <definedName name="CODO_HG_2x90">#REF!</definedName>
    <definedName name="CODO_HG_2x90_10" localSheetId="1">#REF!</definedName>
    <definedName name="CODO_HG_2x90_10">#REF!</definedName>
    <definedName name="CODO_HG_2x90_11" localSheetId="1">#REF!</definedName>
    <definedName name="CODO_HG_2x90_11">#REF!</definedName>
    <definedName name="CODO_HG_2x90_6" localSheetId="1">#REF!</definedName>
    <definedName name="CODO_HG_2x90_6">#REF!</definedName>
    <definedName name="CODO_HG_2x90_7" localSheetId="1">#REF!</definedName>
    <definedName name="CODO_HG_2x90_7">#REF!</definedName>
    <definedName name="CODO_HG_2x90_8" localSheetId="1">#REF!</definedName>
    <definedName name="CODO_HG_2x90_8">#REF!</definedName>
    <definedName name="CODO_HG_2x90_9" localSheetId="1">#REF!</definedName>
    <definedName name="CODO_HG_2x90_9">#REF!</definedName>
    <definedName name="CODO_HG_34x90" localSheetId="1">#REF!</definedName>
    <definedName name="CODO_HG_34x90">#REF!</definedName>
    <definedName name="CODO_HG_34x90_10" localSheetId="1">#REF!</definedName>
    <definedName name="CODO_HG_34x90_10">#REF!</definedName>
    <definedName name="CODO_HG_34x90_11" localSheetId="1">#REF!</definedName>
    <definedName name="CODO_HG_34x90_11">#REF!</definedName>
    <definedName name="CODO_HG_34x90_6" localSheetId="1">#REF!</definedName>
    <definedName name="CODO_HG_34x90_6">#REF!</definedName>
    <definedName name="CODO_HG_34x90_7" localSheetId="1">#REF!</definedName>
    <definedName name="CODO_HG_34x90_7">#REF!</definedName>
    <definedName name="CODO_HG_34x90_8" localSheetId="1">#REF!</definedName>
    <definedName name="CODO_HG_34x90_8">#REF!</definedName>
    <definedName name="CODO_HG_34x90_9" localSheetId="1">#REF!</definedName>
    <definedName name="CODO_HG_34x90_9">#REF!</definedName>
    <definedName name="CODO_PVC_DRE_2x45" localSheetId="1">#REF!</definedName>
    <definedName name="CODO_PVC_DRE_2x45">#REF!</definedName>
    <definedName name="CODO_PVC_DRE_2x45_10" localSheetId="1">#REF!</definedName>
    <definedName name="CODO_PVC_DRE_2x45_10">#REF!</definedName>
    <definedName name="CODO_PVC_DRE_2x45_11" localSheetId="1">#REF!</definedName>
    <definedName name="CODO_PVC_DRE_2x45_11">#REF!</definedName>
    <definedName name="CODO_PVC_DRE_2x45_6" localSheetId="1">#REF!</definedName>
    <definedName name="CODO_PVC_DRE_2x45_6">#REF!</definedName>
    <definedName name="CODO_PVC_DRE_2x45_7" localSheetId="1">#REF!</definedName>
    <definedName name="CODO_PVC_DRE_2x45_7">#REF!</definedName>
    <definedName name="CODO_PVC_DRE_2x45_8" localSheetId="1">#REF!</definedName>
    <definedName name="CODO_PVC_DRE_2x45_8">#REF!</definedName>
    <definedName name="CODO_PVC_DRE_2x45_9" localSheetId="1">#REF!</definedName>
    <definedName name="CODO_PVC_DRE_2x45_9">#REF!</definedName>
    <definedName name="CODO_PVC_DRE_2x90" localSheetId="1">#REF!</definedName>
    <definedName name="CODO_PVC_DRE_2x90">#REF!</definedName>
    <definedName name="CODO_PVC_DRE_2x90_10" localSheetId="1">#REF!</definedName>
    <definedName name="CODO_PVC_DRE_2x90_10">#REF!</definedName>
    <definedName name="CODO_PVC_DRE_2x90_11" localSheetId="1">#REF!</definedName>
    <definedName name="CODO_PVC_DRE_2x90_11">#REF!</definedName>
    <definedName name="CODO_PVC_DRE_2x90_6" localSheetId="1">#REF!</definedName>
    <definedName name="CODO_PVC_DRE_2x90_6">#REF!</definedName>
    <definedName name="CODO_PVC_DRE_2x90_7" localSheetId="1">#REF!</definedName>
    <definedName name="CODO_PVC_DRE_2x90_7">#REF!</definedName>
    <definedName name="CODO_PVC_DRE_2x90_8" localSheetId="1">#REF!</definedName>
    <definedName name="CODO_PVC_DRE_2x90_8">#REF!</definedName>
    <definedName name="CODO_PVC_DRE_2x90_9" localSheetId="1">#REF!</definedName>
    <definedName name="CODO_PVC_DRE_2x90_9">#REF!</definedName>
    <definedName name="CODO_PVC_DRE_3x45" localSheetId="1">#REF!</definedName>
    <definedName name="CODO_PVC_DRE_3x45">#REF!</definedName>
    <definedName name="CODO_PVC_DRE_3x45_10" localSheetId="1">#REF!</definedName>
    <definedName name="CODO_PVC_DRE_3x45_10">#REF!</definedName>
    <definedName name="CODO_PVC_DRE_3x45_11" localSheetId="1">#REF!</definedName>
    <definedName name="CODO_PVC_DRE_3x45_11">#REF!</definedName>
    <definedName name="CODO_PVC_DRE_3x45_6" localSheetId="1">#REF!</definedName>
    <definedName name="CODO_PVC_DRE_3x45_6">#REF!</definedName>
    <definedName name="CODO_PVC_DRE_3x45_7" localSheetId="1">#REF!</definedName>
    <definedName name="CODO_PVC_DRE_3x45_7">#REF!</definedName>
    <definedName name="CODO_PVC_DRE_3x45_8" localSheetId="1">#REF!</definedName>
    <definedName name="CODO_PVC_DRE_3x45_8">#REF!</definedName>
    <definedName name="CODO_PVC_DRE_3x45_9" localSheetId="1">#REF!</definedName>
    <definedName name="CODO_PVC_DRE_3x45_9">#REF!</definedName>
    <definedName name="CODO_PVC_DRE_3x90" localSheetId="1">#REF!</definedName>
    <definedName name="CODO_PVC_DRE_3x90">#REF!</definedName>
    <definedName name="CODO_PVC_DRE_3x90_10" localSheetId="1">#REF!</definedName>
    <definedName name="CODO_PVC_DRE_3x90_10">#REF!</definedName>
    <definedName name="CODO_PVC_DRE_3x90_11" localSheetId="1">#REF!</definedName>
    <definedName name="CODO_PVC_DRE_3x90_11">#REF!</definedName>
    <definedName name="CODO_PVC_DRE_3x90_6" localSheetId="1">#REF!</definedName>
    <definedName name="CODO_PVC_DRE_3x90_6">#REF!</definedName>
    <definedName name="CODO_PVC_DRE_3x90_7" localSheetId="1">#REF!</definedName>
    <definedName name="CODO_PVC_DRE_3x90_7">#REF!</definedName>
    <definedName name="CODO_PVC_DRE_3x90_8" localSheetId="1">#REF!</definedName>
    <definedName name="CODO_PVC_DRE_3x90_8">#REF!</definedName>
    <definedName name="CODO_PVC_DRE_3x90_9" localSheetId="1">#REF!</definedName>
    <definedName name="CODO_PVC_DRE_3x90_9">#REF!</definedName>
    <definedName name="CODO_PVC_DRE_4x45" localSheetId="1">#REF!</definedName>
    <definedName name="CODO_PVC_DRE_4x45">#REF!</definedName>
    <definedName name="CODO_PVC_DRE_4x45_10" localSheetId="1">#REF!</definedName>
    <definedName name="CODO_PVC_DRE_4x45_10">#REF!</definedName>
    <definedName name="CODO_PVC_DRE_4x45_11" localSheetId="1">#REF!</definedName>
    <definedName name="CODO_PVC_DRE_4x45_11">#REF!</definedName>
    <definedName name="CODO_PVC_DRE_4x45_6" localSheetId="1">#REF!</definedName>
    <definedName name="CODO_PVC_DRE_4x45_6">#REF!</definedName>
    <definedName name="CODO_PVC_DRE_4x45_7" localSheetId="1">#REF!</definedName>
    <definedName name="CODO_PVC_DRE_4x45_7">#REF!</definedName>
    <definedName name="CODO_PVC_DRE_4x45_8" localSheetId="1">#REF!</definedName>
    <definedName name="CODO_PVC_DRE_4x45_8">#REF!</definedName>
    <definedName name="CODO_PVC_DRE_4x45_9" localSheetId="1">#REF!</definedName>
    <definedName name="CODO_PVC_DRE_4x45_9">#REF!</definedName>
    <definedName name="CODO_PVC_DRE_4x90" localSheetId="1">#REF!</definedName>
    <definedName name="CODO_PVC_DRE_4x90">#REF!</definedName>
    <definedName name="CODO_PVC_DRE_4x90_10" localSheetId="1">#REF!</definedName>
    <definedName name="CODO_PVC_DRE_4x90_10">#REF!</definedName>
    <definedName name="CODO_PVC_DRE_4x90_11" localSheetId="1">#REF!</definedName>
    <definedName name="CODO_PVC_DRE_4x90_11">#REF!</definedName>
    <definedName name="CODO_PVC_DRE_4x90_6" localSheetId="1">#REF!</definedName>
    <definedName name="CODO_PVC_DRE_4x90_6">#REF!</definedName>
    <definedName name="CODO_PVC_DRE_4x90_7" localSheetId="1">#REF!</definedName>
    <definedName name="CODO_PVC_DRE_4x90_7">#REF!</definedName>
    <definedName name="CODO_PVC_DRE_4x90_8" localSheetId="1">#REF!</definedName>
    <definedName name="CODO_PVC_DRE_4x90_8">#REF!</definedName>
    <definedName name="CODO_PVC_DRE_4x90_9" localSheetId="1">#REF!</definedName>
    <definedName name="CODO_PVC_DRE_4x90_9">#REF!</definedName>
    <definedName name="CODO_PVC_PRES_12x90" localSheetId="1">#REF!</definedName>
    <definedName name="CODO_PVC_PRES_12x90">#REF!</definedName>
    <definedName name="CODO_PVC_PRES_12x90_10" localSheetId="1">#REF!</definedName>
    <definedName name="CODO_PVC_PRES_12x90_10">#REF!</definedName>
    <definedName name="CODO_PVC_PRES_12x90_11" localSheetId="1">#REF!</definedName>
    <definedName name="CODO_PVC_PRES_12x90_11">#REF!</definedName>
    <definedName name="CODO_PVC_PRES_12x90_6" localSheetId="1">#REF!</definedName>
    <definedName name="CODO_PVC_PRES_12x90_6">#REF!</definedName>
    <definedName name="CODO_PVC_PRES_12x90_7" localSheetId="1">#REF!</definedName>
    <definedName name="CODO_PVC_PRES_12x90_7">#REF!</definedName>
    <definedName name="CODO_PVC_PRES_12x90_8" localSheetId="1">#REF!</definedName>
    <definedName name="CODO_PVC_PRES_12x90_8">#REF!</definedName>
    <definedName name="CODO_PVC_PRES_12x90_9" localSheetId="1">#REF!</definedName>
    <definedName name="CODO_PVC_PRES_12x90_9">#REF!</definedName>
    <definedName name="CODO_PVC_PRES_1x90" localSheetId="1">#REF!</definedName>
    <definedName name="CODO_PVC_PRES_1x90">#REF!</definedName>
    <definedName name="CODO_PVC_PRES_1x90_10" localSheetId="1">#REF!</definedName>
    <definedName name="CODO_PVC_PRES_1x90_10">#REF!</definedName>
    <definedName name="CODO_PVC_PRES_1x90_11" localSheetId="1">#REF!</definedName>
    <definedName name="CODO_PVC_PRES_1x90_11">#REF!</definedName>
    <definedName name="CODO_PVC_PRES_1x90_6" localSheetId="1">#REF!</definedName>
    <definedName name="CODO_PVC_PRES_1x90_6">#REF!</definedName>
    <definedName name="CODO_PVC_PRES_1x90_7" localSheetId="1">#REF!</definedName>
    <definedName name="CODO_PVC_PRES_1x90_7">#REF!</definedName>
    <definedName name="CODO_PVC_PRES_1x90_8" localSheetId="1">#REF!</definedName>
    <definedName name="CODO_PVC_PRES_1x90_8">#REF!</definedName>
    <definedName name="CODO_PVC_PRES_1x90_9" localSheetId="1">#REF!</definedName>
    <definedName name="CODO_PVC_PRES_1x90_9">#REF!</definedName>
    <definedName name="COLA_EXT_LAVAMANOS_PVC_1_14x8" localSheetId="1">#REF!</definedName>
    <definedName name="COLA_EXT_LAVAMANOS_PVC_1_14x8">#REF!</definedName>
    <definedName name="COLA_EXT_LAVAMANOS_PVC_1_14x8_10" localSheetId="1">#REF!</definedName>
    <definedName name="COLA_EXT_LAVAMANOS_PVC_1_14x8_10">#REF!</definedName>
    <definedName name="COLA_EXT_LAVAMANOS_PVC_1_14x8_11" localSheetId="1">#REF!</definedName>
    <definedName name="COLA_EXT_LAVAMANOS_PVC_1_14x8_11">#REF!</definedName>
    <definedName name="COLA_EXT_LAVAMANOS_PVC_1_14x8_6" localSheetId="1">#REF!</definedName>
    <definedName name="COLA_EXT_LAVAMANOS_PVC_1_14x8_6">#REF!</definedName>
    <definedName name="COLA_EXT_LAVAMANOS_PVC_1_14x8_7" localSheetId="1">#REF!</definedName>
    <definedName name="COLA_EXT_LAVAMANOS_PVC_1_14x8_7">#REF!</definedName>
    <definedName name="COLA_EXT_LAVAMANOS_PVC_1_14x8_8" localSheetId="1">#REF!</definedName>
    <definedName name="COLA_EXT_LAVAMANOS_PVC_1_14x8_8">#REF!</definedName>
    <definedName name="COLA_EXT_LAVAMANOS_PVC_1_14x8_9" localSheetId="1">#REF!</definedName>
    <definedName name="COLA_EXT_LAVAMANOS_PVC_1_14x8_9">#REF!</definedName>
    <definedName name="COLC1" localSheetId="1">#REF!</definedName>
    <definedName name="COLC1">#REF!</definedName>
    <definedName name="COLC1_6" localSheetId="1">#REF!</definedName>
    <definedName name="COLC1_6">#REF!</definedName>
    <definedName name="COLC2" localSheetId="1">#REF!</definedName>
    <definedName name="COLC2">#REF!</definedName>
    <definedName name="COLC2_6" localSheetId="1">#REF!</definedName>
    <definedName name="COLC2_6">#REF!</definedName>
    <definedName name="COLC3CIR" localSheetId="1">#REF!</definedName>
    <definedName name="COLC3CIR">#REF!</definedName>
    <definedName name="COLC3CIR_6" localSheetId="1">#REF!</definedName>
    <definedName name="COLC3CIR_6">#REF!</definedName>
    <definedName name="COLC4" localSheetId="1">#REF!</definedName>
    <definedName name="COLC4">#REF!</definedName>
    <definedName name="COLC4_6" localSheetId="1">#REF!</definedName>
    <definedName name="COLC4_6">#REF!</definedName>
    <definedName name="Coloc.Ceramica.Pisos">'[37]Costos Mano de Obra'!$O$46</definedName>
    <definedName name="COLOC_BLOCK4" localSheetId="0">#REF!</definedName>
    <definedName name="COLOC_BLOCK4" localSheetId="1">#REF!</definedName>
    <definedName name="COLOC_BLOCK4">#REF!</definedName>
    <definedName name="COLOC_BLOCK4_10" localSheetId="1">#REF!</definedName>
    <definedName name="COLOC_BLOCK4_10">#REF!</definedName>
    <definedName name="COLOC_BLOCK4_11" localSheetId="1">#REF!</definedName>
    <definedName name="COLOC_BLOCK4_11">#REF!</definedName>
    <definedName name="COLOC_BLOCK4_6" localSheetId="1">#REF!</definedName>
    <definedName name="COLOC_BLOCK4_6">#REF!</definedName>
    <definedName name="COLOC_BLOCK4_7" localSheetId="1">#REF!</definedName>
    <definedName name="COLOC_BLOCK4_7">#REF!</definedName>
    <definedName name="COLOC_BLOCK4_8" localSheetId="1">#REF!</definedName>
    <definedName name="COLOC_BLOCK4_8">#REF!</definedName>
    <definedName name="COLOC_BLOCK4_9" localSheetId="1">#REF!</definedName>
    <definedName name="COLOC_BLOCK4_9">#REF!</definedName>
    <definedName name="COLOC_BLOCK6" localSheetId="1">#REF!</definedName>
    <definedName name="COLOC_BLOCK6">#REF!</definedName>
    <definedName name="COLOC_BLOCK6_10" localSheetId="1">#REF!</definedName>
    <definedName name="COLOC_BLOCK6_10">#REF!</definedName>
    <definedName name="COLOC_BLOCK6_11" localSheetId="1">#REF!</definedName>
    <definedName name="COLOC_BLOCK6_11">#REF!</definedName>
    <definedName name="COLOC_BLOCK6_6" localSheetId="1">#REF!</definedName>
    <definedName name="COLOC_BLOCK6_6">#REF!</definedName>
    <definedName name="COLOC_BLOCK6_7" localSheetId="1">#REF!</definedName>
    <definedName name="COLOC_BLOCK6_7">#REF!</definedName>
    <definedName name="COLOC_BLOCK6_8" localSheetId="1">#REF!</definedName>
    <definedName name="COLOC_BLOCK6_8">#REF!</definedName>
    <definedName name="COLOC_BLOCK6_9" localSheetId="1">#REF!</definedName>
    <definedName name="COLOC_BLOCK6_9">#REF!</definedName>
    <definedName name="COLOC_BLOCK8" localSheetId="1">#REF!</definedName>
    <definedName name="COLOC_BLOCK8">#REF!</definedName>
    <definedName name="COLOC_BLOCK8_10" localSheetId="1">#REF!</definedName>
    <definedName name="COLOC_BLOCK8_10">#REF!</definedName>
    <definedName name="COLOC_BLOCK8_11" localSheetId="1">#REF!</definedName>
    <definedName name="COLOC_BLOCK8_11">#REF!</definedName>
    <definedName name="COLOC_BLOCK8_6" localSheetId="1">#REF!</definedName>
    <definedName name="COLOC_BLOCK8_6">#REF!</definedName>
    <definedName name="COLOC_BLOCK8_7" localSheetId="1">#REF!</definedName>
    <definedName name="COLOC_BLOCK8_7">#REF!</definedName>
    <definedName name="COLOC_BLOCK8_8" localSheetId="1">#REF!</definedName>
    <definedName name="COLOC_BLOCK8_8">#REF!</definedName>
    <definedName name="COLOC_BLOCK8_9" localSheetId="1">#REF!</definedName>
    <definedName name="COLOC_BLOCK8_9">#REF!</definedName>
    <definedName name="COLOC_TUB_PEAD_16" localSheetId="1">#REF!</definedName>
    <definedName name="COLOC_TUB_PEAD_16">#REF!</definedName>
    <definedName name="COLOC_TUB_PEAD_16_10" localSheetId="1">#REF!</definedName>
    <definedName name="COLOC_TUB_PEAD_16_10">#REF!</definedName>
    <definedName name="COLOC_TUB_PEAD_16_11" localSheetId="1">#REF!</definedName>
    <definedName name="COLOC_TUB_PEAD_16_11">#REF!</definedName>
    <definedName name="COLOC_TUB_PEAD_16_6" localSheetId="1">#REF!</definedName>
    <definedName name="COLOC_TUB_PEAD_16_6">#REF!</definedName>
    <definedName name="COLOC_TUB_PEAD_16_7" localSheetId="1">#REF!</definedName>
    <definedName name="COLOC_TUB_PEAD_16_7">#REF!</definedName>
    <definedName name="COLOC_TUB_PEAD_16_8" localSheetId="1">#REF!</definedName>
    <definedName name="COLOC_TUB_PEAD_16_8">#REF!</definedName>
    <definedName name="COLOC_TUB_PEAD_16_9" localSheetId="1">#REF!</definedName>
    <definedName name="COLOC_TUB_PEAD_16_9">#REF!</definedName>
    <definedName name="COLOC_TUB_PEAD_20" localSheetId="1">#REF!</definedName>
    <definedName name="COLOC_TUB_PEAD_20">#REF!</definedName>
    <definedName name="COLOC_TUB_PEAD_20_10" localSheetId="1">#REF!</definedName>
    <definedName name="COLOC_TUB_PEAD_20_10">#REF!</definedName>
    <definedName name="COLOC_TUB_PEAD_20_11" localSheetId="1">#REF!</definedName>
    <definedName name="COLOC_TUB_PEAD_20_11">#REF!</definedName>
    <definedName name="COLOC_TUB_PEAD_20_6" localSheetId="1">#REF!</definedName>
    <definedName name="COLOC_TUB_PEAD_20_6">#REF!</definedName>
    <definedName name="COLOC_TUB_PEAD_20_7" localSheetId="1">#REF!</definedName>
    <definedName name="COLOC_TUB_PEAD_20_7">#REF!</definedName>
    <definedName name="COLOC_TUB_PEAD_20_8" localSheetId="1">#REF!</definedName>
    <definedName name="COLOC_TUB_PEAD_20_8">#REF!</definedName>
    <definedName name="COLOC_TUB_PEAD_20_9" localSheetId="1">#REF!</definedName>
    <definedName name="COLOC_TUB_PEAD_20_9">#REF!</definedName>
    <definedName name="COLOC_TUB_PEAD_8" localSheetId="1">#REF!</definedName>
    <definedName name="COLOC_TUB_PEAD_8">#REF!</definedName>
    <definedName name="COLOC_TUB_PEAD_8_10" localSheetId="1">#REF!</definedName>
    <definedName name="COLOC_TUB_PEAD_8_10">#REF!</definedName>
    <definedName name="COLOC_TUB_PEAD_8_11" localSheetId="1">#REF!</definedName>
    <definedName name="COLOC_TUB_PEAD_8_11">#REF!</definedName>
    <definedName name="COLOC_TUB_PEAD_8_6" localSheetId="1">#REF!</definedName>
    <definedName name="COLOC_TUB_PEAD_8_6">#REF!</definedName>
    <definedName name="COLOC_TUB_PEAD_8_7" localSheetId="1">#REF!</definedName>
    <definedName name="COLOC_TUB_PEAD_8_7">#REF!</definedName>
    <definedName name="COLOC_TUB_PEAD_8_8" localSheetId="1">#REF!</definedName>
    <definedName name="COLOC_TUB_PEAD_8_8">#REF!</definedName>
    <definedName name="COLOC_TUB_PEAD_8_9" localSheetId="1">#REF!</definedName>
    <definedName name="COLOC_TUB_PEAD_8_9">#REF!</definedName>
    <definedName name="COMPRESOR" localSheetId="1">#REF!</definedName>
    <definedName name="COMPRESOR">#REF!</definedName>
    <definedName name="COMPRESOR_10" localSheetId="1">#REF!</definedName>
    <definedName name="COMPRESOR_10">#REF!</definedName>
    <definedName name="COMPRESOR_11" localSheetId="1">#REF!</definedName>
    <definedName name="COMPRESOR_11">#REF!</definedName>
    <definedName name="COMPRESOR_6" localSheetId="1">#REF!</definedName>
    <definedName name="COMPRESOR_6">#REF!</definedName>
    <definedName name="COMPRESOR_7" localSheetId="1">#REF!</definedName>
    <definedName name="COMPRESOR_7">#REF!</definedName>
    <definedName name="COMPRESOR_8" localSheetId="1">#REF!</definedName>
    <definedName name="COMPRESOR_8">#REF!</definedName>
    <definedName name="COMPRESOR_9" localSheetId="1">#REF!</definedName>
    <definedName name="COMPRESOR_9">#REF!</definedName>
    <definedName name="COMPUERTA_1x1_VOLANTA" localSheetId="1">#REF!</definedName>
    <definedName name="COMPUERTA_1x1_VOLANTA">#REF!</definedName>
    <definedName name="COMPUERTA_1x1_VOLANTA_10" localSheetId="1">#REF!</definedName>
    <definedName name="COMPUERTA_1x1_VOLANTA_10">#REF!</definedName>
    <definedName name="COMPUERTA_1x1_VOLANTA_11" localSheetId="1">#REF!</definedName>
    <definedName name="COMPUERTA_1x1_VOLANTA_11">#REF!</definedName>
    <definedName name="COMPUERTA_1x1_VOLANTA_6" localSheetId="1">#REF!</definedName>
    <definedName name="COMPUERTA_1x1_VOLANTA_6">#REF!</definedName>
    <definedName name="COMPUERTA_1x1_VOLANTA_7" localSheetId="1">#REF!</definedName>
    <definedName name="COMPUERTA_1x1_VOLANTA_7">#REF!</definedName>
    <definedName name="COMPUERTA_1x1_VOLANTA_8" localSheetId="1">#REF!</definedName>
    <definedName name="COMPUERTA_1x1_VOLANTA_8">#REF!</definedName>
    <definedName name="COMPUERTA_1x1_VOLANTA_9" localSheetId="1">#REF!</definedName>
    <definedName name="COMPUERTA_1x1_VOLANTA_9">#REF!</definedName>
    <definedName name="CONTEN" localSheetId="1">#REF!</definedName>
    <definedName name="CONTEN">#REF!</definedName>
    <definedName name="CONTEN_10" localSheetId="1">#REF!</definedName>
    <definedName name="CONTEN_10">#REF!</definedName>
    <definedName name="CONTEN_11" localSheetId="1">#REF!</definedName>
    <definedName name="CONTEN_11">#REF!</definedName>
    <definedName name="CONTEN_6" localSheetId="1">#REF!</definedName>
    <definedName name="CONTEN_6">#REF!</definedName>
    <definedName name="CONTEN_7" localSheetId="1">#REF!</definedName>
    <definedName name="CONTEN_7">#REF!</definedName>
    <definedName name="CONTEN_8" localSheetId="1">#REF!</definedName>
    <definedName name="CONTEN_8">#REF!</definedName>
    <definedName name="CONTEN_9" localSheetId="1">#REF!</definedName>
    <definedName name="CONTEN_9">#REF!</definedName>
    <definedName name="control_3">"$#REF!.$#REF!$#REF!:#REF!#REF!"</definedName>
    <definedName name="COPIA" localSheetId="0">[16]INS!#REF!</definedName>
    <definedName name="COPIA" localSheetId="1">[16]INS!#REF!</definedName>
    <definedName name="COPIA">[16]INS!#REF!</definedName>
    <definedName name="COPIA_8" localSheetId="0">#REF!</definedName>
    <definedName name="COPIA_8" localSheetId="1">#REF!</definedName>
    <definedName name="COPIA_8">#REF!</definedName>
    <definedName name="costocapataz">'[32]Analisis Unit. '!$G$3</definedName>
    <definedName name="costoobrero">'[32]Analisis Unit. '!$G$5</definedName>
    <definedName name="costotecesp">'[32]Analisis Unit. '!$G$4</definedName>
    <definedName name="CRUZ_HG_1_12" localSheetId="0">#REF!</definedName>
    <definedName name="CRUZ_HG_1_12" localSheetId="1">#REF!</definedName>
    <definedName name="CRUZ_HG_1_12">#REF!</definedName>
    <definedName name="CRUZ_HG_1_12_10" localSheetId="1">#REF!</definedName>
    <definedName name="CRUZ_HG_1_12_10">#REF!</definedName>
    <definedName name="CRUZ_HG_1_12_11" localSheetId="1">#REF!</definedName>
    <definedName name="CRUZ_HG_1_12_11">#REF!</definedName>
    <definedName name="CRUZ_HG_1_12_6" localSheetId="1">#REF!</definedName>
    <definedName name="CRUZ_HG_1_12_6">#REF!</definedName>
    <definedName name="CRUZ_HG_1_12_7" localSheetId="1">#REF!</definedName>
    <definedName name="CRUZ_HG_1_12_7">#REF!</definedName>
    <definedName name="CRUZ_HG_1_12_8" localSheetId="1">#REF!</definedName>
    <definedName name="CRUZ_HG_1_12_8">#REF!</definedName>
    <definedName name="CRUZ_HG_1_12_9" localSheetId="1">#REF!</definedName>
    <definedName name="CRUZ_HG_1_12_9">#REF!</definedName>
    <definedName name="cuadro" localSheetId="0">[24]ADDENDA!#REF!</definedName>
    <definedName name="cuadro" localSheetId="1">[24]ADDENDA!#REF!</definedName>
    <definedName name="cuadro">[24]ADDENDA!#REF!</definedName>
    <definedName name="cuadro_6" localSheetId="0">#REF!</definedName>
    <definedName name="cuadro_6" localSheetId="1">#REF!</definedName>
    <definedName name="cuadro_6">#REF!</definedName>
    <definedName name="cuadro_8" localSheetId="1">#REF!</definedName>
    <definedName name="cuadro_8">#REF!</definedName>
    <definedName name="CUBETA_5Gls" localSheetId="1">#REF!</definedName>
    <definedName name="CUBETA_5Gls">#REF!</definedName>
    <definedName name="CUBETA_5Gls_10" localSheetId="1">#REF!</definedName>
    <definedName name="CUBETA_5Gls_10">#REF!</definedName>
    <definedName name="CUBETA_5Gls_11" localSheetId="1">#REF!</definedName>
    <definedName name="CUBETA_5Gls_11">#REF!</definedName>
    <definedName name="CUBETA_5Gls_6" localSheetId="1">#REF!</definedName>
    <definedName name="CUBETA_5Gls_6">#REF!</definedName>
    <definedName name="CUBETA_5Gls_7" localSheetId="1">#REF!</definedName>
    <definedName name="CUBETA_5Gls_7">#REF!</definedName>
    <definedName name="CUBETA_5Gls_8" localSheetId="1">#REF!</definedName>
    <definedName name="CUBETA_5Gls_8">#REF!</definedName>
    <definedName name="CUBETA_5Gls_9" localSheetId="1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 localSheetId="1">#REF!</definedName>
    <definedName name="CUBO_GOMA">#REF!</definedName>
    <definedName name="CUBO_GOMA_10" localSheetId="1">#REF!</definedName>
    <definedName name="CUBO_GOMA_10">#REF!</definedName>
    <definedName name="CUBO_GOMA_11" localSheetId="1">#REF!</definedName>
    <definedName name="CUBO_GOMA_11">#REF!</definedName>
    <definedName name="CUBO_GOMA_6" localSheetId="1">#REF!</definedName>
    <definedName name="CUBO_GOMA_6">#REF!</definedName>
    <definedName name="CUBO_GOMA_7" localSheetId="1">#REF!</definedName>
    <definedName name="CUBO_GOMA_7">#REF!</definedName>
    <definedName name="CUBO_GOMA_8" localSheetId="1">#REF!</definedName>
    <definedName name="CUBO_GOMA_8">#REF!</definedName>
    <definedName name="CUBO_GOMA_9" localSheetId="1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 localSheetId="1">#REF!</definedName>
    <definedName name="CUBREFALTA_INODORO_CROMO_38">#REF!</definedName>
    <definedName name="CUBREFALTA_INODORO_CROMO_38_10" localSheetId="1">#REF!</definedName>
    <definedName name="CUBREFALTA_INODORO_CROMO_38_10">#REF!</definedName>
    <definedName name="CUBREFALTA_INODORO_CROMO_38_11" localSheetId="1">#REF!</definedName>
    <definedName name="CUBREFALTA_INODORO_CROMO_38_11">#REF!</definedName>
    <definedName name="CUBREFALTA_INODORO_CROMO_38_6" localSheetId="1">#REF!</definedName>
    <definedName name="CUBREFALTA_INODORO_CROMO_38_6">#REF!</definedName>
    <definedName name="CUBREFALTA_INODORO_CROMO_38_7" localSheetId="1">#REF!</definedName>
    <definedName name="CUBREFALTA_INODORO_CROMO_38_7">#REF!</definedName>
    <definedName name="CUBREFALTA_INODORO_CROMO_38_8" localSheetId="1">#REF!</definedName>
    <definedName name="CUBREFALTA_INODORO_CROMO_38_8">#REF!</definedName>
    <definedName name="CUBREFALTA_INODORO_CROMO_38_9" localSheetId="1">#REF!</definedName>
    <definedName name="CUBREFALTA_INODORO_CROMO_38_9">#REF!</definedName>
    <definedName name="Curado_y_Aditivo_3">#N/A</definedName>
    <definedName name="CURVA_ELEC_PVC_12" localSheetId="0">#REF!</definedName>
    <definedName name="CURVA_ELEC_PVC_12" localSheetId="1">#REF!</definedName>
    <definedName name="CURVA_ELEC_PVC_12">#REF!</definedName>
    <definedName name="CURVA_ELEC_PVC_12_10" localSheetId="1">#REF!</definedName>
    <definedName name="CURVA_ELEC_PVC_12_10">#REF!</definedName>
    <definedName name="CURVA_ELEC_PVC_12_11" localSheetId="1">#REF!</definedName>
    <definedName name="CURVA_ELEC_PVC_12_11">#REF!</definedName>
    <definedName name="CURVA_ELEC_PVC_12_6" localSheetId="1">#REF!</definedName>
    <definedName name="CURVA_ELEC_PVC_12_6">#REF!</definedName>
    <definedName name="CURVA_ELEC_PVC_12_7" localSheetId="1">#REF!</definedName>
    <definedName name="CURVA_ELEC_PVC_12_7">#REF!</definedName>
    <definedName name="CURVA_ELEC_PVC_12_8" localSheetId="1">#REF!</definedName>
    <definedName name="CURVA_ELEC_PVC_12_8">#REF!</definedName>
    <definedName name="CURVA_ELEC_PVC_12_9" localSheetId="1">#REF!</definedName>
    <definedName name="CURVA_ELEC_PVC_12_9">#REF!</definedName>
    <definedName name="CURVA_ELEC_PVC_34" localSheetId="1">#REF!</definedName>
    <definedName name="CURVA_ELEC_PVC_34">#REF!</definedName>
    <definedName name="CURVA_ELEC_PVC_34_10" localSheetId="1">#REF!</definedName>
    <definedName name="CURVA_ELEC_PVC_34_10">#REF!</definedName>
    <definedName name="CURVA_ELEC_PVC_34_11" localSheetId="1">#REF!</definedName>
    <definedName name="CURVA_ELEC_PVC_34_11">#REF!</definedName>
    <definedName name="CURVA_ELEC_PVC_34_6" localSheetId="1">#REF!</definedName>
    <definedName name="CURVA_ELEC_PVC_34_6">#REF!</definedName>
    <definedName name="CURVA_ELEC_PVC_34_7" localSheetId="1">#REF!</definedName>
    <definedName name="CURVA_ELEC_PVC_34_7">#REF!</definedName>
    <definedName name="CURVA_ELEC_PVC_34_8" localSheetId="1">#REF!</definedName>
    <definedName name="CURVA_ELEC_PVC_34_8">#REF!</definedName>
    <definedName name="CURVA_ELEC_PVC_34_9" localSheetId="1">#REF!</definedName>
    <definedName name="CURVA_ELEC_PVC_34_9">#REF!</definedName>
    <definedName name="CUT_OUT_100AMP" localSheetId="1">#REF!</definedName>
    <definedName name="CUT_OUT_100AMP">#REF!</definedName>
    <definedName name="CUT_OUT_100AMP_10" localSheetId="1">#REF!</definedName>
    <definedName name="CUT_OUT_100AMP_10">#REF!</definedName>
    <definedName name="CUT_OUT_100AMP_11" localSheetId="1">#REF!</definedName>
    <definedName name="CUT_OUT_100AMP_11">#REF!</definedName>
    <definedName name="CUT_OUT_100AMP_6" localSheetId="1">#REF!</definedName>
    <definedName name="CUT_OUT_100AMP_6">#REF!</definedName>
    <definedName name="CUT_OUT_100AMP_7" localSheetId="1">#REF!</definedName>
    <definedName name="CUT_OUT_100AMP_7">#REF!</definedName>
    <definedName name="CUT_OUT_100AMP_8" localSheetId="1">#REF!</definedName>
    <definedName name="CUT_OUT_100AMP_8">#REF!</definedName>
    <definedName name="CUT_OUT_100AMP_9" localSheetId="1">#REF!</definedName>
    <definedName name="CUT_OUT_100AMP_9">#REF!</definedName>
    <definedName name="CUT_OUT_200AMP" localSheetId="1">#REF!</definedName>
    <definedName name="CUT_OUT_200AMP">#REF!</definedName>
    <definedName name="CUT_OUT_200AMP_10" localSheetId="1">#REF!</definedName>
    <definedName name="CUT_OUT_200AMP_10">#REF!</definedName>
    <definedName name="CUT_OUT_200AMP_11" localSheetId="1">#REF!</definedName>
    <definedName name="CUT_OUT_200AMP_11">#REF!</definedName>
    <definedName name="CUT_OUT_200AMP_6" localSheetId="1">#REF!</definedName>
    <definedName name="CUT_OUT_200AMP_6">#REF!</definedName>
    <definedName name="CUT_OUT_200AMP_7" localSheetId="1">#REF!</definedName>
    <definedName name="CUT_OUT_200AMP_7">#REF!</definedName>
    <definedName name="CUT_OUT_200AMP_8" localSheetId="1">#REF!</definedName>
    <definedName name="CUT_OUT_200AMP_8">#REF!</definedName>
    <definedName name="CUT_OUT_200AMP_9" localSheetId="1">#REF!</definedName>
    <definedName name="CUT_OUT_200AMP_9">#REF!</definedName>
    <definedName name="CZINC" localSheetId="0">[12]M.O.!#REF!</definedName>
    <definedName name="CZINC" localSheetId="1">[18]M.O.!#REF!</definedName>
    <definedName name="CZINC">[18]M.O.!#REF!</definedName>
    <definedName name="CZINC_6" localSheetId="0">#REF!</definedName>
    <definedName name="CZINC_6" localSheetId="1">#REF!</definedName>
    <definedName name="CZINC_6">#REF!</definedName>
    <definedName name="CZINC_8" localSheetId="1">#REF!</definedName>
    <definedName name="CZINC_8">#REF!</definedName>
    <definedName name="D" localSheetId="1">#REF!</definedName>
    <definedName name="D">#REF!</definedName>
    <definedName name="D_3">#N/A</definedName>
    <definedName name="D7H">[33]EQUIPOS!$I$9</definedName>
    <definedName name="D8K">[33]EQUIPOS!$I$8</definedName>
    <definedName name="deducciones_3">"$#REF!.$M$62"</definedName>
    <definedName name="derop" localSheetId="0">[21]M.O.!#REF!</definedName>
    <definedName name="derop" localSheetId="1">[22]M.O.!#REF!</definedName>
    <definedName name="derop">[22]M.O.!#REF!</definedName>
    <definedName name="derop_10" localSheetId="0">#REF!</definedName>
    <definedName name="derop_10" localSheetId="1">#REF!</definedName>
    <definedName name="derop_10">#REF!</definedName>
    <definedName name="derop_11" localSheetId="1">#REF!</definedName>
    <definedName name="derop_11">#REF!</definedName>
    <definedName name="derop_5" localSheetId="1">#REF!</definedName>
    <definedName name="derop_5">#REF!</definedName>
    <definedName name="derop_6" localSheetId="1">#REF!</definedName>
    <definedName name="derop_6">#REF!</definedName>
    <definedName name="derop_7" localSheetId="1">#REF!</definedName>
    <definedName name="derop_7">#REF!</definedName>
    <definedName name="derop_8" localSheetId="1">#REF!</definedName>
    <definedName name="derop_8">#REF!</definedName>
    <definedName name="derop_9" localSheetId="1">#REF!</definedName>
    <definedName name="derop_9">#REF!</definedName>
    <definedName name="DERRETIDO_BCO" localSheetId="1">#REF!</definedName>
    <definedName name="DERRETIDO_BCO">#REF!</definedName>
    <definedName name="DERRETIDO_BCO_10" localSheetId="1">#REF!</definedName>
    <definedName name="DERRETIDO_BCO_10">#REF!</definedName>
    <definedName name="DERRETIDO_BCO_11" localSheetId="1">#REF!</definedName>
    <definedName name="DERRETIDO_BCO_11">#REF!</definedName>
    <definedName name="DERRETIDO_BCO_6" localSheetId="1">#REF!</definedName>
    <definedName name="DERRETIDO_BCO_6">#REF!</definedName>
    <definedName name="DERRETIDO_BCO_7" localSheetId="1">#REF!</definedName>
    <definedName name="DERRETIDO_BCO_7">#REF!</definedName>
    <definedName name="DERRETIDO_BCO_8" localSheetId="1">#REF!</definedName>
    <definedName name="DERRETIDO_BCO_8">#REF!</definedName>
    <definedName name="DERRETIDO_BCO_9" localSheetId="1">#REF!</definedName>
    <definedName name="DERRETIDO_BCO_9">#REF!</definedName>
    <definedName name="DESAGUE_DOBLE_FREGADERO_PVC" localSheetId="1">#REF!</definedName>
    <definedName name="DESAGUE_DOBLE_FREGADERO_PVC">#REF!</definedName>
    <definedName name="DESAGUE_DOBLE_FREGADERO_PVC_10" localSheetId="1">#REF!</definedName>
    <definedName name="DESAGUE_DOBLE_FREGADERO_PVC_10">#REF!</definedName>
    <definedName name="DESAGUE_DOBLE_FREGADERO_PVC_11" localSheetId="1">#REF!</definedName>
    <definedName name="DESAGUE_DOBLE_FREGADERO_PVC_11">#REF!</definedName>
    <definedName name="DESAGUE_DOBLE_FREGADERO_PVC_6" localSheetId="1">#REF!</definedName>
    <definedName name="DESAGUE_DOBLE_FREGADERO_PVC_6">#REF!</definedName>
    <definedName name="DESAGUE_DOBLE_FREGADERO_PVC_7" localSheetId="1">#REF!</definedName>
    <definedName name="DESAGUE_DOBLE_FREGADERO_PVC_7">#REF!</definedName>
    <definedName name="DESAGUE_DOBLE_FREGADERO_PVC_8" localSheetId="1">#REF!</definedName>
    <definedName name="DESAGUE_DOBLE_FREGADERO_PVC_8">#REF!</definedName>
    <definedName name="DESAGUE_DOBLE_FREGADERO_PVC_9" localSheetId="1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 localSheetId="1">#REF!</definedName>
    <definedName name="desencofrado">#REF!</definedName>
    <definedName name="desencofrado_8" localSheetId="1">#REF!</definedName>
    <definedName name="desencofrado_8">#REF!</definedName>
    <definedName name="DESENCOFRADO_COLS" localSheetId="0">[15]MO!$B$256</definedName>
    <definedName name="DESENCOFRADO_COLS" localSheetId="1">#REF!</definedName>
    <definedName name="DESENCOFRADO_COLS">#REF!</definedName>
    <definedName name="DESENCOFRADO_COLS_10" localSheetId="0">#REF!</definedName>
    <definedName name="DESENCOFRADO_COLS_10" localSheetId="1">#REF!</definedName>
    <definedName name="DESENCOFRADO_COLS_10">#REF!</definedName>
    <definedName name="DESENCOFRADO_COLS_11" localSheetId="1">#REF!</definedName>
    <definedName name="DESENCOFRADO_COLS_11">#REF!</definedName>
    <definedName name="DESENCOFRADO_COLS_5" localSheetId="1">#REF!</definedName>
    <definedName name="DESENCOFRADO_COLS_5">#REF!</definedName>
    <definedName name="DESENCOFRADO_COLS_6" localSheetId="1">#REF!</definedName>
    <definedName name="DESENCOFRADO_COLS_6">#REF!</definedName>
    <definedName name="DESENCOFRADO_COLS_7" localSheetId="1">#REF!</definedName>
    <definedName name="DESENCOFRADO_COLS_7">#REF!</definedName>
    <definedName name="DESENCOFRADO_COLS_8" localSheetId="1">#REF!</definedName>
    <definedName name="DESENCOFRADO_COLS_8">#REF!</definedName>
    <definedName name="DESENCOFRADO_COLS_9" localSheetId="1">#REF!</definedName>
    <definedName name="DESENCOFRADO_COLS_9">#REF!</definedName>
    <definedName name="DESENCOFRADO_LOSA" localSheetId="1">#REF!</definedName>
    <definedName name="DESENCOFRADO_LOSA">#REF!</definedName>
    <definedName name="DESENCOFRADO_LOSA_10" localSheetId="1">#REF!</definedName>
    <definedName name="DESENCOFRADO_LOSA_10">#REF!</definedName>
    <definedName name="DESENCOFRADO_LOSA_11" localSheetId="1">#REF!</definedName>
    <definedName name="DESENCOFRADO_LOSA_11">#REF!</definedName>
    <definedName name="DESENCOFRADO_LOSA_6" localSheetId="1">#REF!</definedName>
    <definedName name="DESENCOFRADO_LOSA_6">#REF!</definedName>
    <definedName name="DESENCOFRADO_LOSA_7" localSheetId="1">#REF!</definedName>
    <definedName name="DESENCOFRADO_LOSA_7">#REF!</definedName>
    <definedName name="DESENCOFRADO_LOSA_8" localSheetId="1">#REF!</definedName>
    <definedName name="DESENCOFRADO_LOSA_8">#REF!</definedName>
    <definedName name="DESENCOFRADO_LOSA_9" localSheetId="1">#REF!</definedName>
    <definedName name="DESENCOFRADO_LOSA_9">#REF!</definedName>
    <definedName name="DESENCOFRADO_MURO" localSheetId="1">#REF!</definedName>
    <definedName name="DESENCOFRADO_MURO">#REF!</definedName>
    <definedName name="DESENCOFRADO_MURO_10" localSheetId="1">#REF!</definedName>
    <definedName name="DESENCOFRADO_MURO_10">#REF!</definedName>
    <definedName name="DESENCOFRADO_MURO_11" localSheetId="1">#REF!</definedName>
    <definedName name="DESENCOFRADO_MURO_11">#REF!</definedName>
    <definedName name="DESENCOFRADO_MURO_6" localSheetId="1">#REF!</definedName>
    <definedName name="DESENCOFRADO_MURO_6">#REF!</definedName>
    <definedName name="DESENCOFRADO_MURO_7" localSheetId="1">#REF!</definedName>
    <definedName name="DESENCOFRADO_MURO_7">#REF!</definedName>
    <definedName name="DESENCOFRADO_MURO_8" localSheetId="1">#REF!</definedName>
    <definedName name="DESENCOFRADO_MURO_8">#REF!</definedName>
    <definedName name="DESENCOFRADO_MURO_9" localSheetId="1">#REF!</definedName>
    <definedName name="DESENCOFRADO_MURO_9">#REF!</definedName>
    <definedName name="DESENCOFRADO_VIGA" localSheetId="1">#REF!</definedName>
    <definedName name="DESENCOFRADO_VIGA">#REF!</definedName>
    <definedName name="DESENCOFRADO_VIGA_10" localSheetId="1">#REF!</definedName>
    <definedName name="DESENCOFRADO_VIGA_10">#REF!</definedName>
    <definedName name="DESENCOFRADO_VIGA_11" localSheetId="1">#REF!</definedName>
    <definedName name="DESENCOFRADO_VIGA_11">#REF!</definedName>
    <definedName name="DESENCOFRADO_VIGA_6" localSheetId="1">#REF!</definedName>
    <definedName name="DESENCOFRADO_VIGA_6">#REF!</definedName>
    <definedName name="DESENCOFRADO_VIGA_7" localSheetId="1">#REF!</definedName>
    <definedName name="DESENCOFRADO_VIGA_7">#REF!</definedName>
    <definedName name="DESENCOFRADO_VIGA_8" localSheetId="1">#REF!</definedName>
    <definedName name="DESENCOFRADO_VIGA_8">#REF!</definedName>
    <definedName name="DESENCOFRADO_VIGA_9" localSheetId="1">#REF!</definedName>
    <definedName name="DESENCOFRADO_VIGA_9">#REF!</definedName>
    <definedName name="desencofradovigas" localSheetId="1">#REF!</definedName>
    <definedName name="desencofradovigas">#REF!</definedName>
    <definedName name="desencofradovigas_8" localSheetId="1">#REF!</definedName>
    <definedName name="desencofradovigas_8">#REF!</definedName>
    <definedName name="dfd" localSheetId="1">#REF!</definedName>
    <definedName name="dfd">#REF!</definedName>
    <definedName name="DIA" localSheetId="1">#REF!</definedName>
    <definedName name="DIA">#REF!</definedName>
    <definedName name="DIA_10" localSheetId="1">#REF!</definedName>
    <definedName name="DIA_10">#REF!</definedName>
    <definedName name="DIA_11" localSheetId="1">#REF!</definedName>
    <definedName name="DIA_11">#REF!</definedName>
    <definedName name="DIA_6" localSheetId="1">#REF!</definedName>
    <definedName name="DIA_6">#REF!</definedName>
    <definedName name="DIA_7" localSheetId="1">#REF!</definedName>
    <definedName name="DIA_7">#REF!</definedName>
    <definedName name="DIA_8" localSheetId="1">#REF!</definedName>
    <definedName name="DIA_8">#REF!</definedName>
    <definedName name="DIA_9" localSheetId="1">#REF!</definedName>
    <definedName name="DIA_9">#REF!</definedName>
    <definedName name="DIOS" localSheetId="1">#REF!</definedName>
    <definedName name="DIOS">#REF!</definedName>
    <definedName name="DISTRIBUCION_DE_AREAS_POR_NIVEL" localSheetId="1">#REF!</definedName>
    <definedName name="DISTRIBUCION_DE_AREAS_POR_NIVEL">#REF!</definedName>
    <definedName name="DISTRIBUCION_DE_AREAS_POR_NIVEL_8" localSheetId="1">#REF!</definedName>
    <definedName name="DISTRIBUCION_DE_AREAS_POR_NIVEL_8">#REF!</definedName>
    <definedName name="donatelo" localSheetId="0">[38]INS!#REF!</definedName>
    <definedName name="donatelo" localSheetId="1">[39]INS!#REF!</definedName>
    <definedName name="donatelo">[39]INS!#REF!</definedName>
    <definedName name="donatelo_10" localSheetId="0">#REF!</definedName>
    <definedName name="donatelo_10" localSheetId="1">#REF!</definedName>
    <definedName name="donatelo_10">#REF!</definedName>
    <definedName name="donatelo_11" localSheetId="1">#REF!</definedName>
    <definedName name="donatelo_11">#REF!</definedName>
    <definedName name="donatelo_5" localSheetId="1">#REF!</definedName>
    <definedName name="donatelo_5">#REF!</definedName>
    <definedName name="donatelo_6" localSheetId="1">#REF!</definedName>
    <definedName name="donatelo_6">#REF!</definedName>
    <definedName name="donatelo_7" localSheetId="1">#REF!</definedName>
    <definedName name="donatelo_7">#REF!</definedName>
    <definedName name="donatelo_8" localSheetId="1">#REF!</definedName>
    <definedName name="donatelo_8">#REF!</definedName>
    <definedName name="donatelo_9" localSheetId="1">#REF!</definedName>
    <definedName name="donatelo_9">#REF!</definedName>
    <definedName name="DUCHA_PLASTICA_CALIENTE_CROMO_12" localSheetId="1">#REF!</definedName>
    <definedName name="DUCHA_PLASTICA_CALIENTE_CROMO_12">#REF!</definedName>
    <definedName name="DUCHA_PLASTICA_CALIENTE_CROMO_12_10" localSheetId="1">#REF!</definedName>
    <definedName name="DUCHA_PLASTICA_CALIENTE_CROMO_12_10">#REF!</definedName>
    <definedName name="DUCHA_PLASTICA_CALIENTE_CROMO_12_11" localSheetId="1">#REF!</definedName>
    <definedName name="DUCHA_PLASTICA_CALIENTE_CROMO_12_11">#REF!</definedName>
    <definedName name="DUCHA_PLASTICA_CALIENTE_CROMO_12_6" localSheetId="1">#REF!</definedName>
    <definedName name="DUCHA_PLASTICA_CALIENTE_CROMO_12_6">#REF!</definedName>
    <definedName name="DUCHA_PLASTICA_CALIENTE_CROMO_12_7" localSheetId="1">#REF!</definedName>
    <definedName name="DUCHA_PLASTICA_CALIENTE_CROMO_12_7">#REF!</definedName>
    <definedName name="DUCHA_PLASTICA_CALIENTE_CROMO_12_8" localSheetId="1">#REF!</definedName>
    <definedName name="DUCHA_PLASTICA_CALIENTE_CROMO_12_8">#REF!</definedName>
    <definedName name="DUCHA_PLASTICA_CALIENTE_CROMO_12_9" localSheetId="1">#REF!</definedName>
    <definedName name="DUCHA_PLASTICA_CALIENTE_CROMO_12_9">#REF!</definedName>
    <definedName name="e" localSheetId="1">#REF!</definedName>
    <definedName name="e">#REF!</definedName>
    <definedName name="ELECTRODOS" localSheetId="1">#REF!</definedName>
    <definedName name="ELECTRODOS">#REF!</definedName>
    <definedName name="ELECTRODOS_10" localSheetId="1">#REF!</definedName>
    <definedName name="ELECTRODOS_10">#REF!</definedName>
    <definedName name="ELECTRODOS_11" localSheetId="1">#REF!</definedName>
    <definedName name="ELECTRODOS_11">#REF!</definedName>
    <definedName name="ELECTRODOS_6" localSheetId="1">#REF!</definedName>
    <definedName name="ELECTRODOS_6">#REF!</definedName>
    <definedName name="ELECTRODOS_7" localSheetId="1">#REF!</definedName>
    <definedName name="ELECTRODOS_7">#REF!</definedName>
    <definedName name="ELECTRODOS_8" localSheetId="1">#REF!</definedName>
    <definedName name="ELECTRODOS_8">#REF!</definedName>
    <definedName name="ELECTRODOS_9" localSheetId="1">#REF!</definedName>
    <definedName name="ELECTRODOS_9">#REF!</definedName>
    <definedName name="ELVIRA" localSheetId="1">#REF!</definedName>
    <definedName name="ELVIRA">#REF!</definedName>
    <definedName name="Empalme_de_Pilotes_3">#N/A</definedName>
    <definedName name="ENCACHE" localSheetId="0">#REF!</definedName>
    <definedName name="ENCACHE" localSheetId="1">#REF!</definedName>
    <definedName name="ENCACHE">#REF!</definedName>
    <definedName name="ENCACHE_10" localSheetId="1">#REF!</definedName>
    <definedName name="ENCACHE_10">#REF!</definedName>
    <definedName name="ENCACHE_11" localSheetId="1">#REF!</definedName>
    <definedName name="ENCACHE_11">#REF!</definedName>
    <definedName name="ENCACHE_6" localSheetId="1">#REF!</definedName>
    <definedName name="ENCACHE_6">#REF!</definedName>
    <definedName name="ENCACHE_7" localSheetId="1">#REF!</definedName>
    <definedName name="ENCACHE_7">#REF!</definedName>
    <definedName name="ENCACHE_8" localSheetId="1">#REF!</definedName>
    <definedName name="ENCACHE_8">#REF!</definedName>
    <definedName name="ENCACHE_9" localSheetId="1">#REF!</definedName>
    <definedName name="ENCACHE_9">#REF!</definedName>
    <definedName name="ENCOF_COLS_1" localSheetId="0">[15]MO!$B$247</definedName>
    <definedName name="ENCOF_COLS_1" localSheetId="1">#REF!</definedName>
    <definedName name="ENCOF_COLS_1">#REF!</definedName>
    <definedName name="ENCOF_COLS_1_10" localSheetId="0">#REF!</definedName>
    <definedName name="ENCOF_COLS_1_10" localSheetId="1">#REF!</definedName>
    <definedName name="ENCOF_COLS_1_10">#REF!</definedName>
    <definedName name="ENCOF_COLS_1_11" localSheetId="1">#REF!</definedName>
    <definedName name="ENCOF_COLS_1_11">#REF!</definedName>
    <definedName name="ENCOF_COLS_1_5" localSheetId="1">#REF!</definedName>
    <definedName name="ENCOF_COLS_1_5">#REF!</definedName>
    <definedName name="ENCOF_COLS_1_6" localSheetId="1">#REF!</definedName>
    <definedName name="ENCOF_COLS_1_6">#REF!</definedName>
    <definedName name="ENCOF_COLS_1_7" localSheetId="1">#REF!</definedName>
    <definedName name="ENCOF_COLS_1_7">#REF!</definedName>
    <definedName name="ENCOF_COLS_1_8" localSheetId="1">#REF!</definedName>
    <definedName name="ENCOF_COLS_1_8">#REF!</definedName>
    <definedName name="ENCOF_COLS_1_9" localSheetId="1">#REF!</definedName>
    <definedName name="ENCOF_COLS_1_9">#REF!</definedName>
    <definedName name="ENCOF_DES_TC_COL_VIGA_AMARRE" localSheetId="1">#REF!</definedName>
    <definedName name="ENCOF_DES_TC_COL_VIGA_AMARRE">#REF!</definedName>
    <definedName name="ENCOF_DES_TC_COL_VIGA_AMARRE_10" localSheetId="1">#REF!</definedName>
    <definedName name="ENCOF_DES_TC_COL_VIGA_AMARRE_10">#REF!</definedName>
    <definedName name="ENCOF_DES_TC_COL_VIGA_AMARRE_11" localSheetId="1">#REF!</definedName>
    <definedName name="ENCOF_DES_TC_COL_VIGA_AMARRE_11">#REF!</definedName>
    <definedName name="ENCOF_DES_TC_COL_VIGA_AMARRE_6" localSheetId="1">#REF!</definedName>
    <definedName name="ENCOF_DES_TC_COL_VIGA_AMARRE_6">#REF!</definedName>
    <definedName name="ENCOF_DES_TC_COL_VIGA_AMARRE_7" localSheetId="1">#REF!</definedName>
    <definedName name="ENCOF_DES_TC_COL_VIGA_AMARRE_7">#REF!</definedName>
    <definedName name="ENCOF_DES_TC_COL_VIGA_AMARRE_8" localSheetId="1">#REF!</definedName>
    <definedName name="ENCOF_DES_TC_COL_VIGA_AMARRE_8">#REF!</definedName>
    <definedName name="ENCOF_DES_TC_COL_VIGA_AMARRE_9" localSheetId="1">#REF!</definedName>
    <definedName name="ENCOF_DES_TC_COL_VIGA_AMARRE_9">#REF!</definedName>
    <definedName name="ENCOF_DES_TC_COL50" localSheetId="1">#REF!</definedName>
    <definedName name="ENCOF_DES_TC_COL50">#REF!</definedName>
    <definedName name="ENCOF_DES_TC_COL50_10" localSheetId="1">#REF!</definedName>
    <definedName name="ENCOF_DES_TC_COL50_10">#REF!</definedName>
    <definedName name="ENCOF_DES_TC_COL50_11" localSheetId="1">#REF!</definedName>
    <definedName name="ENCOF_DES_TC_COL50_11">#REF!</definedName>
    <definedName name="ENCOF_DES_TC_COL50_6" localSheetId="1">#REF!</definedName>
    <definedName name="ENCOF_DES_TC_COL50_6">#REF!</definedName>
    <definedName name="ENCOF_DES_TC_COL50_7" localSheetId="1">#REF!</definedName>
    <definedName name="ENCOF_DES_TC_COL50_7">#REF!</definedName>
    <definedName name="ENCOF_DES_TC_COL50_8" localSheetId="1">#REF!</definedName>
    <definedName name="ENCOF_DES_TC_COL50_8">#REF!</definedName>
    <definedName name="ENCOF_DES_TC_COL50_9" localSheetId="1">#REF!</definedName>
    <definedName name="ENCOF_DES_TC_COL50_9">#REF!</definedName>
    <definedName name="ENCOF_DES_TC_DINTEL_ML" localSheetId="1">#REF!</definedName>
    <definedName name="ENCOF_DES_TC_DINTEL_ML">#REF!</definedName>
    <definedName name="ENCOF_DES_TC_DINTEL_ML_10" localSheetId="1">#REF!</definedName>
    <definedName name="ENCOF_DES_TC_DINTEL_ML_10">#REF!</definedName>
    <definedName name="ENCOF_DES_TC_DINTEL_ML_11" localSheetId="1">#REF!</definedName>
    <definedName name="ENCOF_DES_TC_DINTEL_ML_11">#REF!</definedName>
    <definedName name="ENCOF_DES_TC_DINTEL_ML_6" localSheetId="1">#REF!</definedName>
    <definedName name="ENCOF_DES_TC_DINTEL_ML_6">#REF!</definedName>
    <definedName name="ENCOF_DES_TC_DINTEL_ML_7" localSheetId="1">#REF!</definedName>
    <definedName name="ENCOF_DES_TC_DINTEL_ML_7">#REF!</definedName>
    <definedName name="ENCOF_DES_TC_DINTEL_ML_8" localSheetId="1">#REF!</definedName>
    <definedName name="ENCOF_DES_TC_DINTEL_ML_8">#REF!</definedName>
    <definedName name="ENCOF_DES_TC_DINTEL_ML_9" localSheetId="1">#REF!</definedName>
    <definedName name="ENCOF_DES_TC_DINTEL_ML_9">#REF!</definedName>
    <definedName name="ENCOF_DES_TC_MUROS" localSheetId="1">#REF!</definedName>
    <definedName name="ENCOF_DES_TC_MUROS">#REF!</definedName>
    <definedName name="ENCOF_DES_TC_MUROS_10" localSheetId="1">#REF!</definedName>
    <definedName name="ENCOF_DES_TC_MUROS_10">#REF!</definedName>
    <definedName name="ENCOF_DES_TC_MUROS_11" localSheetId="1">#REF!</definedName>
    <definedName name="ENCOF_DES_TC_MUROS_11">#REF!</definedName>
    <definedName name="ENCOF_DES_TC_MUROS_6" localSheetId="1">#REF!</definedName>
    <definedName name="ENCOF_DES_TC_MUROS_6">#REF!</definedName>
    <definedName name="ENCOF_DES_TC_MUROS_7" localSheetId="1">#REF!</definedName>
    <definedName name="ENCOF_DES_TC_MUROS_7">#REF!</definedName>
    <definedName name="ENCOF_DES_TC_MUROS_8" localSheetId="1">#REF!</definedName>
    <definedName name="ENCOF_DES_TC_MUROS_8">#REF!</definedName>
    <definedName name="ENCOF_DES_TC_MUROS_9" localSheetId="1">#REF!</definedName>
    <definedName name="ENCOF_DES_TC_MUROS_9">#REF!</definedName>
    <definedName name="ENCOF_TC_LOSA" localSheetId="1">#REF!</definedName>
    <definedName name="ENCOF_TC_LOSA">#REF!</definedName>
    <definedName name="ENCOF_TC_LOSA_10" localSheetId="1">#REF!</definedName>
    <definedName name="ENCOF_TC_LOSA_10">#REF!</definedName>
    <definedName name="ENCOF_TC_LOSA_11" localSheetId="1">#REF!</definedName>
    <definedName name="ENCOF_TC_LOSA_11">#REF!</definedName>
    <definedName name="ENCOF_TC_LOSA_6" localSheetId="1">#REF!</definedName>
    <definedName name="ENCOF_TC_LOSA_6">#REF!</definedName>
    <definedName name="ENCOF_TC_LOSA_7" localSheetId="1">#REF!</definedName>
    <definedName name="ENCOF_TC_LOSA_7">#REF!</definedName>
    <definedName name="ENCOF_TC_LOSA_8" localSheetId="1">#REF!</definedName>
    <definedName name="ENCOF_TC_LOSA_8">#REF!</definedName>
    <definedName name="ENCOF_TC_LOSA_9" localSheetId="1">#REF!</definedName>
    <definedName name="ENCOF_TC_LOSA_9">#REF!</definedName>
    <definedName name="ENCOF_TC_MURO_1" localSheetId="1">#REF!</definedName>
    <definedName name="ENCOF_TC_MURO_1">#REF!</definedName>
    <definedName name="ENCOF_TC_MURO_1_10" localSheetId="1">#REF!</definedName>
    <definedName name="ENCOF_TC_MURO_1_10">#REF!</definedName>
    <definedName name="ENCOF_TC_MURO_1_11" localSheetId="1">#REF!</definedName>
    <definedName name="ENCOF_TC_MURO_1_11">#REF!</definedName>
    <definedName name="ENCOF_TC_MURO_1_6" localSheetId="1">#REF!</definedName>
    <definedName name="ENCOF_TC_MURO_1_6">#REF!</definedName>
    <definedName name="ENCOF_TC_MURO_1_7" localSheetId="1">#REF!</definedName>
    <definedName name="ENCOF_TC_MURO_1_7">#REF!</definedName>
    <definedName name="ENCOF_TC_MURO_1_8" localSheetId="1">#REF!</definedName>
    <definedName name="ENCOF_TC_MURO_1_8">#REF!</definedName>
    <definedName name="ENCOF_TC_MURO_1_9" localSheetId="1">#REF!</definedName>
    <definedName name="ENCOF_TC_MURO_1_9">#REF!</definedName>
    <definedName name="ENCOFRADO_COL_RETALLE_0.10" localSheetId="1">#REF!</definedName>
    <definedName name="ENCOFRADO_COL_RETALLE_0.10">#REF!</definedName>
    <definedName name="ENCOFRADO_COL_RETALLE_0.10_10" localSheetId="1">#REF!</definedName>
    <definedName name="ENCOFRADO_COL_RETALLE_0.10_10">#REF!</definedName>
    <definedName name="ENCOFRADO_COL_RETALLE_0.10_11" localSheetId="1">#REF!</definedName>
    <definedName name="ENCOFRADO_COL_RETALLE_0.10_11">#REF!</definedName>
    <definedName name="ENCOFRADO_COL_RETALLE_0.10_6" localSheetId="1">#REF!</definedName>
    <definedName name="ENCOFRADO_COL_RETALLE_0.10_6">#REF!</definedName>
    <definedName name="ENCOFRADO_COL_RETALLE_0.10_7" localSheetId="1">#REF!</definedName>
    <definedName name="ENCOFRADO_COL_RETALLE_0.10_7">#REF!</definedName>
    <definedName name="ENCOFRADO_COL_RETALLE_0.10_8" localSheetId="1">#REF!</definedName>
    <definedName name="ENCOFRADO_COL_RETALLE_0.10_8">#REF!</definedName>
    <definedName name="ENCOFRADO_COL_RETALLE_0.10_9" localSheetId="1">#REF!</definedName>
    <definedName name="ENCOFRADO_COL_RETALLE_0.10_9">#REF!</definedName>
    <definedName name="ENCOFRADO_ESCALERA" localSheetId="1">#REF!</definedName>
    <definedName name="ENCOFRADO_ESCALERA">#REF!</definedName>
    <definedName name="ENCOFRADO_ESCALERA_10" localSheetId="1">#REF!</definedName>
    <definedName name="ENCOFRADO_ESCALERA_10">#REF!</definedName>
    <definedName name="ENCOFRADO_ESCALERA_11" localSheetId="1">#REF!</definedName>
    <definedName name="ENCOFRADO_ESCALERA_11">#REF!</definedName>
    <definedName name="ENCOFRADO_ESCALERA_6" localSheetId="1">#REF!</definedName>
    <definedName name="ENCOFRADO_ESCALERA_6">#REF!</definedName>
    <definedName name="ENCOFRADO_ESCALERA_7" localSheetId="1">#REF!</definedName>
    <definedName name="ENCOFRADO_ESCALERA_7">#REF!</definedName>
    <definedName name="ENCOFRADO_ESCALERA_8" localSheetId="1">#REF!</definedName>
    <definedName name="ENCOFRADO_ESCALERA_8">#REF!</definedName>
    <definedName name="ENCOFRADO_ESCALERA_9" localSheetId="1">#REF!</definedName>
    <definedName name="ENCOFRADO_ESCALERA_9">#REF!</definedName>
    <definedName name="ENCOFRADO_LOSA" localSheetId="1">#REF!</definedName>
    <definedName name="ENCOFRADO_LOSA">#REF!</definedName>
    <definedName name="ENCOFRADO_LOSA_10" localSheetId="1">#REF!</definedName>
    <definedName name="ENCOFRADO_LOSA_10">#REF!</definedName>
    <definedName name="ENCOFRADO_LOSA_11" localSheetId="1">#REF!</definedName>
    <definedName name="ENCOFRADO_LOSA_11">#REF!</definedName>
    <definedName name="ENCOFRADO_LOSA_6" localSheetId="1">#REF!</definedName>
    <definedName name="ENCOFRADO_LOSA_6">#REF!</definedName>
    <definedName name="ENCOFRADO_LOSA_7" localSheetId="1">#REF!</definedName>
    <definedName name="ENCOFRADO_LOSA_7">#REF!</definedName>
    <definedName name="ENCOFRADO_LOSA_8" localSheetId="1">#REF!</definedName>
    <definedName name="ENCOFRADO_LOSA_8">#REF!</definedName>
    <definedName name="ENCOFRADO_LOSA_9" localSheetId="1">#REF!</definedName>
    <definedName name="ENCOFRADO_LOSA_9">#REF!</definedName>
    <definedName name="ENCOFRADO_MUROS" localSheetId="1">#REF!</definedName>
    <definedName name="ENCOFRADO_MUROS">#REF!</definedName>
    <definedName name="ENCOFRADO_MUROS_10" localSheetId="1">#REF!</definedName>
    <definedName name="ENCOFRADO_MUROS_10">#REF!</definedName>
    <definedName name="ENCOFRADO_MUROS_11" localSheetId="1">#REF!</definedName>
    <definedName name="ENCOFRADO_MUROS_11">#REF!</definedName>
    <definedName name="ENCOFRADO_MUROS_6" localSheetId="1">#REF!</definedName>
    <definedName name="ENCOFRADO_MUROS_6">#REF!</definedName>
    <definedName name="ENCOFRADO_MUROS_7" localSheetId="1">#REF!</definedName>
    <definedName name="ENCOFRADO_MUROS_7">#REF!</definedName>
    <definedName name="ENCOFRADO_MUROS_8" localSheetId="1">#REF!</definedName>
    <definedName name="ENCOFRADO_MUROS_8">#REF!</definedName>
    <definedName name="ENCOFRADO_MUROS_9" localSheetId="1">#REF!</definedName>
    <definedName name="ENCOFRADO_MUROS_9">#REF!</definedName>
    <definedName name="ENCOFRADO_MUROS_CONFECC" localSheetId="1">#REF!</definedName>
    <definedName name="ENCOFRADO_MUROS_CONFECC">#REF!</definedName>
    <definedName name="ENCOFRADO_MUROS_CONFECC_10" localSheetId="1">#REF!</definedName>
    <definedName name="ENCOFRADO_MUROS_CONFECC_10">#REF!</definedName>
    <definedName name="ENCOFRADO_MUROS_CONFECC_11" localSheetId="1">#REF!</definedName>
    <definedName name="ENCOFRADO_MUROS_CONFECC_11">#REF!</definedName>
    <definedName name="ENCOFRADO_MUROS_CONFECC_6" localSheetId="1">#REF!</definedName>
    <definedName name="ENCOFRADO_MUROS_CONFECC_6">#REF!</definedName>
    <definedName name="ENCOFRADO_MUROS_CONFECC_7" localSheetId="1">#REF!</definedName>
    <definedName name="ENCOFRADO_MUROS_CONFECC_7">#REF!</definedName>
    <definedName name="ENCOFRADO_MUROS_CONFECC_8" localSheetId="1">#REF!</definedName>
    <definedName name="ENCOFRADO_MUROS_CONFECC_8">#REF!</definedName>
    <definedName name="ENCOFRADO_MUROS_CONFECC_9" localSheetId="1">#REF!</definedName>
    <definedName name="ENCOFRADO_MUROS_CONFECC_9">#REF!</definedName>
    <definedName name="ENCOFRADO_MUROS_instalacion" localSheetId="1">#REF!</definedName>
    <definedName name="ENCOFRADO_MUROS_instalacion">#REF!</definedName>
    <definedName name="ENCOFRADO_MUROS_instalacion_10" localSheetId="1">#REF!</definedName>
    <definedName name="ENCOFRADO_MUROS_instalacion_10">#REF!</definedName>
    <definedName name="ENCOFRADO_MUROS_instalacion_11" localSheetId="1">#REF!</definedName>
    <definedName name="ENCOFRADO_MUROS_instalacion_11">#REF!</definedName>
    <definedName name="ENCOFRADO_MUROS_instalacion_6" localSheetId="1">#REF!</definedName>
    <definedName name="ENCOFRADO_MUROS_instalacion_6">#REF!</definedName>
    <definedName name="ENCOFRADO_MUROS_instalacion_7" localSheetId="1">#REF!</definedName>
    <definedName name="ENCOFRADO_MUROS_instalacion_7">#REF!</definedName>
    <definedName name="ENCOFRADO_MUROS_instalacion_8" localSheetId="1">#REF!</definedName>
    <definedName name="ENCOFRADO_MUROS_instalacion_8">#REF!</definedName>
    <definedName name="ENCOFRADO_MUROS_instalacion_9" localSheetId="1">#REF!</definedName>
    <definedName name="ENCOFRADO_MUROS_instalacion_9">#REF!</definedName>
    <definedName name="ENCOFRADO_VIGA" localSheetId="1">#REF!</definedName>
    <definedName name="ENCOFRADO_VIGA">#REF!</definedName>
    <definedName name="ENCOFRADO_VIGA_10" localSheetId="1">#REF!</definedName>
    <definedName name="ENCOFRADO_VIGA_10">#REF!</definedName>
    <definedName name="ENCOFRADO_VIGA_11" localSheetId="1">#REF!</definedName>
    <definedName name="ENCOFRADO_VIGA_11">#REF!</definedName>
    <definedName name="ENCOFRADO_VIGA_6" localSheetId="1">#REF!</definedName>
    <definedName name="ENCOFRADO_VIGA_6">#REF!</definedName>
    <definedName name="ENCOFRADO_VIGA_7" localSheetId="1">#REF!</definedName>
    <definedName name="ENCOFRADO_VIGA_7">#REF!</definedName>
    <definedName name="ENCOFRADO_VIGA_8" localSheetId="1">#REF!</definedName>
    <definedName name="ENCOFRADO_VIGA_8">#REF!</definedName>
    <definedName name="ENCOFRADO_VIGA_9" localSheetId="1">#REF!</definedName>
    <definedName name="ENCOFRADO_VIGA_9">#REF!</definedName>
    <definedName name="ENCOFRADO_VIGA_AMARRE_20x20" localSheetId="1">#REF!</definedName>
    <definedName name="ENCOFRADO_VIGA_AMARRE_20x20">#REF!</definedName>
    <definedName name="ENCOFRADO_VIGA_AMARRE_20x20_10" localSheetId="1">#REF!</definedName>
    <definedName name="ENCOFRADO_VIGA_AMARRE_20x20_10">#REF!</definedName>
    <definedName name="ENCOFRADO_VIGA_AMARRE_20x20_11" localSheetId="1">#REF!</definedName>
    <definedName name="ENCOFRADO_VIGA_AMARRE_20x20_11">#REF!</definedName>
    <definedName name="ENCOFRADO_VIGA_AMARRE_20x20_6" localSheetId="1">#REF!</definedName>
    <definedName name="ENCOFRADO_VIGA_AMARRE_20x20_6">#REF!</definedName>
    <definedName name="ENCOFRADO_VIGA_AMARRE_20x20_7" localSheetId="1">#REF!</definedName>
    <definedName name="ENCOFRADO_VIGA_AMARRE_20x20_7">#REF!</definedName>
    <definedName name="ENCOFRADO_VIGA_AMARRE_20x20_8" localSheetId="1">#REF!</definedName>
    <definedName name="ENCOFRADO_VIGA_AMARRE_20x20_8">#REF!</definedName>
    <definedName name="ENCOFRADO_VIGA_AMARRE_20x20_9" localSheetId="1">#REF!</definedName>
    <definedName name="ENCOFRADO_VIGA_AMARRE_20x20_9">#REF!</definedName>
    <definedName name="ENCOFRADO_VIGA_FONDO" localSheetId="1">#REF!</definedName>
    <definedName name="ENCOFRADO_VIGA_FONDO">#REF!</definedName>
    <definedName name="ENCOFRADO_VIGA_FONDO_10" localSheetId="1">#REF!</definedName>
    <definedName name="ENCOFRADO_VIGA_FONDO_10">#REF!</definedName>
    <definedName name="ENCOFRADO_VIGA_FONDO_11" localSheetId="1">#REF!</definedName>
    <definedName name="ENCOFRADO_VIGA_FONDO_11">#REF!</definedName>
    <definedName name="ENCOFRADO_VIGA_FONDO_6" localSheetId="1">#REF!</definedName>
    <definedName name="ENCOFRADO_VIGA_FONDO_6">#REF!</definedName>
    <definedName name="ENCOFRADO_VIGA_FONDO_7" localSheetId="1">#REF!</definedName>
    <definedName name="ENCOFRADO_VIGA_FONDO_7">#REF!</definedName>
    <definedName name="ENCOFRADO_VIGA_FONDO_8" localSheetId="1">#REF!</definedName>
    <definedName name="ENCOFRADO_VIGA_FONDO_8">#REF!</definedName>
    <definedName name="ENCOFRADO_VIGA_FONDO_9" localSheetId="1">#REF!</definedName>
    <definedName name="ENCOFRADO_VIGA_FONDO_9">#REF!</definedName>
    <definedName name="ENCOFRADO_VIGA_GUARDERA" localSheetId="1">#REF!</definedName>
    <definedName name="ENCOFRADO_VIGA_GUARDERA">#REF!</definedName>
    <definedName name="ENCOFRADO_VIGA_GUARDERA_10" localSheetId="1">#REF!</definedName>
    <definedName name="ENCOFRADO_VIGA_GUARDERA_10">#REF!</definedName>
    <definedName name="ENCOFRADO_VIGA_GUARDERA_11" localSheetId="1">#REF!</definedName>
    <definedName name="ENCOFRADO_VIGA_GUARDERA_11">#REF!</definedName>
    <definedName name="ENCOFRADO_VIGA_GUARDERA_6" localSheetId="1">#REF!</definedName>
    <definedName name="ENCOFRADO_VIGA_GUARDERA_6">#REF!</definedName>
    <definedName name="ENCOFRADO_VIGA_GUARDERA_7" localSheetId="1">#REF!</definedName>
    <definedName name="ENCOFRADO_VIGA_GUARDERA_7">#REF!</definedName>
    <definedName name="ENCOFRADO_VIGA_GUARDERA_8" localSheetId="1">#REF!</definedName>
    <definedName name="ENCOFRADO_VIGA_GUARDERA_8">#REF!</definedName>
    <definedName name="ENCOFRADO_VIGA_GUARDERA_9" localSheetId="1">#REF!</definedName>
    <definedName name="ENCOFRADO_VIGA_GUARDERA_9">#REF!</definedName>
    <definedName name="encofradocolumna" localSheetId="1">#REF!</definedName>
    <definedName name="encofradocolumna">#REF!</definedName>
    <definedName name="encofradocolumna_6" localSheetId="1">#REF!</definedName>
    <definedName name="encofradocolumna_6">#REF!</definedName>
    <definedName name="encofradocolumna_8" localSheetId="1">#REF!</definedName>
    <definedName name="encofradocolumna_8">#REF!</definedName>
    <definedName name="encofradorampa" localSheetId="1">#REF!</definedName>
    <definedName name="encofradorampa">#REF!</definedName>
    <definedName name="encofradorampa_8" localSheetId="1">#REF!</definedName>
    <definedName name="encofradorampa_8">#REF!</definedName>
    <definedName name="ESCALON_17x30" localSheetId="1">#REF!</definedName>
    <definedName name="ESCALON_17x30">#REF!</definedName>
    <definedName name="ESCALON_17x30_10" localSheetId="1">#REF!</definedName>
    <definedName name="ESCALON_17x30_10">#REF!</definedName>
    <definedName name="ESCALON_17x30_11" localSheetId="1">#REF!</definedName>
    <definedName name="ESCALON_17x30_11">#REF!</definedName>
    <definedName name="ESCALON_17x30_6" localSheetId="1">#REF!</definedName>
    <definedName name="ESCALON_17x30_6">#REF!</definedName>
    <definedName name="ESCALON_17x30_7" localSheetId="1">#REF!</definedName>
    <definedName name="ESCALON_17x30_7">#REF!</definedName>
    <definedName name="ESCALON_17x30_8" localSheetId="1">#REF!</definedName>
    <definedName name="ESCALON_17x30_8">#REF!</definedName>
    <definedName name="ESCALON_17x30_9" localSheetId="1">#REF!</definedName>
    <definedName name="ESCALON_17x30_9">#REF!</definedName>
    <definedName name="ESCOBILLON" localSheetId="1">#REF!</definedName>
    <definedName name="ESCOBILLON">#REF!</definedName>
    <definedName name="ESCOBILLON_10" localSheetId="1">#REF!</definedName>
    <definedName name="ESCOBILLON_10">#REF!</definedName>
    <definedName name="ESCOBILLON_11" localSheetId="1">#REF!</definedName>
    <definedName name="ESCOBILLON_11">#REF!</definedName>
    <definedName name="ESCOBILLON_13" localSheetId="1">#REF!</definedName>
    <definedName name="ESCOBILLON_13">#REF!</definedName>
    <definedName name="ESCOBILLON_6" localSheetId="1">#REF!</definedName>
    <definedName name="ESCOBILLON_6">#REF!</definedName>
    <definedName name="ESCOBILLON_7" localSheetId="1">#REF!</definedName>
    <definedName name="ESCOBILLON_7">#REF!</definedName>
    <definedName name="ESCOBILLON_8" localSheetId="1">#REF!</definedName>
    <definedName name="ESCOBILLON_8">#REF!</definedName>
    <definedName name="ESCOBILLON_9" localSheetId="1">#REF!</definedName>
    <definedName name="ESCOBILLON_9">#REF!</definedName>
    <definedName name="Eslingas_3">#N/A</definedName>
    <definedName name="ESTAMPADO" localSheetId="0">#REF!</definedName>
    <definedName name="ESTAMPADO" localSheetId="1">#REF!</definedName>
    <definedName name="ESTAMPADO">#REF!</definedName>
    <definedName name="ESTAMPADO_10" localSheetId="1">#REF!</definedName>
    <definedName name="ESTAMPADO_10">#REF!</definedName>
    <definedName name="ESTAMPADO_11" localSheetId="1">#REF!</definedName>
    <definedName name="ESTAMPADO_11">#REF!</definedName>
    <definedName name="ESTAMPADO_6" localSheetId="1">#REF!</definedName>
    <definedName name="ESTAMPADO_6">#REF!</definedName>
    <definedName name="ESTAMPADO_7" localSheetId="1">#REF!</definedName>
    <definedName name="ESTAMPADO_7">#REF!</definedName>
    <definedName name="ESTAMPADO_8" localSheetId="1">#REF!</definedName>
    <definedName name="ESTAMPADO_8">#REF!</definedName>
    <definedName name="ESTAMPADO_9" localSheetId="1">#REF!</definedName>
    <definedName name="ESTAMPADO_9">#REF!</definedName>
    <definedName name="ESTOPA" localSheetId="1">#REF!</definedName>
    <definedName name="ESTOPA">#REF!</definedName>
    <definedName name="ESTOPA_10" localSheetId="1">#REF!</definedName>
    <definedName name="ESTOPA_10">#REF!</definedName>
    <definedName name="ESTOPA_11" localSheetId="1">#REF!</definedName>
    <definedName name="ESTOPA_11">#REF!</definedName>
    <definedName name="ESTOPA_6" localSheetId="1">#REF!</definedName>
    <definedName name="ESTOPA_6">#REF!</definedName>
    <definedName name="ESTOPA_7" localSheetId="1">#REF!</definedName>
    <definedName name="ESTOPA_7">#REF!</definedName>
    <definedName name="ESTOPA_8" localSheetId="1">#REF!</definedName>
    <definedName name="ESTOPA_8">#REF!</definedName>
    <definedName name="ESTOPA_9" localSheetId="1">#REF!</definedName>
    <definedName name="ESTOPA_9">#REF!</definedName>
    <definedName name="ETAPA3" localSheetId="1">#REF!</definedName>
    <definedName name="ETAPA3">#REF!</definedName>
    <definedName name="EXCAVACION" localSheetId="1">#REF!</definedName>
    <definedName name="EXCAVACION">#REF!</definedName>
    <definedName name="Excel_BuiltIn_Extract" localSheetId="1">#REF!</definedName>
    <definedName name="Excel_BuiltIn_Extract">#REF!</definedName>
    <definedName name="Excel_BuiltIn_Extract_10" localSheetId="1">#REF!</definedName>
    <definedName name="Excel_BuiltIn_Extract_10">#REF!</definedName>
    <definedName name="Excel_BuiltIn_Extract_11" localSheetId="1">#REF!</definedName>
    <definedName name="Excel_BuiltIn_Extract_11">#REF!</definedName>
    <definedName name="Excel_BuiltIn_Extract_5" localSheetId="1">#REF!</definedName>
    <definedName name="Excel_BuiltIn_Extract_5">#REF!</definedName>
    <definedName name="Excel_BuiltIn_Extract_6" localSheetId="1">#REF!</definedName>
    <definedName name="Excel_BuiltIn_Extract_6">#REF!</definedName>
    <definedName name="Excel_BuiltIn_Extract_7" localSheetId="1">#REF!</definedName>
    <definedName name="Excel_BuiltIn_Extract_7">#REF!</definedName>
    <definedName name="Excel_BuiltIn_Extract_8" localSheetId="1">#REF!</definedName>
    <definedName name="Excel_BuiltIn_Extract_8">#REF!</definedName>
    <definedName name="Excel_BuiltIn_Extract_9" localSheetId="1">#REF!</definedName>
    <definedName name="Excel_BuiltIn_Extract_9">#REF!</definedName>
    <definedName name="Excel_BuiltIn_Print_Area" localSheetId="1">#REF!</definedName>
    <definedName name="Excel_BuiltIn_Print_Area">#REF!</definedName>
    <definedName name="Excel_BuiltIn_Print_Area_13" localSheetId="1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 localSheetId="1">#REF!</definedName>
    <definedName name="Excel_BuiltIn_Print_Titles_3">#REF!</definedName>
    <definedName name="expl" localSheetId="1">[24]ADDENDA!#REF!</definedName>
    <definedName name="expl">[24]ADDENDA!#REF!</definedName>
    <definedName name="expl_6" localSheetId="0">#REF!</definedName>
    <definedName name="expl_6" localSheetId="1">#REF!</definedName>
    <definedName name="expl_6">#REF!</definedName>
    <definedName name="expl_8" localSheetId="1">#REF!</definedName>
    <definedName name="expl_8">#REF!</definedName>
    <definedName name="Extracción_IM" localSheetId="1">#REF!</definedName>
    <definedName name="Extracción_IM">#REF!</definedName>
    <definedName name="Extracción_IM_10" localSheetId="1">#REF!</definedName>
    <definedName name="Extracción_IM_10">#REF!</definedName>
    <definedName name="Extracción_IM_11" localSheetId="1">#REF!</definedName>
    <definedName name="Extracción_IM_11">#REF!</definedName>
    <definedName name="Extracción_IM_5" localSheetId="1">#REF!</definedName>
    <definedName name="Extracción_IM_5">#REF!</definedName>
    <definedName name="Extracción_IM_6" localSheetId="1">#REF!</definedName>
    <definedName name="Extracción_IM_6">#REF!</definedName>
    <definedName name="Extracción_IM_7" localSheetId="1">#REF!</definedName>
    <definedName name="Extracción_IM_7">#REF!</definedName>
    <definedName name="Extracción_IM_8" localSheetId="1">#REF!</definedName>
    <definedName name="Extracción_IM_8">#REF!</definedName>
    <definedName name="Extracción_IM_9" localSheetId="1">#REF!</definedName>
    <definedName name="Extracción_IM_9">#REF!</definedName>
    <definedName name="Fac.optimi.obras.arte" localSheetId="0">'[40]ANALISIS A USAR'!$J$17</definedName>
    <definedName name="Fac.optimi.obras.arte">'[40]ANALISIS A USAR'!$J$17</definedName>
    <definedName name="FIOR" localSheetId="0">#REF!</definedName>
    <definedName name="FIOR" localSheetId="1">#REF!</definedName>
    <definedName name="FIOR">#REF!</definedName>
    <definedName name="FIOR_8" localSheetId="1">#REF!</definedName>
    <definedName name="FIOR_8">#REF!</definedName>
    <definedName name="FREGADERO_DOBLE_ACERO_INOX" localSheetId="1">#REF!</definedName>
    <definedName name="FREGADERO_DOBLE_ACERO_INOX">#REF!</definedName>
    <definedName name="FREGADERO_DOBLE_ACERO_INOX_10" localSheetId="1">#REF!</definedName>
    <definedName name="FREGADERO_DOBLE_ACERO_INOX_10">#REF!</definedName>
    <definedName name="FREGADERO_DOBLE_ACERO_INOX_11" localSheetId="1">#REF!</definedName>
    <definedName name="FREGADERO_DOBLE_ACERO_INOX_11">#REF!</definedName>
    <definedName name="FREGADERO_DOBLE_ACERO_INOX_6" localSheetId="1">#REF!</definedName>
    <definedName name="FREGADERO_DOBLE_ACERO_INOX_6">#REF!</definedName>
    <definedName name="FREGADERO_DOBLE_ACERO_INOX_7" localSheetId="1">#REF!</definedName>
    <definedName name="FREGADERO_DOBLE_ACERO_INOX_7">#REF!</definedName>
    <definedName name="FREGADERO_DOBLE_ACERO_INOX_8" localSheetId="1">#REF!</definedName>
    <definedName name="FREGADERO_DOBLE_ACERO_INOX_8">#REF!</definedName>
    <definedName name="FREGADERO_DOBLE_ACERO_INOX_9" localSheetId="1">#REF!</definedName>
    <definedName name="FREGADERO_DOBLE_ACERO_INOX_9">#REF!</definedName>
    <definedName name="FREGADERO_SENCILLO_ACERO_INOX" localSheetId="1">#REF!</definedName>
    <definedName name="FREGADERO_SENCILLO_ACERO_INOX">#REF!</definedName>
    <definedName name="FREGADERO_SENCILLO_ACERO_INOX_10" localSheetId="1">#REF!</definedName>
    <definedName name="FREGADERO_SENCILLO_ACERO_INOX_10">#REF!</definedName>
    <definedName name="FREGADERO_SENCILLO_ACERO_INOX_11" localSheetId="1">#REF!</definedName>
    <definedName name="FREGADERO_SENCILLO_ACERO_INOX_11">#REF!</definedName>
    <definedName name="FREGADERO_SENCILLO_ACERO_INOX_6" localSheetId="1">#REF!</definedName>
    <definedName name="FREGADERO_SENCILLO_ACERO_INOX_6">#REF!</definedName>
    <definedName name="FREGADERO_SENCILLO_ACERO_INOX_7" localSheetId="1">#REF!</definedName>
    <definedName name="FREGADERO_SENCILLO_ACERO_INOX_7">#REF!</definedName>
    <definedName name="FREGADERO_SENCILLO_ACERO_INOX_8" localSheetId="1">#REF!</definedName>
    <definedName name="FREGADERO_SENCILLO_ACERO_INOX_8">#REF!</definedName>
    <definedName name="FREGADERO_SENCILLO_ACERO_INOX_9" localSheetId="1">#REF!</definedName>
    <definedName name="FREGADERO_SENCILLO_ACERO_INOX_9">#REF!</definedName>
    <definedName name="FSDFS" localSheetId="1">#REF!</definedName>
    <definedName name="FSDFS">#REF!</definedName>
    <definedName name="FSDFS_6" localSheetId="1">#REF!</definedName>
    <definedName name="FSDFS_6">#REF!</definedName>
    <definedName name="FUNCION">[41]FUNCION!$C$16</definedName>
    <definedName name="GAS_CIL" localSheetId="0">#REF!</definedName>
    <definedName name="GAS_CIL" localSheetId="1">#REF!</definedName>
    <definedName name="GAS_CIL">#REF!</definedName>
    <definedName name="GAS_CIL_10" localSheetId="1">#REF!</definedName>
    <definedName name="GAS_CIL_10">#REF!</definedName>
    <definedName name="GAS_CIL_11" localSheetId="1">#REF!</definedName>
    <definedName name="GAS_CIL_11">#REF!</definedName>
    <definedName name="GAS_CIL_6" localSheetId="1">#REF!</definedName>
    <definedName name="GAS_CIL_6">#REF!</definedName>
    <definedName name="GAS_CIL_7" localSheetId="1">#REF!</definedName>
    <definedName name="GAS_CIL_7">#REF!</definedName>
    <definedName name="GAS_CIL_8" localSheetId="1">#REF!</definedName>
    <definedName name="GAS_CIL_8">#REF!</definedName>
    <definedName name="GAS_CIL_9" localSheetId="1">#REF!</definedName>
    <definedName name="GAS_CIL_9">#REF!</definedName>
    <definedName name="GASOIL" localSheetId="1">#REF!</definedName>
    <definedName name="GASOIL">#REF!</definedName>
    <definedName name="GASOIL_10" localSheetId="1">#REF!</definedName>
    <definedName name="GASOIL_10">#REF!</definedName>
    <definedName name="GASOIL_11" localSheetId="1">#REF!</definedName>
    <definedName name="GASOIL_11">#REF!</definedName>
    <definedName name="GASOIL_6" localSheetId="1">#REF!</definedName>
    <definedName name="GASOIL_6">#REF!</definedName>
    <definedName name="GASOIL_7" localSheetId="1">#REF!</definedName>
    <definedName name="GASOIL_7">#REF!</definedName>
    <definedName name="GASOIL_8" localSheetId="1">#REF!</definedName>
    <definedName name="GASOIL_8">#REF!</definedName>
    <definedName name="GASOIL_9" localSheetId="1">#REF!</definedName>
    <definedName name="GASOIL_9">#REF!</definedName>
    <definedName name="GASOLINA" localSheetId="0">[23]INS!$D$561</definedName>
    <definedName name="GASOLINA">[16]INS!$D$561</definedName>
    <definedName name="GASOLINA_6" localSheetId="0">#REF!</definedName>
    <definedName name="GASOLINA_6" localSheetId="1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 localSheetId="1">#REF!</definedName>
    <definedName name="GAVIONES">#REF!</definedName>
    <definedName name="GAVIONES_10" localSheetId="1">#REF!</definedName>
    <definedName name="GAVIONES_10">#REF!</definedName>
    <definedName name="GAVIONES_11" localSheetId="1">#REF!</definedName>
    <definedName name="GAVIONES_11">#REF!</definedName>
    <definedName name="GAVIONES_6" localSheetId="1">#REF!</definedName>
    <definedName name="GAVIONES_6">#REF!</definedName>
    <definedName name="GAVIONES_7" localSheetId="1">#REF!</definedName>
    <definedName name="GAVIONES_7">#REF!</definedName>
    <definedName name="GAVIONES_8" localSheetId="1">#REF!</definedName>
    <definedName name="GAVIONES_8">#REF!</definedName>
    <definedName name="GAVIONES_9" localSheetId="1">#REF!</definedName>
    <definedName name="GAVIONES_9">#REF!</definedName>
    <definedName name="GENERADOR_DIESEL_400KW" localSheetId="1">#REF!</definedName>
    <definedName name="GENERADOR_DIESEL_400KW">#REF!</definedName>
    <definedName name="GENERADOR_DIESEL_400KW_10" localSheetId="1">#REF!</definedName>
    <definedName name="GENERADOR_DIESEL_400KW_10">#REF!</definedName>
    <definedName name="GENERADOR_DIESEL_400KW_11" localSheetId="1">#REF!</definedName>
    <definedName name="GENERADOR_DIESEL_400KW_11">#REF!</definedName>
    <definedName name="GENERADOR_DIESEL_400KW_6" localSheetId="1">#REF!</definedName>
    <definedName name="GENERADOR_DIESEL_400KW_6">#REF!</definedName>
    <definedName name="GENERADOR_DIESEL_400KW_7" localSheetId="1">#REF!</definedName>
    <definedName name="GENERADOR_DIESEL_400KW_7">#REF!</definedName>
    <definedName name="GENERADOR_DIESEL_400KW_8" localSheetId="1">#REF!</definedName>
    <definedName name="GENERADOR_DIESEL_400KW_8">#REF!</definedName>
    <definedName name="GENERADOR_DIESEL_400KW_9" localSheetId="1">#REF!</definedName>
    <definedName name="GENERADOR_DIESEL_400KW_9">#REF!</definedName>
    <definedName name="GGG" localSheetId="1">#REF!</definedName>
    <definedName name="GGG">#REF!</definedName>
    <definedName name="glpintura">'[32]Analisis Unit. '!$F$49</definedName>
    <definedName name="GRADER12G">[33]EQUIPOS!$I$11</definedName>
    <definedName name="GRANITO_30x30" localSheetId="0">#REF!</definedName>
    <definedName name="GRANITO_30x30" localSheetId="1">#REF!</definedName>
    <definedName name="GRANITO_30x30">#REF!</definedName>
    <definedName name="GRANITO_30x30_10" localSheetId="1">#REF!</definedName>
    <definedName name="GRANITO_30x30_10">#REF!</definedName>
    <definedName name="GRANITO_30x30_11" localSheetId="1">#REF!</definedName>
    <definedName name="GRANITO_30x30_11">#REF!</definedName>
    <definedName name="GRANITO_30x30_6" localSheetId="1">#REF!</definedName>
    <definedName name="GRANITO_30x30_6">#REF!</definedName>
    <definedName name="GRANITO_30x30_7" localSheetId="1">#REF!</definedName>
    <definedName name="GRANITO_30x30_7">#REF!</definedName>
    <definedName name="GRANITO_30x30_8" localSheetId="1">#REF!</definedName>
    <definedName name="GRANITO_30x30_8">#REF!</definedName>
    <definedName name="GRANITO_30x30_9" localSheetId="1">#REF!</definedName>
    <definedName name="GRANITO_30x30_9">#REF!</definedName>
    <definedName name="GRANITO_40x40" localSheetId="1">#REF!</definedName>
    <definedName name="GRANITO_40x40">#REF!</definedName>
    <definedName name="GRANITO_40x40_10" localSheetId="1">#REF!</definedName>
    <definedName name="GRANITO_40x40_10">#REF!</definedName>
    <definedName name="GRANITO_40x40_11" localSheetId="1">#REF!</definedName>
    <definedName name="GRANITO_40x40_11">#REF!</definedName>
    <definedName name="GRANITO_40x40_6" localSheetId="1">#REF!</definedName>
    <definedName name="GRANITO_40x40_6">#REF!</definedName>
    <definedName name="GRANITO_40x40_7" localSheetId="1">#REF!</definedName>
    <definedName name="GRANITO_40x40_7">#REF!</definedName>
    <definedName name="GRANITO_40x40_8" localSheetId="1">#REF!</definedName>
    <definedName name="GRANITO_40x40_8">#REF!</definedName>
    <definedName name="GRANITO_40x40_9" localSheetId="1">#REF!</definedName>
    <definedName name="GRANITO_40x40_9">#REF!</definedName>
    <definedName name="GRANITO_FONDO_BCO_30x30" localSheetId="1">#REF!</definedName>
    <definedName name="GRANITO_FONDO_BCO_30x30">#REF!</definedName>
    <definedName name="GRANITO_FONDO_BCO_30x30_10" localSheetId="1">#REF!</definedName>
    <definedName name="GRANITO_FONDO_BCO_30x30_10">#REF!</definedName>
    <definedName name="GRANITO_FONDO_BCO_30x30_11" localSheetId="1">#REF!</definedName>
    <definedName name="GRANITO_FONDO_BCO_30x30_11">#REF!</definedName>
    <definedName name="GRANITO_FONDO_BCO_30x30_6" localSheetId="1">#REF!</definedName>
    <definedName name="GRANITO_FONDO_BCO_30x30_6">#REF!</definedName>
    <definedName name="GRANITO_FONDO_BCO_30x30_7" localSheetId="1">#REF!</definedName>
    <definedName name="GRANITO_FONDO_BCO_30x30_7">#REF!</definedName>
    <definedName name="GRANITO_FONDO_BCO_30x30_8" localSheetId="1">#REF!</definedName>
    <definedName name="GRANITO_FONDO_BCO_30x30_8">#REF!</definedName>
    <definedName name="GRANITO_FONDO_BCO_30x30_9" localSheetId="1">#REF!</definedName>
    <definedName name="GRANITO_FONDO_BCO_30x30_9">#REF!</definedName>
    <definedName name="GRANITO_FONDO_GRIS" localSheetId="1">#REF!</definedName>
    <definedName name="GRANITO_FONDO_GRIS">#REF!</definedName>
    <definedName name="GRANITO_FONDO_GRIS_10" localSheetId="1">#REF!</definedName>
    <definedName name="GRANITO_FONDO_GRIS_10">#REF!</definedName>
    <definedName name="GRANITO_FONDO_GRIS_11" localSheetId="1">#REF!</definedName>
    <definedName name="GRANITO_FONDO_GRIS_11">#REF!</definedName>
    <definedName name="GRANITO_FONDO_GRIS_6" localSheetId="1">#REF!</definedName>
    <definedName name="GRANITO_FONDO_GRIS_6">#REF!</definedName>
    <definedName name="GRANITO_FONDO_GRIS_7" localSheetId="1">#REF!</definedName>
    <definedName name="GRANITO_FONDO_GRIS_7">#REF!</definedName>
    <definedName name="GRANITO_FONDO_GRIS_8" localSheetId="1">#REF!</definedName>
    <definedName name="GRANITO_FONDO_GRIS_8">#REF!</definedName>
    <definedName name="GRANITO_FONDO_GRIS_9" localSheetId="1">#REF!</definedName>
    <definedName name="GRANITO_FONDO_GRIS_9">#REF!</definedName>
    <definedName name="Grava" localSheetId="1">#REF!</definedName>
    <definedName name="Grava">#REF!</definedName>
    <definedName name="Grava_10" localSheetId="1">#REF!</definedName>
    <definedName name="Grava_10">#REF!</definedName>
    <definedName name="Grava_11" localSheetId="1">#REF!</definedName>
    <definedName name="Grava_11">#REF!</definedName>
    <definedName name="Grava_6" localSheetId="1">#REF!</definedName>
    <definedName name="Grava_6">#REF!</definedName>
    <definedName name="Grava_7" localSheetId="1">#REF!</definedName>
    <definedName name="Grava_7">#REF!</definedName>
    <definedName name="Grava_8" localSheetId="1">#REF!</definedName>
    <definedName name="Grava_8">#REF!</definedName>
    <definedName name="Grava_9" localSheetId="1">#REF!</definedName>
    <definedName name="Grava_9">#REF!</definedName>
    <definedName name="GRUA" localSheetId="1">#REF!</definedName>
    <definedName name="GRUA">#REF!</definedName>
    <definedName name="GRUA_10" localSheetId="1">#REF!</definedName>
    <definedName name="GRUA_10">#REF!</definedName>
    <definedName name="GRUA_11" localSheetId="1">#REF!</definedName>
    <definedName name="GRUA_11">#REF!</definedName>
    <definedName name="GRUA_20" localSheetId="1">#REF!</definedName>
    <definedName name="GRUA_20">#REF!</definedName>
    <definedName name="GRUA_6" localSheetId="1">#REF!</definedName>
    <definedName name="GRUA_6">#REF!</definedName>
    <definedName name="GRUA_7" localSheetId="1">#REF!</definedName>
    <definedName name="GRUA_7">#REF!</definedName>
    <definedName name="GRUA_8" localSheetId="1">#REF!</definedName>
    <definedName name="GRUA_8">#REF!</definedName>
    <definedName name="GRUA_9" localSheetId="1">#REF!</definedName>
    <definedName name="GRUA_9">#REF!</definedName>
    <definedName name="Grúa_Manitowoc_2900_3">#N/A</definedName>
    <definedName name="GT" localSheetId="0">#REF!</definedName>
    <definedName name="GT" localSheetId="1">#REF!</definedName>
    <definedName name="GT">#REF!</definedName>
    <definedName name="H" localSheetId="0">[12]M.O.!#REF!</definedName>
    <definedName name="H" localSheetId="1">[12]M.O.!#REF!</definedName>
    <definedName name="H">[12]M.O.!#REF!</definedName>
    <definedName name="HACHA" localSheetId="0">#REF!</definedName>
    <definedName name="HACHA" localSheetId="1">#REF!</definedName>
    <definedName name="HACHA">#REF!</definedName>
    <definedName name="HACHA_10" localSheetId="1">#REF!</definedName>
    <definedName name="HACHA_10">#REF!</definedName>
    <definedName name="HACHA_11" localSheetId="1">#REF!</definedName>
    <definedName name="HACHA_11">#REF!</definedName>
    <definedName name="HACHA_6" localSheetId="1">#REF!</definedName>
    <definedName name="HACHA_6">#REF!</definedName>
    <definedName name="HACHA_7" localSheetId="1">#REF!</definedName>
    <definedName name="HACHA_7">#REF!</definedName>
    <definedName name="HACHA_8" localSheetId="1">#REF!</definedName>
    <definedName name="HACHA_8">#REF!</definedName>
    <definedName name="HACHA_9" localSheetId="1">#REF!</definedName>
    <definedName name="HACHA_9">#REF!</definedName>
    <definedName name="HERR_MENO" localSheetId="1">#REF!</definedName>
    <definedName name="HERR_MENO">#REF!</definedName>
    <definedName name="HERR_MENO_10" localSheetId="1">#REF!</definedName>
    <definedName name="HERR_MENO_10">#REF!</definedName>
    <definedName name="HERR_MENO_11" localSheetId="1">#REF!</definedName>
    <definedName name="HERR_MENO_11">#REF!</definedName>
    <definedName name="HERR_MENO_6" localSheetId="1">#REF!</definedName>
    <definedName name="HERR_MENO_6">#REF!</definedName>
    <definedName name="HERR_MENO_7" localSheetId="1">#REF!</definedName>
    <definedName name="HERR_MENO_7">#REF!</definedName>
    <definedName name="HERR_MENO_8" localSheetId="1">#REF!</definedName>
    <definedName name="HERR_MENO_8">#REF!</definedName>
    <definedName name="HERR_MENO_9" localSheetId="1">#REF!</definedName>
    <definedName name="HERR_MENO_9">#REF!</definedName>
    <definedName name="HILO" localSheetId="1">#REF!</definedName>
    <definedName name="HILO">#REF!</definedName>
    <definedName name="HILO_10" localSheetId="1">#REF!</definedName>
    <definedName name="HILO_10">#REF!</definedName>
    <definedName name="HILO_11" localSheetId="1">#REF!</definedName>
    <definedName name="HILO_11">#REF!</definedName>
    <definedName name="HILO_6" localSheetId="1">#REF!</definedName>
    <definedName name="HILO_6">#REF!</definedName>
    <definedName name="HILO_7" localSheetId="1">#REF!</definedName>
    <definedName name="HILO_7">#REF!</definedName>
    <definedName name="HILO_8" localSheetId="1">#REF!</definedName>
    <definedName name="HILO_8">#REF!</definedName>
    <definedName name="HILO_9" localSheetId="1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'[32]Analisis Unit. '!$F$74</definedName>
    <definedName name="horm.1.3.5">'[32]Analisis Unit. '!$F$64</definedName>
    <definedName name="Horm_124_TrompoyWinche" localSheetId="0">#REF!</definedName>
    <definedName name="Horm_124_TrompoyWinche" localSheetId="1">#REF!</definedName>
    <definedName name="Horm_124_TrompoyWinche">#REF!</definedName>
    <definedName name="Horm_124_TrompoyWinche_10" localSheetId="1">#REF!</definedName>
    <definedName name="Horm_124_TrompoyWinche_10">#REF!</definedName>
    <definedName name="Horm_124_TrompoyWinche_11" localSheetId="1">#REF!</definedName>
    <definedName name="Horm_124_TrompoyWinche_11">#REF!</definedName>
    <definedName name="Horm_124_TrompoyWinche_6" localSheetId="1">#REF!</definedName>
    <definedName name="Horm_124_TrompoyWinche_6">#REF!</definedName>
    <definedName name="Horm_124_TrompoyWinche_7" localSheetId="1">#REF!</definedName>
    <definedName name="Horm_124_TrompoyWinche_7">#REF!</definedName>
    <definedName name="Horm_124_TrompoyWinche_8" localSheetId="1">#REF!</definedName>
    <definedName name="Horm_124_TrompoyWinche_8">#REF!</definedName>
    <definedName name="Horm_124_TrompoyWinche_9" localSheetId="1">#REF!</definedName>
    <definedName name="Horm_124_TrompoyWinche_9">#REF!</definedName>
    <definedName name="HORM_IND_180" localSheetId="1">#REF!</definedName>
    <definedName name="HORM_IND_180">#REF!</definedName>
    <definedName name="HORM_IND_180_10" localSheetId="1">#REF!</definedName>
    <definedName name="HORM_IND_180_10">#REF!</definedName>
    <definedName name="HORM_IND_180_11" localSheetId="1">#REF!</definedName>
    <definedName name="HORM_IND_180_11">#REF!</definedName>
    <definedName name="HORM_IND_180_6" localSheetId="1">#REF!</definedName>
    <definedName name="HORM_IND_180_6">#REF!</definedName>
    <definedName name="HORM_IND_180_7" localSheetId="1">#REF!</definedName>
    <definedName name="HORM_IND_180_7">#REF!</definedName>
    <definedName name="HORM_IND_180_8" localSheetId="1">#REF!</definedName>
    <definedName name="HORM_IND_180_8">#REF!</definedName>
    <definedName name="HORM_IND_180_9" localSheetId="1">#REF!</definedName>
    <definedName name="HORM_IND_180_9">#REF!</definedName>
    <definedName name="HORM_IND_210" localSheetId="1">#REF!</definedName>
    <definedName name="HORM_IND_210">#REF!</definedName>
    <definedName name="HORM_IND_210_10" localSheetId="1">#REF!</definedName>
    <definedName name="HORM_IND_210_10">#REF!</definedName>
    <definedName name="HORM_IND_210_11" localSheetId="1">#REF!</definedName>
    <definedName name="HORM_IND_210_11">#REF!</definedName>
    <definedName name="HORM_IND_210_6" localSheetId="1">#REF!</definedName>
    <definedName name="HORM_IND_210_6">#REF!</definedName>
    <definedName name="HORM_IND_210_7" localSheetId="1">#REF!</definedName>
    <definedName name="HORM_IND_210_7">#REF!</definedName>
    <definedName name="HORM_IND_210_8" localSheetId="1">#REF!</definedName>
    <definedName name="HORM_IND_210_8">#REF!</definedName>
    <definedName name="HORM_IND_210_9" localSheetId="1">#REF!</definedName>
    <definedName name="HORM_IND_210_9">#REF!</definedName>
    <definedName name="HORM_IND_240" localSheetId="1">#REF!</definedName>
    <definedName name="HORM_IND_240">#REF!</definedName>
    <definedName name="HORM_IND_240_10" localSheetId="1">#REF!</definedName>
    <definedName name="HORM_IND_240_10">#REF!</definedName>
    <definedName name="HORM_IND_240_11" localSheetId="1">#REF!</definedName>
    <definedName name="HORM_IND_240_11">#REF!</definedName>
    <definedName name="HORM_IND_240_6" localSheetId="1">#REF!</definedName>
    <definedName name="HORM_IND_240_6">#REF!</definedName>
    <definedName name="HORM_IND_240_7" localSheetId="1">#REF!</definedName>
    <definedName name="HORM_IND_240_7">#REF!</definedName>
    <definedName name="HORM_IND_240_8" localSheetId="1">#REF!</definedName>
    <definedName name="HORM_IND_240_8">#REF!</definedName>
    <definedName name="HORM_IND_240_9" localSheetId="1">#REF!</definedName>
    <definedName name="HORM_IND_240_9">#REF!</definedName>
    <definedName name="HORM135_MANUAL">'[35]HORM. Y MORTEROS.'!$H$212</definedName>
    <definedName name="Hormigón_Industrial_210_Kg_cm2">[42]Insumos!$B$71:$D$71</definedName>
    <definedName name="Hormigón_Industrial_210_Kg_cm2_1">[42]Insumos!$B$71:$D$71</definedName>
    <definedName name="Hormigón_Industrial_210_Kg_cm2_2">[42]Insumos!$B$71:$D$71</definedName>
    <definedName name="Hormigón_Industrial_210_Kg_cm2_3">[42]Insumos!$B$71:$D$71</definedName>
    <definedName name="hormigon140" localSheetId="0">#REF!</definedName>
    <definedName name="hormigon140" localSheetId="1">#REF!</definedName>
    <definedName name="hormigon140">#REF!</definedName>
    <definedName name="hormigon140_6" localSheetId="1">#REF!</definedName>
    <definedName name="hormigon140_6">#REF!</definedName>
    <definedName name="hormigon140_8" localSheetId="1">#REF!</definedName>
    <definedName name="hormigon140_8">#REF!</definedName>
    <definedName name="hormigon180" localSheetId="1">#REF!</definedName>
    <definedName name="hormigon180">#REF!</definedName>
    <definedName name="hormigon180_8" localSheetId="1">#REF!</definedName>
    <definedName name="hormigon180_8">#REF!</definedName>
    <definedName name="hormigon210" localSheetId="1">#REF!</definedName>
    <definedName name="hormigon210">#REF!</definedName>
    <definedName name="hormigon210_8" localSheetId="1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[18]M.O.!#REF!</definedName>
    <definedName name="ilma" localSheetId="1">[18]M.O.!#REF!</definedName>
    <definedName name="ilma">[18]M.O.!#REF!</definedName>
    <definedName name="impresion_2" localSheetId="1">[43]Directos!#REF!</definedName>
    <definedName name="impresion_2">[43]Directos!#REF!</definedName>
    <definedName name="Imprimir_área_IM" localSheetId="0">#REF!</definedName>
    <definedName name="Imprimir_área_IM">[2]PRESUPUESTO!$A$1763:$L$1796</definedName>
    <definedName name="Imprimir_área_IM_6" localSheetId="1">#REF!</definedName>
    <definedName name="Imprimir_área_IM_6">#REF!</definedName>
    <definedName name="ingeniera" localSheetId="0">[21]M.O.!$C$10</definedName>
    <definedName name="ingeniera">[22]M.O.!$C$10</definedName>
    <definedName name="ingeniera_10" localSheetId="0">#REF!</definedName>
    <definedName name="ingeniera_10" localSheetId="1">#REF!</definedName>
    <definedName name="ingeniera_10">#REF!</definedName>
    <definedName name="ingeniera_11" localSheetId="1">#REF!</definedName>
    <definedName name="ingeniera_11">#REF!</definedName>
    <definedName name="ingeniera_5" localSheetId="1">#REF!</definedName>
    <definedName name="ingeniera_5">#REF!</definedName>
    <definedName name="ingeniera_6" localSheetId="1">#REF!</definedName>
    <definedName name="ingeniera_6">#REF!</definedName>
    <definedName name="ingeniera_7" localSheetId="1">#REF!</definedName>
    <definedName name="ingeniera_7">#REF!</definedName>
    <definedName name="ingeniera_8" localSheetId="1">#REF!</definedName>
    <definedName name="ingeniera_8">#REF!</definedName>
    <definedName name="ingeniera_9" localSheetId="1">#REF!</definedName>
    <definedName name="ingeniera_9">#REF!</definedName>
    <definedName name="INODORO_BCO_TAPA" localSheetId="1">#REF!</definedName>
    <definedName name="INODORO_BCO_TAPA">#REF!</definedName>
    <definedName name="INODORO_BCO_TAPA_10" localSheetId="1">#REF!</definedName>
    <definedName name="INODORO_BCO_TAPA_10">#REF!</definedName>
    <definedName name="INODORO_BCO_TAPA_11" localSheetId="1">#REF!</definedName>
    <definedName name="INODORO_BCO_TAPA_11">#REF!</definedName>
    <definedName name="INODORO_BCO_TAPA_6" localSheetId="1">#REF!</definedName>
    <definedName name="INODORO_BCO_TAPA_6">#REF!</definedName>
    <definedName name="INODORO_BCO_TAPA_7" localSheetId="1">#REF!</definedName>
    <definedName name="INODORO_BCO_TAPA_7">#REF!</definedName>
    <definedName name="INODORO_BCO_TAPA_8" localSheetId="1">#REF!</definedName>
    <definedName name="INODORO_BCO_TAPA_8">#REF!</definedName>
    <definedName name="INODORO_BCO_TAPA_9" localSheetId="1">#REF!</definedName>
    <definedName name="INODORO_BCO_TAPA_9">#REF!</definedName>
    <definedName name="INSUMO_1" localSheetId="0">'[44]AC. LOS LIMONES ACERO '!$D$2</definedName>
    <definedName name="INSUMO_1" localSheetId="1">#REF!</definedName>
    <definedName name="INSUMO_1">#REF!</definedName>
    <definedName name="INSUMO_1_10" localSheetId="0">#REF!</definedName>
    <definedName name="INSUMO_1_10" localSheetId="1">#REF!</definedName>
    <definedName name="INSUMO_1_10">#REF!</definedName>
    <definedName name="INSUMO_1_11" localSheetId="1">#REF!</definedName>
    <definedName name="INSUMO_1_11">#REF!</definedName>
    <definedName name="INSUMO_1_6" localSheetId="1">#REF!</definedName>
    <definedName name="INSUMO_1_6">#REF!</definedName>
    <definedName name="INSUMO_1_7" localSheetId="1">#REF!</definedName>
    <definedName name="INSUMO_1_7">#REF!</definedName>
    <definedName name="INSUMO_1_8" localSheetId="1">#REF!</definedName>
    <definedName name="INSUMO_1_8">#REF!</definedName>
    <definedName name="INSUMO_1_9" localSheetId="1">#REF!</definedName>
    <definedName name="INSUMO_1_9">#REF!</definedName>
    <definedName name="INTERRUPTOR_3w" localSheetId="1">#REF!</definedName>
    <definedName name="INTERRUPTOR_3w">#REF!</definedName>
    <definedName name="INTERRUPTOR_3w_10" localSheetId="1">#REF!</definedName>
    <definedName name="INTERRUPTOR_3w_10">#REF!</definedName>
    <definedName name="INTERRUPTOR_3w_11" localSheetId="1">#REF!</definedName>
    <definedName name="INTERRUPTOR_3w_11">#REF!</definedName>
    <definedName name="INTERRUPTOR_3w_6" localSheetId="1">#REF!</definedName>
    <definedName name="INTERRUPTOR_3w_6">#REF!</definedName>
    <definedName name="INTERRUPTOR_3w_7" localSheetId="1">#REF!</definedName>
    <definedName name="INTERRUPTOR_3w_7">#REF!</definedName>
    <definedName name="INTERRUPTOR_3w_8" localSheetId="1">#REF!</definedName>
    <definedName name="INTERRUPTOR_3w_8">#REF!</definedName>
    <definedName name="INTERRUPTOR_3w_9" localSheetId="1">#REF!</definedName>
    <definedName name="INTERRUPTOR_3w_9">#REF!</definedName>
    <definedName name="INTERRUPTOR_4w" localSheetId="1">#REF!</definedName>
    <definedName name="INTERRUPTOR_4w">#REF!</definedName>
    <definedName name="INTERRUPTOR_4w_10" localSheetId="1">#REF!</definedName>
    <definedName name="INTERRUPTOR_4w_10">#REF!</definedName>
    <definedName name="INTERRUPTOR_4w_11" localSheetId="1">#REF!</definedName>
    <definedName name="INTERRUPTOR_4w_11">#REF!</definedName>
    <definedName name="INTERRUPTOR_4w_6" localSheetId="1">#REF!</definedName>
    <definedName name="INTERRUPTOR_4w_6">#REF!</definedName>
    <definedName name="INTERRUPTOR_4w_7" localSheetId="1">#REF!</definedName>
    <definedName name="INTERRUPTOR_4w_7">#REF!</definedName>
    <definedName name="INTERRUPTOR_4w_8" localSheetId="1">#REF!</definedName>
    <definedName name="INTERRUPTOR_4w_8">#REF!</definedName>
    <definedName name="INTERRUPTOR_4w_9" localSheetId="1">#REF!</definedName>
    <definedName name="INTERRUPTOR_4w_9">#REF!</definedName>
    <definedName name="INTERRUPTOR_DOBLE" localSheetId="1">#REF!</definedName>
    <definedName name="INTERRUPTOR_DOBLE">#REF!</definedName>
    <definedName name="INTERRUPTOR_DOBLE_10" localSheetId="1">#REF!</definedName>
    <definedName name="INTERRUPTOR_DOBLE_10">#REF!</definedName>
    <definedName name="INTERRUPTOR_DOBLE_11" localSheetId="1">#REF!</definedName>
    <definedName name="INTERRUPTOR_DOBLE_11">#REF!</definedName>
    <definedName name="INTERRUPTOR_DOBLE_6" localSheetId="1">#REF!</definedName>
    <definedName name="INTERRUPTOR_DOBLE_6">#REF!</definedName>
    <definedName name="INTERRUPTOR_DOBLE_7" localSheetId="1">#REF!</definedName>
    <definedName name="INTERRUPTOR_DOBLE_7">#REF!</definedName>
    <definedName name="INTERRUPTOR_DOBLE_8" localSheetId="1">#REF!</definedName>
    <definedName name="INTERRUPTOR_DOBLE_8">#REF!</definedName>
    <definedName name="INTERRUPTOR_DOBLE_9" localSheetId="1">#REF!</definedName>
    <definedName name="INTERRUPTOR_DOBLE_9">#REF!</definedName>
    <definedName name="INTERRUPTOR_SENC" localSheetId="1">#REF!</definedName>
    <definedName name="INTERRUPTOR_SENC">#REF!</definedName>
    <definedName name="INTERRUPTOR_SENC_10" localSheetId="1">#REF!</definedName>
    <definedName name="INTERRUPTOR_SENC_10">#REF!</definedName>
    <definedName name="INTERRUPTOR_SENC_11" localSheetId="1">#REF!</definedName>
    <definedName name="INTERRUPTOR_SENC_11">#REF!</definedName>
    <definedName name="INTERRUPTOR_SENC_6" localSheetId="1">#REF!</definedName>
    <definedName name="INTERRUPTOR_SENC_6">#REF!</definedName>
    <definedName name="INTERRUPTOR_SENC_7" localSheetId="1">#REF!</definedName>
    <definedName name="INTERRUPTOR_SENC_7">#REF!</definedName>
    <definedName name="INTERRUPTOR_SENC_8" localSheetId="1">#REF!</definedName>
    <definedName name="INTERRUPTOR_SENC_8">#REF!</definedName>
    <definedName name="INTERRUPTOR_SENC_9" localSheetId="1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'[17]CUB-10181-3(Rescision)'!#REF!</definedName>
    <definedName name="J" localSheetId="1">'[17]CUB-10181-3(Rescision)'!#REF!</definedName>
    <definedName name="J">'[17]CUB-10181-3(Rescision)'!#REF!</definedName>
    <definedName name="JOEL" localSheetId="0">#REF!</definedName>
    <definedName name="JOEL" localSheetId="1">#REF!</definedName>
    <definedName name="JOEL">#REF!</definedName>
    <definedName name="JUNTA_CERA_INODORO" localSheetId="1">#REF!</definedName>
    <definedName name="JUNTA_CERA_INODORO">#REF!</definedName>
    <definedName name="JUNTA_CERA_INODORO_10" localSheetId="1">#REF!</definedName>
    <definedName name="JUNTA_CERA_INODORO_10">#REF!</definedName>
    <definedName name="JUNTA_CERA_INODORO_11" localSheetId="1">#REF!</definedName>
    <definedName name="JUNTA_CERA_INODORO_11">#REF!</definedName>
    <definedName name="JUNTA_CERA_INODORO_6" localSheetId="1">#REF!</definedName>
    <definedName name="JUNTA_CERA_INODORO_6">#REF!</definedName>
    <definedName name="JUNTA_CERA_INODORO_7" localSheetId="1">#REF!</definedName>
    <definedName name="JUNTA_CERA_INODORO_7">#REF!</definedName>
    <definedName name="JUNTA_CERA_INODORO_8" localSheetId="1">#REF!</definedName>
    <definedName name="JUNTA_CERA_INODORO_8">#REF!</definedName>
    <definedName name="JUNTA_CERA_INODORO_9" localSheetId="1">#REF!</definedName>
    <definedName name="JUNTA_CERA_INODORO_9">#REF!</definedName>
    <definedName name="JUNTA_DRESSER_12" localSheetId="1">#REF!</definedName>
    <definedName name="JUNTA_DRESSER_12">#REF!</definedName>
    <definedName name="JUNTA_DRESSER_12_10" localSheetId="1">#REF!</definedName>
    <definedName name="JUNTA_DRESSER_12_10">#REF!</definedName>
    <definedName name="JUNTA_DRESSER_12_11" localSheetId="1">#REF!</definedName>
    <definedName name="JUNTA_DRESSER_12_11">#REF!</definedName>
    <definedName name="JUNTA_DRESSER_12_6" localSheetId="1">#REF!</definedName>
    <definedName name="JUNTA_DRESSER_12_6">#REF!</definedName>
    <definedName name="JUNTA_DRESSER_12_7" localSheetId="1">#REF!</definedName>
    <definedName name="JUNTA_DRESSER_12_7">#REF!</definedName>
    <definedName name="JUNTA_DRESSER_12_8" localSheetId="1">#REF!</definedName>
    <definedName name="JUNTA_DRESSER_12_8">#REF!</definedName>
    <definedName name="JUNTA_DRESSER_12_9" localSheetId="1">#REF!</definedName>
    <definedName name="JUNTA_DRESSER_12_9">#REF!</definedName>
    <definedName name="JUNTA_DRESSER_16" localSheetId="0">#REF!</definedName>
    <definedName name="JUNTA_DRESSER_16">[36]INSU!$D$231</definedName>
    <definedName name="JUNTA_DRESSER_16_10" localSheetId="1">#REF!</definedName>
    <definedName name="JUNTA_DRESSER_16_10">#REF!</definedName>
    <definedName name="JUNTA_DRESSER_16_11" localSheetId="1">#REF!</definedName>
    <definedName name="JUNTA_DRESSER_16_11">#REF!</definedName>
    <definedName name="JUNTA_DRESSER_16_6" localSheetId="1">#REF!</definedName>
    <definedName name="JUNTA_DRESSER_16_6">#REF!</definedName>
    <definedName name="JUNTA_DRESSER_16_7" localSheetId="1">#REF!</definedName>
    <definedName name="JUNTA_DRESSER_16_7">#REF!</definedName>
    <definedName name="JUNTA_DRESSER_16_8" localSheetId="1">#REF!</definedName>
    <definedName name="JUNTA_DRESSER_16_8">#REF!</definedName>
    <definedName name="JUNTA_DRESSER_16_9" localSheetId="1">#REF!</definedName>
    <definedName name="JUNTA_DRESSER_16_9">#REF!</definedName>
    <definedName name="JUNTA_DRESSER_2" localSheetId="1">#REF!</definedName>
    <definedName name="JUNTA_DRESSER_2">#REF!</definedName>
    <definedName name="JUNTA_DRESSER_2_10" localSheetId="1">#REF!</definedName>
    <definedName name="JUNTA_DRESSER_2_10">#REF!</definedName>
    <definedName name="JUNTA_DRESSER_2_11" localSheetId="1">#REF!</definedName>
    <definedName name="JUNTA_DRESSER_2_11">#REF!</definedName>
    <definedName name="JUNTA_DRESSER_2_6" localSheetId="1">#REF!</definedName>
    <definedName name="JUNTA_DRESSER_2_6">#REF!</definedName>
    <definedName name="JUNTA_DRESSER_2_7" localSheetId="1">#REF!</definedName>
    <definedName name="JUNTA_DRESSER_2_7">#REF!</definedName>
    <definedName name="JUNTA_DRESSER_2_8" localSheetId="1">#REF!</definedName>
    <definedName name="JUNTA_DRESSER_2_8">#REF!</definedName>
    <definedName name="JUNTA_DRESSER_2_9" localSheetId="1">#REF!</definedName>
    <definedName name="JUNTA_DRESSER_2_9">#REF!</definedName>
    <definedName name="JUNTA_DRESSER_3" localSheetId="1">#REF!</definedName>
    <definedName name="JUNTA_DRESSER_3">#REF!</definedName>
    <definedName name="JUNTA_DRESSER_3_10" localSheetId="1">#REF!</definedName>
    <definedName name="JUNTA_DRESSER_3_10">#REF!</definedName>
    <definedName name="JUNTA_DRESSER_3_11" localSheetId="1">#REF!</definedName>
    <definedName name="JUNTA_DRESSER_3_11">#REF!</definedName>
    <definedName name="JUNTA_DRESSER_3_6" localSheetId="1">#REF!</definedName>
    <definedName name="JUNTA_DRESSER_3_6">#REF!</definedName>
    <definedName name="JUNTA_DRESSER_3_7" localSheetId="1">#REF!</definedName>
    <definedName name="JUNTA_DRESSER_3_7">#REF!</definedName>
    <definedName name="JUNTA_DRESSER_3_8" localSheetId="1">#REF!</definedName>
    <definedName name="JUNTA_DRESSER_3_8">#REF!</definedName>
    <definedName name="JUNTA_DRESSER_3_9" localSheetId="1">#REF!</definedName>
    <definedName name="JUNTA_DRESSER_3_9">#REF!</definedName>
    <definedName name="JUNTA_DRESSER_4" localSheetId="1">#REF!</definedName>
    <definedName name="JUNTA_DRESSER_4">#REF!</definedName>
    <definedName name="JUNTA_DRESSER_4_10" localSheetId="1">#REF!</definedName>
    <definedName name="JUNTA_DRESSER_4_10">#REF!</definedName>
    <definedName name="JUNTA_DRESSER_4_11" localSheetId="1">#REF!</definedName>
    <definedName name="JUNTA_DRESSER_4_11">#REF!</definedName>
    <definedName name="JUNTA_DRESSER_4_6" localSheetId="1">#REF!</definedName>
    <definedName name="JUNTA_DRESSER_4_6">#REF!</definedName>
    <definedName name="JUNTA_DRESSER_4_7" localSheetId="1">#REF!</definedName>
    <definedName name="JUNTA_DRESSER_4_7">#REF!</definedName>
    <definedName name="JUNTA_DRESSER_4_8" localSheetId="1">#REF!</definedName>
    <definedName name="JUNTA_DRESSER_4_8">#REF!</definedName>
    <definedName name="JUNTA_DRESSER_4_9" localSheetId="1">#REF!</definedName>
    <definedName name="JUNTA_DRESSER_4_9">#REF!</definedName>
    <definedName name="JUNTA_DRESSER_6" localSheetId="0">#REF!</definedName>
    <definedName name="JUNTA_DRESSER_6">[36]INSU!$D$234</definedName>
    <definedName name="JUNTA_DRESSER_6_10" localSheetId="1">#REF!</definedName>
    <definedName name="JUNTA_DRESSER_6_10">#REF!</definedName>
    <definedName name="JUNTA_DRESSER_6_11" localSheetId="1">#REF!</definedName>
    <definedName name="JUNTA_DRESSER_6_11">#REF!</definedName>
    <definedName name="JUNTA_DRESSER_6_6" localSheetId="1">#REF!</definedName>
    <definedName name="JUNTA_DRESSER_6_6">#REF!</definedName>
    <definedName name="JUNTA_DRESSER_6_7" localSheetId="1">#REF!</definedName>
    <definedName name="JUNTA_DRESSER_6_7">#REF!</definedName>
    <definedName name="JUNTA_DRESSER_6_8" localSheetId="1">#REF!</definedName>
    <definedName name="JUNTA_DRESSER_6_8">#REF!</definedName>
    <definedName name="JUNTA_DRESSER_6_9" localSheetId="1">#REF!</definedName>
    <definedName name="JUNTA_DRESSER_6_9">#REF!</definedName>
    <definedName name="JUNTA_DRESSER_8" localSheetId="1">#REF!</definedName>
    <definedName name="JUNTA_DRESSER_8">#REF!</definedName>
    <definedName name="JUNTA_DRESSER_8_10" localSheetId="1">#REF!</definedName>
    <definedName name="JUNTA_DRESSER_8_10">#REF!</definedName>
    <definedName name="JUNTA_DRESSER_8_11" localSheetId="1">#REF!</definedName>
    <definedName name="JUNTA_DRESSER_8_11">#REF!</definedName>
    <definedName name="JUNTA_DRESSER_8_6" localSheetId="1">#REF!</definedName>
    <definedName name="JUNTA_DRESSER_8_6">#REF!</definedName>
    <definedName name="JUNTA_DRESSER_8_7" localSheetId="1">#REF!</definedName>
    <definedName name="JUNTA_DRESSER_8_7">#REF!</definedName>
    <definedName name="JUNTA_DRESSER_8_8" localSheetId="1">#REF!</definedName>
    <definedName name="JUNTA_DRESSER_8_8">#REF!</definedName>
    <definedName name="JUNTA_DRESSER_8_9" localSheetId="1">#REF!</definedName>
    <definedName name="JUNTA_DRESSER_8_9">#REF!</definedName>
    <definedName name="JUNTA_WATER_STOP_9" localSheetId="1">#REF!</definedName>
    <definedName name="JUNTA_WATER_STOP_9">#REF!</definedName>
    <definedName name="JUNTA_WATER_STOP_9_10" localSheetId="1">#REF!</definedName>
    <definedName name="JUNTA_WATER_STOP_9_10">#REF!</definedName>
    <definedName name="JUNTA_WATER_STOP_9_11" localSheetId="1">#REF!</definedName>
    <definedName name="JUNTA_WATER_STOP_9_11">#REF!</definedName>
    <definedName name="JUNTA_WATER_STOP_9_6" localSheetId="1">#REF!</definedName>
    <definedName name="JUNTA_WATER_STOP_9_6">#REF!</definedName>
    <definedName name="JUNTA_WATER_STOP_9_7" localSheetId="1">#REF!</definedName>
    <definedName name="JUNTA_WATER_STOP_9_7">#REF!</definedName>
    <definedName name="JUNTA_WATER_STOP_9_8" localSheetId="1">#REF!</definedName>
    <definedName name="JUNTA_WATER_STOP_9_8">#REF!</definedName>
    <definedName name="JUNTA_WATER_STOP_9_9" localSheetId="1">#REF!</definedName>
    <definedName name="JUNTA_WATER_STOP_9_9">#REF!</definedName>
    <definedName name="k" localSheetId="0">[18]M.O.!#REF!</definedName>
    <definedName name="k" localSheetId="1">[18]M.O.!#REF!</definedName>
    <definedName name="k">[18]M.O.!#REF!</definedName>
    <definedName name="L_1" localSheetId="0">#REF!</definedName>
    <definedName name="L_1" localSheetId="1">#REF!</definedName>
    <definedName name="L_1">#REF!</definedName>
    <definedName name="L_2" localSheetId="1">#REF!</definedName>
    <definedName name="L_2">#REF!</definedName>
    <definedName name="L_5" localSheetId="1">#REF!</definedName>
    <definedName name="L_5">#REF!</definedName>
    <definedName name="LADRILLOS_4x8x2" localSheetId="1">#REF!</definedName>
    <definedName name="LADRILLOS_4x8x2">#REF!</definedName>
    <definedName name="LADRILLOS_4x8x2_10" localSheetId="1">#REF!</definedName>
    <definedName name="LADRILLOS_4x8x2_10">#REF!</definedName>
    <definedName name="LADRILLOS_4x8x2_11" localSheetId="1">#REF!</definedName>
    <definedName name="LADRILLOS_4x8x2_11">#REF!</definedName>
    <definedName name="LADRILLOS_4x8x2_6" localSheetId="1">#REF!</definedName>
    <definedName name="LADRILLOS_4x8x2_6">#REF!</definedName>
    <definedName name="LADRILLOS_4x8x2_7" localSheetId="1">#REF!</definedName>
    <definedName name="LADRILLOS_4x8x2_7">#REF!</definedName>
    <definedName name="LADRILLOS_4x8x2_8" localSheetId="1">#REF!</definedName>
    <definedName name="LADRILLOS_4x8x2_8">#REF!</definedName>
    <definedName name="LADRILLOS_4x8x2_9" localSheetId="1">#REF!</definedName>
    <definedName name="LADRILLOS_4x8x2_9">#REF!</definedName>
    <definedName name="LAMPARA_FLUORESC_2x4" localSheetId="1">#REF!</definedName>
    <definedName name="LAMPARA_FLUORESC_2x4">#REF!</definedName>
    <definedName name="LAMPARA_FLUORESC_2x4_10" localSheetId="1">#REF!</definedName>
    <definedName name="LAMPARA_FLUORESC_2x4_10">#REF!</definedName>
    <definedName name="LAMPARA_FLUORESC_2x4_11" localSheetId="1">#REF!</definedName>
    <definedName name="LAMPARA_FLUORESC_2x4_11">#REF!</definedName>
    <definedName name="LAMPARA_FLUORESC_2x4_6" localSheetId="1">#REF!</definedName>
    <definedName name="LAMPARA_FLUORESC_2x4_6">#REF!</definedName>
    <definedName name="LAMPARA_FLUORESC_2x4_7" localSheetId="1">#REF!</definedName>
    <definedName name="LAMPARA_FLUORESC_2x4_7">#REF!</definedName>
    <definedName name="LAMPARA_FLUORESC_2x4_8" localSheetId="1">#REF!</definedName>
    <definedName name="LAMPARA_FLUORESC_2x4_8">#REF!</definedName>
    <definedName name="LAMPARA_FLUORESC_2x4_9" localSheetId="1">#REF!</definedName>
    <definedName name="LAMPARA_FLUORESC_2x4_9">#REF!</definedName>
    <definedName name="LAMPARAS_DE_1500W_220V">[25]INSU!$B$41</definedName>
    <definedName name="LAQUEAR_MADERA" localSheetId="0">#REF!</definedName>
    <definedName name="LAQUEAR_MADERA" localSheetId="1">#REF!</definedName>
    <definedName name="LAQUEAR_MADERA">#REF!</definedName>
    <definedName name="LAQUEAR_MADERA_10" localSheetId="1">#REF!</definedName>
    <definedName name="LAQUEAR_MADERA_10">#REF!</definedName>
    <definedName name="LAQUEAR_MADERA_11" localSheetId="1">#REF!</definedName>
    <definedName name="LAQUEAR_MADERA_11">#REF!</definedName>
    <definedName name="LAQUEAR_MADERA_6" localSheetId="1">#REF!</definedName>
    <definedName name="LAQUEAR_MADERA_6">#REF!</definedName>
    <definedName name="LAQUEAR_MADERA_7" localSheetId="1">#REF!</definedName>
    <definedName name="LAQUEAR_MADERA_7">#REF!</definedName>
    <definedName name="LAQUEAR_MADERA_8" localSheetId="1">#REF!</definedName>
    <definedName name="LAQUEAR_MADERA_8">#REF!</definedName>
    <definedName name="LAQUEAR_MADERA_9" localSheetId="1">#REF!</definedName>
    <definedName name="LAQUEAR_MADERA_9">#REF!</definedName>
    <definedName name="LAVADERO_DOBLE" localSheetId="1">#REF!</definedName>
    <definedName name="LAVADERO_DOBLE">#REF!</definedName>
    <definedName name="LAVADERO_DOBLE_10" localSheetId="1">#REF!</definedName>
    <definedName name="LAVADERO_DOBLE_10">#REF!</definedName>
    <definedName name="LAVADERO_DOBLE_11" localSheetId="1">#REF!</definedName>
    <definedName name="LAVADERO_DOBLE_11">#REF!</definedName>
    <definedName name="LAVADERO_DOBLE_6" localSheetId="1">#REF!</definedName>
    <definedName name="LAVADERO_DOBLE_6">#REF!</definedName>
    <definedName name="LAVADERO_DOBLE_7" localSheetId="1">#REF!</definedName>
    <definedName name="LAVADERO_DOBLE_7">#REF!</definedName>
    <definedName name="LAVADERO_DOBLE_8" localSheetId="1">#REF!</definedName>
    <definedName name="LAVADERO_DOBLE_8">#REF!</definedName>
    <definedName name="LAVADERO_DOBLE_9" localSheetId="1">#REF!</definedName>
    <definedName name="LAVADERO_DOBLE_9">#REF!</definedName>
    <definedName name="LAVADERO_GRANITO_SENCILLO" localSheetId="1">#REF!</definedName>
    <definedName name="LAVADERO_GRANITO_SENCILLO">#REF!</definedName>
    <definedName name="LAVADERO_GRANITO_SENCILLO_10" localSheetId="1">#REF!</definedName>
    <definedName name="LAVADERO_GRANITO_SENCILLO_10">#REF!</definedName>
    <definedName name="LAVADERO_GRANITO_SENCILLO_11" localSheetId="1">#REF!</definedName>
    <definedName name="LAVADERO_GRANITO_SENCILLO_11">#REF!</definedName>
    <definedName name="LAVADERO_GRANITO_SENCILLO_6" localSheetId="1">#REF!</definedName>
    <definedName name="LAVADERO_GRANITO_SENCILLO_6">#REF!</definedName>
    <definedName name="LAVADERO_GRANITO_SENCILLO_7" localSheetId="1">#REF!</definedName>
    <definedName name="LAVADERO_GRANITO_SENCILLO_7">#REF!</definedName>
    <definedName name="LAVADERO_GRANITO_SENCILLO_8" localSheetId="1">#REF!</definedName>
    <definedName name="LAVADERO_GRANITO_SENCILLO_8">#REF!</definedName>
    <definedName name="LAVADERO_GRANITO_SENCILLO_9" localSheetId="1">#REF!</definedName>
    <definedName name="LAVADERO_GRANITO_SENCILLO_9">#REF!</definedName>
    <definedName name="LAVAMANO_19x17_BCO" localSheetId="1">#REF!</definedName>
    <definedName name="LAVAMANO_19x17_BCO">#REF!</definedName>
    <definedName name="LAVAMANO_19x17_BCO_10" localSheetId="1">#REF!</definedName>
    <definedName name="LAVAMANO_19x17_BCO_10">#REF!</definedName>
    <definedName name="LAVAMANO_19x17_BCO_11" localSheetId="1">#REF!</definedName>
    <definedName name="LAVAMANO_19x17_BCO_11">#REF!</definedName>
    <definedName name="LAVAMANO_19x17_BCO_6" localSheetId="1">#REF!</definedName>
    <definedName name="LAVAMANO_19x17_BCO_6">#REF!</definedName>
    <definedName name="LAVAMANO_19x17_BCO_7" localSheetId="1">#REF!</definedName>
    <definedName name="LAVAMANO_19x17_BCO_7">#REF!</definedName>
    <definedName name="LAVAMANO_19x17_BCO_8" localSheetId="1">#REF!</definedName>
    <definedName name="LAVAMANO_19x17_BCO_8">#REF!</definedName>
    <definedName name="LAVAMANO_19x17_BCO_9" localSheetId="1">#REF!</definedName>
    <definedName name="LAVAMANO_19x17_BCO_9">#REF!</definedName>
    <definedName name="Ligado_y_vaciado_3">#N/A</definedName>
    <definedName name="Ligado_y_Vaciado_a_Mano">[14]Insumos!$B$136:$D$136</definedName>
    <definedName name="Ligadora_de_1_funda_3">#N/A</definedName>
    <definedName name="Ligadora_de_2_funda_3">#N/A</definedName>
    <definedName name="Ligadora2fdas" localSheetId="0">#REF!</definedName>
    <definedName name="Ligadora2fdas" localSheetId="1">#REF!</definedName>
    <definedName name="Ligadora2fdas">#REF!</definedName>
    <definedName name="Ligadora2fdas_10" localSheetId="1">#REF!</definedName>
    <definedName name="Ligadora2fdas_10">#REF!</definedName>
    <definedName name="Ligadora2fdas_11" localSheetId="1">#REF!</definedName>
    <definedName name="Ligadora2fdas_11">#REF!</definedName>
    <definedName name="Ligadora2fdas_6" localSheetId="1">#REF!</definedName>
    <definedName name="Ligadora2fdas_6">#REF!</definedName>
    <definedName name="Ligadora2fdas_7" localSheetId="1">#REF!</definedName>
    <definedName name="Ligadora2fdas_7">#REF!</definedName>
    <definedName name="Ligadora2fdas_8" localSheetId="1">#REF!</definedName>
    <definedName name="Ligadora2fdas_8">#REF!</definedName>
    <definedName name="Ligadora2fdas_9" localSheetId="1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 localSheetId="1">#REF!</definedName>
    <definedName name="LLAVE_ANG_38">#REF!</definedName>
    <definedName name="LLAVE_ANG_38_10" localSheetId="1">#REF!</definedName>
    <definedName name="LLAVE_ANG_38_10">#REF!</definedName>
    <definedName name="LLAVE_ANG_38_11" localSheetId="1">#REF!</definedName>
    <definedName name="LLAVE_ANG_38_11">#REF!</definedName>
    <definedName name="LLAVE_ANG_38_6" localSheetId="1">#REF!</definedName>
    <definedName name="LLAVE_ANG_38_6">#REF!</definedName>
    <definedName name="LLAVE_ANG_38_7" localSheetId="1">#REF!</definedName>
    <definedName name="LLAVE_ANG_38_7">#REF!</definedName>
    <definedName name="LLAVE_ANG_38_8" localSheetId="1">#REF!</definedName>
    <definedName name="LLAVE_ANG_38_8">#REF!</definedName>
    <definedName name="LLAVE_ANG_38_9" localSheetId="1">#REF!</definedName>
    <definedName name="LLAVE_ANG_38_9">#REF!</definedName>
    <definedName name="LLAVE_CHORRO" localSheetId="1">#REF!</definedName>
    <definedName name="LLAVE_CHORRO">#REF!</definedName>
    <definedName name="LLAVE_CHORRO_10" localSheetId="1">#REF!</definedName>
    <definedName name="LLAVE_CHORRO_10">#REF!</definedName>
    <definedName name="LLAVE_CHORRO_11" localSheetId="1">#REF!</definedName>
    <definedName name="LLAVE_CHORRO_11">#REF!</definedName>
    <definedName name="LLAVE_CHORRO_6" localSheetId="1">#REF!</definedName>
    <definedName name="LLAVE_CHORRO_6">#REF!</definedName>
    <definedName name="LLAVE_CHORRO_7" localSheetId="1">#REF!</definedName>
    <definedName name="LLAVE_CHORRO_7">#REF!</definedName>
    <definedName name="LLAVE_CHORRO_8" localSheetId="1">#REF!</definedName>
    <definedName name="LLAVE_CHORRO_8">#REF!</definedName>
    <definedName name="LLAVE_CHORRO_9" localSheetId="1">#REF!</definedName>
    <definedName name="LLAVE_CHORRO_9">#REF!</definedName>
    <definedName name="LLAVE_EMPOTRAR_CROMO_12" localSheetId="1">#REF!</definedName>
    <definedName name="LLAVE_EMPOTRAR_CROMO_12">#REF!</definedName>
    <definedName name="LLAVE_EMPOTRAR_CROMO_12_10" localSheetId="1">#REF!</definedName>
    <definedName name="LLAVE_EMPOTRAR_CROMO_12_10">#REF!</definedName>
    <definedName name="LLAVE_EMPOTRAR_CROMO_12_11" localSheetId="1">#REF!</definedName>
    <definedName name="LLAVE_EMPOTRAR_CROMO_12_11">#REF!</definedName>
    <definedName name="LLAVE_EMPOTRAR_CROMO_12_6" localSheetId="1">#REF!</definedName>
    <definedName name="LLAVE_EMPOTRAR_CROMO_12_6">#REF!</definedName>
    <definedName name="LLAVE_EMPOTRAR_CROMO_12_7" localSheetId="1">#REF!</definedName>
    <definedName name="LLAVE_EMPOTRAR_CROMO_12_7">#REF!</definedName>
    <definedName name="LLAVE_EMPOTRAR_CROMO_12_8" localSheetId="1">#REF!</definedName>
    <definedName name="LLAVE_EMPOTRAR_CROMO_12_8">#REF!</definedName>
    <definedName name="LLAVE_EMPOTRAR_CROMO_12_9" localSheetId="1">#REF!</definedName>
    <definedName name="LLAVE_EMPOTRAR_CROMO_12_9">#REF!</definedName>
    <definedName name="LLAVE_PASO_1" localSheetId="1">#REF!</definedName>
    <definedName name="LLAVE_PASO_1">#REF!</definedName>
    <definedName name="LLAVE_PASO_1_10" localSheetId="1">#REF!</definedName>
    <definedName name="LLAVE_PASO_1_10">#REF!</definedName>
    <definedName name="LLAVE_PASO_1_11" localSheetId="1">#REF!</definedName>
    <definedName name="LLAVE_PASO_1_11">#REF!</definedName>
    <definedName name="LLAVE_PASO_1_6" localSheetId="1">#REF!</definedName>
    <definedName name="LLAVE_PASO_1_6">#REF!</definedName>
    <definedName name="LLAVE_PASO_1_7" localSheetId="1">#REF!</definedName>
    <definedName name="LLAVE_PASO_1_7">#REF!</definedName>
    <definedName name="LLAVE_PASO_1_8" localSheetId="1">#REF!</definedName>
    <definedName name="LLAVE_PASO_1_8">#REF!</definedName>
    <definedName name="LLAVE_PASO_1_9" localSheetId="1">#REF!</definedName>
    <definedName name="LLAVE_PASO_1_9">#REF!</definedName>
    <definedName name="LLAVE_PASO_34" localSheetId="1">#REF!</definedName>
    <definedName name="LLAVE_PASO_34">#REF!</definedName>
    <definedName name="LLAVE_PASO_34_10" localSheetId="1">#REF!</definedName>
    <definedName name="LLAVE_PASO_34_10">#REF!</definedName>
    <definedName name="LLAVE_PASO_34_11" localSheetId="1">#REF!</definedName>
    <definedName name="LLAVE_PASO_34_11">#REF!</definedName>
    <definedName name="LLAVE_PASO_34_6" localSheetId="1">#REF!</definedName>
    <definedName name="LLAVE_PASO_34_6">#REF!</definedName>
    <definedName name="LLAVE_PASO_34_7" localSheetId="1">#REF!</definedName>
    <definedName name="LLAVE_PASO_34_7">#REF!</definedName>
    <definedName name="LLAVE_PASO_34_8" localSheetId="1">#REF!</definedName>
    <definedName name="LLAVE_PASO_34_8">#REF!</definedName>
    <definedName name="LLAVE_PASO_34_9" localSheetId="1">#REF!</definedName>
    <definedName name="LLAVE_PASO_34_9">#REF!</definedName>
    <definedName name="LLAVE_SENCILLA" localSheetId="1">#REF!</definedName>
    <definedName name="LLAVE_SENCILLA">#REF!</definedName>
    <definedName name="LLAVE_SENCILLA_10" localSheetId="1">#REF!</definedName>
    <definedName name="LLAVE_SENCILLA_10">#REF!</definedName>
    <definedName name="LLAVE_SENCILLA_11" localSheetId="1">#REF!</definedName>
    <definedName name="LLAVE_SENCILLA_11">#REF!</definedName>
    <definedName name="LLAVE_SENCILLA_6" localSheetId="1">#REF!</definedName>
    <definedName name="LLAVE_SENCILLA_6">#REF!</definedName>
    <definedName name="LLAVE_SENCILLA_7" localSheetId="1">#REF!</definedName>
    <definedName name="LLAVE_SENCILLA_7">#REF!</definedName>
    <definedName name="LLAVE_SENCILLA_8" localSheetId="1">#REF!</definedName>
    <definedName name="LLAVE_SENCILLA_8">#REF!</definedName>
    <definedName name="LLAVE_SENCILLA_9" localSheetId="1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 localSheetId="1">#REF!</definedName>
    <definedName name="LLAVIN_PUERTA">#REF!</definedName>
    <definedName name="LLAVIN_PUERTA_10" localSheetId="1">#REF!</definedName>
    <definedName name="LLAVIN_PUERTA_10">#REF!</definedName>
    <definedName name="LLAVIN_PUERTA_11" localSheetId="1">#REF!</definedName>
    <definedName name="LLAVIN_PUERTA_11">#REF!</definedName>
    <definedName name="LLAVIN_PUERTA_6" localSheetId="1">#REF!</definedName>
    <definedName name="LLAVIN_PUERTA_6">#REF!</definedName>
    <definedName name="LLAVIN_PUERTA_7" localSheetId="1">#REF!</definedName>
    <definedName name="LLAVIN_PUERTA_7">#REF!</definedName>
    <definedName name="LLAVIN_PUERTA_8" localSheetId="1">#REF!</definedName>
    <definedName name="LLAVIN_PUERTA_8">#REF!</definedName>
    <definedName name="LLAVIN_PUERTA_9" localSheetId="1">#REF!</definedName>
    <definedName name="LLAVIN_PUERTA_9">#REF!</definedName>
    <definedName name="LLENADO_BLOQUES_20" localSheetId="1">#REF!</definedName>
    <definedName name="LLENADO_BLOQUES_20">#REF!</definedName>
    <definedName name="LLENADO_BLOQUES_20_10" localSheetId="1">#REF!</definedName>
    <definedName name="LLENADO_BLOQUES_20_10">#REF!</definedName>
    <definedName name="LLENADO_BLOQUES_20_11" localSheetId="1">#REF!</definedName>
    <definedName name="LLENADO_BLOQUES_20_11">#REF!</definedName>
    <definedName name="LLENADO_BLOQUES_20_6" localSheetId="1">#REF!</definedName>
    <definedName name="LLENADO_BLOQUES_20_6">#REF!</definedName>
    <definedName name="LLENADO_BLOQUES_20_7" localSheetId="1">#REF!</definedName>
    <definedName name="LLENADO_BLOQUES_20_7">#REF!</definedName>
    <definedName name="LLENADO_BLOQUES_20_8" localSheetId="1">#REF!</definedName>
    <definedName name="LLENADO_BLOQUES_20_8">#REF!</definedName>
    <definedName name="LLENADO_BLOQUES_20_9" localSheetId="1">#REF!</definedName>
    <definedName name="LLENADO_BLOQUES_20_9">#REF!</definedName>
    <definedName name="LLENADO_BLOQUES_40" localSheetId="1">#REF!</definedName>
    <definedName name="LLENADO_BLOQUES_40">#REF!</definedName>
    <definedName name="LLENADO_BLOQUES_40_10" localSheetId="1">#REF!</definedName>
    <definedName name="LLENADO_BLOQUES_40_10">#REF!</definedName>
    <definedName name="LLENADO_BLOQUES_40_11" localSheetId="1">#REF!</definedName>
    <definedName name="LLENADO_BLOQUES_40_11">#REF!</definedName>
    <definedName name="LLENADO_BLOQUES_40_6" localSheetId="1">#REF!</definedName>
    <definedName name="LLENADO_BLOQUES_40_6">#REF!</definedName>
    <definedName name="LLENADO_BLOQUES_40_7" localSheetId="1">#REF!</definedName>
    <definedName name="LLENADO_BLOQUES_40_7">#REF!</definedName>
    <definedName name="LLENADO_BLOQUES_40_8" localSheetId="1">#REF!</definedName>
    <definedName name="LLENADO_BLOQUES_40_8">#REF!</definedName>
    <definedName name="LLENADO_BLOQUES_40_9" localSheetId="1">#REF!</definedName>
    <definedName name="LLENADO_BLOQUES_40_9">#REF!</definedName>
    <definedName name="LLENADO_BLOQUES_60" localSheetId="1">#REF!</definedName>
    <definedName name="LLENADO_BLOQUES_60">#REF!</definedName>
    <definedName name="LLENADO_BLOQUES_60_10" localSheetId="1">#REF!</definedName>
    <definedName name="LLENADO_BLOQUES_60_10">#REF!</definedName>
    <definedName name="LLENADO_BLOQUES_60_11" localSheetId="1">#REF!</definedName>
    <definedName name="LLENADO_BLOQUES_60_11">#REF!</definedName>
    <definedName name="LLENADO_BLOQUES_60_6" localSheetId="1">#REF!</definedName>
    <definedName name="LLENADO_BLOQUES_60_6">#REF!</definedName>
    <definedName name="LLENADO_BLOQUES_60_7" localSheetId="1">#REF!</definedName>
    <definedName name="LLENADO_BLOQUES_60_7">#REF!</definedName>
    <definedName name="LLENADO_BLOQUES_60_8" localSheetId="1">#REF!</definedName>
    <definedName name="LLENADO_BLOQUES_60_8">#REF!</definedName>
    <definedName name="LLENADO_BLOQUES_60_9" localSheetId="1">#REF!</definedName>
    <definedName name="LLENADO_BLOQUES_60_9">#REF!</definedName>
    <definedName name="LLENADO_BLOQUES_80" localSheetId="1">#REF!</definedName>
    <definedName name="LLENADO_BLOQUES_80">#REF!</definedName>
    <definedName name="LLENADO_BLOQUES_80_10" localSheetId="1">#REF!</definedName>
    <definedName name="LLENADO_BLOQUES_80_10">#REF!</definedName>
    <definedName name="LLENADO_BLOQUES_80_11" localSheetId="1">#REF!</definedName>
    <definedName name="LLENADO_BLOQUES_80_11">#REF!</definedName>
    <definedName name="LLENADO_BLOQUES_80_6" localSheetId="1">#REF!</definedName>
    <definedName name="LLENADO_BLOQUES_80_6">#REF!</definedName>
    <definedName name="LLENADO_BLOQUES_80_7" localSheetId="1">#REF!</definedName>
    <definedName name="LLENADO_BLOQUES_80_7">#REF!</definedName>
    <definedName name="LLENADO_BLOQUES_80_8" localSheetId="1">#REF!</definedName>
    <definedName name="LLENADO_BLOQUES_80_8">#REF!</definedName>
    <definedName name="LLENADO_BLOQUES_80_9" localSheetId="1">#REF!</definedName>
    <definedName name="LLENADO_BLOQUES_80_9">#REF!</definedName>
    <definedName name="LOSA12" localSheetId="1">#REF!</definedName>
    <definedName name="LOSA12">#REF!</definedName>
    <definedName name="LOSA12_6" localSheetId="1">#REF!</definedName>
    <definedName name="LOSA12_6">#REF!</definedName>
    <definedName name="LOSA20" localSheetId="1">#REF!</definedName>
    <definedName name="LOSA20">#REF!</definedName>
    <definedName name="LOSA20_6" localSheetId="1">#REF!</definedName>
    <definedName name="LOSA20_6">#REF!</definedName>
    <definedName name="LOSA30" localSheetId="1">#REF!</definedName>
    <definedName name="LOSA30">#REF!</definedName>
    <definedName name="LOSA30_6" localSheetId="1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'[37]Costos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'[32]Analisis Unit. '!$F$47</definedName>
    <definedName name="m3arena">'[32]Analisis Unit. '!$F$41</definedName>
    <definedName name="m3arepanete">'[32]Analisis Unit. '!$F$44</definedName>
    <definedName name="m3grava">'[32]Analisis Unit. '!$F$42</definedName>
    <definedName name="MA" localSheetId="0">[12]M.O.!$C$10</definedName>
    <definedName name="MA">[18]M.O.!$C$10</definedName>
    <definedName name="MA_10" localSheetId="0">#REF!</definedName>
    <definedName name="MA_10" localSheetId="1">#REF!</definedName>
    <definedName name="MA_10">#REF!</definedName>
    <definedName name="MA_11" localSheetId="1">#REF!</definedName>
    <definedName name="MA_11">#REF!</definedName>
    <definedName name="MA_6" localSheetId="1">#REF!</definedName>
    <definedName name="MA_6">#REF!</definedName>
    <definedName name="MA_7" localSheetId="1">#REF!</definedName>
    <definedName name="MA_7">#REF!</definedName>
    <definedName name="MA_8" localSheetId="1">#REF!</definedName>
    <definedName name="MA_8">#REF!</definedName>
    <definedName name="MA_9" localSheetId="1">#REF!</definedName>
    <definedName name="MA_9">#REF!</definedName>
    <definedName name="MACHETE" localSheetId="1">#REF!</definedName>
    <definedName name="MACHETE">#REF!</definedName>
    <definedName name="MACHETE_10" localSheetId="1">#REF!</definedName>
    <definedName name="MACHETE_10">#REF!</definedName>
    <definedName name="MACHETE_11" localSheetId="1">#REF!</definedName>
    <definedName name="MACHETE_11">#REF!</definedName>
    <definedName name="MACHETE_6" localSheetId="1">#REF!</definedName>
    <definedName name="MACHETE_6">#REF!</definedName>
    <definedName name="MACHETE_7" localSheetId="1">#REF!</definedName>
    <definedName name="MACHETE_7">#REF!</definedName>
    <definedName name="MACHETE_8" localSheetId="1">#REF!</definedName>
    <definedName name="MACHETE_8">#REF!</definedName>
    <definedName name="MACHETE_9" localSheetId="1">#REF!</definedName>
    <definedName name="MACHETE_9">#REF!</definedName>
    <definedName name="MACO" localSheetId="1">#REF!</definedName>
    <definedName name="MACO">#REF!</definedName>
    <definedName name="MACO_10" localSheetId="1">#REF!</definedName>
    <definedName name="MACO_10">#REF!</definedName>
    <definedName name="MACO_11" localSheetId="1">#REF!</definedName>
    <definedName name="MACO_11">#REF!</definedName>
    <definedName name="MACO_6" localSheetId="1">#REF!</definedName>
    <definedName name="MACO_6">#REF!</definedName>
    <definedName name="MACO_7" localSheetId="1">#REF!</definedName>
    <definedName name="MACO_7">#REF!</definedName>
    <definedName name="MACO_8" localSheetId="1">#REF!</definedName>
    <definedName name="MACO_8">#REF!</definedName>
    <definedName name="MACO_9" localSheetId="1">#REF!</definedName>
    <definedName name="MACO_9">#REF!</definedName>
    <definedName name="Madera_3">#N/A</definedName>
    <definedName name="Madera_P2" localSheetId="0">[15]INSU!$D$132</definedName>
    <definedName name="Madera_P2" localSheetId="1">#REF!</definedName>
    <definedName name="Madera_P2">#REF!</definedName>
    <definedName name="Madera_P2_10" localSheetId="0">#REF!</definedName>
    <definedName name="Madera_P2_10" localSheetId="1">#REF!</definedName>
    <definedName name="Madera_P2_10">#REF!</definedName>
    <definedName name="Madera_P2_11" localSheetId="1">#REF!</definedName>
    <definedName name="Madera_P2_11">#REF!</definedName>
    <definedName name="Madera_P2_5" localSheetId="1">#REF!</definedName>
    <definedName name="Madera_P2_5">#REF!</definedName>
    <definedName name="Madera_P2_6" localSheetId="1">#REF!</definedName>
    <definedName name="Madera_P2_6">#REF!</definedName>
    <definedName name="Madera_P2_7" localSheetId="1">#REF!</definedName>
    <definedName name="Madera_P2_7">#REF!</definedName>
    <definedName name="Madera_P2_8" localSheetId="1">#REF!</definedName>
    <definedName name="Madera_P2_8">#REF!</definedName>
    <definedName name="Madera_P2_9" localSheetId="1">#REF!</definedName>
    <definedName name="Madera_P2_9">#REF!</definedName>
    <definedName name="maderabrutapino" localSheetId="1">#REF!</definedName>
    <definedName name="maderabrutapino">#REF!</definedName>
    <definedName name="maderabrutapino_8" localSheetId="1">#REF!</definedName>
    <definedName name="maderabrutapino_8">#REF!</definedName>
    <definedName name="Maestro" localSheetId="1">#REF!</definedName>
    <definedName name="Maestro">#REF!</definedName>
    <definedName name="Maestro_10" localSheetId="1">#REF!</definedName>
    <definedName name="Maestro_10">#REF!</definedName>
    <definedName name="Maestro_11" localSheetId="1">#REF!</definedName>
    <definedName name="Maestro_11">#REF!</definedName>
    <definedName name="Maestro_6" localSheetId="1">#REF!</definedName>
    <definedName name="Maestro_6">#REF!</definedName>
    <definedName name="Maestro_7" localSheetId="1">#REF!</definedName>
    <definedName name="Maestro_7">#REF!</definedName>
    <definedName name="Maestro_8" localSheetId="1">#REF!</definedName>
    <definedName name="Maestro_8">#REF!</definedName>
    <definedName name="Maestro_9" localSheetId="1">#REF!</definedName>
    <definedName name="Maestro_9">#REF!</definedName>
    <definedName name="MAESTROCARP" localSheetId="0">[23]INS!#REF!</definedName>
    <definedName name="MAESTROCARP" localSheetId="1">[16]INS!#REF!</definedName>
    <definedName name="MAESTROCARP">[16]INS!#REF!</definedName>
    <definedName name="MAESTROCARP_6" localSheetId="0">#REF!</definedName>
    <definedName name="MAESTROCARP_6" localSheetId="1">#REF!</definedName>
    <definedName name="MAESTROCARP_6">#REF!</definedName>
    <definedName name="MAESTROCARP_8" localSheetId="1">#REF!</definedName>
    <definedName name="MAESTROCARP_8">#REF!</definedName>
    <definedName name="MALLA_ABRAZ_1_12" localSheetId="1">#REF!</definedName>
    <definedName name="MALLA_ABRAZ_1_12">#REF!</definedName>
    <definedName name="MALLA_ABRAZ_1_12_10" localSheetId="1">#REF!</definedName>
    <definedName name="MALLA_ABRAZ_1_12_10">#REF!</definedName>
    <definedName name="MALLA_ABRAZ_1_12_11" localSheetId="1">#REF!</definedName>
    <definedName name="MALLA_ABRAZ_1_12_11">#REF!</definedName>
    <definedName name="MALLA_ABRAZ_1_12_6" localSheetId="1">#REF!</definedName>
    <definedName name="MALLA_ABRAZ_1_12_6">#REF!</definedName>
    <definedName name="MALLA_ABRAZ_1_12_7" localSheetId="1">#REF!</definedName>
    <definedName name="MALLA_ABRAZ_1_12_7">#REF!</definedName>
    <definedName name="MALLA_ABRAZ_1_12_8" localSheetId="1">#REF!</definedName>
    <definedName name="MALLA_ABRAZ_1_12_8">#REF!</definedName>
    <definedName name="MALLA_ABRAZ_1_12_9" localSheetId="1">#REF!</definedName>
    <definedName name="MALLA_ABRAZ_1_12_9">#REF!</definedName>
    <definedName name="MALLA_AL_GALVANIZADO" localSheetId="1">#REF!</definedName>
    <definedName name="MALLA_AL_GALVANIZADO">#REF!</definedName>
    <definedName name="MALLA_AL_GALVANIZADO_10" localSheetId="1">#REF!</definedName>
    <definedName name="MALLA_AL_GALVANIZADO_10">#REF!</definedName>
    <definedName name="MALLA_AL_GALVANIZADO_11" localSheetId="1">#REF!</definedName>
    <definedName name="MALLA_AL_GALVANIZADO_11">#REF!</definedName>
    <definedName name="MALLA_AL_GALVANIZADO_6" localSheetId="1">#REF!</definedName>
    <definedName name="MALLA_AL_GALVANIZADO_6">#REF!</definedName>
    <definedName name="MALLA_AL_GALVANIZADO_7" localSheetId="1">#REF!</definedName>
    <definedName name="MALLA_AL_GALVANIZADO_7">#REF!</definedName>
    <definedName name="MALLA_AL_GALVANIZADO_8" localSheetId="1">#REF!</definedName>
    <definedName name="MALLA_AL_GALVANIZADO_8">#REF!</definedName>
    <definedName name="MALLA_AL_GALVANIZADO_9" localSheetId="1">#REF!</definedName>
    <definedName name="MALLA_AL_GALVANIZADO_9">#REF!</definedName>
    <definedName name="MALLA_AL_PUAS" localSheetId="1">#REF!</definedName>
    <definedName name="MALLA_AL_PUAS">#REF!</definedName>
    <definedName name="MALLA_AL_PUAS_10" localSheetId="1">#REF!</definedName>
    <definedName name="MALLA_AL_PUAS_10">#REF!</definedName>
    <definedName name="MALLA_AL_PUAS_11" localSheetId="1">#REF!</definedName>
    <definedName name="MALLA_AL_PUAS_11">#REF!</definedName>
    <definedName name="MALLA_AL_PUAS_6" localSheetId="1">#REF!</definedName>
    <definedName name="MALLA_AL_PUAS_6">#REF!</definedName>
    <definedName name="MALLA_AL_PUAS_7" localSheetId="1">#REF!</definedName>
    <definedName name="MALLA_AL_PUAS_7">#REF!</definedName>
    <definedName name="MALLA_AL_PUAS_8" localSheetId="1">#REF!</definedName>
    <definedName name="MALLA_AL_PUAS_8">#REF!</definedName>
    <definedName name="MALLA_AL_PUAS_9" localSheetId="1">#REF!</definedName>
    <definedName name="MALLA_AL_PUAS_9">#REF!</definedName>
    <definedName name="MALLA_BARRA_TENZORA" localSheetId="1">#REF!</definedName>
    <definedName name="MALLA_BARRA_TENZORA">#REF!</definedName>
    <definedName name="MALLA_BARRA_TENZORA_10" localSheetId="1">#REF!</definedName>
    <definedName name="MALLA_BARRA_TENZORA_10">#REF!</definedName>
    <definedName name="MALLA_BARRA_TENZORA_11" localSheetId="1">#REF!</definedName>
    <definedName name="MALLA_BARRA_TENZORA_11">#REF!</definedName>
    <definedName name="MALLA_BARRA_TENZORA_6" localSheetId="1">#REF!</definedName>
    <definedName name="MALLA_BARRA_TENZORA_6">#REF!</definedName>
    <definedName name="MALLA_BARRA_TENZORA_7" localSheetId="1">#REF!</definedName>
    <definedName name="MALLA_BARRA_TENZORA_7">#REF!</definedName>
    <definedName name="MALLA_BARRA_TENZORA_8" localSheetId="1">#REF!</definedName>
    <definedName name="MALLA_BARRA_TENZORA_8">#REF!</definedName>
    <definedName name="MALLA_BARRA_TENZORA_9" localSheetId="1">#REF!</definedName>
    <definedName name="MALLA_BARRA_TENZORA_9">#REF!</definedName>
    <definedName name="MALLA_BOTE" localSheetId="1">#REF!</definedName>
    <definedName name="MALLA_BOTE">#REF!</definedName>
    <definedName name="MALLA_BOTE_10" localSheetId="1">#REF!</definedName>
    <definedName name="MALLA_BOTE_10">#REF!</definedName>
    <definedName name="MALLA_BOTE_11" localSheetId="1">#REF!</definedName>
    <definedName name="MALLA_BOTE_11">#REF!</definedName>
    <definedName name="MALLA_BOTE_6" localSheetId="1">#REF!</definedName>
    <definedName name="MALLA_BOTE_6">#REF!</definedName>
    <definedName name="MALLA_BOTE_7" localSheetId="1">#REF!</definedName>
    <definedName name="MALLA_BOTE_7">#REF!</definedName>
    <definedName name="MALLA_BOTE_8" localSheetId="1">#REF!</definedName>
    <definedName name="MALLA_BOTE_8">#REF!</definedName>
    <definedName name="MALLA_BOTE_9" localSheetId="1">#REF!</definedName>
    <definedName name="MALLA_BOTE_9">#REF!</definedName>
    <definedName name="MALLA_CARP_COLS" localSheetId="1">#REF!</definedName>
    <definedName name="MALLA_CARP_COLS">#REF!</definedName>
    <definedName name="MALLA_CARP_COLS_10" localSheetId="1">#REF!</definedName>
    <definedName name="MALLA_CARP_COLS_10">#REF!</definedName>
    <definedName name="MALLA_CARP_COLS_11" localSheetId="1">#REF!</definedName>
    <definedName name="MALLA_CARP_COLS_11">#REF!</definedName>
    <definedName name="MALLA_CARP_COLS_6" localSheetId="1">#REF!</definedName>
    <definedName name="MALLA_CARP_COLS_6">#REF!</definedName>
    <definedName name="MALLA_CARP_COLS_7" localSheetId="1">#REF!</definedName>
    <definedName name="MALLA_CARP_COLS_7">#REF!</definedName>
    <definedName name="MALLA_CARP_COLS_8" localSheetId="1">#REF!</definedName>
    <definedName name="MALLA_CARP_COLS_8">#REF!</definedName>
    <definedName name="MALLA_CARP_COLS_9" localSheetId="1">#REF!</definedName>
    <definedName name="MALLA_CARP_COLS_9">#REF!</definedName>
    <definedName name="MALLA_CICLONICA_6" localSheetId="1">#REF!</definedName>
    <definedName name="MALLA_CICLONICA_6">#REF!</definedName>
    <definedName name="MALLA_CICLONICA_6_10" localSheetId="1">#REF!</definedName>
    <definedName name="MALLA_CICLONICA_6_10">#REF!</definedName>
    <definedName name="MALLA_CICLONICA_6_11" localSheetId="1">#REF!</definedName>
    <definedName name="MALLA_CICLONICA_6_11">#REF!</definedName>
    <definedName name="MALLA_CICLONICA_6_6" localSheetId="1">#REF!</definedName>
    <definedName name="MALLA_CICLONICA_6_6">#REF!</definedName>
    <definedName name="MALLA_CICLONICA_6_7" localSheetId="1">#REF!</definedName>
    <definedName name="MALLA_CICLONICA_6_7">#REF!</definedName>
    <definedName name="MALLA_CICLONICA_6_8" localSheetId="1">#REF!</definedName>
    <definedName name="MALLA_CICLONICA_6_8">#REF!</definedName>
    <definedName name="MALLA_CICLONICA_6_9" localSheetId="1">#REF!</definedName>
    <definedName name="MALLA_CICLONICA_6_9">#REF!</definedName>
    <definedName name="MALLA_COLOC_6" localSheetId="1">#REF!</definedName>
    <definedName name="MALLA_COLOC_6">#REF!</definedName>
    <definedName name="MALLA_COLOC_6_10" localSheetId="1">#REF!</definedName>
    <definedName name="MALLA_COLOC_6_10">#REF!</definedName>
    <definedName name="MALLA_COLOC_6_11" localSheetId="1">#REF!</definedName>
    <definedName name="MALLA_COLOC_6_11">#REF!</definedName>
    <definedName name="MALLA_COLOC_6_6" localSheetId="1">#REF!</definedName>
    <definedName name="MALLA_COLOC_6_6">#REF!</definedName>
    <definedName name="MALLA_COLOC_6_7" localSheetId="1">#REF!</definedName>
    <definedName name="MALLA_COLOC_6_7">#REF!</definedName>
    <definedName name="MALLA_COLOC_6_8" localSheetId="1">#REF!</definedName>
    <definedName name="MALLA_COLOC_6_8">#REF!</definedName>
    <definedName name="MALLA_COLOC_6_9" localSheetId="1">#REF!</definedName>
    <definedName name="MALLA_COLOC_6_9">#REF!</definedName>
    <definedName name="MALLA_COPAFINAL_1_12" localSheetId="1">#REF!</definedName>
    <definedName name="MALLA_COPAFINAL_1_12">#REF!</definedName>
    <definedName name="MALLA_COPAFINAL_1_12_10" localSheetId="1">#REF!</definedName>
    <definedName name="MALLA_COPAFINAL_1_12_10">#REF!</definedName>
    <definedName name="MALLA_COPAFINAL_1_12_11" localSheetId="1">#REF!</definedName>
    <definedName name="MALLA_COPAFINAL_1_12_11">#REF!</definedName>
    <definedName name="MALLA_COPAFINAL_1_12_6" localSheetId="1">#REF!</definedName>
    <definedName name="MALLA_COPAFINAL_1_12_6">#REF!</definedName>
    <definedName name="MALLA_COPAFINAL_1_12_7" localSheetId="1">#REF!</definedName>
    <definedName name="MALLA_COPAFINAL_1_12_7">#REF!</definedName>
    <definedName name="MALLA_COPAFINAL_1_12_8" localSheetId="1">#REF!</definedName>
    <definedName name="MALLA_COPAFINAL_1_12_8">#REF!</definedName>
    <definedName name="MALLA_COPAFINAL_1_12_9" localSheetId="1">#REF!</definedName>
    <definedName name="MALLA_COPAFINAL_1_12_9">#REF!</definedName>
    <definedName name="MALLA_COPAFINAL_2" localSheetId="1">#REF!</definedName>
    <definedName name="MALLA_COPAFINAL_2">#REF!</definedName>
    <definedName name="MALLA_COPAFINAL_2_10" localSheetId="1">#REF!</definedName>
    <definedName name="MALLA_COPAFINAL_2_10">#REF!</definedName>
    <definedName name="MALLA_COPAFINAL_2_11" localSheetId="1">#REF!</definedName>
    <definedName name="MALLA_COPAFINAL_2_11">#REF!</definedName>
    <definedName name="MALLA_COPAFINAL_2_6" localSheetId="1">#REF!</definedName>
    <definedName name="MALLA_COPAFINAL_2_6">#REF!</definedName>
    <definedName name="MALLA_COPAFINAL_2_7" localSheetId="1">#REF!</definedName>
    <definedName name="MALLA_COPAFINAL_2_7">#REF!</definedName>
    <definedName name="MALLA_COPAFINAL_2_8" localSheetId="1">#REF!</definedName>
    <definedName name="MALLA_COPAFINAL_2_8">#REF!</definedName>
    <definedName name="MALLA_COPAFINAL_2_9" localSheetId="1">#REF!</definedName>
    <definedName name="MALLA_COPAFINAL_2_9">#REF!</definedName>
    <definedName name="MALLA_CORTE_ABR" localSheetId="1">#REF!</definedName>
    <definedName name="MALLA_CORTE_ABR">#REF!</definedName>
    <definedName name="MALLA_CORTE_ABR_10" localSheetId="1">#REF!</definedName>
    <definedName name="MALLA_CORTE_ABR_10">#REF!</definedName>
    <definedName name="MALLA_CORTE_ABR_11" localSheetId="1">#REF!</definedName>
    <definedName name="MALLA_CORTE_ABR_11">#REF!</definedName>
    <definedName name="MALLA_CORTE_ABR_6" localSheetId="1">#REF!</definedName>
    <definedName name="MALLA_CORTE_ABR_6">#REF!</definedName>
    <definedName name="MALLA_CORTE_ABR_7" localSheetId="1">#REF!</definedName>
    <definedName name="MALLA_CORTE_ABR_7">#REF!</definedName>
    <definedName name="MALLA_CORTE_ABR_8" localSheetId="1">#REF!</definedName>
    <definedName name="MALLA_CORTE_ABR_8">#REF!</definedName>
    <definedName name="MALLA_CORTE_ABR_9" localSheetId="1">#REF!</definedName>
    <definedName name="MALLA_CORTE_ABR_9">#REF!</definedName>
    <definedName name="Malla_Electrosoldada_10x10" localSheetId="1">#REF!</definedName>
    <definedName name="Malla_Electrosoldada_10x10">#REF!</definedName>
    <definedName name="Malla_Electrosoldada_10x10_10" localSheetId="1">#REF!</definedName>
    <definedName name="Malla_Electrosoldada_10x10_10">#REF!</definedName>
    <definedName name="Malla_Electrosoldada_10x10_11" localSheetId="1">#REF!</definedName>
    <definedName name="Malla_Electrosoldada_10x10_11">#REF!</definedName>
    <definedName name="Malla_Electrosoldada_10x10_6" localSheetId="1">#REF!</definedName>
    <definedName name="Malla_Electrosoldada_10x10_6">#REF!</definedName>
    <definedName name="Malla_Electrosoldada_10x10_7" localSheetId="1">#REF!</definedName>
    <definedName name="Malla_Electrosoldada_10x10_7">#REF!</definedName>
    <definedName name="Malla_Electrosoldada_10x10_8" localSheetId="1">#REF!</definedName>
    <definedName name="Malla_Electrosoldada_10x10_8">#REF!</definedName>
    <definedName name="Malla_Electrosoldada_10x10_9" localSheetId="1">#REF!</definedName>
    <definedName name="Malla_Electrosoldada_10x10_9">#REF!</definedName>
    <definedName name="MALLA_PALOMETA_DOBLE_1_12" localSheetId="1">#REF!</definedName>
    <definedName name="MALLA_PALOMETA_DOBLE_1_12">#REF!</definedName>
    <definedName name="MALLA_PALOMETA_DOBLE_1_12_10" localSheetId="1">#REF!</definedName>
    <definedName name="MALLA_PALOMETA_DOBLE_1_12_10">#REF!</definedName>
    <definedName name="MALLA_PALOMETA_DOBLE_1_12_11" localSheetId="1">#REF!</definedName>
    <definedName name="MALLA_PALOMETA_DOBLE_1_12_11">#REF!</definedName>
    <definedName name="MALLA_PALOMETA_DOBLE_1_12_6" localSheetId="1">#REF!</definedName>
    <definedName name="MALLA_PALOMETA_DOBLE_1_12_6">#REF!</definedName>
    <definedName name="MALLA_PALOMETA_DOBLE_1_12_7" localSheetId="1">#REF!</definedName>
    <definedName name="MALLA_PALOMETA_DOBLE_1_12_7">#REF!</definedName>
    <definedName name="MALLA_PALOMETA_DOBLE_1_12_8" localSheetId="1">#REF!</definedName>
    <definedName name="MALLA_PALOMETA_DOBLE_1_12_8">#REF!</definedName>
    <definedName name="MALLA_PALOMETA_DOBLE_1_12_9" localSheetId="1">#REF!</definedName>
    <definedName name="MALLA_PALOMETA_DOBLE_1_12_9">#REF!</definedName>
    <definedName name="MALLA_RELLENO" localSheetId="1">#REF!</definedName>
    <definedName name="MALLA_RELLENO">#REF!</definedName>
    <definedName name="MALLA_RELLENO_10" localSheetId="1">#REF!</definedName>
    <definedName name="MALLA_RELLENO_10">#REF!</definedName>
    <definedName name="MALLA_RELLENO_11" localSheetId="1">#REF!</definedName>
    <definedName name="MALLA_RELLENO_11">#REF!</definedName>
    <definedName name="MALLA_RELLENO_6" localSheetId="1">#REF!</definedName>
    <definedName name="MALLA_RELLENO_6">#REF!</definedName>
    <definedName name="MALLA_RELLENO_7" localSheetId="1">#REF!</definedName>
    <definedName name="MALLA_RELLENO_7">#REF!</definedName>
    <definedName name="MALLA_RELLENO_8" localSheetId="1">#REF!</definedName>
    <definedName name="MALLA_RELLENO_8">#REF!</definedName>
    <definedName name="MALLA_RELLENO_9" localSheetId="1">#REF!</definedName>
    <definedName name="MALLA_RELLENO_9">#REF!</definedName>
    <definedName name="MALLA_SEGUETA" localSheetId="1">#REF!</definedName>
    <definedName name="MALLA_SEGUETA">#REF!</definedName>
    <definedName name="MALLA_SEGUETA_10" localSheetId="1">#REF!</definedName>
    <definedName name="MALLA_SEGUETA_10">#REF!</definedName>
    <definedName name="MALLA_SEGUETA_11" localSheetId="1">#REF!</definedName>
    <definedName name="MALLA_SEGUETA_11">#REF!</definedName>
    <definedName name="MALLA_SEGUETA_6" localSheetId="1">#REF!</definedName>
    <definedName name="MALLA_SEGUETA_6">#REF!</definedName>
    <definedName name="MALLA_SEGUETA_7" localSheetId="1">#REF!</definedName>
    <definedName name="MALLA_SEGUETA_7">#REF!</definedName>
    <definedName name="MALLA_SEGUETA_8" localSheetId="1">#REF!</definedName>
    <definedName name="MALLA_SEGUETA_8">#REF!</definedName>
    <definedName name="MALLA_SEGUETA_9" localSheetId="1">#REF!</definedName>
    <definedName name="MALLA_SEGUETA_9">#REF!</definedName>
    <definedName name="MALLA_TERMINAL_1_14" localSheetId="1">#REF!</definedName>
    <definedName name="MALLA_TERMINAL_1_14">#REF!</definedName>
    <definedName name="MALLA_TERMINAL_1_14_10" localSheetId="1">#REF!</definedName>
    <definedName name="MALLA_TERMINAL_1_14_10">#REF!</definedName>
    <definedName name="MALLA_TERMINAL_1_14_11" localSheetId="1">#REF!</definedName>
    <definedName name="MALLA_TERMINAL_1_14_11">#REF!</definedName>
    <definedName name="MALLA_TERMINAL_1_14_6" localSheetId="1">#REF!</definedName>
    <definedName name="MALLA_TERMINAL_1_14_6">#REF!</definedName>
    <definedName name="MALLA_TERMINAL_1_14_7" localSheetId="1">#REF!</definedName>
    <definedName name="MALLA_TERMINAL_1_14_7">#REF!</definedName>
    <definedName name="MALLA_TERMINAL_1_14_8" localSheetId="1">#REF!</definedName>
    <definedName name="MALLA_TERMINAL_1_14_8">#REF!</definedName>
    <definedName name="MALLA_TERMINAL_1_14_9" localSheetId="1">#REF!</definedName>
    <definedName name="MALLA_TERMINAL_1_14_9">#REF!</definedName>
    <definedName name="MALLA_TUBOHG_1" localSheetId="1">#REF!</definedName>
    <definedName name="MALLA_TUBOHG_1">#REF!</definedName>
    <definedName name="MALLA_TUBOHG_1_10" localSheetId="1">#REF!</definedName>
    <definedName name="MALLA_TUBOHG_1_10">#REF!</definedName>
    <definedName name="MALLA_TUBOHG_1_11" localSheetId="1">#REF!</definedName>
    <definedName name="MALLA_TUBOHG_1_11">#REF!</definedName>
    <definedName name="MALLA_TUBOHG_1_12" localSheetId="1">#REF!</definedName>
    <definedName name="MALLA_TUBOHG_1_12">#REF!</definedName>
    <definedName name="MALLA_TUBOHG_1_12_10" localSheetId="1">#REF!</definedName>
    <definedName name="MALLA_TUBOHG_1_12_10">#REF!</definedName>
    <definedName name="MALLA_TUBOHG_1_12_11" localSheetId="1">#REF!</definedName>
    <definedName name="MALLA_TUBOHG_1_12_11">#REF!</definedName>
    <definedName name="MALLA_TUBOHG_1_12_6" localSheetId="1">#REF!</definedName>
    <definedName name="MALLA_TUBOHG_1_12_6">#REF!</definedName>
    <definedName name="MALLA_TUBOHG_1_12_7" localSheetId="1">#REF!</definedName>
    <definedName name="MALLA_TUBOHG_1_12_7">#REF!</definedName>
    <definedName name="MALLA_TUBOHG_1_12_8" localSheetId="1">#REF!</definedName>
    <definedName name="MALLA_TUBOHG_1_12_8">#REF!</definedName>
    <definedName name="MALLA_TUBOHG_1_12_9" localSheetId="1">#REF!</definedName>
    <definedName name="MALLA_TUBOHG_1_12_9">#REF!</definedName>
    <definedName name="MALLA_TUBOHG_1_14" localSheetId="1">#REF!</definedName>
    <definedName name="MALLA_TUBOHG_1_14">#REF!</definedName>
    <definedName name="MALLA_TUBOHG_1_14_10" localSheetId="1">#REF!</definedName>
    <definedName name="MALLA_TUBOHG_1_14_10">#REF!</definedName>
    <definedName name="MALLA_TUBOHG_1_14_11" localSheetId="1">#REF!</definedName>
    <definedName name="MALLA_TUBOHG_1_14_11">#REF!</definedName>
    <definedName name="MALLA_TUBOHG_1_14_6" localSheetId="1">#REF!</definedName>
    <definedName name="MALLA_TUBOHG_1_14_6">#REF!</definedName>
    <definedName name="MALLA_TUBOHG_1_14_7" localSheetId="1">#REF!</definedName>
    <definedName name="MALLA_TUBOHG_1_14_7">#REF!</definedName>
    <definedName name="MALLA_TUBOHG_1_14_8" localSheetId="1">#REF!</definedName>
    <definedName name="MALLA_TUBOHG_1_14_8">#REF!</definedName>
    <definedName name="MALLA_TUBOHG_1_14_9" localSheetId="1">#REF!</definedName>
    <definedName name="MALLA_TUBOHG_1_14_9">#REF!</definedName>
    <definedName name="MALLA_TUBOHG_1_6" localSheetId="1">#REF!</definedName>
    <definedName name="MALLA_TUBOHG_1_6">#REF!</definedName>
    <definedName name="MALLA_TUBOHG_1_7" localSheetId="1">#REF!</definedName>
    <definedName name="MALLA_TUBOHG_1_7">#REF!</definedName>
    <definedName name="MALLA_TUBOHG_1_8" localSheetId="1">#REF!</definedName>
    <definedName name="MALLA_TUBOHG_1_8">#REF!</definedName>
    <definedName name="MALLA_TUBOHG_1_9" localSheetId="1">#REF!</definedName>
    <definedName name="MALLA_TUBOHG_1_9">#REF!</definedName>
    <definedName name="MALLA_ZABALETA" localSheetId="1">#REF!</definedName>
    <definedName name="MALLA_ZABALETA">#REF!</definedName>
    <definedName name="MALLA_ZABALETA_10" localSheetId="1">#REF!</definedName>
    <definedName name="MALLA_ZABALETA_10">#REF!</definedName>
    <definedName name="MALLA_ZABALETA_11" localSheetId="1">#REF!</definedName>
    <definedName name="MALLA_ZABALETA_11">#REF!</definedName>
    <definedName name="MALLA_ZABALETA_6" localSheetId="1">#REF!</definedName>
    <definedName name="MALLA_ZABALETA_6">#REF!</definedName>
    <definedName name="MALLA_ZABALETA_7" localSheetId="1">#REF!</definedName>
    <definedName name="MALLA_ZABALETA_7">#REF!</definedName>
    <definedName name="MALLA_ZABALETA_8" localSheetId="1">#REF!</definedName>
    <definedName name="MALLA_ZABALETA_8">#REF!</definedName>
    <definedName name="MALLA_ZABALETA_9" localSheetId="1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 localSheetId="1">#REF!</definedName>
    <definedName name="MARCO_PUERTA_PINO">#REF!</definedName>
    <definedName name="MARCO_PUERTA_PINO_10" localSheetId="1">#REF!</definedName>
    <definedName name="MARCO_PUERTA_PINO_10">#REF!</definedName>
    <definedName name="MARCO_PUERTA_PINO_11" localSheetId="1">#REF!</definedName>
    <definedName name="MARCO_PUERTA_PINO_11">#REF!</definedName>
    <definedName name="MARCO_PUERTA_PINO_6" localSheetId="1">#REF!</definedName>
    <definedName name="MARCO_PUERTA_PINO_6">#REF!</definedName>
    <definedName name="MARCO_PUERTA_PINO_7" localSheetId="1">#REF!</definedName>
    <definedName name="MARCO_PUERTA_PINO_7">#REF!</definedName>
    <definedName name="MARCO_PUERTA_PINO_8" localSheetId="1">#REF!</definedName>
    <definedName name="MARCO_PUERTA_PINO_8">#REF!</definedName>
    <definedName name="MARCO_PUERTA_PINO_9" localSheetId="1">#REF!</definedName>
    <definedName name="MARCO_PUERTA_PINO_9">#REF!</definedName>
    <definedName name="MATERIAL_RELLENO" localSheetId="1">#REF!</definedName>
    <definedName name="MATERIAL_RELLENO">#REF!</definedName>
    <definedName name="MATERIAL_RELLENO_10" localSheetId="1">#REF!</definedName>
    <definedName name="MATERIAL_RELLENO_10">#REF!</definedName>
    <definedName name="MATERIAL_RELLENO_11" localSheetId="1">#REF!</definedName>
    <definedName name="MATERIAL_RELLENO_11">#REF!</definedName>
    <definedName name="MATERIAL_RELLENO_6" localSheetId="1">#REF!</definedName>
    <definedName name="MATERIAL_RELLENO_6">#REF!</definedName>
    <definedName name="MATERIAL_RELLENO_7" localSheetId="1">#REF!</definedName>
    <definedName name="MATERIAL_RELLENO_7">#REF!</definedName>
    <definedName name="MATERIAL_RELLENO_8" localSheetId="1">#REF!</definedName>
    <definedName name="MATERIAL_RELLENO_8">#REF!</definedName>
    <definedName name="MATERIAL_RELLENO_9" localSheetId="1">#REF!</definedName>
    <definedName name="MATERIAL_RELLENO_9">#REF!</definedName>
    <definedName name="MBA" localSheetId="1">#REF!</definedName>
    <definedName name="MBA">#REF!</definedName>
    <definedName name="MBA_10" localSheetId="1">#REF!</definedName>
    <definedName name="MBA_10">#REF!</definedName>
    <definedName name="MBA_11" localSheetId="1">#REF!</definedName>
    <definedName name="MBA_11">#REF!</definedName>
    <definedName name="MBA_6" localSheetId="1">#REF!</definedName>
    <definedName name="MBA_6">#REF!</definedName>
    <definedName name="MBA_7" localSheetId="1">#REF!</definedName>
    <definedName name="MBA_7">#REF!</definedName>
    <definedName name="MBA_8" localSheetId="1">#REF!</definedName>
    <definedName name="MBA_8">#REF!</definedName>
    <definedName name="MBA_9" localSheetId="1">#REF!</definedName>
    <definedName name="MBA_9">#REF!</definedName>
    <definedName name="MEXCLADORA_LAVAMANOS" localSheetId="1">#REF!</definedName>
    <definedName name="MEXCLADORA_LAVAMANOS">#REF!</definedName>
    <definedName name="MEXCLADORA_LAVAMANOS_10" localSheetId="1">#REF!</definedName>
    <definedName name="MEXCLADORA_LAVAMANOS_10">#REF!</definedName>
    <definedName name="MEXCLADORA_LAVAMANOS_11" localSheetId="1">#REF!</definedName>
    <definedName name="MEXCLADORA_LAVAMANOS_11">#REF!</definedName>
    <definedName name="MEXCLADORA_LAVAMANOS_6" localSheetId="1">#REF!</definedName>
    <definedName name="MEXCLADORA_LAVAMANOS_6">#REF!</definedName>
    <definedName name="MEXCLADORA_LAVAMANOS_7" localSheetId="1">#REF!</definedName>
    <definedName name="MEXCLADORA_LAVAMANOS_7">#REF!</definedName>
    <definedName name="MEXCLADORA_LAVAMANOS_8" localSheetId="1">#REF!</definedName>
    <definedName name="MEXCLADORA_LAVAMANOS_8">#REF!</definedName>
    <definedName name="MEXCLADORA_LAVAMANOS_9" localSheetId="1">#REF!</definedName>
    <definedName name="MEXCLADORA_LAVAMANOS_9">#REF!</definedName>
    <definedName name="MEZCLA_CAL_ARENA_PISOS" localSheetId="1">#REF!</definedName>
    <definedName name="MEZCLA_CAL_ARENA_PISOS">#REF!</definedName>
    <definedName name="MEZCLA_CAL_ARENA_PISOS_10" localSheetId="1">#REF!</definedName>
    <definedName name="MEZCLA_CAL_ARENA_PISOS_10">#REF!</definedName>
    <definedName name="MEZCLA_CAL_ARENA_PISOS_11" localSheetId="1">#REF!</definedName>
    <definedName name="MEZCLA_CAL_ARENA_PISOS_11">#REF!</definedName>
    <definedName name="MEZCLA_CAL_ARENA_PISOS_6" localSheetId="1">#REF!</definedName>
    <definedName name="MEZCLA_CAL_ARENA_PISOS_6">#REF!</definedName>
    <definedName name="MEZCLA_CAL_ARENA_PISOS_7" localSheetId="1">#REF!</definedName>
    <definedName name="MEZCLA_CAL_ARENA_PISOS_7">#REF!</definedName>
    <definedName name="MEZCLA_CAL_ARENA_PISOS_8" localSheetId="1">#REF!</definedName>
    <definedName name="MEZCLA_CAL_ARENA_PISOS_8">#REF!</definedName>
    <definedName name="MEZCLA_CAL_ARENA_PISOS_9" localSheetId="1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 localSheetId="1">#REF!</definedName>
    <definedName name="MezclaAntillana">#REF!</definedName>
    <definedName name="MezclaAntillana_10" localSheetId="1">#REF!</definedName>
    <definedName name="MezclaAntillana_10">#REF!</definedName>
    <definedName name="MezclaAntillana_11" localSheetId="1">#REF!</definedName>
    <definedName name="MezclaAntillana_11">#REF!</definedName>
    <definedName name="MezclaAntillana_6" localSheetId="1">#REF!</definedName>
    <definedName name="MezclaAntillana_6">#REF!</definedName>
    <definedName name="MezclaAntillana_7" localSheetId="1">#REF!</definedName>
    <definedName name="MezclaAntillana_7">#REF!</definedName>
    <definedName name="MezclaAntillana_8" localSheetId="1">#REF!</definedName>
    <definedName name="MezclaAntillana_8">#REF!</definedName>
    <definedName name="MezclaAntillana_9" localSheetId="1">#REF!</definedName>
    <definedName name="MezclaAntillana_9">#REF!</definedName>
    <definedName name="mezclajuntabloque" localSheetId="1">#REF!</definedName>
    <definedName name="mezclajuntabloque">#REF!</definedName>
    <definedName name="mezclajuntabloque_6" localSheetId="1">#REF!</definedName>
    <definedName name="mezclajuntabloque_6">#REF!</definedName>
    <definedName name="mezclajuntabloque_8" localSheetId="1">#REF!</definedName>
    <definedName name="mezclajuntabloque_8">#REF!</definedName>
    <definedName name="mgf" localSheetId="1">#REF!</definedName>
    <definedName name="mgf">#REF!</definedName>
    <definedName name="mmmm" localSheetId="1">#REF!</definedName>
    <definedName name="mmmm">#REF!</definedName>
    <definedName name="MO_ACERA_FROTyVIOL" localSheetId="1">#REF!</definedName>
    <definedName name="MO_ACERA_FROTyVIOL">#REF!</definedName>
    <definedName name="MO_ACERA_FROTyVIOL_10" localSheetId="1">#REF!</definedName>
    <definedName name="MO_ACERA_FROTyVIOL_10">#REF!</definedName>
    <definedName name="MO_ACERA_FROTyVIOL_11" localSheetId="1">#REF!</definedName>
    <definedName name="MO_ACERA_FROTyVIOL_11">#REF!</definedName>
    <definedName name="MO_ACERA_FROTyVIOL_6" localSheetId="1">#REF!</definedName>
    <definedName name="MO_ACERA_FROTyVIOL_6">#REF!</definedName>
    <definedName name="MO_ACERA_FROTyVIOL_7" localSheetId="1">#REF!</definedName>
    <definedName name="MO_ACERA_FROTyVIOL_7">#REF!</definedName>
    <definedName name="MO_ACERA_FROTyVIOL_8" localSheetId="1">#REF!</definedName>
    <definedName name="MO_ACERA_FROTyVIOL_8">#REF!</definedName>
    <definedName name="MO_ACERA_FROTyVIOL_9" localSheetId="1">#REF!</definedName>
    <definedName name="MO_ACERA_FROTyVIOL_9">#REF!</definedName>
    <definedName name="MO_CANTOS" localSheetId="1">#REF!</definedName>
    <definedName name="MO_CANTOS">#REF!</definedName>
    <definedName name="MO_CANTOS_10" localSheetId="1">#REF!</definedName>
    <definedName name="MO_CANTOS_10">#REF!</definedName>
    <definedName name="MO_CANTOS_11" localSheetId="1">#REF!</definedName>
    <definedName name="MO_CANTOS_11">#REF!</definedName>
    <definedName name="MO_CANTOS_6" localSheetId="1">#REF!</definedName>
    <definedName name="MO_CANTOS_6">#REF!</definedName>
    <definedName name="MO_CANTOS_7" localSheetId="1">#REF!</definedName>
    <definedName name="MO_CANTOS_7">#REF!</definedName>
    <definedName name="MO_CANTOS_8" localSheetId="1">#REF!</definedName>
    <definedName name="MO_CANTOS_8">#REF!</definedName>
    <definedName name="MO_CANTOS_9" localSheetId="1">#REF!</definedName>
    <definedName name="MO_CANTOS_9">#REF!</definedName>
    <definedName name="MO_CARETEO" localSheetId="1">#REF!</definedName>
    <definedName name="MO_CARETEO">#REF!</definedName>
    <definedName name="MO_CARETEO_10" localSheetId="1">#REF!</definedName>
    <definedName name="MO_CARETEO_10">#REF!</definedName>
    <definedName name="MO_CARETEO_11" localSheetId="1">#REF!</definedName>
    <definedName name="MO_CARETEO_11">#REF!</definedName>
    <definedName name="MO_CARETEO_6" localSheetId="1">#REF!</definedName>
    <definedName name="MO_CARETEO_6">#REF!</definedName>
    <definedName name="MO_CARETEO_7" localSheetId="1">#REF!</definedName>
    <definedName name="MO_CARETEO_7">#REF!</definedName>
    <definedName name="MO_CARETEO_8" localSheetId="1">#REF!</definedName>
    <definedName name="MO_CARETEO_8">#REF!</definedName>
    <definedName name="MO_CARETEO_9" localSheetId="1">#REF!</definedName>
    <definedName name="MO_CARETEO_9">#REF!</definedName>
    <definedName name="MO_ColAcero_Dintel" localSheetId="1">#REF!</definedName>
    <definedName name="MO_ColAcero_Dintel">#REF!</definedName>
    <definedName name="MO_ColAcero_Dintel_10" localSheetId="1">#REF!</definedName>
    <definedName name="MO_ColAcero_Dintel_10">#REF!</definedName>
    <definedName name="MO_ColAcero_Dintel_11" localSheetId="1">#REF!</definedName>
    <definedName name="MO_ColAcero_Dintel_11">#REF!</definedName>
    <definedName name="MO_ColAcero_Dintel_6" localSheetId="1">#REF!</definedName>
    <definedName name="MO_ColAcero_Dintel_6">#REF!</definedName>
    <definedName name="MO_ColAcero_Dintel_7" localSheetId="1">#REF!</definedName>
    <definedName name="MO_ColAcero_Dintel_7">#REF!</definedName>
    <definedName name="MO_ColAcero_Dintel_8" localSheetId="1">#REF!</definedName>
    <definedName name="MO_ColAcero_Dintel_8">#REF!</definedName>
    <definedName name="MO_ColAcero_Dintel_9" localSheetId="1">#REF!</definedName>
    <definedName name="MO_ColAcero_Dintel_9">#REF!</definedName>
    <definedName name="MO_ColAcero_Escalera" localSheetId="1">#REF!</definedName>
    <definedName name="MO_ColAcero_Escalera">#REF!</definedName>
    <definedName name="MO_ColAcero_Escalera_10" localSheetId="1">#REF!</definedName>
    <definedName name="MO_ColAcero_Escalera_10">#REF!</definedName>
    <definedName name="MO_ColAcero_Escalera_11" localSheetId="1">#REF!</definedName>
    <definedName name="MO_ColAcero_Escalera_11">#REF!</definedName>
    <definedName name="MO_ColAcero_Escalera_6" localSheetId="1">#REF!</definedName>
    <definedName name="MO_ColAcero_Escalera_6">#REF!</definedName>
    <definedName name="MO_ColAcero_Escalera_7" localSheetId="1">#REF!</definedName>
    <definedName name="MO_ColAcero_Escalera_7">#REF!</definedName>
    <definedName name="MO_ColAcero_Escalera_8" localSheetId="1">#REF!</definedName>
    <definedName name="MO_ColAcero_Escalera_8">#REF!</definedName>
    <definedName name="MO_ColAcero_Escalera_9" localSheetId="1">#REF!</definedName>
    <definedName name="MO_ColAcero_Escalera_9">#REF!</definedName>
    <definedName name="MO_ColAcero_G60_QQ" localSheetId="1">#REF!</definedName>
    <definedName name="MO_ColAcero_G60_QQ">#REF!</definedName>
    <definedName name="MO_ColAcero_G60_QQ_10" localSheetId="1">#REF!</definedName>
    <definedName name="MO_ColAcero_G60_QQ_10">#REF!</definedName>
    <definedName name="MO_ColAcero_G60_QQ_11" localSheetId="1">#REF!</definedName>
    <definedName name="MO_ColAcero_G60_QQ_11">#REF!</definedName>
    <definedName name="MO_ColAcero_G60_QQ_6" localSheetId="1">#REF!</definedName>
    <definedName name="MO_ColAcero_G60_QQ_6">#REF!</definedName>
    <definedName name="MO_ColAcero_G60_QQ_7" localSheetId="1">#REF!</definedName>
    <definedName name="MO_ColAcero_G60_QQ_7">#REF!</definedName>
    <definedName name="MO_ColAcero_G60_QQ_8" localSheetId="1">#REF!</definedName>
    <definedName name="MO_ColAcero_G60_QQ_8">#REF!</definedName>
    <definedName name="MO_ColAcero_G60_QQ_9" localSheetId="1">#REF!</definedName>
    <definedName name="MO_ColAcero_G60_QQ_9">#REF!</definedName>
    <definedName name="MO_ColAcero_Malla" localSheetId="1">#REF!</definedName>
    <definedName name="MO_ColAcero_Malla">#REF!</definedName>
    <definedName name="MO_ColAcero_Malla_10" localSheetId="1">#REF!</definedName>
    <definedName name="MO_ColAcero_Malla_10">#REF!</definedName>
    <definedName name="MO_ColAcero_Malla_11" localSheetId="1">#REF!</definedName>
    <definedName name="MO_ColAcero_Malla_11">#REF!</definedName>
    <definedName name="MO_ColAcero_Malla_6" localSheetId="1">#REF!</definedName>
    <definedName name="MO_ColAcero_Malla_6">#REF!</definedName>
    <definedName name="MO_ColAcero_Malla_7" localSheetId="1">#REF!</definedName>
    <definedName name="MO_ColAcero_Malla_7">#REF!</definedName>
    <definedName name="MO_ColAcero_Malla_8" localSheetId="1">#REF!</definedName>
    <definedName name="MO_ColAcero_Malla_8">#REF!</definedName>
    <definedName name="MO_ColAcero_Malla_9" localSheetId="1">#REF!</definedName>
    <definedName name="MO_ColAcero_Malla_9">#REF!</definedName>
    <definedName name="MO_ColAcero_QQ" localSheetId="0">[15]MO!$B$612</definedName>
    <definedName name="MO_ColAcero_QQ" localSheetId="1">#REF!</definedName>
    <definedName name="MO_ColAcero_QQ">#REF!</definedName>
    <definedName name="MO_ColAcero_QQ_10" localSheetId="0">#REF!</definedName>
    <definedName name="MO_ColAcero_QQ_10" localSheetId="1">#REF!</definedName>
    <definedName name="MO_ColAcero_QQ_10">#REF!</definedName>
    <definedName name="MO_ColAcero_QQ_11" localSheetId="1">#REF!</definedName>
    <definedName name="MO_ColAcero_QQ_11">#REF!</definedName>
    <definedName name="MO_ColAcero_QQ_5" localSheetId="1">#REF!</definedName>
    <definedName name="MO_ColAcero_QQ_5">#REF!</definedName>
    <definedName name="MO_ColAcero_QQ_6" localSheetId="1">#REF!</definedName>
    <definedName name="MO_ColAcero_QQ_6">#REF!</definedName>
    <definedName name="MO_ColAcero_QQ_7" localSheetId="1">#REF!</definedName>
    <definedName name="MO_ColAcero_QQ_7">#REF!</definedName>
    <definedName name="MO_ColAcero_QQ_8" localSheetId="1">#REF!</definedName>
    <definedName name="MO_ColAcero_QQ_8">#REF!</definedName>
    <definedName name="MO_ColAcero_QQ_9" localSheetId="1">#REF!</definedName>
    <definedName name="MO_ColAcero_QQ_9">#REF!</definedName>
    <definedName name="MO_ColAcero_ZapMuros" localSheetId="1">#REF!</definedName>
    <definedName name="MO_ColAcero_ZapMuros">#REF!</definedName>
    <definedName name="MO_ColAcero_ZapMuros_10" localSheetId="1">#REF!</definedName>
    <definedName name="MO_ColAcero_ZapMuros_10">#REF!</definedName>
    <definedName name="MO_ColAcero_ZapMuros_11" localSheetId="1">#REF!</definedName>
    <definedName name="MO_ColAcero_ZapMuros_11">#REF!</definedName>
    <definedName name="MO_ColAcero_ZapMuros_6" localSheetId="1">#REF!</definedName>
    <definedName name="MO_ColAcero_ZapMuros_6">#REF!</definedName>
    <definedName name="MO_ColAcero_ZapMuros_7" localSheetId="1">#REF!</definedName>
    <definedName name="MO_ColAcero_ZapMuros_7">#REF!</definedName>
    <definedName name="MO_ColAcero_ZapMuros_8" localSheetId="1">#REF!</definedName>
    <definedName name="MO_ColAcero_ZapMuros_8">#REF!</definedName>
    <definedName name="MO_ColAcero_ZapMuros_9" localSheetId="1">#REF!</definedName>
    <definedName name="MO_ColAcero_ZapMuros_9">#REF!</definedName>
    <definedName name="MO_ColAcero14_Piso" localSheetId="1">#REF!</definedName>
    <definedName name="MO_ColAcero14_Piso">#REF!</definedName>
    <definedName name="MO_ColAcero14_Piso_10" localSheetId="1">#REF!</definedName>
    <definedName name="MO_ColAcero14_Piso_10">#REF!</definedName>
    <definedName name="MO_ColAcero14_Piso_11" localSheetId="1">#REF!</definedName>
    <definedName name="MO_ColAcero14_Piso_11">#REF!</definedName>
    <definedName name="MO_ColAcero14_Piso_6" localSheetId="1">#REF!</definedName>
    <definedName name="MO_ColAcero14_Piso_6">#REF!</definedName>
    <definedName name="MO_ColAcero14_Piso_7" localSheetId="1">#REF!</definedName>
    <definedName name="MO_ColAcero14_Piso_7">#REF!</definedName>
    <definedName name="MO_ColAcero14_Piso_8" localSheetId="1">#REF!</definedName>
    <definedName name="MO_ColAcero14_Piso_8">#REF!</definedName>
    <definedName name="MO_ColAcero14_Piso_9" localSheetId="1">#REF!</definedName>
    <definedName name="MO_ColAcero14_Piso_9">#REF!</definedName>
    <definedName name="MO_ColAcero38y12_Cols" localSheetId="1">#REF!</definedName>
    <definedName name="MO_ColAcero38y12_Cols">#REF!</definedName>
    <definedName name="MO_ColAcero38y12_Cols_10" localSheetId="1">#REF!</definedName>
    <definedName name="MO_ColAcero38y12_Cols_10">#REF!</definedName>
    <definedName name="MO_ColAcero38y12_Cols_11" localSheetId="1">#REF!</definedName>
    <definedName name="MO_ColAcero38y12_Cols_11">#REF!</definedName>
    <definedName name="MO_ColAcero38y12_Cols_6" localSheetId="1">#REF!</definedName>
    <definedName name="MO_ColAcero38y12_Cols_6">#REF!</definedName>
    <definedName name="MO_ColAcero38y12_Cols_7" localSheetId="1">#REF!</definedName>
    <definedName name="MO_ColAcero38y12_Cols_7">#REF!</definedName>
    <definedName name="MO_ColAcero38y12_Cols_8" localSheetId="1">#REF!</definedName>
    <definedName name="MO_ColAcero38y12_Cols_8">#REF!</definedName>
    <definedName name="MO_ColAcero38y12_Cols_9" localSheetId="1">#REF!</definedName>
    <definedName name="MO_ColAcero38y12_Cols_9">#REF!</definedName>
    <definedName name="MO_DEMOLICION_MURO_HA" localSheetId="1">#REF!</definedName>
    <definedName name="MO_DEMOLICION_MURO_HA">#REF!</definedName>
    <definedName name="MO_DEMOLICION_MURO_HA_10" localSheetId="1">#REF!</definedName>
    <definedName name="MO_DEMOLICION_MURO_HA_10">#REF!</definedName>
    <definedName name="MO_DEMOLICION_MURO_HA_11" localSheetId="1">#REF!</definedName>
    <definedName name="MO_DEMOLICION_MURO_HA_11">#REF!</definedName>
    <definedName name="MO_DEMOLICION_MURO_HA_6" localSheetId="1">#REF!</definedName>
    <definedName name="MO_DEMOLICION_MURO_HA_6">#REF!</definedName>
    <definedName name="MO_DEMOLICION_MURO_HA_7" localSheetId="1">#REF!</definedName>
    <definedName name="MO_DEMOLICION_MURO_HA_7">#REF!</definedName>
    <definedName name="MO_DEMOLICION_MURO_HA_8" localSheetId="1">#REF!</definedName>
    <definedName name="MO_DEMOLICION_MURO_HA_8">#REF!</definedName>
    <definedName name="MO_DEMOLICION_MURO_HA_9" localSheetId="1">#REF!</definedName>
    <definedName name="MO_DEMOLICION_MURO_HA_9">#REF!</definedName>
    <definedName name="MO_ELEC_BREAKERS" localSheetId="1">#REF!</definedName>
    <definedName name="MO_ELEC_BREAKERS">#REF!</definedName>
    <definedName name="MO_ELEC_BREAKERS_10" localSheetId="1">#REF!</definedName>
    <definedName name="MO_ELEC_BREAKERS_10">#REF!</definedName>
    <definedName name="MO_ELEC_BREAKERS_11" localSheetId="1">#REF!</definedName>
    <definedName name="MO_ELEC_BREAKERS_11">#REF!</definedName>
    <definedName name="MO_ELEC_BREAKERS_6" localSheetId="1">#REF!</definedName>
    <definedName name="MO_ELEC_BREAKERS_6">#REF!</definedName>
    <definedName name="MO_ELEC_BREAKERS_7" localSheetId="1">#REF!</definedName>
    <definedName name="MO_ELEC_BREAKERS_7">#REF!</definedName>
    <definedName name="MO_ELEC_BREAKERS_8" localSheetId="1">#REF!</definedName>
    <definedName name="MO_ELEC_BREAKERS_8">#REF!</definedName>
    <definedName name="MO_ELEC_BREAKERS_9" localSheetId="1">#REF!</definedName>
    <definedName name="MO_ELEC_BREAKERS_9">#REF!</definedName>
    <definedName name="MO_ELEC_INTERRUPTOR_3W" localSheetId="1">#REF!</definedName>
    <definedName name="MO_ELEC_INTERRUPTOR_3W">#REF!</definedName>
    <definedName name="MO_ELEC_INTERRUPTOR_3W_10" localSheetId="1">#REF!</definedName>
    <definedName name="MO_ELEC_INTERRUPTOR_3W_10">#REF!</definedName>
    <definedName name="MO_ELEC_INTERRUPTOR_3W_11" localSheetId="1">#REF!</definedName>
    <definedName name="MO_ELEC_INTERRUPTOR_3W_11">#REF!</definedName>
    <definedName name="MO_ELEC_INTERRUPTOR_3W_6" localSheetId="1">#REF!</definedName>
    <definedName name="MO_ELEC_INTERRUPTOR_3W_6">#REF!</definedName>
    <definedName name="MO_ELEC_INTERRUPTOR_3W_7" localSheetId="1">#REF!</definedName>
    <definedName name="MO_ELEC_INTERRUPTOR_3W_7">#REF!</definedName>
    <definedName name="MO_ELEC_INTERRUPTOR_3W_8" localSheetId="1">#REF!</definedName>
    <definedName name="MO_ELEC_INTERRUPTOR_3W_8">#REF!</definedName>
    <definedName name="MO_ELEC_INTERRUPTOR_3W_9" localSheetId="1">#REF!</definedName>
    <definedName name="MO_ELEC_INTERRUPTOR_3W_9">#REF!</definedName>
    <definedName name="MO_ELEC_INTERRUPTOR_4W" localSheetId="1">#REF!</definedName>
    <definedName name="MO_ELEC_INTERRUPTOR_4W">#REF!</definedName>
    <definedName name="MO_ELEC_INTERRUPTOR_4W_10" localSheetId="1">#REF!</definedName>
    <definedName name="MO_ELEC_INTERRUPTOR_4W_10">#REF!</definedName>
    <definedName name="MO_ELEC_INTERRUPTOR_4W_11" localSheetId="1">#REF!</definedName>
    <definedName name="MO_ELEC_INTERRUPTOR_4W_11">#REF!</definedName>
    <definedName name="MO_ELEC_INTERRUPTOR_4W_6" localSheetId="1">#REF!</definedName>
    <definedName name="MO_ELEC_INTERRUPTOR_4W_6">#REF!</definedName>
    <definedName name="MO_ELEC_INTERRUPTOR_4W_7" localSheetId="1">#REF!</definedName>
    <definedName name="MO_ELEC_INTERRUPTOR_4W_7">#REF!</definedName>
    <definedName name="MO_ELEC_INTERRUPTOR_4W_8" localSheetId="1">#REF!</definedName>
    <definedName name="MO_ELEC_INTERRUPTOR_4W_8">#REF!</definedName>
    <definedName name="MO_ELEC_INTERRUPTOR_4W_9" localSheetId="1">#REF!</definedName>
    <definedName name="MO_ELEC_INTERRUPTOR_4W_9">#REF!</definedName>
    <definedName name="MO_ELEC_INTERRUPTOR_DOB" localSheetId="1">#REF!</definedName>
    <definedName name="MO_ELEC_INTERRUPTOR_DOB">#REF!</definedName>
    <definedName name="MO_ELEC_INTERRUPTOR_DOB_10" localSheetId="1">#REF!</definedName>
    <definedName name="MO_ELEC_INTERRUPTOR_DOB_10">#REF!</definedName>
    <definedName name="MO_ELEC_INTERRUPTOR_DOB_11" localSheetId="1">#REF!</definedName>
    <definedName name="MO_ELEC_INTERRUPTOR_DOB_11">#REF!</definedName>
    <definedName name="MO_ELEC_INTERRUPTOR_DOB_6" localSheetId="1">#REF!</definedName>
    <definedName name="MO_ELEC_INTERRUPTOR_DOB_6">#REF!</definedName>
    <definedName name="MO_ELEC_INTERRUPTOR_DOB_7" localSheetId="1">#REF!</definedName>
    <definedName name="MO_ELEC_INTERRUPTOR_DOB_7">#REF!</definedName>
    <definedName name="MO_ELEC_INTERRUPTOR_DOB_8" localSheetId="1">#REF!</definedName>
    <definedName name="MO_ELEC_INTERRUPTOR_DOB_8">#REF!</definedName>
    <definedName name="MO_ELEC_INTERRUPTOR_DOB_9" localSheetId="1">#REF!</definedName>
    <definedName name="MO_ELEC_INTERRUPTOR_DOB_9">#REF!</definedName>
    <definedName name="MO_ELEC_INTERRUPTOR_SENC" localSheetId="1">#REF!</definedName>
    <definedName name="MO_ELEC_INTERRUPTOR_SENC">#REF!</definedName>
    <definedName name="MO_ELEC_INTERRUPTOR_SENC_10" localSheetId="1">#REF!</definedName>
    <definedName name="MO_ELEC_INTERRUPTOR_SENC_10">#REF!</definedName>
    <definedName name="MO_ELEC_INTERRUPTOR_SENC_11" localSheetId="1">#REF!</definedName>
    <definedName name="MO_ELEC_INTERRUPTOR_SENC_11">#REF!</definedName>
    <definedName name="MO_ELEC_INTERRUPTOR_SENC_6" localSheetId="1">#REF!</definedName>
    <definedName name="MO_ELEC_INTERRUPTOR_SENC_6">#REF!</definedName>
    <definedName name="MO_ELEC_INTERRUPTOR_SENC_7" localSheetId="1">#REF!</definedName>
    <definedName name="MO_ELEC_INTERRUPTOR_SENC_7">#REF!</definedName>
    <definedName name="MO_ELEC_INTERRUPTOR_SENC_8" localSheetId="1">#REF!</definedName>
    <definedName name="MO_ELEC_INTERRUPTOR_SENC_8">#REF!</definedName>
    <definedName name="MO_ELEC_INTERRUPTOR_SENC_9" localSheetId="1">#REF!</definedName>
    <definedName name="MO_ELEC_INTERRUPTOR_SENC_9">#REF!</definedName>
    <definedName name="MO_ELEC_INTERRUPTOR_TRIPLE" localSheetId="1">#REF!</definedName>
    <definedName name="MO_ELEC_INTERRUPTOR_TRIPLE">#REF!</definedName>
    <definedName name="MO_ELEC_INTERRUPTOR_TRIPLE_10" localSheetId="1">#REF!</definedName>
    <definedName name="MO_ELEC_INTERRUPTOR_TRIPLE_10">#REF!</definedName>
    <definedName name="MO_ELEC_INTERRUPTOR_TRIPLE_11" localSheetId="1">#REF!</definedName>
    <definedName name="MO_ELEC_INTERRUPTOR_TRIPLE_11">#REF!</definedName>
    <definedName name="MO_ELEC_INTERRUPTOR_TRIPLE_6" localSheetId="1">#REF!</definedName>
    <definedName name="MO_ELEC_INTERRUPTOR_TRIPLE_6">#REF!</definedName>
    <definedName name="MO_ELEC_INTERRUPTOR_TRIPLE_7" localSheetId="1">#REF!</definedName>
    <definedName name="MO_ELEC_INTERRUPTOR_TRIPLE_7">#REF!</definedName>
    <definedName name="MO_ELEC_INTERRUPTOR_TRIPLE_8" localSheetId="1">#REF!</definedName>
    <definedName name="MO_ELEC_INTERRUPTOR_TRIPLE_8">#REF!</definedName>
    <definedName name="MO_ELEC_INTERRUPTOR_TRIPLE_9" localSheetId="1">#REF!</definedName>
    <definedName name="MO_ELEC_INTERRUPTOR_TRIPLE_9">#REF!</definedName>
    <definedName name="MO_ELEC_LAMPARA_FLUORESCENTE" localSheetId="1">#REF!</definedName>
    <definedName name="MO_ELEC_LAMPARA_FLUORESCENTE">#REF!</definedName>
    <definedName name="MO_ELEC_LAMPARA_FLUORESCENTE_10" localSheetId="1">#REF!</definedName>
    <definedName name="MO_ELEC_LAMPARA_FLUORESCENTE_10">#REF!</definedName>
    <definedName name="MO_ELEC_LAMPARA_FLUORESCENTE_11" localSheetId="1">#REF!</definedName>
    <definedName name="MO_ELEC_LAMPARA_FLUORESCENTE_11">#REF!</definedName>
    <definedName name="MO_ELEC_LAMPARA_FLUORESCENTE_6" localSheetId="1">#REF!</definedName>
    <definedName name="MO_ELEC_LAMPARA_FLUORESCENTE_6">#REF!</definedName>
    <definedName name="MO_ELEC_LAMPARA_FLUORESCENTE_7" localSheetId="1">#REF!</definedName>
    <definedName name="MO_ELEC_LAMPARA_FLUORESCENTE_7">#REF!</definedName>
    <definedName name="MO_ELEC_LAMPARA_FLUORESCENTE_8" localSheetId="1">#REF!</definedName>
    <definedName name="MO_ELEC_LAMPARA_FLUORESCENTE_8">#REF!</definedName>
    <definedName name="MO_ELEC_LAMPARA_FLUORESCENTE_9" localSheetId="1">#REF!</definedName>
    <definedName name="MO_ELEC_LAMPARA_FLUORESCENTE_9">#REF!</definedName>
    <definedName name="MO_ELEC_LUZ_CENITAL" localSheetId="1">#REF!</definedName>
    <definedName name="MO_ELEC_LUZ_CENITAL">#REF!</definedName>
    <definedName name="MO_ELEC_LUZ_CENITAL_10" localSheetId="1">#REF!</definedName>
    <definedName name="MO_ELEC_LUZ_CENITAL_10">#REF!</definedName>
    <definedName name="MO_ELEC_LUZ_CENITAL_11" localSheetId="1">#REF!</definedName>
    <definedName name="MO_ELEC_LUZ_CENITAL_11">#REF!</definedName>
    <definedName name="MO_ELEC_LUZ_CENITAL_6" localSheetId="1">#REF!</definedName>
    <definedName name="MO_ELEC_LUZ_CENITAL_6">#REF!</definedName>
    <definedName name="MO_ELEC_LUZ_CENITAL_7" localSheetId="1">#REF!</definedName>
    <definedName name="MO_ELEC_LUZ_CENITAL_7">#REF!</definedName>
    <definedName name="MO_ELEC_LUZ_CENITAL_8" localSheetId="1">#REF!</definedName>
    <definedName name="MO_ELEC_LUZ_CENITAL_8">#REF!</definedName>
    <definedName name="MO_ELEC_LUZ_CENITAL_9" localSheetId="1">#REF!</definedName>
    <definedName name="MO_ELEC_LUZ_CENITAL_9">#REF!</definedName>
    <definedName name="MO_ELEC_PANEL_DIST" localSheetId="1">#REF!</definedName>
    <definedName name="MO_ELEC_PANEL_DIST">#REF!</definedName>
    <definedName name="MO_ELEC_PANEL_DIST_10" localSheetId="1">#REF!</definedName>
    <definedName name="MO_ELEC_PANEL_DIST_10">#REF!</definedName>
    <definedName name="MO_ELEC_PANEL_DIST_11" localSheetId="1">#REF!</definedName>
    <definedName name="MO_ELEC_PANEL_DIST_11">#REF!</definedName>
    <definedName name="MO_ELEC_PANEL_DIST_6" localSheetId="1">#REF!</definedName>
    <definedName name="MO_ELEC_PANEL_DIST_6">#REF!</definedName>
    <definedName name="MO_ELEC_PANEL_DIST_7" localSheetId="1">#REF!</definedName>
    <definedName name="MO_ELEC_PANEL_DIST_7">#REF!</definedName>
    <definedName name="MO_ELEC_PANEL_DIST_8" localSheetId="1">#REF!</definedName>
    <definedName name="MO_ELEC_PANEL_DIST_8">#REF!</definedName>
    <definedName name="MO_ELEC_PANEL_DIST_9" localSheetId="1">#REF!</definedName>
    <definedName name="MO_ELEC_PANEL_DIST_9">#REF!</definedName>
    <definedName name="MO_ELEC_TOMACORRIENTE_110" localSheetId="1">#REF!</definedName>
    <definedName name="MO_ELEC_TOMACORRIENTE_110">#REF!</definedName>
    <definedName name="MO_ELEC_TOMACORRIENTE_110_10" localSheetId="1">#REF!</definedName>
    <definedName name="MO_ELEC_TOMACORRIENTE_110_10">#REF!</definedName>
    <definedName name="MO_ELEC_TOMACORRIENTE_110_11" localSheetId="1">#REF!</definedName>
    <definedName name="MO_ELEC_TOMACORRIENTE_110_11">#REF!</definedName>
    <definedName name="MO_ELEC_TOMACORRIENTE_110_6" localSheetId="1">#REF!</definedName>
    <definedName name="MO_ELEC_TOMACORRIENTE_110_6">#REF!</definedName>
    <definedName name="MO_ELEC_TOMACORRIENTE_110_7" localSheetId="1">#REF!</definedName>
    <definedName name="MO_ELEC_TOMACORRIENTE_110_7">#REF!</definedName>
    <definedName name="MO_ELEC_TOMACORRIENTE_110_8" localSheetId="1">#REF!</definedName>
    <definedName name="MO_ELEC_TOMACORRIENTE_110_8">#REF!</definedName>
    <definedName name="MO_ELEC_TOMACORRIENTE_110_9" localSheetId="1">#REF!</definedName>
    <definedName name="MO_ELEC_TOMACORRIENTE_110_9">#REF!</definedName>
    <definedName name="MO_ELEC_TOMACORRIENTE_220" localSheetId="1">#REF!</definedName>
    <definedName name="MO_ELEC_TOMACORRIENTE_220">#REF!</definedName>
    <definedName name="MO_ELEC_TOMACORRIENTE_220_10" localSheetId="1">#REF!</definedName>
    <definedName name="MO_ELEC_TOMACORRIENTE_220_10">#REF!</definedName>
    <definedName name="MO_ELEC_TOMACORRIENTE_220_11" localSheetId="1">#REF!</definedName>
    <definedName name="MO_ELEC_TOMACORRIENTE_220_11">#REF!</definedName>
    <definedName name="MO_ELEC_TOMACORRIENTE_220_6" localSheetId="1">#REF!</definedName>
    <definedName name="MO_ELEC_TOMACORRIENTE_220_6">#REF!</definedName>
    <definedName name="MO_ELEC_TOMACORRIENTE_220_7" localSheetId="1">#REF!</definedName>
    <definedName name="MO_ELEC_TOMACORRIENTE_220_7">#REF!</definedName>
    <definedName name="MO_ELEC_TOMACORRIENTE_220_8" localSheetId="1">#REF!</definedName>
    <definedName name="MO_ELEC_TOMACORRIENTE_220_8">#REF!</definedName>
    <definedName name="MO_ELEC_TOMACORRIENTE_220_9" localSheetId="1">#REF!</definedName>
    <definedName name="MO_ELEC_TOMACORRIENTE_220_9">#REF!</definedName>
    <definedName name="MO_ENTABLILLADOS" localSheetId="1">#REF!</definedName>
    <definedName name="MO_ENTABLILLADOS">#REF!</definedName>
    <definedName name="MO_ENTABLILLADOS_10" localSheetId="1">#REF!</definedName>
    <definedName name="MO_ENTABLILLADOS_10">#REF!</definedName>
    <definedName name="MO_ENTABLILLADOS_11" localSheetId="1">#REF!</definedName>
    <definedName name="MO_ENTABLILLADOS_11">#REF!</definedName>
    <definedName name="MO_ENTABLILLADOS_6" localSheetId="1">#REF!</definedName>
    <definedName name="MO_ENTABLILLADOS_6">#REF!</definedName>
    <definedName name="MO_ENTABLILLADOS_7" localSheetId="1">#REF!</definedName>
    <definedName name="MO_ENTABLILLADOS_7">#REF!</definedName>
    <definedName name="MO_ENTABLILLADOS_8" localSheetId="1">#REF!</definedName>
    <definedName name="MO_ENTABLILLADOS_8">#REF!</definedName>
    <definedName name="MO_ENTABLILLADOS_9" localSheetId="1">#REF!</definedName>
    <definedName name="MO_ENTABLILLADOS_9">#REF!</definedName>
    <definedName name="MO_ESCALON_GRANITO" localSheetId="1">#REF!</definedName>
    <definedName name="MO_ESCALON_GRANITO">#REF!</definedName>
    <definedName name="MO_ESCALON_GRANITO_10" localSheetId="1">#REF!</definedName>
    <definedName name="MO_ESCALON_GRANITO_10">#REF!</definedName>
    <definedName name="MO_ESCALON_GRANITO_11" localSheetId="1">#REF!</definedName>
    <definedName name="MO_ESCALON_GRANITO_11">#REF!</definedName>
    <definedName name="MO_ESCALON_GRANITO_6" localSheetId="1">#REF!</definedName>
    <definedName name="MO_ESCALON_GRANITO_6">#REF!</definedName>
    <definedName name="MO_ESCALON_GRANITO_7" localSheetId="1">#REF!</definedName>
    <definedName name="MO_ESCALON_GRANITO_7">#REF!</definedName>
    <definedName name="MO_ESCALON_GRANITO_8" localSheetId="1">#REF!</definedName>
    <definedName name="MO_ESCALON_GRANITO_8">#REF!</definedName>
    <definedName name="MO_ESCALON_GRANITO_9" localSheetId="1">#REF!</definedName>
    <definedName name="MO_ESCALON_GRANITO_9">#REF!</definedName>
    <definedName name="MO_ESCALON_HUELLA_y_CONTRAHUELLA" localSheetId="1">#REF!</definedName>
    <definedName name="MO_ESCALON_HUELLA_y_CONTRAHUELLA">#REF!</definedName>
    <definedName name="MO_ESCALON_HUELLA_y_CONTRAHUELLA_10" localSheetId="1">#REF!</definedName>
    <definedName name="MO_ESCALON_HUELLA_y_CONTRAHUELLA_10">#REF!</definedName>
    <definedName name="MO_ESCALON_HUELLA_y_CONTRAHUELLA_11" localSheetId="1">#REF!</definedName>
    <definedName name="MO_ESCALON_HUELLA_y_CONTRAHUELLA_11">#REF!</definedName>
    <definedName name="MO_ESCALON_HUELLA_y_CONTRAHUELLA_6" localSheetId="1">#REF!</definedName>
    <definedName name="MO_ESCALON_HUELLA_y_CONTRAHUELLA_6">#REF!</definedName>
    <definedName name="MO_ESCALON_HUELLA_y_CONTRAHUELLA_7" localSheetId="1">#REF!</definedName>
    <definedName name="MO_ESCALON_HUELLA_y_CONTRAHUELLA_7">#REF!</definedName>
    <definedName name="MO_ESCALON_HUELLA_y_CONTRAHUELLA_8" localSheetId="1">#REF!</definedName>
    <definedName name="MO_ESCALON_HUELLA_y_CONTRAHUELLA_8">#REF!</definedName>
    <definedName name="MO_ESCALON_HUELLA_y_CONTRAHUELLA_9" localSheetId="1">#REF!</definedName>
    <definedName name="MO_ESCALON_HUELLA_y_CONTRAHUELLA_9">#REF!</definedName>
    <definedName name="MO_ESTRIAS" localSheetId="1">#REF!</definedName>
    <definedName name="MO_ESTRIAS">#REF!</definedName>
    <definedName name="MO_ESTRIAS_10" localSheetId="1">#REF!</definedName>
    <definedName name="MO_ESTRIAS_10">#REF!</definedName>
    <definedName name="MO_ESTRIAS_11" localSheetId="1">#REF!</definedName>
    <definedName name="MO_ESTRIAS_11">#REF!</definedName>
    <definedName name="MO_ESTRIAS_6" localSheetId="1">#REF!</definedName>
    <definedName name="MO_ESTRIAS_6">#REF!</definedName>
    <definedName name="MO_ESTRIAS_7" localSheetId="1">#REF!</definedName>
    <definedName name="MO_ESTRIAS_7">#REF!</definedName>
    <definedName name="MO_ESTRIAS_8" localSheetId="1">#REF!</definedName>
    <definedName name="MO_ESTRIAS_8">#REF!</definedName>
    <definedName name="MO_ESTRIAS_9" localSheetId="1">#REF!</definedName>
    <definedName name="MO_ESTRIAS_9">#REF!</definedName>
    <definedName name="MO_EXC_CALICHE_MANO_3M" localSheetId="1">#REF!</definedName>
    <definedName name="MO_EXC_CALICHE_MANO_3M">#REF!</definedName>
    <definedName name="MO_EXC_CALICHE_MANO_3M_10" localSheetId="1">#REF!</definedName>
    <definedName name="MO_EXC_CALICHE_MANO_3M_10">#REF!</definedName>
    <definedName name="MO_EXC_CALICHE_MANO_3M_11" localSheetId="1">#REF!</definedName>
    <definedName name="MO_EXC_CALICHE_MANO_3M_11">#REF!</definedName>
    <definedName name="MO_EXC_CALICHE_MANO_3M_6" localSheetId="1">#REF!</definedName>
    <definedName name="MO_EXC_CALICHE_MANO_3M_6">#REF!</definedName>
    <definedName name="MO_EXC_CALICHE_MANO_3M_7" localSheetId="1">#REF!</definedName>
    <definedName name="MO_EXC_CALICHE_MANO_3M_7">#REF!</definedName>
    <definedName name="MO_EXC_CALICHE_MANO_3M_8" localSheetId="1">#REF!</definedName>
    <definedName name="MO_EXC_CALICHE_MANO_3M_8">#REF!</definedName>
    <definedName name="MO_EXC_CALICHE_MANO_3M_9" localSheetId="1">#REF!</definedName>
    <definedName name="MO_EXC_CALICHE_MANO_3M_9">#REF!</definedName>
    <definedName name="MO_EXC_ROCA_BLANDA_MANO_3M" localSheetId="1">#REF!</definedName>
    <definedName name="MO_EXC_ROCA_BLANDA_MANO_3M">#REF!</definedName>
    <definedName name="MO_EXC_ROCA_BLANDA_MANO_3M_10" localSheetId="1">#REF!</definedName>
    <definedName name="MO_EXC_ROCA_BLANDA_MANO_3M_10">#REF!</definedName>
    <definedName name="MO_EXC_ROCA_BLANDA_MANO_3M_11" localSheetId="1">#REF!</definedName>
    <definedName name="MO_EXC_ROCA_BLANDA_MANO_3M_11">#REF!</definedName>
    <definedName name="MO_EXC_ROCA_BLANDA_MANO_3M_6" localSheetId="1">#REF!</definedName>
    <definedName name="MO_EXC_ROCA_BLANDA_MANO_3M_6">#REF!</definedName>
    <definedName name="MO_EXC_ROCA_BLANDA_MANO_3M_7" localSheetId="1">#REF!</definedName>
    <definedName name="MO_EXC_ROCA_BLANDA_MANO_3M_7">#REF!</definedName>
    <definedName name="MO_EXC_ROCA_BLANDA_MANO_3M_8" localSheetId="1">#REF!</definedName>
    <definedName name="MO_EXC_ROCA_BLANDA_MANO_3M_8">#REF!</definedName>
    <definedName name="MO_EXC_ROCA_BLANDA_MANO_3M_9" localSheetId="1">#REF!</definedName>
    <definedName name="MO_EXC_ROCA_BLANDA_MANO_3M_9">#REF!</definedName>
    <definedName name="MO_EXC_ROCA_COMP_3M" localSheetId="1">#REF!</definedName>
    <definedName name="MO_EXC_ROCA_COMP_3M">#REF!</definedName>
    <definedName name="MO_EXC_ROCA_COMP_3M_10" localSheetId="1">#REF!</definedName>
    <definedName name="MO_EXC_ROCA_COMP_3M_10">#REF!</definedName>
    <definedName name="MO_EXC_ROCA_COMP_3M_11" localSheetId="1">#REF!</definedName>
    <definedName name="MO_EXC_ROCA_COMP_3M_11">#REF!</definedName>
    <definedName name="MO_EXC_ROCA_COMP_3M_6" localSheetId="1">#REF!</definedName>
    <definedName name="MO_EXC_ROCA_COMP_3M_6">#REF!</definedName>
    <definedName name="MO_EXC_ROCA_COMP_3M_7" localSheetId="1">#REF!</definedName>
    <definedName name="MO_EXC_ROCA_COMP_3M_7">#REF!</definedName>
    <definedName name="MO_EXC_ROCA_COMP_3M_8" localSheetId="1">#REF!</definedName>
    <definedName name="MO_EXC_ROCA_COMP_3M_8">#REF!</definedName>
    <definedName name="MO_EXC_ROCA_COMP_3M_9" localSheetId="1">#REF!</definedName>
    <definedName name="MO_EXC_ROCA_COMP_3M_9">#REF!</definedName>
    <definedName name="MO_EXC_ROCA_MANO_3M" localSheetId="1">#REF!</definedName>
    <definedName name="MO_EXC_ROCA_MANO_3M">#REF!</definedName>
    <definedName name="MO_EXC_ROCA_MANO_3M_10" localSheetId="1">#REF!</definedName>
    <definedName name="MO_EXC_ROCA_MANO_3M_10">#REF!</definedName>
    <definedName name="MO_EXC_ROCA_MANO_3M_11" localSheetId="1">#REF!</definedName>
    <definedName name="MO_EXC_ROCA_MANO_3M_11">#REF!</definedName>
    <definedName name="MO_EXC_ROCA_MANO_3M_6" localSheetId="1">#REF!</definedName>
    <definedName name="MO_EXC_ROCA_MANO_3M_6">#REF!</definedName>
    <definedName name="MO_EXC_ROCA_MANO_3M_7" localSheetId="1">#REF!</definedName>
    <definedName name="MO_EXC_ROCA_MANO_3M_7">#REF!</definedName>
    <definedName name="MO_EXC_ROCA_MANO_3M_8" localSheetId="1">#REF!</definedName>
    <definedName name="MO_EXC_ROCA_MANO_3M_8">#REF!</definedName>
    <definedName name="MO_EXC_ROCA_MANO_3M_9" localSheetId="1">#REF!</definedName>
    <definedName name="MO_EXC_ROCA_MANO_3M_9">#REF!</definedName>
    <definedName name="MO_EXC_TIERRA_MANO_3M" localSheetId="1">#REF!</definedName>
    <definedName name="MO_EXC_TIERRA_MANO_3M">#REF!</definedName>
    <definedName name="MO_EXC_TIERRA_MANO_3M_10" localSheetId="1">#REF!</definedName>
    <definedName name="MO_EXC_TIERRA_MANO_3M_10">#REF!</definedName>
    <definedName name="MO_EXC_TIERRA_MANO_3M_11" localSheetId="1">#REF!</definedName>
    <definedName name="MO_EXC_TIERRA_MANO_3M_11">#REF!</definedName>
    <definedName name="MO_EXC_TIERRA_MANO_3M_6" localSheetId="1">#REF!</definedName>
    <definedName name="MO_EXC_TIERRA_MANO_3M_6">#REF!</definedName>
    <definedName name="MO_EXC_TIERRA_MANO_3M_7" localSheetId="1">#REF!</definedName>
    <definedName name="MO_EXC_TIERRA_MANO_3M_7">#REF!</definedName>
    <definedName name="MO_EXC_TIERRA_MANO_3M_8" localSheetId="1">#REF!</definedName>
    <definedName name="MO_EXC_TIERRA_MANO_3M_8">#REF!</definedName>
    <definedName name="MO_EXC_TIERRA_MANO_3M_9" localSheetId="1">#REF!</definedName>
    <definedName name="MO_EXC_TIERRA_MANO_3M_9">#REF!</definedName>
    <definedName name="MO_FINO_TECHO_HOR" localSheetId="1">#REF!</definedName>
    <definedName name="MO_FINO_TECHO_HOR">#REF!</definedName>
    <definedName name="MO_FINO_TECHO_HOR_10" localSheetId="1">#REF!</definedName>
    <definedName name="MO_FINO_TECHO_HOR_10">#REF!</definedName>
    <definedName name="MO_FINO_TECHO_HOR_11" localSheetId="1">#REF!</definedName>
    <definedName name="MO_FINO_TECHO_HOR_11">#REF!</definedName>
    <definedName name="MO_FINO_TECHO_HOR_6" localSheetId="1">#REF!</definedName>
    <definedName name="MO_FINO_TECHO_HOR_6">#REF!</definedName>
    <definedName name="MO_FINO_TECHO_HOR_7" localSheetId="1">#REF!</definedName>
    <definedName name="MO_FINO_TECHO_HOR_7">#REF!</definedName>
    <definedName name="MO_FINO_TECHO_HOR_8" localSheetId="1">#REF!</definedName>
    <definedName name="MO_FINO_TECHO_HOR_8">#REF!</definedName>
    <definedName name="MO_FINO_TECHO_HOR_9" localSheetId="1">#REF!</definedName>
    <definedName name="MO_FINO_TECHO_HOR_9">#REF!</definedName>
    <definedName name="MO_FRAGUACHE" localSheetId="1">#REF!</definedName>
    <definedName name="MO_FRAGUACHE">#REF!</definedName>
    <definedName name="MO_FRAGUACHE_10" localSheetId="1">#REF!</definedName>
    <definedName name="MO_FRAGUACHE_10">#REF!</definedName>
    <definedName name="MO_FRAGUACHE_11" localSheetId="1">#REF!</definedName>
    <definedName name="MO_FRAGUACHE_11">#REF!</definedName>
    <definedName name="MO_FRAGUACHE_6" localSheetId="1">#REF!</definedName>
    <definedName name="MO_FRAGUACHE_6">#REF!</definedName>
    <definedName name="MO_FRAGUACHE_7" localSheetId="1">#REF!</definedName>
    <definedName name="MO_FRAGUACHE_7">#REF!</definedName>
    <definedName name="MO_FRAGUACHE_8" localSheetId="1">#REF!</definedName>
    <definedName name="MO_FRAGUACHE_8">#REF!</definedName>
    <definedName name="MO_FRAGUACHE_9" localSheetId="1">#REF!</definedName>
    <definedName name="MO_FRAGUACHE_9">#REF!</definedName>
    <definedName name="MO_GOTEROS" localSheetId="1">#REF!</definedName>
    <definedName name="MO_GOTEROS">#REF!</definedName>
    <definedName name="MO_GOTEROS_10" localSheetId="1">#REF!</definedName>
    <definedName name="MO_GOTEROS_10">#REF!</definedName>
    <definedName name="MO_GOTEROS_11" localSheetId="1">#REF!</definedName>
    <definedName name="MO_GOTEROS_11">#REF!</definedName>
    <definedName name="MO_GOTEROS_6" localSheetId="1">#REF!</definedName>
    <definedName name="MO_GOTEROS_6">#REF!</definedName>
    <definedName name="MO_GOTEROS_7" localSheetId="1">#REF!</definedName>
    <definedName name="MO_GOTEROS_7">#REF!</definedName>
    <definedName name="MO_GOTEROS_8" localSheetId="1">#REF!</definedName>
    <definedName name="MO_GOTEROS_8">#REF!</definedName>
    <definedName name="MO_GOTEROS_9" localSheetId="1">#REF!</definedName>
    <definedName name="MO_GOTEROS_9">#REF!</definedName>
    <definedName name="MO_NATILLA" localSheetId="1">#REF!</definedName>
    <definedName name="MO_NATILLA">#REF!</definedName>
    <definedName name="MO_NATILLA_10" localSheetId="1">#REF!</definedName>
    <definedName name="MO_NATILLA_10">#REF!</definedName>
    <definedName name="MO_NATILLA_11" localSheetId="1">#REF!</definedName>
    <definedName name="MO_NATILLA_11">#REF!</definedName>
    <definedName name="MO_NATILLA_6" localSheetId="1">#REF!</definedName>
    <definedName name="MO_NATILLA_6">#REF!</definedName>
    <definedName name="MO_NATILLA_7" localSheetId="1">#REF!</definedName>
    <definedName name="MO_NATILLA_7">#REF!</definedName>
    <definedName name="MO_NATILLA_8" localSheetId="1">#REF!</definedName>
    <definedName name="MO_NATILLA_8">#REF!</definedName>
    <definedName name="MO_NATILLA_9" localSheetId="1">#REF!</definedName>
    <definedName name="MO_NATILLA_9">#REF!</definedName>
    <definedName name="MO_PAÑETE_COLs" localSheetId="1">#REF!</definedName>
    <definedName name="MO_PAÑETE_COLs">#REF!</definedName>
    <definedName name="MO_PAÑETE_COLs_10" localSheetId="1">#REF!</definedName>
    <definedName name="MO_PAÑETE_COLs_10">#REF!</definedName>
    <definedName name="MO_PAÑETE_COLs_11" localSheetId="1">#REF!</definedName>
    <definedName name="MO_PAÑETE_COLs_11">#REF!</definedName>
    <definedName name="MO_PAÑETE_COLs_6" localSheetId="1">#REF!</definedName>
    <definedName name="MO_PAÑETE_COLs_6">#REF!</definedName>
    <definedName name="MO_PAÑETE_COLs_7" localSheetId="1">#REF!</definedName>
    <definedName name="MO_PAÑETE_COLs_7">#REF!</definedName>
    <definedName name="MO_PAÑETE_COLs_8" localSheetId="1">#REF!</definedName>
    <definedName name="MO_PAÑETE_COLs_8">#REF!</definedName>
    <definedName name="MO_PAÑETE_COLs_9" localSheetId="1">#REF!</definedName>
    <definedName name="MO_PAÑETE_COLs_9">#REF!</definedName>
    <definedName name="MO_PAÑETE_EXT" localSheetId="1">#REF!</definedName>
    <definedName name="MO_PAÑETE_EXT">#REF!</definedName>
    <definedName name="MO_PAÑETE_EXT_10" localSheetId="1">#REF!</definedName>
    <definedName name="MO_PAÑETE_EXT_10">#REF!</definedName>
    <definedName name="MO_PAÑETE_EXT_11" localSheetId="1">#REF!</definedName>
    <definedName name="MO_PAÑETE_EXT_11">#REF!</definedName>
    <definedName name="MO_PAÑETE_EXT_6" localSheetId="1">#REF!</definedName>
    <definedName name="MO_PAÑETE_EXT_6">#REF!</definedName>
    <definedName name="MO_PAÑETE_EXT_7" localSheetId="1">#REF!</definedName>
    <definedName name="MO_PAÑETE_EXT_7">#REF!</definedName>
    <definedName name="MO_PAÑETE_EXT_8" localSheetId="1">#REF!</definedName>
    <definedName name="MO_PAÑETE_EXT_8">#REF!</definedName>
    <definedName name="MO_PAÑETE_EXT_9" localSheetId="1">#REF!</definedName>
    <definedName name="MO_PAÑETE_EXT_9">#REF!</definedName>
    <definedName name="MO_PAÑETE_INT" localSheetId="1">#REF!</definedName>
    <definedName name="MO_PAÑETE_INT">#REF!</definedName>
    <definedName name="MO_PAÑETE_INT_10" localSheetId="1">#REF!</definedName>
    <definedName name="MO_PAÑETE_INT_10">#REF!</definedName>
    <definedName name="MO_PAÑETE_INT_11" localSheetId="1">#REF!</definedName>
    <definedName name="MO_PAÑETE_INT_11">#REF!</definedName>
    <definedName name="MO_PAÑETE_INT_6" localSheetId="1">#REF!</definedName>
    <definedName name="MO_PAÑETE_INT_6">#REF!</definedName>
    <definedName name="MO_PAÑETE_INT_7" localSheetId="1">#REF!</definedName>
    <definedName name="MO_PAÑETE_INT_7">#REF!</definedName>
    <definedName name="MO_PAÑETE_INT_8" localSheetId="1">#REF!</definedName>
    <definedName name="MO_PAÑETE_INT_8">#REF!</definedName>
    <definedName name="MO_PAÑETE_INT_9" localSheetId="1">#REF!</definedName>
    <definedName name="MO_PAÑETE_INT_9">#REF!</definedName>
    <definedName name="MO_PAÑETE_PULIDO" localSheetId="1">#REF!</definedName>
    <definedName name="MO_PAÑETE_PULIDO">#REF!</definedName>
    <definedName name="MO_PAÑETE_PULIDO_10" localSheetId="1">#REF!</definedName>
    <definedName name="MO_PAÑETE_PULIDO_10">#REF!</definedName>
    <definedName name="MO_PAÑETE_PULIDO_11" localSheetId="1">#REF!</definedName>
    <definedName name="MO_PAÑETE_PULIDO_11">#REF!</definedName>
    <definedName name="MO_PAÑETE_PULIDO_6" localSheetId="1">#REF!</definedName>
    <definedName name="MO_PAÑETE_PULIDO_6">#REF!</definedName>
    <definedName name="MO_PAÑETE_PULIDO_7" localSheetId="1">#REF!</definedName>
    <definedName name="MO_PAÑETE_PULIDO_7">#REF!</definedName>
    <definedName name="MO_PAÑETE_PULIDO_8" localSheetId="1">#REF!</definedName>
    <definedName name="MO_PAÑETE_PULIDO_8">#REF!</definedName>
    <definedName name="MO_PAÑETE_PULIDO_9" localSheetId="1">#REF!</definedName>
    <definedName name="MO_PAÑETE_PULIDO_9">#REF!</definedName>
    <definedName name="MO_PAÑETE_RASGADO" localSheetId="1">#REF!</definedName>
    <definedName name="MO_PAÑETE_RASGADO">#REF!</definedName>
    <definedName name="MO_PAÑETE_RASGADO_10" localSheetId="1">#REF!</definedName>
    <definedName name="MO_PAÑETE_RASGADO_10">#REF!</definedName>
    <definedName name="MO_PAÑETE_RASGADO_11" localSheetId="1">#REF!</definedName>
    <definedName name="MO_PAÑETE_RASGADO_11">#REF!</definedName>
    <definedName name="MO_PAÑETE_RASGADO_6" localSheetId="1">#REF!</definedName>
    <definedName name="MO_PAÑETE_RASGADO_6">#REF!</definedName>
    <definedName name="MO_PAÑETE_RASGADO_7" localSheetId="1">#REF!</definedName>
    <definedName name="MO_PAÑETE_RASGADO_7">#REF!</definedName>
    <definedName name="MO_PAÑETE_RASGADO_8" localSheetId="1">#REF!</definedName>
    <definedName name="MO_PAÑETE_RASGADO_8">#REF!</definedName>
    <definedName name="MO_PAÑETE_RASGADO_9" localSheetId="1">#REF!</definedName>
    <definedName name="MO_PAÑETE_RASGADO_9">#REF!</definedName>
    <definedName name="MO_PAÑETE_TECHOSyVIGAS" localSheetId="1">#REF!</definedName>
    <definedName name="MO_PAÑETE_TECHOSyVIGAS">#REF!</definedName>
    <definedName name="MO_PAÑETE_TECHOSyVIGAS_10" localSheetId="1">#REF!</definedName>
    <definedName name="MO_PAÑETE_TECHOSyVIGAS_10">#REF!</definedName>
    <definedName name="MO_PAÑETE_TECHOSyVIGAS_11" localSheetId="1">#REF!</definedName>
    <definedName name="MO_PAÑETE_TECHOSyVIGAS_11">#REF!</definedName>
    <definedName name="MO_PAÑETE_TECHOSyVIGAS_6" localSheetId="1">#REF!</definedName>
    <definedName name="MO_PAÑETE_TECHOSyVIGAS_6">#REF!</definedName>
    <definedName name="MO_PAÑETE_TECHOSyVIGAS_7" localSheetId="1">#REF!</definedName>
    <definedName name="MO_PAÑETE_TECHOSyVIGAS_7">#REF!</definedName>
    <definedName name="MO_PAÑETE_TECHOSyVIGAS_8" localSheetId="1">#REF!</definedName>
    <definedName name="MO_PAÑETE_TECHOSyVIGAS_8">#REF!</definedName>
    <definedName name="MO_PAÑETE_TECHOSyVIGAS_9" localSheetId="1">#REF!</definedName>
    <definedName name="MO_PAÑETE_TECHOSyVIGAS_9">#REF!</definedName>
    <definedName name="MO_PERRILLA" localSheetId="1">#REF!</definedName>
    <definedName name="MO_PERRILLA">#REF!</definedName>
    <definedName name="MO_PERRILLA_10" localSheetId="1">#REF!</definedName>
    <definedName name="MO_PERRILLA_10">#REF!</definedName>
    <definedName name="MO_PERRILLA_11" localSheetId="1">#REF!</definedName>
    <definedName name="MO_PERRILLA_11">#REF!</definedName>
    <definedName name="MO_PERRILLA_6" localSheetId="1">#REF!</definedName>
    <definedName name="MO_PERRILLA_6">#REF!</definedName>
    <definedName name="MO_PERRILLA_7" localSheetId="1">#REF!</definedName>
    <definedName name="MO_PERRILLA_7">#REF!</definedName>
    <definedName name="MO_PERRILLA_8" localSheetId="1">#REF!</definedName>
    <definedName name="MO_PERRILLA_8">#REF!</definedName>
    <definedName name="MO_PERRILLA_9" localSheetId="1">#REF!</definedName>
    <definedName name="MO_PERRILLA_9">#REF!</definedName>
    <definedName name="MO_PIEDRA" localSheetId="1">#REF!</definedName>
    <definedName name="MO_PIEDRA">#REF!</definedName>
    <definedName name="MO_PIEDRA_10" localSheetId="1">#REF!</definedName>
    <definedName name="MO_PIEDRA_10">#REF!</definedName>
    <definedName name="MO_PIEDRA_11" localSheetId="1">#REF!</definedName>
    <definedName name="MO_PIEDRA_11">#REF!</definedName>
    <definedName name="MO_PIEDRA_6" localSheetId="1">#REF!</definedName>
    <definedName name="MO_PIEDRA_6">#REF!</definedName>
    <definedName name="MO_PIEDRA_7" localSheetId="1">#REF!</definedName>
    <definedName name="MO_PIEDRA_7">#REF!</definedName>
    <definedName name="MO_PIEDRA_8" localSheetId="1">#REF!</definedName>
    <definedName name="MO_PIEDRA_8">#REF!</definedName>
    <definedName name="MO_PIEDRA_9" localSheetId="1">#REF!</definedName>
    <definedName name="MO_PIEDRA_9">#REF!</definedName>
    <definedName name="MO_PINTURA" localSheetId="1">#REF!</definedName>
    <definedName name="MO_PINTURA">#REF!</definedName>
    <definedName name="MO_PINTURA_10" localSheetId="1">#REF!</definedName>
    <definedName name="MO_PINTURA_10">#REF!</definedName>
    <definedName name="MO_PINTURA_11" localSheetId="1">#REF!</definedName>
    <definedName name="MO_PINTURA_11">#REF!</definedName>
    <definedName name="MO_PINTURA_6" localSheetId="1">#REF!</definedName>
    <definedName name="MO_PINTURA_6">#REF!</definedName>
    <definedName name="MO_PINTURA_7" localSheetId="1">#REF!</definedName>
    <definedName name="MO_PINTURA_7">#REF!</definedName>
    <definedName name="MO_PINTURA_8" localSheetId="1">#REF!</definedName>
    <definedName name="MO_PINTURA_8">#REF!</definedName>
    <definedName name="MO_PINTURA_9" localSheetId="1">#REF!</definedName>
    <definedName name="MO_PINTURA_9">#REF!</definedName>
    <definedName name="MO_PISO_ADOQUIN" localSheetId="1">#REF!</definedName>
    <definedName name="MO_PISO_ADOQUIN">#REF!</definedName>
    <definedName name="MO_PISO_ADOQUIN_10" localSheetId="1">#REF!</definedName>
    <definedName name="MO_PISO_ADOQUIN_10">#REF!</definedName>
    <definedName name="MO_PISO_ADOQUIN_11" localSheetId="1">#REF!</definedName>
    <definedName name="MO_PISO_ADOQUIN_11">#REF!</definedName>
    <definedName name="MO_PISO_ADOQUIN_6" localSheetId="1">#REF!</definedName>
    <definedName name="MO_PISO_ADOQUIN_6">#REF!</definedName>
    <definedName name="MO_PISO_ADOQUIN_7" localSheetId="1">#REF!</definedName>
    <definedName name="MO_PISO_ADOQUIN_7">#REF!</definedName>
    <definedName name="MO_PISO_ADOQUIN_8" localSheetId="1">#REF!</definedName>
    <definedName name="MO_PISO_ADOQUIN_8">#REF!</definedName>
    <definedName name="MO_PISO_ADOQUIN_9" localSheetId="1">#REF!</definedName>
    <definedName name="MO_PISO_ADOQUIN_9">#REF!</definedName>
    <definedName name="MO_PISO_CementoPulido" localSheetId="1">#REF!</definedName>
    <definedName name="MO_PISO_CementoPulido">#REF!</definedName>
    <definedName name="MO_PISO_CementoPulido_10" localSheetId="1">#REF!</definedName>
    <definedName name="MO_PISO_CementoPulido_10">#REF!</definedName>
    <definedName name="MO_PISO_CementoPulido_11" localSheetId="1">#REF!</definedName>
    <definedName name="MO_PISO_CementoPulido_11">#REF!</definedName>
    <definedName name="MO_PISO_CementoPulido_6" localSheetId="1">#REF!</definedName>
    <definedName name="MO_PISO_CementoPulido_6">#REF!</definedName>
    <definedName name="MO_PISO_CementoPulido_7" localSheetId="1">#REF!</definedName>
    <definedName name="MO_PISO_CementoPulido_7">#REF!</definedName>
    <definedName name="MO_PISO_CementoPulido_8" localSheetId="1">#REF!</definedName>
    <definedName name="MO_PISO_CementoPulido_8">#REF!</definedName>
    <definedName name="MO_PISO_CementoPulido_9" localSheetId="1">#REF!</definedName>
    <definedName name="MO_PISO_CementoPulido_9">#REF!</definedName>
    <definedName name="MO_PISO_CERAMICA_15a20" localSheetId="1">#REF!</definedName>
    <definedName name="MO_PISO_CERAMICA_15a20">#REF!</definedName>
    <definedName name="MO_PISO_CERAMICA_15a20_10" localSheetId="1">#REF!</definedName>
    <definedName name="MO_PISO_CERAMICA_15a20_10">#REF!</definedName>
    <definedName name="MO_PISO_CERAMICA_15a20_11" localSheetId="1">#REF!</definedName>
    <definedName name="MO_PISO_CERAMICA_15a20_11">#REF!</definedName>
    <definedName name="MO_PISO_CERAMICA_15a20_6" localSheetId="1">#REF!</definedName>
    <definedName name="MO_PISO_CERAMICA_15a20_6">#REF!</definedName>
    <definedName name="MO_PISO_CERAMICA_15a20_7" localSheetId="1">#REF!</definedName>
    <definedName name="MO_PISO_CERAMICA_15a20_7">#REF!</definedName>
    <definedName name="MO_PISO_CERAMICA_15a20_8" localSheetId="1">#REF!</definedName>
    <definedName name="MO_PISO_CERAMICA_15a20_8">#REF!</definedName>
    <definedName name="MO_PISO_CERAMICA_15a20_9" localSheetId="1">#REF!</definedName>
    <definedName name="MO_PISO_CERAMICA_15a20_9">#REF!</definedName>
    <definedName name="MO_PISO_CERAMICA_15a20_BASE" localSheetId="1">#REF!</definedName>
    <definedName name="MO_PISO_CERAMICA_15a20_BASE">#REF!</definedName>
    <definedName name="MO_PISO_CERAMICA_15a20_BASE_10" localSheetId="1">#REF!</definedName>
    <definedName name="MO_PISO_CERAMICA_15a20_BASE_10">#REF!</definedName>
    <definedName name="MO_PISO_CERAMICA_15a20_BASE_11" localSheetId="1">#REF!</definedName>
    <definedName name="MO_PISO_CERAMICA_15a20_BASE_11">#REF!</definedName>
    <definedName name="MO_PISO_CERAMICA_15a20_BASE_6" localSheetId="1">#REF!</definedName>
    <definedName name="MO_PISO_CERAMICA_15a20_BASE_6">#REF!</definedName>
    <definedName name="MO_PISO_CERAMICA_15a20_BASE_7" localSheetId="1">#REF!</definedName>
    <definedName name="MO_PISO_CERAMICA_15a20_BASE_7">#REF!</definedName>
    <definedName name="MO_PISO_CERAMICA_15a20_BASE_8" localSheetId="1">#REF!</definedName>
    <definedName name="MO_PISO_CERAMICA_15a20_BASE_8">#REF!</definedName>
    <definedName name="MO_PISO_CERAMICA_15a20_BASE_9" localSheetId="1">#REF!</definedName>
    <definedName name="MO_PISO_CERAMICA_15a20_BASE_9">#REF!</definedName>
    <definedName name="MO_PISO_CERAMICA_30a40" localSheetId="1">#REF!</definedName>
    <definedName name="MO_PISO_CERAMICA_30a40">#REF!</definedName>
    <definedName name="MO_PISO_CERAMICA_30a40_10" localSheetId="1">#REF!</definedName>
    <definedName name="MO_PISO_CERAMICA_30a40_10">#REF!</definedName>
    <definedName name="MO_PISO_CERAMICA_30a40_11" localSheetId="1">#REF!</definedName>
    <definedName name="MO_PISO_CERAMICA_30a40_11">#REF!</definedName>
    <definedName name="MO_PISO_CERAMICA_30a40_6" localSheetId="1">#REF!</definedName>
    <definedName name="MO_PISO_CERAMICA_30a40_6">#REF!</definedName>
    <definedName name="MO_PISO_CERAMICA_30a40_7" localSheetId="1">#REF!</definedName>
    <definedName name="MO_PISO_CERAMICA_30a40_7">#REF!</definedName>
    <definedName name="MO_PISO_CERAMICA_30a40_8" localSheetId="1">#REF!</definedName>
    <definedName name="MO_PISO_CERAMICA_30a40_8">#REF!</definedName>
    <definedName name="MO_PISO_CERAMICA_30a40_9" localSheetId="1">#REF!</definedName>
    <definedName name="MO_PISO_CERAMICA_30a40_9">#REF!</definedName>
    <definedName name="MO_PISO_CERAMICA_30a40_BASE" localSheetId="1">#REF!</definedName>
    <definedName name="MO_PISO_CERAMICA_30a40_BASE">#REF!</definedName>
    <definedName name="MO_PISO_CERAMICA_30a40_BASE_10" localSheetId="1">#REF!</definedName>
    <definedName name="MO_PISO_CERAMICA_30a40_BASE_10">#REF!</definedName>
    <definedName name="MO_PISO_CERAMICA_30a40_BASE_11" localSheetId="1">#REF!</definedName>
    <definedName name="MO_PISO_CERAMICA_30a40_BASE_11">#REF!</definedName>
    <definedName name="MO_PISO_CERAMICA_30a40_BASE_6" localSheetId="1">#REF!</definedName>
    <definedName name="MO_PISO_CERAMICA_30a40_BASE_6">#REF!</definedName>
    <definedName name="MO_PISO_CERAMICA_30a40_BASE_7" localSheetId="1">#REF!</definedName>
    <definedName name="MO_PISO_CERAMICA_30a40_BASE_7">#REF!</definedName>
    <definedName name="MO_PISO_CERAMICA_30a40_BASE_8" localSheetId="1">#REF!</definedName>
    <definedName name="MO_PISO_CERAMICA_30a40_BASE_8">#REF!</definedName>
    <definedName name="MO_PISO_CERAMICA_30a40_BASE_9" localSheetId="1">#REF!</definedName>
    <definedName name="MO_PISO_CERAMICA_30a40_BASE_9">#REF!</definedName>
    <definedName name="MO_PISO_FROTA_VIOL" localSheetId="1">#REF!</definedName>
    <definedName name="MO_PISO_FROTA_VIOL">#REF!</definedName>
    <definedName name="MO_PISO_FROTA_VIOL_10" localSheetId="1">#REF!</definedName>
    <definedName name="MO_PISO_FROTA_VIOL_10">#REF!</definedName>
    <definedName name="MO_PISO_FROTA_VIOL_11" localSheetId="1">#REF!</definedName>
    <definedName name="MO_PISO_FROTA_VIOL_11">#REF!</definedName>
    <definedName name="MO_PISO_FROTA_VIOL_6" localSheetId="1">#REF!</definedName>
    <definedName name="MO_PISO_FROTA_VIOL_6">#REF!</definedName>
    <definedName name="MO_PISO_FROTA_VIOL_7" localSheetId="1">#REF!</definedName>
    <definedName name="MO_PISO_FROTA_VIOL_7">#REF!</definedName>
    <definedName name="MO_PISO_FROTA_VIOL_8" localSheetId="1">#REF!</definedName>
    <definedName name="MO_PISO_FROTA_VIOL_8">#REF!</definedName>
    <definedName name="MO_PISO_FROTA_VIOL_9" localSheetId="1">#REF!</definedName>
    <definedName name="MO_PISO_FROTA_VIOL_9">#REF!</definedName>
    <definedName name="MO_PISO_FROTADO" localSheetId="1">#REF!</definedName>
    <definedName name="MO_PISO_FROTADO">#REF!</definedName>
    <definedName name="MO_PISO_FROTADO_10" localSheetId="1">#REF!</definedName>
    <definedName name="MO_PISO_FROTADO_10">#REF!</definedName>
    <definedName name="MO_PISO_FROTADO_11" localSheetId="1">#REF!</definedName>
    <definedName name="MO_PISO_FROTADO_11">#REF!</definedName>
    <definedName name="MO_PISO_FROTADO_6" localSheetId="1">#REF!</definedName>
    <definedName name="MO_PISO_FROTADO_6">#REF!</definedName>
    <definedName name="MO_PISO_FROTADO_7" localSheetId="1">#REF!</definedName>
    <definedName name="MO_PISO_FROTADO_7">#REF!</definedName>
    <definedName name="MO_PISO_FROTADO_8" localSheetId="1">#REF!</definedName>
    <definedName name="MO_PISO_FROTADO_8">#REF!</definedName>
    <definedName name="MO_PISO_FROTADO_9" localSheetId="1">#REF!</definedName>
    <definedName name="MO_PISO_FROTADO_9">#REF!</definedName>
    <definedName name="MO_PISO_GRANITO_25" localSheetId="1">#REF!</definedName>
    <definedName name="MO_PISO_GRANITO_25">#REF!</definedName>
    <definedName name="MO_PISO_GRANITO_25_10" localSheetId="1">#REF!</definedName>
    <definedName name="MO_PISO_GRANITO_25_10">#REF!</definedName>
    <definedName name="MO_PISO_GRANITO_25_11" localSheetId="1">#REF!</definedName>
    <definedName name="MO_PISO_GRANITO_25_11">#REF!</definedName>
    <definedName name="MO_PISO_GRANITO_25_6" localSheetId="1">#REF!</definedName>
    <definedName name="MO_PISO_GRANITO_25_6">#REF!</definedName>
    <definedName name="MO_PISO_GRANITO_25_7" localSheetId="1">#REF!</definedName>
    <definedName name="MO_PISO_GRANITO_25_7">#REF!</definedName>
    <definedName name="MO_PISO_GRANITO_25_8" localSheetId="1">#REF!</definedName>
    <definedName name="MO_PISO_GRANITO_25_8">#REF!</definedName>
    <definedName name="MO_PISO_GRANITO_25_9" localSheetId="1">#REF!</definedName>
    <definedName name="MO_PISO_GRANITO_25_9">#REF!</definedName>
    <definedName name="MO_PISO_GRANITO_30" localSheetId="1">#REF!</definedName>
    <definedName name="MO_PISO_GRANITO_30">#REF!</definedName>
    <definedName name="MO_PISO_GRANITO_30_10" localSheetId="1">#REF!</definedName>
    <definedName name="MO_PISO_GRANITO_30_10">#REF!</definedName>
    <definedName name="MO_PISO_GRANITO_30_11" localSheetId="1">#REF!</definedName>
    <definedName name="MO_PISO_GRANITO_30_11">#REF!</definedName>
    <definedName name="MO_PISO_GRANITO_30_6" localSheetId="1">#REF!</definedName>
    <definedName name="MO_PISO_GRANITO_30_6">#REF!</definedName>
    <definedName name="MO_PISO_GRANITO_30_7" localSheetId="1">#REF!</definedName>
    <definedName name="MO_PISO_GRANITO_30_7">#REF!</definedName>
    <definedName name="MO_PISO_GRANITO_30_8" localSheetId="1">#REF!</definedName>
    <definedName name="MO_PISO_GRANITO_30_8">#REF!</definedName>
    <definedName name="MO_PISO_GRANITO_30_9" localSheetId="1">#REF!</definedName>
    <definedName name="MO_PISO_GRANITO_30_9">#REF!</definedName>
    <definedName name="MO_PISO_GRANITO_33" localSheetId="1">#REF!</definedName>
    <definedName name="MO_PISO_GRANITO_33">#REF!</definedName>
    <definedName name="MO_PISO_GRANITO_33_10" localSheetId="1">#REF!</definedName>
    <definedName name="MO_PISO_GRANITO_33_10">#REF!</definedName>
    <definedName name="MO_PISO_GRANITO_33_11" localSheetId="1">#REF!</definedName>
    <definedName name="MO_PISO_GRANITO_33_11">#REF!</definedName>
    <definedName name="MO_PISO_GRANITO_33_6" localSheetId="1">#REF!</definedName>
    <definedName name="MO_PISO_GRANITO_33_6">#REF!</definedName>
    <definedName name="MO_PISO_GRANITO_33_7" localSheetId="1">#REF!</definedName>
    <definedName name="MO_PISO_GRANITO_33_7">#REF!</definedName>
    <definedName name="MO_PISO_GRANITO_33_8" localSheetId="1">#REF!</definedName>
    <definedName name="MO_PISO_GRANITO_33_8">#REF!</definedName>
    <definedName name="MO_PISO_GRANITO_33_9" localSheetId="1">#REF!</definedName>
    <definedName name="MO_PISO_GRANITO_33_9">#REF!</definedName>
    <definedName name="MO_PISO_GRANITO_40" localSheetId="1">#REF!</definedName>
    <definedName name="MO_PISO_GRANITO_40">#REF!</definedName>
    <definedName name="MO_PISO_GRANITO_40_10" localSheetId="1">#REF!</definedName>
    <definedName name="MO_PISO_GRANITO_40_10">#REF!</definedName>
    <definedName name="MO_PISO_GRANITO_40_11" localSheetId="1">#REF!</definedName>
    <definedName name="MO_PISO_GRANITO_40_11">#REF!</definedName>
    <definedName name="MO_PISO_GRANITO_40_6" localSheetId="1">#REF!</definedName>
    <definedName name="MO_PISO_GRANITO_40_6">#REF!</definedName>
    <definedName name="MO_PISO_GRANITO_40_7" localSheetId="1">#REF!</definedName>
    <definedName name="MO_PISO_GRANITO_40_7">#REF!</definedName>
    <definedName name="MO_PISO_GRANITO_40_8" localSheetId="1">#REF!</definedName>
    <definedName name="MO_PISO_GRANITO_40_8">#REF!</definedName>
    <definedName name="MO_PISO_GRANITO_40_9" localSheetId="1">#REF!</definedName>
    <definedName name="MO_PISO_GRANITO_40_9">#REF!</definedName>
    <definedName name="MO_PISO_GRANITO_50" localSheetId="1">#REF!</definedName>
    <definedName name="MO_PISO_GRANITO_50">#REF!</definedName>
    <definedName name="MO_PISO_GRANITO_50_10" localSheetId="1">#REF!</definedName>
    <definedName name="MO_PISO_GRANITO_50_10">#REF!</definedName>
    <definedName name="MO_PISO_GRANITO_50_11" localSheetId="1">#REF!</definedName>
    <definedName name="MO_PISO_GRANITO_50_11">#REF!</definedName>
    <definedName name="MO_PISO_GRANITO_50_6" localSheetId="1">#REF!</definedName>
    <definedName name="MO_PISO_GRANITO_50_6">#REF!</definedName>
    <definedName name="MO_PISO_GRANITO_50_7" localSheetId="1">#REF!</definedName>
    <definedName name="MO_PISO_GRANITO_50_7">#REF!</definedName>
    <definedName name="MO_PISO_GRANITO_50_8" localSheetId="1">#REF!</definedName>
    <definedName name="MO_PISO_GRANITO_50_8">#REF!</definedName>
    <definedName name="MO_PISO_GRANITO_50_9" localSheetId="1">#REF!</definedName>
    <definedName name="MO_PISO_GRANITO_50_9">#REF!</definedName>
    <definedName name="MO_PISO_PULI_VIOL" localSheetId="1">#REF!</definedName>
    <definedName name="MO_PISO_PULI_VIOL">#REF!</definedName>
    <definedName name="MO_PISO_PULI_VIOL_10" localSheetId="1">#REF!</definedName>
    <definedName name="MO_PISO_PULI_VIOL_10">#REF!</definedName>
    <definedName name="MO_PISO_PULI_VIOL_11" localSheetId="1">#REF!</definedName>
    <definedName name="MO_PISO_PULI_VIOL_11">#REF!</definedName>
    <definedName name="MO_PISO_PULI_VIOL_6" localSheetId="1">#REF!</definedName>
    <definedName name="MO_PISO_PULI_VIOL_6">#REF!</definedName>
    <definedName name="MO_PISO_PULI_VIOL_7" localSheetId="1">#REF!</definedName>
    <definedName name="MO_PISO_PULI_VIOL_7">#REF!</definedName>
    <definedName name="MO_PISO_PULI_VIOL_8" localSheetId="1">#REF!</definedName>
    <definedName name="MO_PISO_PULI_VIOL_8">#REF!</definedName>
    <definedName name="MO_PISO_PULI_VIOL_9" localSheetId="1">#REF!</definedName>
    <definedName name="MO_PISO_PULI_VIOL_9">#REF!</definedName>
    <definedName name="MO_PISO_ZOCALO" localSheetId="1">#REF!</definedName>
    <definedName name="MO_PISO_ZOCALO">#REF!</definedName>
    <definedName name="MO_PISO_ZOCALO_10" localSheetId="1">#REF!</definedName>
    <definedName name="MO_PISO_ZOCALO_10">#REF!</definedName>
    <definedName name="MO_PISO_ZOCALO_11" localSheetId="1">#REF!</definedName>
    <definedName name="MO_PISO_ZOCALO_11">#REF!</definedName>
    <definedName name="MO_PISO_ZOCALO_6" localSheetId="1">#REF!</definedName>
    <definedName name="MO_PISO_ZOCALO_6">#REF!</definedName>
    <definedName name="MO_PISO_ZOCALO_7" localSheetId="1">#REF!</definedName>
    <definedName name="MO_PISO_ZOCALO_7">#REF!</definedName>
    <definedName name="MO_PISO_ZOCALO_8" localSheetId="1">#REF!</definedName>
    <definedName name="MO_PISO_ZOCALO_8">#REF!</definedName>
    <definedName name="MO_PISO_ZOCALO_9" localSheetId="1">#REF!</definedName>
    <definedName name="MO_PISO_ZOCALO_9">#REF!</definedName>
    <definedName name="MO_REPELLO" localSheetId="1">#REF!</definedName>
    <definedName name="MO_REPELLO">#REF!</definedName>
    <definedName name="MO_REPELLO_10" localSheetId="1">#REF!</definedName>
    <definedName name="MO_REPELLO_10">#REF!</definedName>
    <definedName name="MO_REPELLO_11" localSheetId="1">#REF!</definedName>
    <definedName name="MO_REPELLO_11">#REF!</definedName>
    <definedName name="MO_REPELLO_6" localSheetId="1">#REF!</definedName>
    <definedName name="MO_REPELLO_6">#REF!</definedName>
    <definedName name="MO_REPELLO_7" localSheetId="1">#REF!</definedName>
    <definedName name="MO_REPELLO_7">#REF!</definedName>
    <definedName name="MO_REPELLO_8" localSheetId="1">#REF!</definedName>
    <definedName name="MO_REPELLO_8">#REF!</definedName>
    <definedName name="MO_REPELLO_9" localSheetId="1">#REF!</definedName>
    <definedName name="MO_REPELLO_9">#REF!</definedName>
    <definedName name="MO_RESANE_FROTA" localSheetId="1">#REF!</definedName>
    <definedName name="MO_RESANE_FROTA">#REF!</definedName>
    <definedName name="MO_RESANE_FROTA_10" localSheetId="1">#REF!</definedName>
    <definedName name="MO_RESANE_FROTA_10">#REF!</definedName>
    <definedName name="MO_RESANE_FROTA_11" localSheetId="1">#REF!</definedName>
    <definedName name="MO_RESANE_FROTA_11">#REF!</definedName>
    <definedName name="MO_RESANE_FROTA_6" localSheetId="1">#REF!</definedName>
    <definedName name="MO_RESANE_FROTA_6">#REF!</definedName>
    <definedName name="MO_RESANE_FROTA_7" localSheetId="1">#REF!</definedName>
    <definedName name="MO_RESANE_FROTA_7">#REF!</definedName>
    <definedName name="MO_RESANE_FROTA_8" localSheetId="1">#REF!</definedName>
    <definedName name="MO_RESANE_FROTA_8">#REF!</definedName>
    <definedName name="MO_RESANE_FROTA_9" localSheetId="1">#REF!</definedName>
    <definedName name="MO_RESANE_FROTA_9">#REF!</definedName>
    <definedName name="MO_RESANE_GOMA" localSheetId="1">#REF!</definedName>
    <definedName name="MO_RESANE_GOMA">#REF!</definedName>
    <definedName name="MO_RESANE_GOMA_10" localSheetId="1">#REF!</definedName>
    <definedName name="MO_RESANE_GOMA_10">#REF!</definedName>
    <definedName name="MO_RESANE_GOMA_11" localSheetId="1">#REF!</definedName>
    <definedName name="MO_RESANE_GOMA_11">#REF!</definedName>
    <definedName name="MO_RESANE_GOMA_6" localSheetId="1">#REF!</definedName>
    <definedName name="MO_RESANE_GOMA_6">#REF!</definedName>
    <definedName name="MO_RESANE_GOMA_7" localSheetId="1">#REF!</definedName>
    <definedName name="MO_RESANE_GOMA_7">#REF!</definedName>
    <definedName name="MO_RESANE_GOMA_8" localSheetId="1">#REF!</definedName>
    <definedName name="MO_RESANE_GOMA_8">#REF!</definedName>
    <definedName name="MO_RESANE_GOMA_9" localSheetId="1">#REF!</definedName>
    <definedName name="MO_RESANE_GOMA_9">#REF!</definedName>
    <definedName name="MO_SUBIDA_BLOCK_4_1NIVEL" localSheetId="1">#REF!</definedName>
    <definedName name="MO_SUBIDA_BLOCK_4_1NIVEL">#REF!</definedName>
    <definedName name="MO_SUBIDA_BLOCK_4_1NIVEL_10" localSheetId="1">#REF!</definedName>
    <definedName name="MO_SUBIDA_BLOCK_4_1NIVEL_10">#REF!</definedName>
    <definedName name="MO_SUBIDA_BLOCK_4_1NIVEL_11" localSheetId="1">#REF!</definedName>
    <definedName name="MO_SUBIDA_BLOCK_4_1NIVEL_11">#REF!</definedName>
    <definedName name="MO_SUBIDA_BLOCK_4_1NIVEL_6" localSheetId="1">#REF!</definedName>
    <definedName name="MO_SUBIDA_BLOCK_4_1NIVEL_6">#REF!</definedName>
    <definedName name="MO_SUBIDA_BLOCK_4_1NIVEL_7" localSheetId="1">#REF!</definedName>
    <definedName name="MO_SUBIDA_BLOCK_4_1NIVEL_7">#REF!</definedName>
    <definedName name="MO_SUBIDA_BLOCK_4_1NIVEL_8" localSheetId="1">#REF!</definedName>
    <definedName name="MO_SUBIDA_BLOCK_4_1NIVEL_8">#REF!</definedName>
    <definedName name="MO_SUBIDA_BLOCK_4_1NIVEL_9" localSheetId="1">#REF!</definedName>
    <definedName name="MO_SUBIDA_BLOCK_4_1NIVEL_9">#REF!</definedName>
    <definedName name="MO_SUBIDA_BLOCK_6_1NIVEL" localSheetId="1">#REF!</definedName>
    <definedName name="MO_SUBIDA_BLOCK_6_1NIVEL">#REF!</definedName>
    <definedName name="MO_SUBIDA_BLOCK_6_1NIVEL_10" localSheetId="1">#REF!</definedName>
    <definedName name="MO_SUBIDA_BLOCK_6_1NIVEL_10">#REF!</definedName>
    <definedName name="MO_SUBIDA_BLOCK_6_1NIVEL_11" localSheetId="1">#REF!</definedName>
    <definedName name="MO_SUBIDA_BLOCK_6_1NIVEL_11">#REF!</definedName>
    <definedName name="MO_SUBIDA_BLOCK_6_1NIVEL_6" localSheetId="1">#REF!</definedName>
    <definedName name="MO_SUBIDA_BLOCK_6_1NIVEL_6">#REF!</definedName>
    <definedName name="MO_SUBIDA_BLOCK_6_1NIVEL_7" localSheetId="1">#REF!</definedName>
    <definedName name="MO_SUBIDA_BLOCK_6_1NIVEL_7">#REF!</definedName>
    <definedName name="MO_SUBIDA_BLOCK_6_1NIVEL_8" localSheetId="1">#REF!</definedName>
    <definedName name="MO_SUBIDA_BLOCK_6_1NIVEL_8">#REF!</definedName>
    <definedName name="MO_SUBIDA_BLOCK_6_1NIVEL_9" localSheetId="1">#REF!</definedName>
    <definedName name="MO_SUBIDA_BLOCK_6_1NIVEL_9">#REF!</definedName>
    <definedName name="MO_SUBIDA_BLOCK_8_1NIVEL" localSheetId="1">#REF!</definedName>
    <definedName name="MO_SUBIDA_BLOCK_8_1NIVEL">#REF!</definedName>
    <definedName name="MO_SUBIDA_BLOCK_8_1NIVEL_10" localSheetId="1">#REF!</definedName>
    <definedName name="MO_SUBIDA_BLOCK_8_1NIVEL_10">#REF!</definedName>
    <definedName name="MO_SUBIDA_BLOCK_8_1NIVEL_11" localSheetId="1">#REF!</definedName>
    <definedName name="MO_SUBIDA_BLOCK_8_1NIVEL_11">#REF!</definedName>
    <definedName name="MO_SUBIDA_BLOCK_8_1NIVEL_6" localSheetId="1">#REF!</definedName>
    <definedName name="MO_SUBIDA_BLOCK_8_1NIVEL_6">#REF!</definedName>
    <definedName name="MO_SUBIDA_BLOCK_8_1NIVEL_7" localSheetId="1">#REF!</definedName>
    <definedName name="MO_SUBIDA_BLOCK_8_1NIVEL_7">#REF!</definedName>
    <definedName name="MO_SUBIDA_BLOCK_8_1NIVEL_8" localSheetId="1">#REF!</definedName>
    <definedName name="MO_SUBIDA_BLOCK_8_1NIVEL_8">#REF!</definedName>
    <definedName name="MO_SUBIDA_BLOCK_8_1NIVEL_9" localSheetId="1">#REF!</definedName>
    <definedName name="MO_SUBIDA_BLOCK_8_1NIVEL_9">#REF!</definedName>
    <definedName name="MO_SUBIDA_CEMENTO_1NIVEL" localSheetId="1">#REF!</definedName>
    <definedName name="MO_SUBIDA_CEMENTO_1NIVEL">#REF!</definedName>
    <definedName name="MO_SUBIDA_CEMENTO_1NIVEL_10" localSheetId="1">#REF!</definedName>
    <definedName name="MO_SUBIDA_CEMENTO_1NIVEL_10">#REF!</definedName>
    <definedName name="MO_SUBIDA_CEMENTO_1NIVEL_11" localSheetId="1">#REF!</definedName>
    <definedName name="MO_SUBIDA_CEMENTO_1NIVEL_11">#REF!</definedName>
    <definedName name="MO_SUBIDA_CEMENTO_1NIVEL_6" localSheetId="1">#REF!</definedName>
    <definedName name="MO_SUBIDA_CEMENTO_1NIVEL_6">#REF!</definedName>
    <definedName name="MO_SUBIDA_CEMENTO_1NIVEL_7" localSheetId="1">#REF!</definedName>
    <definedName name="MO_SUBIDA_CEMENTO_1NIVEL_7">#REF!</definedName>
    <definedName name="MO_SUBIDA_CEMENTO_1NIVEL_8" localSheetId="1">#REF!</definedName>
    <definedName name="MO_SUBIDA_CEMENTO_1NIVEL_8">#REF!</definedName>
    <definedName name="MO_SUBIDA_CEMENTO_1NIVEL_9" localSheetId="1">#REF!</definedName>
    <definedName name="MO_SUBIDA_CEMENTO_1NIVEL_9">#REF!</definedName>
    <definedName name="MO_SUBIDA_MADERA_1NIVEL" localSheetId="1">#REF!</definedName>
    <definedName name="MO_SUBIDA_MADERA_1NIVEL">#REF!</definedName>
    <definedName name="MO_SUBIDA_MADERA_1NIVEL_10" localSheetId="1">#REF!</definedName>
    <definedName name="MO_SUBIDA_MADERA_1NIVEL_10">#REF!</definedName>
    <definedName name="MO_SUBIDA_MADERA_1NIVEL_11" localSheetId="1">#REF!</definedName>
    <definedName name="MO_SUBIDA_MADERA_1NIVEL_11">#REF!</definedName>
    <definedName name="MO_SUBIDA_MADERA_1NIVEL_6" localSheetId="1">#REF!</definedName>
    <definedName name="MO_SUBIDA_MADERA_1NIVEL_6">#REF!</definedName>
    <definedName name="MO_SUBIDA_MADERA_1NIVEL_7" localSheetId="1">#REF!</definedName>
    <definedName name="MO_SUBIDA_MADERA_1NIVEL_7">#REF!</definedName>
    <definedName name="MO_SUBIDA_MADERA_1NIVEL_8" localSheetId="1">#REF!</definedName>
    <definedName name="MO_SUBIDA_MADERA_1NIVEL_8">#REF!</definedName>
    <definedName name="MO_SUBIDA_MADERA_1NIVEL_9" localSheetId="1">#REF!</definedName>
    <definedName name="MO_SUBIDA_MADERA_1NIVEL_9">#REF!</definedName>
    <definedName name="MO_SUBIR_AGREGADO_1Nivel" localSheetId="1">#REF!</definedName>
    <definedName name="MO_SUBIR_AGREGADO_1Nivel">#REF!</definedName>
    <definedName name="MO_SUBIR_AGREGADO_1Nivel_10" localSheetId="1">#REF!</definedName>
    <definedName name="MO_SUBIR_AGREGADO_1Nivel_10">#REF!</definedName>
    <definedName name="MO_SUBIR_AGREGADO_1Nivel_11" localSheetId="1">#REF!</definedName>
    <definedName name="MO_SUBIR_AGREGADO_1Nivel_11">#REF!</definedName>
    <definedName name="MO_SUBIR_AGREGADO_1Nivel_6" localSheetId="1">#REF!</definedName>
    <definedName name="MO_SUBIR_AGREGADO_1Nivel_6">#REF!</definedName>
    <definedName name="MO_SUBIR_AGREGADO_1Nivel_7" localSheetId="1">#REF!</definedName>
    <definedName name="MO_SUBIR_AGREGADO_1Nivel_7">#REF!</definedName>
    <definedName name="MO_SUBIR_AGREGADO_1Nivel_8" localSheetId="1">#REF!</definedName>
    <definedName name="MO_SUBIR_AGREGADO_1Nivel_8">#REF!</definedName>
    <definedName name="MO_SUBIR_AGREGADO_1Nivel_9" localSheetId="1">#REF!</definedName>
    <definedName name="MO_SUBIR_AGREGADO_1Nivel_9">#REF!</definedName>
    <definedName name="MO_SubirAcero_1Niv" localSheetId="1">#REF!</definedName>
    <definedName name="MO_SubirAcero_1Niv">#REF!</definedName>
    <definedName name="MO_SubirAcero_1Niv_10" localSheetId="1">#REF!</definedName>
    <definedName name="MO_SubirAcero_1Niv_10">#REF!</definedName>
    <definedName name="MO_SubirAcero_1Niv_11" localSheetId="1">#REF!</definedName>
    <definedName name="MO_SubirAcero_1Niv_11">#REF!</definedName>
    <definedName name="MO_SubirAcero_1Niv_6" localSheetId="1">#REF!</definedName>
    <definedName name="MO_SubirAcero_1Niv_6">#REF!</definedName>
    <definedName name="MO_SubirAcero_1Niv_7" localSheetId="1">#REF!</definedName>
    <definedName name="MO_SubirAcero_1Niv_7">#REF!</definedName>
    <definedName name="MO_SubirAcero_1Niv_8" localSheetId="1">#REF!</definedName>
    <definedName name="MO_SubirAcero_1Niv_8">#REF!</definedName>
    <definedName name="MO_SubirAcero_1Niv_9" localSheetId="1">#REF!</definedName>
    <definedName name="MO_SubirAcero_1Niv_9">#REF!</definedName>
    <definedName name="MO_ZABALETA_PISO" localSheetId="1">#REF!</definedName>
    <definedName name="MO_ZABALETA_PISO">#REF!</definedName>
    <definedName name="MO_ZABALETA_PISO_10" localSheetId="1">#REF!</definedName>
    <definedName name="MO_ZABALETA_PISO_10">#REF!</definedName>
    <definedName name="MO_ZABALETA_PISO_11" localSheetId="1">#REF!</definedName>
    <definedName name="MO_ZABALETA_PISO_11">#REF!</definedName>
    <definedName name="MO_ZABALETA_PISO_6" localSheetId="1">#REF!</definedName>
    <definedName name="MO_ZABALETA_PISO_6">#REF!</definedName>
    <definedName name="MO_ZABALETA_PISO_7" localSheetId="1">#REF!</definedName>
    <definedName name="MO_ZABALETA_PISO_7">#REF!</definedName>
    <definedName name="MO_ZABALETA_PISO_8" localSheetId="1">#REF!</definedName>
    <definedName name="MO_ZABALETA_PISO_8">#REF!</definedName>
    <definedName name="MO_ZABALETA_PISO_9" localSheetId="1">#REF!</definedName>
    <definedName name="MO_ZABALETA_PISO_9">#REF!</definedName>
    <definedName name="MO_ZABALETA_TECHO" localSheetId="1">#REF!</definedName>
    <definedName name="MO_ZABALETA_TECHO">#REF!</definedName>
    <definedName name="MO_ZABALETA_TECHO_10" localSheetId="1">#REF!</definedName>
    <definedName name="MO_ZABALETA_TECHO_10">#REF!</definedName>
    <definedName name="MO_ZABALETA_TECHO_11" localSheetId="1">#REF!</definedName>
    <definedName name="MO_ZABALETA_TECHO_11">#REF!</definedName>
    <definedName name="MO_ZABALETA_TECHO_6" localSheetId="1">#REF!</definedName>
    <definedName name="MO_ZABALETA_TECHO_6">#REF!</definedName>
    <definedName name="MO_ZABALETA_TECHO_7" localSheetId="1">#REF!</definedName>
    <definedName name="MO_ZABALETA_TECHO_7">#REF!</definedName>
    <definedName name="MO_ZABALETA_TECHO_8" localSheetId="1">#REF!</definedName>
    <definedName name="MO_ZABALETA_TECHO_8">#REF!</definedName>
    <definedName name="MO_ZABALETA_TECHO_9" localSheetId="1">#REF!</definedName>
    <definedName name="MO_ZABALETA_TECHO_9">#REF!</definedName>
    <definedName name="moacero" localSheetId="1">#REF!</definedName>
    <definedName name="moacero">#REF!</definedName>
    <definedName name="moacero_8" localSheetId="1">#REF!</definedName>
    <definedName name="moacero_8">#REF!</definedName>
    <definedName name="moaceromalla" localSheetId="1">#REF!</definedName>
    <definedName name="moaceromalla">#REF!</definedName>
    <definedName name="moaceromalla_8" localSheetId="1">#REF!</definedName>
    <definedName name="moaceromalla_8">#REF!</definedName>
    <definedName name="moacerorampa" localSheetId="1">#REF!</definedName>
    <definedName name="moacerorampa">#REF!</definedName>
    <definedName name="moacerorampa_8" localSheetId="1">#REF!</definedName>
    <definedName name="moacerorampa_8">#REF!</definedName>
    <definedName name="MOLDE_ESTAMPADO" localSheetId="1">#REF!</definedName>
    <definedName name="MOLDE_ESTAMPADO">#REF!</definedName>
    <definedName name="MOLDE_ESTAMPADO_10" localSheetId="1">#REF!</definedName>
    <definedName name="MOLDE_ESTAMPADO_10">#REF!</definedName>
    <definedName name="MOLDE_ESTAMPADO_11" localSheetId="1">#REF!</definedName>
    <definedName name="MOLDE_ESTAMPADO_11">#REF!</definedName>
    <definedName name="MOLDE_ESTAMPADO_6" localSheetId="1">#REF!</definedName>
    <definedName name="MOLDE_ESTAMPADO_6">#REF!</definedName>
    <definedName name="MOLDE_ESTAMPADO_7" localSheetId="1">#REF!</definedName>
    <definedName name="MOLDE_ESTAMPADO_7">#REF!</definedName>
    <definedName name="MOLDE_ESTAMPADO_8" localSheetId="1">#REF!</definedName>
    <definedName name="MOLDE_ESTAMPADO_8">#REF!</definedName>
    <definedName name="MOLDE_ESTAMPADO_9" localSheetId="1">#REF!</definedName>
    <definedName name="MOLDE_ESTAMPADO_9">#REF!</definedName>
    <definedName name="MOPISOCERAMICA" localSheetId="0">[23]INS!#REF!</definedName>
    <definedName name="MOPISOCERAMICA" localSheetId="1">[16]INS!#REF!</definedName>
    <definedName name="MOPISOCERAMICA">[16]INS!#REF!</definedName>
    <definedName name="MOPISOCERAMICA_6" localSheetId="0">#REF!</definedName>
    <definedName name="MOPISOCERAMICA_6" localSheetId="1">#REF!</definedName>
    <definedName name="MOPISOCERAMICA_6">#REF!</definedName>
    <definedName name="MOPISOCERAMICA_8" localSheetId="1">#REF!</definedName>
    <definedName name="MOPISOCERAMICA_8">#REF!</definedName>
    <definedName name="morpanete">'[32]Analisis Unit. '!$F$85</definedName>
    <definedName name="mortero.1.4.pañete">'[37]Ana. Horm mexc mort'!$D$85</definedName>
    <definedName name="MOTONIVELADORA" localSheetId="0">#REF!</definedName>
    <definedName name="MOTONIVELADORA" localSheetId="1">#REF!</definedName>
    <definedName name="MOTONIVELADORA">#REF!</definedName>
    <definedName name="MOTONIVELADORA_10" localSheetId="1">#REF!</definedName>
    <definedName name="MOTONIVELADORA_10">#REF!</definedName>
    <definedName name="MOTONIVELADORA_11" localSheetId="1">#REF!</definedName>
    <definedName name="MOTONIVELADORA_11">#REF!</definedName>
    <definedName name="MOTONIVELADORA_6" localSheetId="1">#REF!</definedName>
    <definedName name="MOTONIVELADORA_6">#REF!</definedName>
    <definedName name="MOTONIVELADORA_7" localSheetId="1">#REF!</definedName>
    <definedName name="MOTONIVELADORA_7">#REF!</definedName>
    <definedName name="MOTONIVELADORA_8" localSheetId="1">#REF!</definedName>
    <definedName name="MOTONIVELADORA_8">#REF!</definedName>
    <definedName name="MOTONIVELADORA_9" localSheetId="1">#REF!</definedName>
    <definedName name="MOTONIVELADORA_9">#REF!</definedName>
    <definedName name="MURO30" localSheetId="1">#REF!</definedName>
    <definedName name="MURO30">#REF!</definedName>
    <definedName name="MURO30_6" localSheetId="1">#REF!</definedName>
    <definedName name="MURO30_6">#REF!</definedName>
    <definedName name="MUROBOVEDA12A10X2AD" localSheetId="1">#REF!</definedName>
    <definedName name="MUROBOVEDA12A10X2AD">#REF!</definedName>
    <definedName name="MUROBOVEDA12A10X2AD_6" localSheetId="1">#REF!</definedName>
    <definedName name="MUROBOVEDA12A10X2AD_6">#REF!</definedName>
    <definedName name="NADA" localSheetId="0">[45]Insumos!#REF!</definedName>
    <definedName name="NADA" localSheetId="1">[45]Insumos!#REF!</definedName>
    <definedName name="NADA">[45]Insumos!#REF!</definedName>
    <definedName name="NADA_6" localSheetId="0">#REF!</definedName>
    <definedName name="NADA_6" localSheetId="1">#REF!</definedName>
    <definedName name="NADA_6">#REF!</definedName>
    <definedName name="NADA_8" localSheetId="1">#REF!</definedName>
    <definedName name="NADA_8">#REF!</definedName>
    <definedName name="NAMA" localSheetId="1">#REF!</definedName>
    <definedName name="NAMA">#REF!</definedName>
    <definedName name="NINGUNA" localSheetId="0">[45]Insumos!#REF!</definedName>
    <definedName name="NINGUNA" localSheetId="1">[45]Insumos!#REF!</definedName>
    <definedName name="NINGUNA">[45]Insumos!#REF!</definedName>
    <definedName name="NINGUNA_6" localSheetId="0">#REF!</definedName>
    <definedName name="NINGUNA_6" localSheetId="1">#REF!</definedName>
    <definedName name="NINGUNA_6">#REF!</definedName>
    <definedName name="NINGUNA_8" localSheetId="1">#REF!</definedName>
    <definedName name="NINGUNA_8">#REF!</definedName>
    <definedName name="NIPLE_ACERO_12x3" localSheetId="1">#REF!</definedName>
    <definedName name="NIPLE_ACERO_12x3">#REF!</definedName>
    <definedName name="NIPLE_ACERO_12x3_10" localSheetId="1">#REF!</definedName>
    <definedName name="NIPLE_ACERO_12x3_10">#REF!</definedName>
    <definedName name="NIPLE_ACERO_12x3_11" localSheetId="1">#REF!</definedName>
    <definedName name="NIPLE_ACERO_12x3_11">#REF!</definedName>
    <definedName name="NIPLE_ACERO_12x3_6" localSheetId="1">#REF!</definedName>
    <definedName name="NIPLE_ACERO_12x3_6">#REF!</definedName>
    <definedName name="NIPLE_ACERO_12x3_7" localSheetId="1">#REF!</definedName>
    <definedName name="NIPLE_ACERO_12x3_7">#REF!</definedName>
    <definedName name="NIPLE_ACERO_12x3_8" localSheetId="1">#REF!</definedName>
    <definedName name="NIPLE_ACERO_12x3_8">#REF!</definedName>
    <definedName name="NIPLE_ACERO_12x3_9" localSheetId="1">#REF!</definedName>
    <definedName name="NIPLE_ACERO_12x3_9">#REF!</definedName>
    <definedName name="NIPLE_ACERO_16x2" localSheetId="1">#REF!</definedName>
    <definedName name="NIPLE_ACERO_16x2">#REF!</definedName>
    <definedName name="NIPLE_ACERO_16x2_10" localSheetId="1">#REF!</definedName>
    <definedName name="NIPLE_ACERO_16x2_10">#REF!</definedName>
    <definedName name="NIPLE_ACERO_16x2_11" localSheetId="1">#REF!</definedName>
    <definedName name="NIPLE_ACERO_16x2_11">#REF!</definedName>
    <definedName name="NIPLE_ACERO_16x2_6" localSheetId="1">#REF!</definedName>
    <definedName name="NIPLE_ACERO_16x2_6">#REF!</definedName>
    <definedName name="NIPLE_ACERO_16x2_7" localSheetId="1">#REF!</definedName>
    <definedName name="NIPLE_ACERO_16x2_7">#REF!</definedName>
    <definedName name="NIPLE_ACERO_16x2_8" localSheetId="1">#REF!</definedName>
    <definedName name="NIPLE_ACERO_16x2_8">#REF!</definedName>
    <definedName name="NIPLE_ACERO_16x2_9" localSheetId="1">#REF!</definedName>
    <definedName name="NIPLE_ACERO_16x2_9">#REF!</definedName>
    <definedName name="NIPLE_ACERO_16x3" localSheetId="1">#REF!</definedName>
    <definedName name="NIPLE_ACERO_16x3">#REF!</definedName>
    <definedName name="NIPLE_ACERO_16x3_10" localSheetId="1">#REF!</definedName>
    <definedName name="NIPLE_ACERO_16x3_10">#REF!</definedName>
    <definedName name="NIPLE_ACERO_16x3_11" localSheetId="1">#REF!</definedName>
    <definedName name="NIPLE_ACERO_16x3_11">#REF!</definedName>
    <definedName name="NIPLE_ACERO_16x3_6" localSheetId="1">#REF!</definedName>
    <definedName name="NIPLE_ACERO_16x3_6">#REF!</definedName>
    <definedName name="NIPLE_ACERO_16x3_7" localSheetId="1">#REF!</definedName>
    <definedName name="NIPLE_ACERO_16x3_7">#REF!</definedName>
    <definedName name="NIPLE_ACERO_16x3_8" localSheetId="1">#REF!</definedName>
    <definedName name="NIPLE_ACERO_16x3_8">#REF!</definedName>
    <definedName name="NIPLE_ACERO_16x3_9" localSheetId="1">#REF!</definedName>
    <definedName name="NIPLE_ACERO_16x3_9">#REF!</definedName>
    <definedName name="NIPLE_ACERO_20x3" localSheetId="1">#REF!</definedName>
    <definedName name="NIPLE_ACERO_20x3">#REF!</definedName>
    <definedName name="NIPLE_ACERO_20x3_10" localSheetId="1">#REF!</definedName>
    <definedName name="NIPLE_ACERO_20x3_10">#REF!</definedName>
    <definedName name="NIPLE_ACERO_20x3_11" localSheetId="1">#REF!</definedName>
    <definedName name="NIPLE_ACERO_20x3_11">#REF!</definedName>
    <definedName name="NIPLE_ACERO_20x3_6" localSheetId="1">#REF!</definedName>
    <definedName name="NIPLE_ACERO_20x3_6">#REF!</definedName>
    <definedName name="NIPLE_ACERO_20x3_7" localSheetId="1">#REF!</definedName>
    <definedName name="NIPLE_ACERO_20x3_7">#REF!</definedName>
    <definedName name="NIPLE_ACERO_20x3_8" localSheetId="1">#REF!</definedName>
    <definedName name="NIPLE_ACERO_20x3_8">#REF!</definedName>
    <definedName name="NIPLE_ACERO_20x3_9" localSheetId="1">#REF!</definedName>
    <definedName name="NIPLE_ACERO_20x3_9">#REF!</definedName>
    <definedName name="NIPLE_ACERO_6x3" localSheetId="1">#REF!</definedName>
    <definedName name="NIPLE_ACERO_6x3">#REF!</definedName>
    <definedName name="NIPLE_ACERO_6x3_10" localSheetId="1">#REF!</definedName>
    <definedName name="NIPLE_ACERO_6x3_10">#REF!</definedName>
    <definedName name="NIPLE_ACERO_6x3_11" localSheetId="1">#REF!</definedName>
    <definedName name="NIPLE_ACERO_6x3_11">#REF!</definedName>
    <definedName name="NIPLE_ACERO_6x3_6" localSheetId="1">#REF!</definedName>
    <definedName name="NIPLE_ACERO_6x3_6">#REF!</definedName>
    <definedName name="NIPLE_ACERO_6x3_7" localSheetId="1">#REF!</definedName>
    <definedName name="NIPLE_ACERO_6x3_7">#REF!</definedName>
    <definedName name="NIPLE_ACERO_6x3_8" localSheetId="1">#REF!</definedName>
    <definedName name="NIPLE_ACERO_6x3_8">#REF!</definedName>
    <definedName name="NIPLE_ACERO_6x3_9" localSheetId="1">#REF!</definedName>
    <definedName name="NIPLE_ACERO_6x3_9">#REF!</definedName>
    <definedName name="NIPLE_ACERO_8x3" localSheetId="1">#REF!</definedName>
    <definedName name="NIPLE_ACERO_8x3">#REF!</definedName>
    <definedName name="NIPLE_ACERO_8x3_10" localSheetId="1">#REF!</definedName>
    <definedName name="NIPLE_ACERO_8x3_10">#REF!</definedName>
    <definedName name="NIPLE_ACERO_8x3_11" localSheetId="1">#REF!</definedName>
    <definedName name="NIPLE_ACERO_8x3_11">#REF!</definedName>
    <definedName name="NIPLE_ACERO_8x3_6" localSheetId="1">#REF!</definedName>
    <definedName name="NIPLE_ACERO_8x3_6">#REF!</definedName>
    <definedName name="NIPLE_ACERO_8x3_7" localSheetId="1">#REF!</definedName>
    <definedName name="NIPLE_ACERO_8x3_7">#REF!</definedName>
    <definedName name="NIPLE_ACERO_8x3_8" localSheetId="1">#REF!</definedName>
    <definedName name="NIPLE_ACERO_8x3_8">#REF!</definedName>
    <definedName name="NIPLE_ACERO_8x3_9" localSheetId="1">#REF!</definedName>
    <definedName name="NIPLE_ACERO_8x3_9">#REF!</definedName>
    <definedName name="NIPLE_ACERO_PLATILLADO_12x12" localSheetId="1">#REF!</definedName>
    <definedName name="NIPLE_ACERO_PLATILLADO_12x12">#REF!</definedName>
    <definedName name="NIPLE_ACERO_PLATILLADO_12x12_10" localSheetId="1">#REF!</definedName>
    <definedName name="NIPLE_ACERO_PLATILLADO_12x12_10">#REF!</definedName>
    <definedName name="NIPLE_ACERO_PLATILLADO_12x12_11" localSheetId="1">#REF!</definedName>
    <definedName name="NIPLE_ACERO_PLATILLADO_12x12_11">#REF!</definedName>
    <definedName name="NIPLE_ACERO_PLATILLADO_12x12_6" localSheetId="1">#REF!</definedName>
    <definedName name="NIPLE_ACERO_PLATILLADO_12x12_6">#REF!</definedName>
    <definedName name="NIPLE_ACERO_PLATILLADO_12x12_7" localSheetId="1">#REF!</definedName>
    <definedName name="NIPLE_ACERO_PLATILLADO_12x12_7">#REF!</definedName>
    <definedName name="NIPLE_ACERO_PLATILLADO_12x12_8" localSheetId="1">#REF!</definedName>
    <definedName name="NIPLE_ACERO_PLATILLADO_12x12_8">#REF!</definedName>
    <definedName name="NIPLE_ACERO_PLATILLADO_12x12_9" localSheetId="1">#REF!</definedName>
    <definedName name="NIPLE_ACERO_PLATILLADO_12x12_9">#REF!</definedName>
    <definedName name="NIPLE_ACERO_PLATILLADO_2x1" localSheetId="1">#REF!</definedName>
    <definedName name="NIPLE_ACERO_PLATILLADO_2x1">#REF!</definedName>
    <definedName name="NIPLE_ACERO_PLATILLADO_2x1_10" localSheetId="1">#REF!</definedName>
    <definedName name="NIPLE_ACERO_PLATILLADO_2x1_10">#REF!</definedName>
    <definedName name="NIPLE_ACERO_PLATILLADO_2x1_11" localSheetId="1">#REF!</definedName>
    <definedName name="NIPLE_ACERO_PLATILLADO_2x1_11">#REF!</definedName>
    <definedName name="NIPLE_ACERO_PLATILLADO_2x1_6" localSheetId="1">#REF!</definedName>
    <definedName name="NIPLE_ACERO_PLATILLADO_2x1_6">#REF!</definedName>
    <definedName name="NIPLE_ACERO_PLATILLADO_2x1_7" localSheetId="1">#REF!</definedName>
    <definedName name="NIPLE_ACERO_PLATILLADO_2x1_7">#REF!</definedName>
    <definedName name="NIPLE_ACERO_PLATILLADO_2x1_8" localSheetId="1">#REF!</definedName>
    <definedName name="NIPLE_ACERO_PLATILLADO_2x1_8">#REF!</definedName>
    <definedName name="NIPLE_ACERO_PLATILLADO_2x1_9" localSheetId="1">#REF!</definedName>
    <definedName name="NIPLE_ACERO_PLATILLADO_2x1_9">#REF!</definedName>
    <definedName name="NIPLE_ACERO_PLATILLADO_3x1" localSheetId="1">#REF!</definedName>
    <definedName name="NIPLE_ACERO_PLATILLADO_3x1">#REF!</definedName>
    <definedName name="NIPLE_ACERO_PLATILLADO_3x1_10" localSheetId="1">#REF!</definedName>
    <definedName name="NIPLE_ACERO_PLATILLADO_3x1_10">#REF!</definedName>
    <definedName name="NIPLE_ACERO_PLATILLADO_3x1_11" localSheetId="1">#REF!</definedName>
    <definedName name="NIPLE_ACERO_PLATILLADO_3x1_11">#REF!</definedName>
    <definedName name="NIPLE_ACERO_PLATILLADO_3x1_6" localSheetId="1">#REF!</definedName>
    <definedName name="NIPLE_ACERO_PLATILLADO_3x1_6">#REF!</definedName>
    <definedName name="NIPLE_ACERO_PLATILLADO_3x1_7" localSheetId="1">#REF!</definedName>
    <definedName name="NIPLE_ACERO_PLATILLADO_3x1_7">#REF!</definedName>
    <definedName name="NIPLE_ACERO_PLATILLADO_3x1_8" localSheetId="1">#REF!</definedName>
    <definedName name="NIPLE_ACERO_PLATILLADO_3x1_8">#REF!</definedName>
    <definedName name="NIPLE_ACERO_PLATILLADO_3x1_9" localSheetId="1">#REF!</definedName>
    <definedName name="NIPLE_ACERO_PLATILLADO_3x1_9">#REF!</definedName>
    <definedName name="NIPLE_ACERO_PLATILLADO_8x1" localSheetId="1">#REF!</definedName>
    <definedName name="NIPLE_ACERO_PLATILLADO_8x1">#REF!</definedName>
    <definedName name="NIPLE_ACERO_PLATILLADO_8x1_10" localSheetId="1">#REF!</definedName>
    <definedName name="NIPLE_ACERO_PLATILLADO_8x1_10">#REF!</definedName>
    <definedName name="NIPLE_ACERO_PLATILLADO_8x1_11" localSheetId="1">#REF!</definedName>
    <definedName name="NIPLE_ACERO_PLATILLADO_8x1_11">#REF!</definedName>
    <definedName name="NIPLE_ACERO_PLATILLADO_8x1_6" localSheetId="1">#REF!</definedName>
    <definedName name="NIPLE_ACERO_PLATILLADO_8x1_6">#REF!</definedName>
    <definedName name="NIPLE_ACERO_PLATILLADO_8x1_7" localSheetId="1">#REF!</definedName>
    <definedName name="NIPLE_ACERO_PLATILLADO_8x1_7">#REF!</definedName>
    <definedName name="NIPLE_ACERO_PLATILLADO_8x1_8" localSheetId="1">#REF!</definedName>
    <definedName name="NIPLE_ACERO_PLATILLADO_8x1_8">#REF!</definedName>
    <definedName name="NIPLE_ACERO_PLATILLADO_8x1_9" localSheetId="1">#REF!</definedName>
    <definedName name="NIPLE_ACERO_PLATILLADO_8x1_9">#REF!</definedName>
    <definedName name="NIPLE_CROMO_38x2_12" localSheetId="1">#REF!</definedName>
    <definedName name="NIPLE_CROMO_38x2_12">#REF!</definedName>
    <definedName name="NIPLE_CROMO_38x2_12_10" localSheetId="1">#REF!</definedName>
    <definedName name="NIPLE_CROMO_38x2_12_10">#REF!</definedName>
    <definedName name="NIPLE_CROMO_38x2_12_11" localSheetId="1">#REF!</definedName>
    <definedName name="NIPLE_CROMO_38x2_12_11">#REF!</definedName>
    <definedName name="NIPLE_CROMO_38x2_12_6" localSheetId="1">#REF!</definedName>
    <definedName name="NIPLE_CROMO_38x2_12_6">#REF!</definedName>
    <definedName name="NIPLE_CROMO_38x2_12_7" localSheetId="1">#REF!</definedName>
    <definedName name="NIPLE_CROMO_38x2_12_7">#REF!</definedName>
    <definedName name="NIPLE_CROMO_38x2_12_8" localSheetId="1">#REF!</definedName>
    <definedName name="NIPLE_CROMO_38x2_12_8">#REF!</definedName>
    <definedName name="NIPLE_CROMO_38x2_12_9" localSheetId="1">#REF!</definedName>
    <definedName name="NIPLE_CROMO_38x2_12_9">#REF!</definedName>
    <definedName name="NIPLE_HG_12x4" localSheetId="1">#REF!</definedName>
    <definedName name="NIPLE_HG_12x4">#REF!</definedName>
    <definedName name="NIPLE_HG_12x4_10" localSheetId="1">#REF!</definedName>
    <definedName name="NIPLE_HG_12x4_10">#REF!</definedName>
    <definedName name="NIPLE_HG_12x4_11" localSheetId="1">#REF!</definedName>
    <definedName name="NIPLE_HG_12x4_11">#REF!</definedName>
    <definedName name="NIPLE_HG_12x4_6" localSheetId="1">#REF!</definedName>
    <definedName name="NIPLE_HG_12x4_6">#REF!</definedName>
    <definedName name="NIPLE_HG_12x4_7" localSheetId="1">#REF!</definedName>
    <definedName name="NIPLE_HG_12x4_7">#REF!</definedName>
    <definedName name="NIPLE_HG_12x4_8" localSheetId="1">#REF!</definedName>
    <definedName name="NIPLE_HG_12x4_8">#REF!</definedName>
    <definedName name="NIPLE_HG_12x4_9" localSheetId="1">#REF!</definedName>
    <definedName name="NIPLE_HG_12x4_9">#REF!</definedName>
    <definedName name="NIPLE_HG_34x4" localSheetId="1">#REF!</definedName>
    <definedName name="NIPLE_HG_34x4">#REF!</definedName>
    <definedName name="NIPLE_HG_34x4_10" localSheetId="1">#REF!</definedName>
    <definedName name="NIPLE_HG_34x4_10">#REF!</definedName>
    <definedName name="NIPLE_HG_34x4_11" localSheetId="1">#REF!</definedName>
    <definedName name="NIPLE_HG_34x4_11">#REF!</definedName>
    <definedName name="NIPLE_HG_34x4_6" localSheetId="1">#REF!</definedName>
    <definedName name="NIPLE_HG_34x4_6">#REF!</definedName>
    <definedName name="NIPLE_HG_34x4_7" localSheetId="1">#REF!</definedName>
    <definedName name="NIPLE_HG_34x4_7">#REF!</definedName>
    <definedName name="NIPLE_HG_34x4_8" localSheetId="1">#REF!</definedName>
    <definedName name="NIPLE_HG_34x4_8">#REF!</definedName>
    <definedName name="NIPLE_HG_34x4_9" localSheetId="1">#REF!</definedName>
    <definedName name="NIPLE_HG_34x4_9">#REF!</definedName>
    <definedName name="NUEVA" localSheetId="1">#REF!</definedName>
    <definedName name="NUEVA">#REF!</definedName>
    <definedName name="num_linhas" localSheetId="1">#REF!</definedName>
    <definedName name="num_linhas">#REF!</definedName>
    <definedName name="OPERADOR_GREADER" localSheetId="1">#REF!</definedName>
    <definedName name="OPERADOR_GREADER">#REF!</definedName>
    <definedName name="OPERADOR_GREADER_10" localSheetId="1">#REF!</definedName>
    <definedName name="OPERADOR_GREADER_10">#REF!</definedName>
    <definedName name="OPERADOR_GREADER_11" localSheetId="1">#REF!</definedName>
    <definedName name="OPERADOR_GREADER_11">#REF!</definedName>
    <definedName name="OPERADOR_GREADER_6" localSheetId="1">#REF!</definedName>
    <definedName name="OPERADOR_GREADER_6">#REF!</definedName>
    <definedName name="OPERADOR_GREADER_7" localSheetId="1">#REF!</definedName>
    <definedName name="OPERADOR_GREADER_7">#REF!</definedName>
    <definedName name="OPERADOR_GREADER_8" localSheetId="1">#REF!</definedName>
    <definedName name="OPERADOR_GREADER_8">#REF!</definedName>
    <definedName name="OPERADOR_GREADER_9" localSheetId="1">#REF!</definedName>
    <definedName name="OPERADOR_GREADER_9">#REF!</definedName>
    <definedName name="OPERADOR_PALA" localSheetId="1">#REF!</definedName>
    <definedName name="OPERADOR_PALA">#REF!</definedName>
    <definedName name="OPERADOR_PALA_10" localSheetId="1">#REF!</definedName>
    <definedName name="OPERADOR_PALA_10">#REF!</definedName>
    <definedName name="OPERADOR_PALA_11" localSheetId="1">#REF!</definedName>
    <definedName name="OPERADOR_PALA_11">#REF!</definedName>
    <definedName name="OPERADOR_PALA_6" localSheetId="1">#REF!</definedName>
    <definedName name="OPERADOR_PALA_6">#REF!</definedName>
    <definedName name="OPERADOR_PALA_7" localSheetId="1">#REF!</definedName>
    <definedName name="OPERADOR_PALA_7">#REF!</definedName>
    <definedName name="OPERADOR_PALA_8" localSheetId="1">#REF!</definedName>
    <definedName name="OPERADOR_PALA_8">#REF!</definedName>
    <definedName name="OPERADOR_PALA_9" localSheetId="1">#REF!</definedName>
    <definedName name="OPERADOR_PALA_9">#REF!</definedName>
    <definedName name="OPERADOR_TRACTOR" localSheetId="1">#REF!</definedName>
    <definedName name="OPERADOR_TRACTOR">#REF!</definedName>
    <definedName name="OPERADOR_TRACTOR_10" localSheetId="1">#REF!</definedName>
    <definedName name="OPERADOR_TRACTOR_10">#REF!</definedName>
    <definedName name="OPERADOR_TRACTOR_11" localSheetId="1">#REF!</definedName>
    <definedName name="OPERADOR_TRACTOR_11">#REF!</definedName>
    <definedName name="OPERADOR_TRACTOR_6" localSheetId="1">#REF!</definedName>
    <definedName name="OPERADOR_TRACTOR_6">#REF!</definedName>
    <definedName name="OPERADOR_TRACTOR_7" localSheetId="1">#REF!</definedName>
    <definedName name="OPERADOR_TRACTOR_7">#REF!</definedName>
    <definedName name="OPERADOR_TRACTOR_8" localSheetId="1">#REF!</definedName>
    <definedName name="OPERADOR_TRACTOR_8">#REF!</definedName>
    <definedName name="OPERADOR_TRACTOR_9" localSheetId="1">#REF!</definedName>
    <definedName name="OPERADOR_TRACTOR_9">#REF!</definedName>
    <definedName name="operadorpala">[33]OBRAMANO!$F$72</definedName>
    <definedName name="operadorretro">[33]OBRAMANO!$F$77</definedName>
    <definedName name="operadorrodillo">[33]OBRAMANO!$F$75</definedName>
    <definedName name="operadortractor">[33]OBRAMANO!$F$76</definedName>
    <definedName name="Operario_1ra" localSheetId="0">#REF!</definedName>
    <definedName name="Operario_1ra" localSheetId="1">#REF!</definedName>
    <definedName name="Operario_1ra">#REF!</definedName>
    <definedName name="Operario_1ra_10" localSheetId="1">#REF!</definedName>
    <definedName name="Operario_1ra_10">#REF!</definedName>
    <definedName name="Operario_1ra_11" localSheetId="1">#REF!</definedName>
    <definedName name="Operario_1ra_11">#REF!</definedName>
    <definedName name="Operario_1ra_6" localSheetId="1">#REF!</definedName>
    <definedName name="Operario_1ra_6">#REF!</definedName>
    <definedName name="Operario_1ra_7" localSheetId="1">#REF!</definedName>
    <definedName name="Operario_1ra_7">#REF!</definedName>
    <definedName name="Operario_1ra_8" localSheetId="1">#REF!</definedName>
    <definedName name="Operario_1ra_8">#REF!</definedName>
    <definedName name="Operario_1ra_9" localSheetId="1">#REF!</definedName>
    <definedName name="Operario_1ra_9">#REF!</definedName>
    <definedName name="Operario_2da" localSheetId="1">#REF!</definedName>
    <definedName name="Operario_2da">#REF!</definedName>
    <definedName name="Operario_2da_10" localSheetId="1">#REF!</definedName>
    <definedName name="Operario_2da_10">#REF!</definedName>
    <definedName name="Operario_2da_11" localSheetId="1">#REF!</definedName>
    <definedName name="Operario_2da_11">#REF!</definedName>
    <definedName name="Operario_2da_6" localSheetId="1">#REF!</definedName>
    <definedName name="Operario_2da_6">#REF!</definedName>
    <definedName name="Operario_2da_7" localSheetId="1">#REF!</definedName>
    <definedName name="Operario_2da_7">#REF!</definedName>
    <definedName name="Operario_2da_8" localSheetId="1">#REF!</definedName>
    <definedName name="Operario_2da_8">#REF!</definedName>
    <definedName name="Operario_2da_9" localSheetId="1">#REF!</definedName>
    <definedName name="Operario_2da_9">#REF!</definedName>
    <definedName name="Operario_3ra" localSheetId="1">#REF!</definedName>
    <definedName name="Operario_3ra">#REF!</definedName>
    <definedName name="Operario_3ra_10" localSheetId="1">#REF!</definedName>
    <definedName name="Operario_3ra_10">#REF!</definedName>
    <definedName name="Operario_3ra_11" localSheetId="1">#REF!</definedName>
    <definedName name="Operario_3ra_11">#REF!</definedName>
    <definedName name="Operario_3ra_6" localSheetId="1">#REF!</definedName>
    <definedName name="Operario_3ra_6">#REF!</definedName>
    <definedName name="Operario_3ra_7" localSheetId="1">#REF!</definedName>
    <definedName name="Operario_3ra_7">#REF!</definedName>
    <definedName name="Operario_3ra_8" localSheetId="1">#REF!</definedName>
    <definedName name="Operario_3ra_8">#REF!</definedName>
    <definedName name="Operario_3ra_9" localSheetId="1">#REF!</definedName>
    <definedName name="Operario_3ra_9">#REF!</definedName>
    <definedName name="OPERARIOPRIMERA">[35]SALARIOS!$C$10</definedName>
    <definedName name="OXIGENO_CIL" localSheetId="0">#REF!</definedName>
    <definedName name="OXIGENO_CIL" localSheetId="1">#REF!</definedName>
    <definedName name="OXIGENO_CIL">#REF!</definedName>
    <definedName name="OXIGENO_CIL_10" localSheetId="1">#REF!</definedName>
    <definedName name="OXIGENO_CIL_10">#REF!</definedName>
    <definedName name="OXIGENO_CIL_11" localSheetId="1">#REF!</definedName>
    <definedName name="OXIGENO_CIL_11">#REF!</definedName>
    <definedName name="OXIGENO_CIL_6" localSheetId="1">#REF!</definedName>
    <definedName name="OXIGENO_CIL_6">#REF!</definedName>
    <definedName name="OXIGENO_CIL_7" localSheetId="1">#REF!</definedName>
    <definedName name="OXIGENO_CIL_7">#REF!</definedName>
    <definedName name="OXIGENO_CIL_8" localSheetId="1">#REF!</definedName>
    <definedName name="OXIGENO_CIL_8">#REF!</definedName>
    <definedName name="OXIGENO_CIL_9" localSheetId="1">#REF!</definedName>
    <definedName name="OXIGENO_CIL_9">#REF!</definedName>
    <definedName name="p" localSheetId="0">[46]peso!#REF!</definedName>
    <definedName name="p" localSheetId="1">[46]peso!#REF!</definedName>
    <definedName name="p">[46]peso!#REF!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 localSheetId="1">#REF!</definedName>
    <definedName name="p_8">#REF!</definedName>
    <definedName name="P1XE" localSheetId="1">#REF!</definedName>
    <definedName name="P1XE">#REF!</definedName>
    <definedName name="P1XE_6" localSheetId="1">#REF!</definedName>
    <definedName name="P1XE_6">#REF!</definedName>
    <definedName name="P1XT" localSheetId="1">#REF!</definedName>
    <definedName name="P1XT">#REF!</definedName>
    <definedName name="P1XT_6" localSheetId="1">#REF!</definedName>
    <definedName name="P1XT_6">#REF!</definedName>
    <definedName name="P1YE" localSheetId="1">#REF!</definedName>
    <definedName name="P1YE">#REF!</definedName>
    <definedName name="P1YE_6" localSheetId="1">#REF!</definedName>
    <definedName name="P1YE_6">#REF!</definedName>
    <definedName name="P1YT" localSheetId="1">#REF!</definedName>
    <definedName name="P1YT">#REF!</definedName>
    <definedName name="P1YT_6" localSheetId="1">#REF!</definedName>
    <definedName name="P1YT_6">#REF!</definedName>
    <definedName name="P2XE" localSheetId="1">#REF!</definedName>
    <definedName name="P2XE">#REF!</definedName>
    <definedName name="P2XE_6" localSheetId="1">#REF!</definedName>
    <definedName name="P2XE_6">#REF!</definedName>
    <definedName name="P2XT" localSheetId="1">#REF!</definedName>
    <definedName name="P2XT">#REF!</definedName>
    <definedName name="P2XT_6" localSheetId="1">#REF!</definedName>
    <definedName name="P2XT_6">#REF!</definedName>
    <definedName name="P2YE" localSheetId="1">#REF!</definedName>
    <definedName name="P2YE">#REF!</definedName>
    <definedName name="P2YE_6" localSheetId="1">#REF!</definedName>
    <definedName name="P2YE_6">#REF!</definedName>
    <definedName name="P3XE" localSheetId="1">#REF!</definedName>
    <definedName name="P3XE">#REF!</definedName>
    <definedName name="P3XE_6" localSheetId="1">#REF!</definedName>
    <definedName name="P3XE_6">#REF!</definedName>
    <definedName name="P3XT" localSheetId="1">#REF!</definedName>
    <definedName name="P3XT">#REF!</definedName>
    <definedName name="P3XT_6" localSheetId="1">#REF!</definedName>
    <definedName name="P3XT_6">#REF!</definedName>
    <definedName name="P3YE" localSheetId="1">#REF!</definedName>
    <definedName name="P3YE">#REF!</definedName>
    <definedName name="P3YE_6" localSheetId="1">#REF!</definedName>
    <definedName name="P3YE_6">#REF!</definedName>
    <definedName name="P3YT" localSheetId="1">#REF!</definedName>
    <definedName name="P3YT">#REF!</definedName>
    <definedName name="P3YT_6" localSheetId="1">#REF!</definedName>
    <definedName name="P3YT_6">#REF!</definedName>
    <definedName name="P4XE" localSheetId="1">#REF!</definedName>
    <definedName name="P4XE">#REF!</definedName>
    <definedName name="P4XE_6" localSheetId="1">#REF!</definedName>
    <definedName name="P4XE_6">#REF!</definedName>
    <definedName name="P4XT" localSheetId="1">#REF!</definedName>
    <definedName name="P4XT">#REF!</definedName>
    <definedName name="P4XT_6" localSheetId="1">#REF!</definedName>
    <definedName name="P4XT_6">#REF!</definedName>
    <definedName name="P4YE" localSheetId="1">#REF!</definedName>
    <definedName name="P4YE">#REF!</definedName>
    <definedName name="P4YE_6" localSheetId="1">#REF!</definedName>
    <definedName name="P4YE_6">#REF!</definedName>
    <definedName name="P4YT" localSheetId="1">#REF!</definedName>
    <definedName name="P4YT">#REF!</definedName>
    <definedName name="P4YT_6" localSheetId="1">#REF!</definedName>
    <definedName name="P4YT_6">#REF!</definedName>
    <definedName name="P5XE" localSheetId="1">#REF!</definedName>
    <definedName name="P5XE">#REF!</definedName>
    <definedName name="P5XE_6" localSheetId="1">#REF!</definedName>
    <definedName name="P5XE_6">#REF!</definedName>
    <definedName name="P5YE" localSheetId="1">#REF!</definedName>
    <definedName name="P5YE">#REF!</definedName>
    <definedName name="P5YE_6" localSheetId="1">#REF!</definedName>
    <definedName name="P5YE_6">#REF!</definedName>
    <definedName name="P5YT" localSheetId="1">#REF!</definedName>
    <definedName name="P5YT">#REF!</definedName>
    <definedName name="P5YT_6" localSheetId="1">#REF!</definedName>
    <definedName name="P5YT_6">#REF!</definedName>
    <definedName name="P6XE" localSheetId="1">#REF!</definedName>
    <definedName name="P6XE">#REF!</definedName>
    <definedName name="P6XE_6" localSheetId="1">#REF!</definedName>
    <definedName name="P6XE_6">#REF!</definedName>
    <definedName name="P6XT" localSheetId="1">#REF!</definedName>
    <definedName name="P6XT">#REF!</definedName>
    <definedName name="P6XT_6" localSheetId="1">#REF!</definedName>
    <definedName name="P6XT_6">#REF!</definedName>
    <definedName name="P6YE" localSheetId="1">#REF!</definedName>
    <definedName name="P6YE">#REF!</definedName>
    <definedName name="P6YE_6" localSheetId="1">#REF!</definedName>
    <definedName name="P6YE_6">#REF!</definedName>
    <definedName name="P6YT" localSheetId="1">#REF!</definedName>
    <definedName name="P6YT">#REF!</definedName>
    <definedName name="P6YT_6" localSheetId="1">#REF!</definedName>
    <definedName name="P6YT_6">#REF!</definedName>
    <definedName name="P7XE" localSheetId="1">#REF!</definedName>
    <definedName name="P7XE">#REF!</definedName>
    <definedName name="P7XE_6" localSheetId="1">#REF!</definedName>
    <definedName name="P7XE_6">#REF!</definedName>
    <definedName name="P7YE" localSheetId="1">#REF!</definedName>
    <definedName name="P7YE">#REF!</definedName>
    <definedName name="P7YE_6" localSheetId="1">#REF!</definedName>
    <definedName name="P7YE_6">#REF!</definedName>
    <definedName name="P7YT" localSheetId="1">#REF!</definedName>
    <definedName name="P7YT">#REF!</definedName>
    <definedName name="P7YT_6" localSheetId="1">#REF!</definedName>
    <definedName name="P7YT_6">#REF!</definedName>
    <definedName name="PALA" localSheetId="1">#REF!</definedName>
    <definedName name="PALA">#REF!</definedName>
    <definedName name="PALA_10" localSheetId="1">#REF!</definedName>
    <definedName name="PALA_10">#REF!</definedName>
    <definedName name="PALA_11" localSheetId="1">#REF!</definedName>
    <definedName name="PALA_11">#REF!</definedName>
    <definedName name="PALA_6" localSheetId="1">#REF!</definedName>
    <definedName name="PALA_6">#REF!</definedName>
    <definedName name="PALA_7" localSheetId="1">#REF!</definedName>
    <definedName name="PALA_7">#REF!</definedName>
    <definedName name="PALA_8" localSheetId="1">#REF!</definedName>
    <definedName name="PALA_8">#REF!</definedName>
    <definedName name="PALA_9" localSheetId="1">#REF!</definedName>
    <definedName name="PALA_9">#REF!</definedName>
    <definedName name="PALA_950" localSheetId="1">#REF!</definedName>
    <definedName name="PALA_950">#REF!</definedName>
    <definedName name="PALA_950_10" localSheetId="1">#REF!</definedName>
    <definedName name="PALA_950_10">#REF!</definedName>
    <definedName name="PALA_950_11" localSheetId="1">#REF!</definedName>
    <definedName name="PALA_950_11">#REF!</definedName>
    <definedName name="PALA_950_6" localSheetId="1">#REF!</definedName>
    <definedName name="PALA_950_6">#REF!</definedName>
    <definedName name="PALA_950_7" localSheetId="1">#REF!</definedName>
    <definedName name="PALA_950_7">#REF!</definedName>
    <definedName name="PALA_950_8" localSheetId="1">#REF!</definedName>
    <definedName name="PALA_950_8">#REF!</definedName>
    <definedName name="PALA_950_9" localSheetId="1">#REF!</definedName>
    <definedName name="PALA_950_9">#REF!</definedName>
    <definedName name="PANEL_DIST_24C" localSheetId="1">#REF!</definedName>
    <definedName name="PANEL_DIST_24C">#REF!</definedName>
    <definedName name="PANEL_DIST_24C_10" localSheetId="1">#REF!</definedName>
    <definedName name="PANEL_DIST_24C_10">#REF!</definedName>
    <definedName name="PANEL_DIST_24C_11" localSheetId="1">#REF!</definedName>
    <definedName name="PANEL_DIST_24C_11">#REF!</definedName>
    <definedName name="PANEL_DIST_24C_6" localSheetId="1">#REF!</definedName>
    <definedName name="PANEL_DIST_24C_6">#REF!</definedName>
    <definedName name="PANEL_DIST_24C_7" localSheetId="1">#REF!</definedName>
    <definedName name="PANEL_DIST_24C_7">#REF!</definedName>
    <definedName name="PANEL_DIST_24C_8" localSheetId="1">#REF!</definedName>
    <definedName name="PANEL_DIST_24C_8">#REF!</definedName>
    <definedName name="PANEL_DIST_24C_9" localSheetId="1">#REF!</definedName>
    <definedName name="PANEL_DIST_24C_9">#REF!</definedName>
    <definedName name="PANEL_DIST_32C" localSheetId="1">#REF!</definedName>
    <definedName name="PANEL_DIST_32C">#REF!</definedName>
    <definedName name="PANEL_DIST_32C_10" localSheetId="1">#REF!</definedName>
    <definedName name="PANEL_DIST_32C_10">#REF!</definedName>
    <definedName name="PANEL_DIST_32C_11" localSheetId="1">#REF!</definedName>
    <definedName name="PANEL_DIST_32C_11">#REF!</definedName>
    <definedName name="PANEL_DIST_32C_6" localSheetId="1">#REF!</definedName>
    <definedName name="PANEL_DIST_32C_6">#REF!</definedName>
    <definedName name="PANEL_DIST_32C_7" localSheetId="1">#REF!</definedName>
    <definedName name="PANEL_DIST_32C_7">#REF!</definedName>
    <definedName name="PANEL_DIST_32C_8" localSheetId="1">#REF!</definedName>
    <definedName name="PANEL_DIST_32C_8">#REF!</definedName>
    <definedName name="PANEL_DIST_32C_9" localSheetId="1">#REF!</definedName>
    <definedName name="PANEL_DIST_32C_9">#REF!</definedName>
    <definedName name="PANEL_DIST_4a8C" localSheetId="1">#REF!</definedName>
    <definedName name="PANEL_DIST_4a8C">#REF!</definedName>
    <definedName name="PANEL_DIST_4a8C_10" localSheetId="1">#REF!</definedName>
    <definedName name="PANEL_DIST_4a8C_10">#REF!</definedName>
    <definedName name="PANEL_DIST_4a8C_11" localSheetId="1">#REF!</definedName>
    <definedName name="PANEL_DIST_4a8C_11">#REF!</definedName>
    <definedName name="PANEL_DIST_4a8C_6" localSheetId="1">#REF!</definedName>
    <definedName name="PANEL_DIST_4a8C_6">#REF!</definedName>
    <definedName name="PANEL_DIST_4a8C_7" localSheetId="1">#REF!</definedName>
    <definedName name="PANEL_DIST_4a8C_7">#REF!</definedName>
    <definedName name="PANEL_DIST_4a8C_8" localSheetId="1">#REF!</definedName>
    <definedName name="PANEL_DIST_4a8C_8">#REF!</definedName>
    <definedName name="PANEL_DIST_4a8C_9" localSheetId="1">#REF!</definedName>
    <definedName name="PANEL_DIST_4a8C_9">#REF!</definedName>
    <definedName name="PanelDist_6a12_Circ_125a" localSheetId="1">#REF!</definedName>
    <definedName name="PanelDist_6a12_Circ_125a">#REF!</definedName>
    <definedName name="PanelDist_6a12_Circ_125a_10" localSheetId="1">#REF!</definedName>
    <definedName name="PanelDist_6a12_Circ_125a_10">#REF!</definedName>
    <definedName name="PanelDist_6a12_Circ_125a_11" localSheetId="1">#REF!</definedName>
    <definedName name="PanelDist_6a12_Circ_125a_11">#REF!</definedName>
    <definedName name="PanelDist_6a12_Circ_125a_6" localSheetId="1">#REF!</definedName>
    <definedName name="PanelDist_6a12_Circ_125a_6">#REF!</definedName>
    <definedName name="PanelDist_6a12_Circ_125a_7" localSheetId="1">#REF!</definedName>
    <definedName name="PanelDist_6a12_Circ_125a_7">#REF!</definedName>
    <definedName name="PanelDist_6a12_Circ_125a_8" localSheetId="1">#REF!</definedName>
    <definedName name="PanelDist_6a12_Circ_125a_8">#REF!</definedName>
    <definedName name="PanelDist_6a12_Circ_125a_9" localSheetId="1">#REF!</definedName>
    <definedName name="PanelDist_6a12_Circ_125a_9">#REF!</definedName>
    <definedName name="PARARRAYOS_9KV" localSheetId="1">#REF!</definedName>
    <definedName name="PARARRAYOS_9KV">#REF!</definedName>
    <definedName name="PARARRAYOS_9KV_10" localSheetId="1">#REF!</definedName>
    <definedName name="PARARRAYOS_9KV_10">#REF!</definedName>
    <definedName name="PARARRAYOS_9KV_11" localSheetId="1">#REF!</definedName>
    <definedName name="PARARRAYOS_9KV_11">#REF!</definedName>
    <definedName name="PARARRAYOS_9KV_6" localSheetId="1">#REF!</definedName>
    <definedName name="PARARRAYOS_9KV_6">#REF!</definedName>
    <definedName name="PARARRAYOS_9KV_7" localSheetId="1">#REF!</definedName>
    <definedName name="PARARRAYOS_9KV_7">#REF!</definedName>
    <definedName name="PARARRAYOS_9KV_8" localSheetId="1">#REF!</definedName>
    <definedName name="PARARRAYOS_9KV_8">#REF!</definedName>
    <definedName name="PARARRAYOS_9KV_9" localSheetId="1">#REF!</definedName>
    <definedName name="PARARRAYOS_9KV_9">#REF!</definedName>
    <definedName name="PEON" localSheetId="1">#REF!</definedName>
    <definedName name="PEON">#REF!</definedName>
    <definedName name="Peon_1" localSheetId="0">[15]MO!$B$11</definedName>
    <definedName name="Peon_1" localSheetId="1">#REF!</definedName>
    <definedName name="Peon_1">#REF!</definedName>
    <definedName name="Peon_1_10" localSheetId="0">#REF!</definedName>
    <definedName name="Peon_1_10" localSheetId="1">#REF!</definedName>
    <definedName name="Peon_1_10">#REF!</definedName>
    <definedName name="Peon_1_11" localSheetId="1">#REF!</definedName>
    <definedName name="Peon_1_11">#REF!</definedName>
    <definedName name="Peon_1_5" localSheetId="1">#REF!</definedName>
    <definedName name="Peon_1_5">#REF!</definedName>
    <definedName name="Peon_1_6" localSheetId="1">#REF!</definedName>
    <definedName name="Peon_1_6">#REF!</definedName>
    <definedName name="Peon_1_7" localSheetId="1">#REF!</definedName>
    <definedName name="Peon_1_7">#REF!</definedName>
    <definedName name="Peon_1_8" localSheetId="1">#REF!</definedName>
    <definedName name="Peon_1_8">#REF!</definedName>
    <definedName name="Peon_1_9" localSheetId="1">#REF!</definedName>
    <definedName name="Peon_1_9">#REF!</definedName>
    <definedName name="Peon_6" localSheetId="1">#REF!</definedName>
    <definedName name="Peon_6">#REF!</definedName>
    <definedName name="Peon_Colchas">[25]MO!$B$11</definedName>
    <definedName name="PEONCARP" localSheetId="0">[23]INS!#REF!</definedName>
    <definedName name="PEONCARP" localSheetId="1">[16]INS!#REF!</definedName>
    <definedName name="PEONCARP">[16]INS!#REF!</definedName>
    <definedName name="PEONCARP_6" localSheetId="0">#REF!</definedName>
    <definedName name="PEONCARP_6" localSheetId="1">#REF!</definedName>
    <definedName name="PEONCARP_6">#REF!</definedName>
    <definedName name="PEONCARP_8" localSheetId="1">#REF!</definedName>
    <definedName name="PEONCARP_8">#REF!</definedName>
    <definedName name="Peones_3">#N/A</definedName>
    <definedName name="PERFIL_CUADRADO_34">[25]INSU!$B$91</definedName>
    <definedName name="Pernos" localSheetId="0">#REF!</definedName>
    <definedName name="Pernos" localSheetId="1">#REF!</definedName>
    <definedName name="Pernos">#REF!</definedName>
    <definedName name="Pernos_3">"$#REF!.$B$68"</definedName>
    <definedName name="Pernos_6" localSheetId="0">#REF!</definedName>
    <definedName name="Pernos_6" localSheetId="1">#REF!</definedName>
    <definedName name="Pernos_6">#REF!</definedName>
    <definedName name="Pernos_8" localSheetId="1">#REF!</definedName>
    <definedName name="Pernos_8">#REF!</definedName>
    <definedName name="PICO" localSheetId="1">#REF!</definedName>
    <definedName name="PICO">#REF!</definedName>
    <definedName name="PICO_10" localSheetId="1">#REF!</definedName>
    <definedName name="PICO_10">#REF!</definedName>
    <definedName name="PICO_11" localSheetId="1">#REF!</definedName>
    <definedName name="PICO_11">#REF!</definedName>
    <definedName name="PICO_6" localSheetId="1">#REF!</definedName>
    <definedName name="PICO_6">#REF!</definedName>
    <definedName name="PICO_7" localSheetId="1">#REF!</definedName>
    <definedName name="PICO_7">#REF!</definedName>
    <definedName name="PICO_8" localSheetId="1">#REF!</definedName>
    <definedName name="PICO_8">#REF!</definedName>
    <definedName name="PICO_9" localSheetId="1">#REF!</definedName>
    <definedName name="PICO_9">#REF!</definedName>
    <definedName name="PIEDRA" localSheetId="1">#REF!</definedName>
    <definedName name="PIEDRA">#REF!</definedName>
    <definedName name="PIEDRA_10" localSheetId="1">#REF!</definedName>
    <definedName name="PIEDRA_10">#REF!</definedName>
    <definedName name="PIEDRA_11" localSheetId="1">#REF!</definedName>
    <definedName name="PIEDRA_11">#REF!</definedName>
    <definedName name="PIEDRA_6" localSheetId="1">#REF!</definedName>
    <definedName name="PIEDRA_6">#REF!</definedName>
    <definedName name="PIEDRA_7" localSheetId="1">#REF!</definedName>
    <definedName name="PIEDRA_7">#REF!</definedName>
    <definedName name="PIEDRA_8" localSheetId="1">#REF!</definedName>
    <definedName name="PIEDRA_8">#REF!</definedName>
    <definedName name="PIEDRA_9" localSheetId="1">#REF!</definedName>
    <definedName name="PIEDRA_9">#REF!</definedName>
    <definedName name="PIEDRA_GAVIONES" localSheetId="1">#REF!</definedName>
    <definedName name="PIEDRA_GAVIONES">#REF!</definedName>
    <definedName name="PIEDRA_GAVIONES_10" localSheetId="1">#REF!</definedName>
    <definedName name="PIEDRA_GAVIONES_10">#REF!</definedName>
    <definedName name="PIEDRA_GAVIONES_11" localSheetId="1">#REF!</definedName>
    <definedName name="PIEDRA_GAVIONES_11">#REF!</definedName>
    <definedName name="PIEDRA_GAVIONES_6" localSheetId="1">#REF!</definedName>
    <definedName name="PIEDRA_GAVIONES_6">#REF!</definedName>
    <definedName name="PIEDRA_GAVIONES_7" localSheetId="1">#REF!</definedName>
    <definedName name="PIEDRA_GAVIONES_7">#REF!</definedName>
    <definedName name="PIEDRA_GAVIONES_8" localSheetId="1">#REF!</definedName>
    <definedName name="PIEDRA_GAVIONES_8">#REF!</definedName>
    <definedName name="PIEDRA_GAVIONES_9" localSheetId="1">#REF!</definedName>
    <definedName name="PIEDRA_GAVIONES_9">#REF!</definedName>
    <definedName name="PINO">[35]INS!$D$770</definedName>
    <definedName name="PINTURA_ACR_COLOR_PREPARADO" localSheetId="0">#REF!</definedName>
    <definedName name="PINTURA_ACR_COLOR_PREPARADO" localSheetId="1">#REF!</definedName>
    <definedName name="PINTURA_ACR_COLOR_PREPARADO">#REF!</definedName>
    <definedName name="PINTURA_ACR_COLOR_PREPARADO_10" localSheetId="1">#REF!</definedName>
    <definedName name="PINTURA_ACR_COLOR_PREPARADO_10">#REF!</definedName>
    <definedName name="PINTURA_ACR_COLOR_PREPARADO_11" localSheetId="1">#REF!</definedName>
    <definedName name="PINTURA_ACR_COLOR_PREPARADO_11">#REF!</definedName>
    <definedName name="PINTURA_ACR_COLOR_PREPARADO_6" localSheetId="1">#REF!</definedName>
    <definedName name="PINTURA_ACR_COLOR_PREPARADO_6">#REF!</definedName>
    <definedName name="PINTURA_ACR_COLOR_PREPARADO_7" localSheetId="1">#REF!</definedName>
    <definedName name="PINTURA_ACR_COLOR_PREPARADO_7">#REF!</definedName>
    <definedName name="PINTURA_ACR_COLOR_PREPARADO_8" localSheetId="1">#REF!</definedName>
    <definedName name="PINTURA_ACR_COLOR_PREPARADO_8">#REF!</definedName>
    <definedName name="PINTURA_ACR_COLOR_PREPARADO_9" localSheetId="1">#REF!</definedName>
    <definedName name="PINTURA_ACR_COLOR_PREPARADO_9">#REF!</definedName>
    <definedName name="PINTURA_ACR_EXT" localSheetId="1">#REF!</definedName>
    <definedName name="PINTURA_ACR_EXT">#REF!</definedName>
    <definedName name="PINTURA_ACR_EXT_10" localSheetId="1">#REF!</definedName>
    <definedName name="PINTURA_ACR_EXT_10">#REF!</definedName>
    <definedName name="PINTURA_ACR_EXT_11" localSheetId="1">#REF!</definedName>
    <definedName name="PINTURA_ACR_EXT_11">#REF!</definedName>
    <definedName name="PINTURA_ACR_EXT_6" localSheetId="1">#REF!</definedName>
    <definedName name="PINTURA_ACR_EXT_6">#REF!</definedName>
    <definedName name="PINTURA_ACR_EXT_7" localSheetId="1">#REF!</definedName>
    <definedName name="PINTURA_ACR_EXT_7">#REF!</definedName>
    <definedName name="PINTURA_ACR_EXT_8" localSheetId="1">#REF!</definedName>
    <definedName name="PINTURA_ACR_EXT_8">#REF!</definedName>
    <definedName name="PINTURA_ACR_EXT_9" localSheetId="1">#REF!</definedName>
    <definedName name="PINTURA_ACR_EXT_9">#REF!</definedName>
    <definedName name="PINTURA_ACR_INT" localSheetId="1">#REF!</definedName>
    <definedName name="PINTURA_ACR_INT">#REF!</definedName>
    <definedName name="PINTURA_ACR_INT_10" localSheetId="1">#REF!</definedName>
    <definedName name="PINTURA_ACR_INT_10">#REF!</definedName>
    <definedName name="PINTURA_ACR_INT_11" localSheetId="1">#REF!</definedName>
    <definedName name="PINTURA_ACR_INT_11">#REF!</definedName>
    <definedName name="PINTURA_ACR_INT_6" localSheetId="1">#REF!</definedName>
    <definedName name="PINTURA_ACR_INT_6">#REF!</definedName>
    <definedName name="PINTURA_ACR_INT_7" localSheetId="1">#REF!</definedName>
    <definedName name="PINTURA_ACR_INT_7">#REF!</definedName>
    <definedName name="PINTURA_ACR_INT_8" localSheetId="1">#REF!</definedName>
    <definedName name="PINTURA_ACR_INT_8">#REF!</definedName>
    <definedName name="PINTURA_ACR_INT_9" localSheetId="1">#REF!</definedName>
    <definedName name="PINTURA_ACR_INT_9">#REF!</definedName>
    <definedName name="PINTURA_BASE" localSheetId="1">#REF!</definedName>
    <definedName name="PINTURA_BASE">#REF!</definedName>
    <definedName name="PINTURA_BASE_10" localSheetId="1">#REF!</definedName>
    <definedName name="PINTURA_BASE_10">#REF!</definedName>
    <definedName name="PINTURA_BASE_11" localSheetId="1">#REF!</definedName>
    <definedName name="PINTURA_BASE_11">#REF!</definedName>
    <definedName name="PINTURA_BASE_6" localSheetId="1">#REF!</definedName>
    <definedName name="PINTURA_BASE_6">#REF!</definedName>
    <definedName name="PINTURA_BASE_7" localSheetId="1">#REF!</definedName>
    <definedName name="PINTURA_BASE_7">#REF!</definedName>
    <definedName name="PINTURA_BASE_8" localSheetId="1">#REF!</definedName>
    <definedName name="PINTURA_BASE_8">#REF!</definedName>
    <definedName name="PINTURA_BASE_9" localSheetId="1">#REF!</definedName>
    <definedName name="PINTURA_BASE_9">#REF!</definedName>
    <definedName name="Pintura_Epóxica_Popular_3">#N/A</definedName>
    <definedName name="PINTURA_MANTENIMIENTO" localSheetId="0">#REF!</definedName>
    <definedName name="PINTURA_MANTENIMIENTO" localSheetId="1">#REF!</definedName>
    <definedName name="PINTURA_MANTENIMIENTO">#REF!</definedName>
    <definedName name="PINTURA_MANTENIMIENTO_10" localSheetId="1">#REF!</definedName>
    <definedName name="PINTURA_MANTENIMIENTO_10">#REF!</definedName>
    <definedName name="PINTURA_MANTENIMIENTO_11" localSheetId="1">#REF!</definedName>
    <definedName name="PINTURA_MANTENIMIENTO_11">#REF!</definedName>
    <definedName name="PINTURA_MANTENIMIENTO_6" localSheetId="1">#REF!</definedName>
    <definedName name="PINTURA_MANTENIMIENTO_6">#REF!</definedName>
    <definedName name="PINTURA_MANTENIMIENTO_7" localSheetId="1">#REF!</definedName>
    <definedName name="PINTURA_MANTENIMIENTO_7">#REF!</definedName>
    <definedName name="PINTURA_MANTENIMIENTO_8" localSheetId="1">#REF!</definedName>
    <definedName name="PINTURA_MANTENIMIENTO_8">#REF!</definedName>
    <definedName name="PINTURA_MANTENIMIENTO_9" localSheetId="1">#REF!</definedName>
    <definedName name="PINTURA_MANTENIMIENTO_9">#REF!</definedName>
    <definedName name="PINTURA_OXIDO_ROJO" localSheetId="1">#REF!</definedName>
    <definedName name="PINTURA_OXIDO_ROJO">#REF!</definedName>
    <definedName name="PINTURA_OXIDO_ROJO_10" localSheetId="1">#REF!</definedName>
    <definedName name="PINTURA_OXIDO_ROJO_10">#REF!</definedName>
    <definedName name="PINTURA_OXIDO_ROJO_11" localSheetId="1">#REF!</definedName>
    <definedName name="PINTURA_OXIDO_ROJO_11">#REF!</definedName>
    <definedName name="PINTURA_OXIDO_ROJO_6" localSheetId="1">#REF!</definedName>
    <definedName name="PINTURA_OXIDO_ROJO_6">#REF!</definedName>
    <definedName name="PINTURA_OXIDO_ROJO_7" localSheetId="1">#REF!</definedName>
    <definedName name="PINTURA_OXIDO_ROJO_7">#REF!</definedName>
    <definedName name="PINTURA_OXIDO_ROJO_8" localSheetId="1">#REF!</definedName>
    <definedName name="PINTURA_OXIDO_ROJO_8">#REF!</definedName>
    <definedName name="PINTURA_OXIDO_ROJO_9" localSheetId="1">#REF!</definedName>
    <definedName name="PINTURA_OXIDO_ROJO_9">#REF!</definedName>
    <definedName name="PISO_GRANITO_FONDO_BCO">[25]INSU!$B$103</definedName>
    <definedName name="Plancha_de_Plywood_4_x8_x3_4_3">#N/A</definedName>
    <definedName name="PLANTA_ELECTRICA" localSheetId="0">#REF!</definedName>
    <definedName name="PLANTA_ELECTRICA" localSheetId="1">#REF!</definedName>
    <definedName name="PLANTA_ELECTRICA">#REF!</definedName>
    <definedName name="PLANTA_ELECTRICA_10" localSheetId="1">#REF!</definedName>
    <definedName name="PLANTA_ELECTRICA_10">#REF!</definedName>
    <definedName name="PLANTA_ELECTRICA_11" localSheetId="1">#REF!</definedName>
    <definedName name="PLANTA_ELECTRICA_11">#REF!</definedName>
    <definedName name="PLANTA_ELECTRICA_6" localSheetId="1">#REF!</definedName>
    <definedName name="PLANTA_ELECTRICA_6">#REF!</definedName>
    <definedName name="PLANTA_ELECTRICA_7" localSheetId="1">#REF!</definedName>
    <definedName name="PLANTA_ELECTRICA_7">#REF!</definedName>
    <definedName name="PLANTA_ELECTRICA_8" localSheetId="1">#REF!</definedName>
    <definedName name="PLANTA_ELECTRICA_8">#REF!</definedName>
    <definedName name="PLANTA_ELECTRICA_9" localSheetId="1">#REF!</definedName>
    <definedName name="PLANTA_ELECTRICA_9">#REF!</definedName>
    <definedName name="Planta_Eléctrica_para_tesado_3">#N/A</definedName>
    <definedName name="PLASTICO">[25]INSU!$B$90</definedName>
    <definedName name="PLIGADORA2" localSheetId="0">[23]INS!$D$563</definedName>
    <definedName name="PLIGADORA2">[16]INS!$D$563</definedName>
    <definedName name="PLIGADORA2_6" localSheetId="0">#REF!</definedName>
    <definedName name="PLIGADORA2_6" localSheetId="1">#REF!</definedName>
    <definedName name="PLIGADORA2_6">#REF!</definedName>
    <definedName name="PLOMERO" localSheetId="0">[23]INS!#REF!</definedName>
    <definedName name="PLOMERO" localSheetId="1">[16]INS!#REF!</definedName>
    <definedName name="PLOMERO">[16]INS!#REF!</definedName>
    <definedName name="PLOMERO_6" localSheetId="0">#REF!</definedName>
    <definedName name="PLOMERO_6" localSheetId="1">#REF!</definedName>
    <definedName name="PLOMERO_6">#REF!</definedName>
    <definedName name="PLOMERO_8" localSheetId="1">#REF!</definedName>
    <definedName name="PLOMERO_8">#REF!</definedName>
    <definedName name="PLOMERO_SOLDADOR" localSheetId="1">#REF!</definedName>
    <definedName name="PLOMERO_SOLDADOR">#REF!</definedName>
    <definedName name="PLOMERO_SOLDADOR_10" localSheetId="1">#REF!</definedName>
    <definedName name="PLOMERO_SOLDADOR_10">#REF!</definedName>
    <definedName name="PLOMERO_SOLDADOR_11" localSheetId="1">#REF!</definedName>
    <definedName name="PLOMERO_SOLDADOR_11">#REF!</definedName>
    <definedName name="PLOMERO_SOLDADOR_6" localSheetId="1">#REF!</definedName>
    <definedName name="PLOMERO_SOLDADOR_6">#REF!</definedName>
    <definedName name="PLOMERO_SOLDADOR_7" localSheetId="1">#REF!</definedName>
    <definedName name="PLOMERO_SOLDADOR_7">#REF!</definedName>
    <definedName name="PLOMERO_SOLDADOR_8" localSheetId="1">#REF!</definedName>
    <definedName name="PLOMERO_SOLDADOR_8">#REF!</definedName>
    <definedName name="PLOMERO_SOLDADOR_9" localSheetId="1">#REF!</definedName>
    <definedName name="PLOMERO_SOLDADOR_9">#REF!</definedName>
    <definedName name="PLOMEROAYUDANTE" localSheetId="0">[23]INS!#REF!</definedName>
    <definedName name="PLOMEROAYUDANTE" localSheetId="1">[16]INS!#REF!</definedName>
    <definedName name="PLOMEROAYUDANTE">[16]INS!#REF!</definedName>
    <definedName name="PLOMEROAYUDANTE_6" localSheetId="0">#REF!</definedName>
    <definedName name="PLOMEROAYUDANTE_6" localSheetId="1">#REF!</definedName>
    <definedName name="PLOMEROAYUDANTE_6">#REF!</definedName>
    <definedName name="PLOMEROAYUDANTE_8" localSheetId="1">#REF!</definedName>
    <definedName name="PLOMEROAYUDANTE_8">#REF!</definedName>
    <definedName name="PLOMEROOFICIAL" localSheetId="0">[23]INS!#REF!</definedName>
    <definedName name="PLOMEROOFICIAL" localSheetId="1">[16]INS!#REF!</definedName>
    <definedName name="PLOMEROOFICIAL">[16]INS!#REF!</definedName>
    <definedName name="PLOMEROOFICIAL_6" localSheetId="0">#REF!</definedName>
    <definedName name="PLOMEROOFICIAL_6" localSheetId="1">#REF!</definedName>
    <definedName name="PLOMEROOFICIAL_6">#REF!</definedName>
    <definedName name="PLOMEROOFICIAL_8" localSheetId="1">#REF!</definedName>
    <definedName name="PLOMEROOFICIAL_8">#REF!</definedName>
    <definedName name="PLYWOOD_34_2CARAS" localSheetId="0">[15]INSU!$D$133</definedName>
    <definedName name="PLYWOOD_34_2CARAS" localSheetId="1">#REF!</definedName>
    <definedName name="PLYWOOD_34_2CARAS">#REF!</definedName>
    <definedName name="PLYWOOD_34_2CARAS_10" localSheetId="0">#REF!</definedName>
    <definedName name="PLYWOOD_34_2CARAS_10" localSheetId="1">#REF!</definedName>
    <definedName name="PLYWOOD_34_2CARAS_10">#REF!</definedName>
    <definedName name="PLYWOOD_34_2CARAS_11" localSheetId="1">#REF!</definedName>
    <definedName name="PLYWOOD_34_2CARAS_11">#REF!</definedName>
    <definedName name="PLYWOOD_34_2CARAS_5" localSheetId="1">#REF!</definedName>
    <definedName name="PLYWOOD_34_2CARAS_5">#REF!</definedName>
    <definedName name="PLYWOOD_34_2CARAS_6" localSheetId="1">#REF!</definedName>
    <definedName name="PLYWOOD_34_2CARAS_6">#REF!</definedName>
    <definedName name="PLYWOOD_34_2CARAS_7" localSheetId="1">#REF!</definedName>
    <definedName name="PLYWOOD_34_2CARAS_7">#REF!</definedName>
    <definedName name="PLYWOOD_34_2CARAS_8" localSheetId="1">#REF!</definedName>
    <definedName name="PLYWOOD_34_2CARAS_8">#REF!</definedName>
    <definedName name="PLYWOOD_34_2CARAS_9" localSheetId="1">#REF!</definedName>
    <definedName name="PLYWOOD_34_2CARAS_9">#REF!</definedName>
    <definedName name="pmadera2162" localSheetId="0">[31]precios!#REF!</definedName>
    <definedName name="pmadera2162" localSheetId="1">[31]precios!#REF!</definedName>
    <definedName name="pmadera2162">[31]precios!#REF!</definedName>
    <definedName name="pmadera2162_8" localSheetId="0">#REF!</definedName>
    <definedName name="pmadera2162_8" localSheetId="1">#REF!</definedName>
    <definedName name="pmadera2162_8">#REF!</definedName>
    <definedName name="po">[48]PRESUPUESTO!$O$9:$O$236</definedName>
    <definedName name="porcentaje_3">"$#REF!.$J$12"</definedName>
    <definedName name="POSTE_HA_25_CUAD" localSheetId="0">#REF!</definedName>
    <definedName name="POSTE_HA_25_CUAD" localSheetId="1">#REF!</definedName>
    <definedName name="POSTE_HA_25_CUAD">#REF!</definedName>
    <definedName name="POSTE_HA_25_CUAD_10" localSheetId="1">#REF!</definedName>
    <definedName name="POSTE_HA_25_CUAD_10">#REF!</definedName>
    <definedName name="POSTE_HA_25_CUAD_11" localSheetId="1">#REF!</definedName>
    <definedName name="POSTE_HA_25_CUAD_11">#REF!</definedName>
    <definedName name="POSTE_HA_25_CUAD_6" localSheetId="1">#REF!</definedName>
    <definedName name="POSTE_HA_25_CUAD_6">#REF!</definedName>
    <definedName name="POSTE_HA_25_CUAD_7" localSheetId="1">#REF!</definedName>
    <definedName name="POSTE_HA_25_CUAD_7">#REF!</definedName>
    <definedName name="POSTE_HA_25_CUAD_8" localSheetId="1">#REF!</definedName>
    <definedName name="POSTE_HA_25_CUAD_8">#REF!</definedName>
    <definedName name="POSTE_HA_25_CUAD_9" localSheetId="1">#REF!</definedName>
    <definedName name="POSTE_HA_25_CUAD_9">#REF!</definedName>
    <definedName name="POSTE_HA_30_CUAD" localSheetId="1">#REF!</definedName>
    <definedName name="POSTE_HA_30_CUAD">#REF!</definedName>
    <definedName name="POSTE_HA_30_CUAD_10" localSheetId="1">#REF!</definedName>
    <definedName name="POSTE_HA_30_CUAD_10">#REF!</definedName>
    <definedName name="POSTE_HA_30_CUAD_11" localSheetId="1">#REF!</definedName>
    <definedName name="POSTE_HA_30_CUAD_11">#REF!</definedName>
    <definedName name="POSTE_HA_30_CUAD_6" localSheetId="1">#REF!</definedName>
    <definedName name="POSTE_HA_30_CUAD_6">#REF!</definedName>
    <definedName name="POSTE_HA_30_CUAD_7" localSheetId="1">#REF!</definedName>
    <definedName name="POSTE_HA_30_CUAD_7">#REF!</definedName>
    <definedName name="POSTE_HA_30_CUAD_8" localSheetId="1">#REF!</definedName>
    <definedName name="POSTE_HA_30_CUAD_8">#REF!</definedName>
    <definedName name="POSTE_HA_30_CUAD_9" localSheetId="1">#REF!</definedName>
    <definedName name="POSTE_HA_30_CUAD_9">#REF!</definedName>
    <definedName name="POSTE_HA_35_CUAD" localSheetId="1">#REF!</definedName>
    <definedName name="POSTE_HA_35_CUAD">#REF!</definedName>
    <definedName name="POSTE_HA_35_CUAD_10" localSheetId="1">#REF!</definedName>
    <definedName name="POSTE_HA_35_CUAD_10">#REF!</definedName>
    <definedName name="POSTE_HA_35_CUAD_11" localSheetId="1">#REF!</definedName>
    <definedName name="POSTE_HA_35_CUAD_11">#REF!</definedName>
    <definedName name="POSTE_HA_35_CUAD_6" localSheetId="1">#REF!</definedName>
    <definedName name="POSTE_HA_35_CUAD_6">#REF!</definedName>
    <definedName name="POSTE_HA_35_CUAD_7" localSheetId="1">#REF!</definedName>
    <definedName name="POSTE_HA_35_CUAD_7">#REF!</definedName>
    <definedName name="POSTE_HA_35_CUAD_8" localSheetId="1">#REF!</definedName>
    <definedName name="POSTE_HA_35_CUAD_8">#REF!</definedName>
    <definedName name="POSTE_HA_35_CUAD_9" localSheetId="1">#REF!</definedName>
    <definedName name="POSTE_HA_35_CUAD_9">#REF!</definedName>
    <definedName name="POSTE_HA_40_CUAD" localSheetId="1">#REF!</definedName>
    <definedName name="POSTE_HA_40_CUAD">#REF!</definedName>
    <definedName name="POSTE_HA_40_CUAD_10" localSheetId="1">#REF!</definedName>
    <definedName name="POSTE_HA_40_CUAD_10">#REF!</definedName>
    <definedName name="POSTE_HA_40_CUAD_11" localSheetId="1">#REF!</definedName>
    <definedName name="POSTE_HA_40_CUAD_11">#REF!</definedName>
    <definedName name="POSTE_HA_40_CUAD_6" localSheetId="1">#REF!</definedName>
    <definedName name="POSTE_HA_40_CUAD_6">#REF!</definedName>
    <definedName name="POSTE_HA_40_CUAD_7" localSheetId="1">#REF!</definedName>
    <definedName name="POSTE_HA_40_CUAD_7">#REF!</definedName>
    <definedName name="POSTE_HA_40_CUAD_8" localSheetId="1">#REF!</definedName>
    <definedName name="POSTE_HA_40_CUAD_8">#REF!</definedName>
    <definedName name="POSTE_HA_40_CUAD_9" localSheetId="1">#REF!</definedName>
    <definedName name="POSTE_HA_40_CUAD_9">#REF!</definedName>
    <definedName name="PREC._UNITARIO">#N/A</definedName>
    <definedName name="PREC._UNITARIO_6">NA()</definedName>
    <definedName name="precios">[49]Precios!$A$4:$F$1576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 localSheetId="1">#REF!</definedName>
    <definedName name="PUERTA_PANEL_PINO">#REF!</definedName>
    <definedName name="PUERTA_PANEL_PINO_10" localSheetId="1">#REF!</definedName>
    <definedName name="PUERTA_PANEL_PINO_10">#REF!</definedName>
    <definedName name="PUERTA_PANEL_PINO_11" localSheetId="1">#REF!</definedName>
    <definedName name="PUERTA_PANEL_PINO_11">#REF!</definedName>
    <definedName name="PUERTA_PANEL_PINO_6" localSheetId="1">#REF!</definedName>
    <definedName name="PUERTA_PANEL_PINO_6">#REF!</definedName>
    <definedName name="PUERTA_PANEL_PINO_7" localSheetId="1">#REF!</definedName>
    <definedName name="PUERTA_PANEL_PINO_7">#REF!</definedName>
    <definedName name="PUERTA_PANEL_PINO_8" localSheetId="1">#REF!</definedName>
    <definedName name="PUERTA_PANEL_PINO_8">#REF!</definedName>
    <definedName name="PUERTA_PANEL_PINO_9" localSheetId="1">#REF!</definedName>
    <definedName name="PUERTA_PANEL_PINO_9">#REF!</definedName>
    <definedName name="PUERTA_PLYWOOD" localSheetId="1">#REF!</definedName>
    <definedName name="PUERTA_PLYWOOD">#REF!</definedName>
    <definedName name="PUERTA_PLYWOOD_10" localSheetId="1">#REF!</definedName>
    <definedName name="PUERTA_PLYWOOD_10">#REF!</definedName>
    <definedName name="PUERTA_PLYWOOD_11" localSheetId="1">#REF!</definedName>
    <definedName name="PUERTA_PLYWOOD_11">#REF!</definedName>
    <definedName name="PUERTA_PLYWOOD_6" localSheetId="1">#REF!</definedName>
    <definedName name="PUERTA_PLYWOOD_6">#REF!</definedName>
    <definedName name="PUERTA_PLYWOOD_7" localSheetId="1">#REF!</definedName>
    <definedName name="PUERTA_PLYWOOD_7">#REF!</definedName>
    <definedName name="PUERTA_PLYWOOD_8" localSheetId="1">#REF!</definedName>
    <definedName name="PUERTA_PLYWOOD_8">#REF!</definedName>
    <definedName name="PUERTA_PLYWOOD_9" localSheetId="1">#REF!</definedName>
    <definedName name="PUERTA_PLYWOOD_9">#REF!</definedName>
    <definedName name="PULIDO_Y_BRILLADO_ESCALON" localSheetId="1">#REF!</definedName>
    <definedName name="PULIDO_Y_BRILLADO_ESCALON">#REF!</definedName>
    <definedName name="PULIDO_Y_BRILLADO_ESCALON_10" localSheetId="1">#REF!</definedName>
    <definedName name="PULIDO_Y_BRILLADO_ESCALON_10">#REF!</definedName>
    <definedName name="PULIDO_Y_BRILLADO_ESCALON_11" localSheetId="1">#REF!</definedName>
    <definedName name="PULIDO_Y_BRILLADO_ESCALON_11">#REF!</definedName>
    <definedName name="PULIDO_Y_BRILLADO_ESCALON_6" localSheetId="1">#REF!</definedName>
    <definedName name="PULIDO_Y_BRILLADO_ESCALON_6">#REF!</definedName>
    <definedName name="PULIDO_Y_BRILLADO_ESCALON_7" localSheetId="1">#REF!</definedName>
    <definedName name="PULIDO_Y_BRILLADO_ESCALON_7">#REF!</definedName>
    <definedName name="PULIDO_Y_BRILLADO_ESCALON_8" localSheetId="1">#REF!</definedName>
    <definedName name="PULIDO_Y_BRILLADO_ESCALON_8">#REF!</definedName>
    <definedName name="PULIDO_Y_BRILLADO_ESCALON_9" localSheetId="1">#REF!</definedName>
    <definedName name="PULIDO_Y_BRILLADO_ESCALON_9">#REF!</definedName>
    <definedName name="PULIDOyBRILLADO_TC" localSheetId="1">#REF!</definedName>
    <definedName name="PULIDOyBRILLADO_TC">#REF!</definedName>
    <definedName name="PULIDOyBRILLADO_TC_10" localSheetId="1">#REF!</definedName>
    <definedName name="PULIDOyBRILLADO_TC_10">#REF!</definedName>
    <definedName name="PULIDOyBRILLADO_TC_11" localSheetId="1">#REF!</definedName>
    <definedName name="PULIDOyBRILLADO_TC_11">#REF!</definedName>
    <definedName name="PULIDOyBRILLADO_TC_6" localSheetId="1">#REF!</definedName>
    <definedName name="PULIDOyBRILLADO_TC_6">#REF!</definedName>
    <definedName name="PULIDOyBRILLADO_TC_7" localSheetId="1">#REF!</definedName>
    <definedName name="PULIDOyBRILLADO_TC_7">#REF!</definedName>
    <definedName name="PULIDOyBRILLADO_TC_8" localSheetId="1">#REF!</definedName>
    <definedName name="PULIDOyBRILLADO_TC_8">#REF!</definedName>
    <definedName name="PULIDOyBRILLADO_TC_9" localSheetId="1">#REF!</definedName>
    <definedName name="PULIDOyBRILLADO_TC_9">#REF!</definedName>
    <definedName name="PUZAPATAMURORAMPA">'[14]Análisis de Precios'!$F$201</definedName>
    <definedName name="PWINCHE2000K" localSheetId="0">[23]INS!$D$568</definedName>
    <definedName name="PWINCHE2000K">[16]INS!$D$568</definedName>
    <definedName name="PWINCHE2000K_6" localSheetId="0">#REF!</definedName>
    <definedName name="PWINCHE2000K_6" localSheetId="1">#REF!</definedName>
    <definedName name="PWINCHE2000K_6">#REF!</definedName>
    <definedName name="Q" localSheetId="1">#REF!</definedName>
    <definedName name="Q">#REF!</definedName>
    <definedName name="Q_10" localSheetId="1">#REF!</definedName>
    <definedName name="Q_10">#REF!</definedName>
    <definedName name="Q_11" localSheetId="1">#REF!</definedName>
    <definedName name="Q_11">#REF!</definedName>
    <definedName name="Q_5" localSheetId="1">#REF!</definedName>
    <definedName name="Q_5">#REF!</definedName>
    <definedName name="Q_6" localSheetId="1">#REF!</definedName>
    <definedName name="Q_6">#REF!</definedName>
    <definedName name="Q_7" localSheetId="1">#REF!</definedName>
    <definedName name="Q_7">#REF!</definedName>
    <definedName name="Q_8" localSheetId="1">#REF!</definedName>
    <definedName name="Q_8">#REF!</definedName>
    <definedName name="Q_9" localSheetId="1">#REF!</definedName>
    <definedName name="Q_9">#REF!</definedName>
    <definedName name="QQ" localSheetId="0">[23]INS!#REF!</definedName>
    <definedName name="QQ" localSheetId="1">[23]INS!#REF!</definedName>
    <definedName name="QQ">[23]INS!#REF!</definedName>
    <definedName name="QQQ" localSheetId="0">[12]M.O.!#REF!</definedName>
    <definedName name="QQQ" localSheetId="1">[12]M.O.!#REF!</definedName>
    <definedName name="QQQ">[12]M.O.!#REF!</definedName>
    <definedName name="QQQQ" localSheetId="0">#REF!</definedName>
    <definedName name="QQQQ" localSheetId="1">#REF!</definedName>
    <definedName name="QQQQ">#REF!</definedName>
    <definedName name="QQQQQ" localSheetId="1">#REF!</definedName>
    <definedName name="QQQQQ">#REF!</definedName>
    <definedName name="qw">[48]PRESUPUESTO!$M$10:$AH$731</definedName>
    <definedName name="qwe" localSheetId="0">[50]INSU!$D$133</definedName>
    <definedName name="qwe">[2]PRESUPUESTO!$D$133</definedName>
    <definedName name="qwe_6" localSheetId="0">#REF!</definedName>
    <definedName name="qwe_6" localSheetId="1">#REF!</definedName>
    <definedName name="qwe_6">#REF!</definedName>
    <definedName name="RASTRILLO" localSheetId="1">#REF!</definedName>
    <definedName name="RASTRILLO">#REF!</definedName>
    <definedName name="RASTRILLO_10" localSheetId="1">#REF!</definedName>
    <definedName name="RASTRILLO_10">#REF!</definedName>
    <definedName name="RASTRILLO_11" localSheetId="1">#REF!</definedName>
    <definedName name="RASTRILLO_11">#REF!</definedName>
    <definedName name="RASTRILLO_6" localSheetId="1">#REF!</definedName>
    <definedName name="RASTRILLO_6">#REF!</definedName>
    <definedName name="RASTRILLO_7" localSheetId="1">#REF!</definedName>
    <definedName name="RASTRILLO_7">#REF!</definedName>
    <definedName name="RASTRILLO_8" localSheetId="1">#REF!</definedName>
    <definedName name="RASTRILLO_8">#REF!</definedName>
    <definedName name="RASTRILLO_9" localSheetId="1">#REF!</definedName>
    <definedName name="RASTRILLO_9">#REF!</definedName>
    <definedName name="REAL" localSheetId="1">#REF!</definedName>
    <definedName name="REAL">#REF!</definedName>
    <definedName name="REDUCCION_BUSHING_HG_12x38" localSheetId="1">#REF!</definedName>
    <definedName name="REDUCCION_BUSHING_HG_12x38">#REF!</definedName>
    <definedName name="REDUCCION_BUSHING_HG_12x38_10" localSheetId="1">#REF!</definedName>
    <definedName name="REDUCCION_BUSHING_HG_12x38_10">#REF!</definedName>
    <definedName name="REDUCCION_BUSHING_HG_12x38_11" localSheetId="1">#REF!</definedName>
    <definedName name="REDUCCION_BUSHING_HG_12x38_11">#REF!</definedName>
    <definedName name="REDUCCION_BUSHING_HG_12x38_6" localSheetId="1">#REF!</definedName>
    <definedName name="REDUCCION_BUSHING_HG_12x38_6">#REF!</definedName>
    <definedName name="REDUCCION_BUSHING_HG_12x38_7" localSheetId="1">#REF!</definedName>
    <definedName name="REDUCCION_BUSHING_HG_12x38_7">#REF!</definedName>
    <definedName name="REDUCCION_BUSHING_HG_12x38_8" localSheetId="1">#REF!</definedName>
    <definedName name="REDUCCION_BUSHING_HG_12x38_8">#REF!</definedName>
    <definedName name="REDUCCION_BUSHING_HG_12x38_9" localSheetId="1">#REF!</definedName>
    <definedName name="REDUCCION_BUSHING_HG_12x38_9">#REF!</definedName>
    <definedName name="REDUCCION_PVC_34a12" localSheetId="1">#REF!</definedName>
    <definedName name="REDUCCION_PVC_34a12">#REF!</definedName>
    <definedName name="REDUCCION_PVC_34a12_10" localSheetId="1">#REF!</definedName>
    <definedName name="REDUCCION_PVC_34a12_10">#REF!</definedName>
    <definedName name="REDUCCION_PVC_34a12_11" localSheetId="1">#REF!</definedName>
    <definedName name="REDUCCION_PVC_34a12_11">#REF!</definedName>
    <definedName name="REDUCCION_PVC_34a12_6" localSheetId="1">#REF!</definedName>
    <definedName name="REDUCCION_PVC_34a12_6">#REF!</definedName>
    <definedName name="REDUCCION_PVC_34a12_7" localSheetId="1">#REF!</definedName>
    <definedName name="REDUCCION_PVC_34a12_7">#REF!</definedName>
    <definedName name="REDUCCION_PVC_34a12_8" localSheetId="1">#REF!</definedName>
    <definedName name="REDUCCION_PVC_34a12_8">#REF!</definedName>
    <definedName name="REDUCCION_PVC_34a12_9" localSheetId="1">#REF!</definedName>
    <definedName name="REDUCCION_PVC_34a12_9">#REF!</definedName>
    <definedName name="REDUCCION_PVC_DREN_4x2" localSheetId="1">#REF!</definedName>
    <definedName name="REDUCCION_PVC_DREN_4x2">#REF!</definedName>
    <definedName name="REDUCCION_PVC_DREN_4x2_10" localSheetId="1">#REF!</definedName>
    <definedName name="REDUCCION_PVC_DREN_4x2_10">#REF!</definedName>
    <definedName name="REDUCCION_PVC_DREN_4x2_11" localSheetId="1">#REF!</definedName>
    <definedName name="REDUCCION_PVC_DREN_4x2_11">#REF!</definedName>
    <definedName name="REDUCCION_PVC_DREN_4x2_6" localSheetId="1">#REF!</definedName>
    <definedName name="REDUCCION_PVC_DREN_4x2_6">#REF!</definedName>
    <definedName name="REDUCCION_PVC_DREN_4x2_7" localSheetId="1">#REF!</definedName>
    <definedName name="REDUCCION_PVC_DREN_4x2_7">#REF!</definedName>
    <definedName name="REDUCCION_PVC_DREN_4x2_8" localSheetId="1">#REF!</definedName>
    <definedName name="REDUCCION_PVC_DREN_4x2_8">#REF!</definedName>
    <definedName name="REDUCCION_PVC_DREN_4x2_9" localSheetId="1">#REF!</definedName>
    <definedName name="REDUCCION_PVC_DREN_4x2_9">#REF!</definedName>
    <definedName name="REFERENCIA" localSheetId="0">[51]COF!$G$733</definedName>
    <definedName name="REFERENCIA">[52]COF!$G$733</definedName>
    <definedName name="REFERENCIA_10" localSheetId="0">#REF!</definedName>
    <definedName name="REFERENCIA_10" localSheetId="1">#REF!</definedName>
    <definedName name="REFERENCIA_10">#REF!</definedName>
    <definedName name="REFERENCIA_11" localSheetId="1">#REF!</definedName>
    <definedName name="REFERENCIA_11">#REF!</definedName>
    <definedName name="REFERENCIA_6" localSheetId="1">#REF!</definedName>
    <definedName name="REFERENCIA_6">#REF!</definedName>
    <definedName name="REFERENCIA_7" localSheetId="1">#REF!</definedName>
    <definedName name="REFERENCIA_7">#REF!</definedName>
    <definedName name="REFERENCIA_8" localSheetId="1">#REF!</definedName>
    <definedName name="REFERENCIA_8">#REF!</definedName>
    <definedName name="REFERENCIA_9" localSheetId="1">#REF!</definedName>
    <definedName name="REFERENCIA_9">#REF!</definedName>
    <definedName name="REGISTRO_ELEC_6x6" localSheetId="1">#REF!</definedName>
    <definedName name="REGISTRO_ELEC_6x6">#REF!</definedName>
    <definedName name="REGISTRO_ELEC_6x6_10" localSheetId="1">#REF!</definedName>
    <definedName name="REGISTRO_ELEC_6x6_10">#REF!</definedName>
    <definedName name="REGISTRO_ELEC_6x6_11" localSheetId="1">#REF!</definedName>
    <definedName name="REGISTRO_ELEC_6x6_11">#REF!</definedName>
    <definedName name="REGISTRO_ELEC_6x6_6" localSheetId="1">#REF!</definedName>
    <definedName name="REGISTRO_ELEC_6x6_6">#REF!</definedName>
    <definedName name="REGISTRO_ELEC_6x6_7" localSheetId="1">#REF!</definedName>
    <definedName name="REGISTRO_ELEC_6x6_7">#REF!</definedName>
    <definedName name="REGISTRO_ELEC_6x6_8" localSheetId="1">#REF!</definedName>
    <definedName name="REGISTRO_ELEC_6x6_8">#REF!</definedName>
    <definedName name="REGISTRO_ELEC_6x6_9" localSheetId="1">#REF!</definedName>
    <definedName name="REGISTRO_ELEC_6x6_9">#REF!</definedName>
    <definedName name="registros" localSheetId="1">#REF!</definedName>
    <definedName name="registros">#REF!</definedName>
    <definedName name="REGLA_PAÑETE" localSheetId="1">#REF!</definedName>
    <definedName name="REGLA_PAÑETE">#REF!</definedName>
    <definedName name="REGLA_PAÑETE_10" localSheetId="1">#REF!</definedName>
    <definedName name="REGLA_PAÑETE_10">#REF!</definedName>
    <definedName name="REGLA_PAÑETE_11" localSheetId="1">#REF!</definedName>
    <definedName name="REGLA_PAÑETE_11">#REF!</definedName>
    <definedName name="REGLA_PAÑETE_6" localSheetId="1">#REF!</definedName>
    <definedName name="REGLA_PAÑETE_6">#REF!</definedName>
    <definedName name="REGLA_PAÑETE_7" localSheetId="1">#REF!</definedName>
    <definedName name="REGLA_PAÑETE_7">#REF!</definedName>
    <definedName name="REGLA_PAÑETE_8" localSheetId="1">#REF!</definedName>
    <definedName name="REGLA_PAÑETE_8">#REF!</definedName>
    <definedName name="REGLA_PAÑETE_9" localSheetId="1">#REF!</definedName>
    <definedName name="REGLA_PAÑETE_9">#REF!</definedName>
    <definedName name="REJILLA_PISO" localSheetId="1">#REF!</definedName>
    <definedName name="REJILLA_PISO">#REF!</definedName>
    <definedName name="REJILLA_PISO_10" localSheetId="1">#REF!</definedName>
    <definedName name="REJILLA_PISO_10">#REF!</definedName>
    <definedName name="REJILLA_PISO_11" localSheetId="1">#REF!</definedName>
    <definedName name="REJILLA_PISO_11">#REF!</definedName>
    <definedName name="REJILLA_PISO_6" localSheetId="1">#REF!</definedName>
    <definedName name="REJILLA_PISO_6">#REF!</definedName>
    <definedName name="REJILLA_PISO_7" localSheetId="1">#REF!</definedName>
    <definedName name="REJILLA_PISO_7">#REF!</definedName>
    <definedName name="REJILLA_PISO_8" localSheetId="1">#REF!</definedName>
    <definedName name="REJILLA_PISO_8">#REF!</definedName>
    <definedName name="REJILLA_PISO_9" localSheetId="1">#REF!</definedName>
    <definedName name="REJILLA_PISO_9">#REF!</definedName>
    <definedName name="REJILLAS_1x1" localSheetId="1">#REF!</definedName>
    <definedName name="REJILLAS_1x1">#REF!</definedName>
    <definedName name="REJILLAS_1x1_10" localSheetId="1">#REF!</definedName>
    <definedName name="REJILLAS_1x1_10">#REF!</definedName>
    <definedName name="REJILLAS_1x1_11" localSheetId="1">#REF!</definedName>
    <definedName name="REJILLAS_1x1_11">#REF!</definedName>
    <definedName name="REJILLAS_1x1_6" localSheetId="1">#REF!</definedName>
    <definedName name="REJILLAS_1x1_6">#REF!</definedName>
    <definedName name="REJILLAS_1x1_7" localSheetId="1">#REF!</definedName>
    <definedName name="REJILLAS_1x1_7">#REF!</definedName>
    <definedName name="REJILLAS_1x1_8" localSheetId="1">#REF!</definedName>
    <definedName name="REJILLAS_1x1_8">#REF!</definedName>
    <definedName name="REJILLAS_1x1_9" localSheetId="1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 localSheetId="1">#REF!</definedName>
    <definedName name="RETRO_320">#REF!</definedName>
    <definedName name="RETRO_320_10" localSheetId="1">#REF!</definedName>
    <definedName name="RETRO_320_10">#REF!</definedName>
    <definedName name="RETRO_320_11" localSheetId="1">#REF!</definedName>
    <definedName name="RETRO_320_11">#REF!</definedName>
    <definedName name="RETRO_320_6" localSheetId="1">#REF!</definedName>
    <definedName name="RETRO_320_6">#REF!</definedName>
    <definedName name="RETRO_320_7" localSheetId="1">#REF!</definedName>
    <definedName name="RETRO_320_7">#REF!</definedName>
    <definedName name="RETRO_320_8" localSheetId="1">#REF!</definedName>
    <definedName name="RETRO_320_8">#REF!</definedName>
    <definedName name="RETRO_320_9" localSheetId="1">#REF!</definedName>
    <definedName name="RETRO_320_9">#REF!</definedName>
    <definedName name="REVESTIMIENTO_CERAMICA_20x20" localSheetId="1">#REF!</definedName>
    <definedName name="REVESTIMIENTO_CERAMICA_20x20">#REF!</definedName>
    <definedName name="REVESTIMIENTO_CERAMICA_20x20_10" localSheetId="1">#REF!</definedName>
    <definedName name="REVESTIMIENTO_CERAMICA_20x20_10">#REF!</definedName>
    <definedName name="REVESTIMIENTO_CERAMICA_20x20_11" localSheetId="1">#REF!</definedName>
    <definedName name="REVESTIMIENTO_CERAMICA_20x20_11">#REF!</definedName>
    <definedName name="REVESTIMIENTO_CERAMICA_20x20_6" localSheetId="1">#REF!</definedName>
    <definedName name="REVESTIMIENTO_CERAMICA_20x20_6">#REF!</definedName>
    <definedName name="REVESTIMIENTO_CERAMICA_20x20_7" localSheetId="1">#REF!</definedName>
    <definedName name="REVESTIMIENTO_CERAMICA_20x20_7">#REF!</definedName>
    <definedName name="REVESTIMIENTO_CERAMICA_20x20_8" localSheetId="1">#REF!</definedName>
    <definedName name="REVESTIMIENTO_CERAMICA_20x20_8">#REF!</definedName>
    <definedName name="REVESTIMIENTO_CERAMICA_20x20_9" localSheetId="1">#REF!</definedName>
    <definedName name="REVESTIMIENTO_CERAMICA_20x20_9">#REF!</definedName>
    <definedName name="RODILLO_CAT_815" localSheetId="1">#REF!</definedName>
    <definedName name="RODILLO_CAT_815">#REF!</definedName>
    <definedName name="RODILLO_CAT_815_10" localSheetId="1">#REF!</definedName>
    <definedName name="RODILLO_CAT_815_10">#REF!</definedName>
    <definedName name="RODILLO_CAT_815_11" localSheetId="1">#REF!</definedName>
    <definedName name="RODILLO_CAT_815_11">#REF!</definedName>
    <definedName name="RODILLO_CAT_815_6" localSheetId="1">#REF!</definedName>
    <definedName name="RODILLO_CAT_815_6">#REF!</definedName>
    <definedName name="RODILLO_CAT_815_7" localSheetId="1">#REF!</definedName>
    <definedName name="RODILLO_CAT_815_7">#REF!</definedName>
    <definedName name="RODILLO_CAT_815_8" localSheetId="1">#REF!</definedName>
    <definedName name="RODILLO_CAT_815_8">#REF!</definedName>
    <definedName name="RODILLO_CAT_815_9" localSheetId="1">#REF!</definedName>
    <definedName name="RODILLO_CAT_815_9">#REF!</definedName>
    <definedName name="ROSETA" localSheetId="1">#REF!</definedName>
    <definedName name="ROSETA">#REF!</definedName>
    <definedName name="ROSETA_10" localSheetId="1">#REF!</definedName>
    <definedName name="ROSETA_10">#REF!</definedName>
    <definedName name="ROSETA_11" localSheetId="1">#REF!</definedName>
    <definedName name="ROSETA_11">#REF!</definedName>
    <definedName name="ROSETA_6" localSheetId="1">#REF!</definedName>
    <definedName name="ROSETA_6">#REF!</definedName>
    <definedName name="ROSETA_7" localSheetId="1">#REF!</definedName>
    <definedName name="ROSETA_7">#REF!</definedName>
    <definedName name="ROSETA_8" localSheetId="1">#REF!</definedName>
    <definedName name="ROSETA_8">#REF!</definedName>
    <definedName name="ROSETA_9" localSheetId="1">#REF!</definedName>
    <definedName name="ROSETA_9">#REF!</definedName>
    <definedName name="SALARIO" localSheetId="1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 localSheetId="1">#REF!</definedName>
    <definedName name="SDSDFSDFSDF">#REF!</definedName>
    <definedName name="SDSDFSDFSDF_6" localSheetId="1">#REF!</definedName>
    <definedName name="SDSDFSDFSDF_6">#REF!</definedName>
    <definedName name="SEGUETA" localSheetId="1">#REF!</definedName>
    <definedName name="SEGUETA">#REF!</definedName>
    <definedName name="SEGUETA_10" localSheetId="1">#REF!</definedName>
    <definedName name="SEGUETA_10">#REF!</definedName>
    <definedName name="SEGUETA_11" localSheetId="1">#REF!</definedName>
    <definedName name="SEGUETA_11">#REF!</definedName>
    <definedName name="SEGUETA_6" localSheetId="1">#REF!</definedName>
    <definedName name="SEGUETA_6">#REF!</definedName>
    <definedName name="SEGUETA_7" localSheetId="1">#REF!</definedName>
    <definedName name="SEGUETA_7">#REF!</definedName>
    <definedName name="SEGUETA_8" localSheetId="1">#REF!</definedName>
    <definedName name="SEGUETA_8">#REF!</definedName>
    <definedName name="SEGUETA_9" localSheetId="1">#REF!</definedName>
    <definedName name="SEGUETA_9">#REF!</definedName>
    <definedName name="SIERRA_ELECTRICA" localSheetId="1">#REF!</definedName>
    <definedName name="SIERRA_ELECTRICA">#REF!</definedName>
    <definedName name="SIERRA_ELECTRICA_10" localSheetId="1">#REF!</definedName>
    <definedName name="SIERRA_ELECTRICA_10">#REF!</definedName>
    <definedName name="SIERRA_ELECTRICA_11" localSheetId="1">#REF!</definedName>
    <definedName name="SIERRA_ELECTRICA_11">#REF!</definedName>
    <definedName name="SIERRA_ELECTRICA_6" localSheetId="1">#REF!</definedName>
    <definedName name="SIERRA_ELECTRICA_6">#REF!</definedName>
    <definedName name="SIERRA_ELECTRICA_7" localSheetId="1">#REF!</definedName>
    <definedName name="SIERRA_ELECTRICA_7">#REF!</definedName>
    <definedName name="SIERRA_ELECTRICA_8" localSheetId="1">#REF!</definedName>
    <definedName name="SIERRA_ELECTRICA_8">#REF!</definedName>
    <definedName name="SIERRA_ELECTRICA_9" localSheetId="1">#REF!</definedName>
    <definedName name="SIERRA_ELECTRICA_9">#REF!</definedName>
    <definedName name="SIFON_PVC_1_12" localSheetId="1">#REF!</definedName>
    <definedName name="SIFON_PVC_1_12">#REF!</definedName>
    <definedName name="SIFON_PVC_1_12_10" localSheetId="1">#REF!</definedName>
    <definedName name="SIFON_PVC_1_12_10">#REF!</definedName>
    <definedName name="SIFON_PVC_1_12_11" localSheetId="1">#REF!</definedName>
    <definedName name="SIFON_PVC_1_12_11">#REF!</definedName>
    <definedName name="SIFON_PVC_1_12_6" localSheetId="1">#REF!</definedName>
    <definedName name="SIFON_PVC_1_12_6">#REF!</definedName>
    <definedName name="SIFON_PVC_1_12_7" localSheetId="1">#REF!</definedName>
    <definedName name="SIFON_PVC_1_12_7">#REF!</definedName>
    <definedName name="SIFON_PVC_1_12_8" localSheetId="1">#REF!</definedName>
    <definedName name="SIFON_PVC_1_12_8">#REF!</definedName>
    <definedName name="SIFON_PVC_1_12_9" localSheetId="1">#REF!</definedName>
    <definedName name="SIFON_PVC_1_12_9">#REF!</definedName>
    <definedName name="SIFON_PVC_1_14" localSheetId="1">#REF!</definedName>
    <definedName name="SIFON_PVC_1_14">#REF!</definedName>
    <definedName name="SIFON_PVC_1_14_10" localSheetId="1">#REF!</definedName>
    <definedName name="SIFON_PVC_1_14_10">#REF!</definedName>
    <definedName name="SIFON_PVC_1_14_11" localSheetId="1">#REF!</definedName>
    <definedName name="SIFON_PVC_1_14_11">#REF!</definedName>
    <definedName name="SIFON_PVC_1_14_6" localSheetId="1">#REF!</definedName>
    <definedName name="SIFON_PVC_1_14_6">#REF!</definedName>
    <definedName name="SIFON_PVC_1_14_7" localSheetId="1">#REF!</definedName>
    <definedName name="SIFON_PVC_1_14_7">#REF!</definedName>
    <definedName name="SIFON_PVC_1_14_8" localSheetId="1">#REF!</definedName>
    <definedName name="SIFON_PVC_1_14_8">#REF!</definedName>
    <definedName name="SIFON_PVC_1_14_9" localSheetId="1">#REF!</definedName>
    <definedName name="SIFON_PVC_1_14_9">#REF!</definedName>
    <definedName name="SIFON_PVC_2" localSheetId="1">#REF!</definedName>
    <definedName name="SIFON_PVC_2">#REF!</definedName>
    <definedName name="SIFON_PVC_2_10" localSheetId="1">#REF!</definedName>
    <definedName name="SIFON_PVC_2_10">#REF!</definedName>
    <definedName name="SIFON_PVC_2_11" localSheetId="1">#REF!</definedName>
    <definedName name="SIFON_PVC_2_11">#REF!</definedName>
    <definedName name="SIFON_PVC_2_6" localSheetId="1">#REF!</definedName>
    <definedName name="SIFON_PVC_2_6">#REF!</definedName>
    <definedName name="SIFON_PVC_2_7" localSheetId="1">#REF!</definedName>
    <definedName name="SIFON_PVC_2_7">#REF!</definedName>
    <definedName name="SIFON_PVC_2_8" localSheetId="1">#REF!</definedName>
    <definedName name="SIFON_PVC_2_8">#REF!</definedName>
    <definedName name="SIFON_PVC_2_9" localSheetId="1">#REF!</definedName>
    <definedName name="SIFON_PVC_2_9">#REF!</definedName>
    <definedName name="SIFON_PVC_4" localSheetId="1">#REF!</definedName>
    <definedName name="SIFON_PVC_4">#REF!</definedName>
    <definedName name="SIFON_PVC_4_10" localSheetId="1">#REF!</definedName>
    <definedName name="SIFON_PVC_4_10">#REF!</definedName>
    <definedName name="SIFON_PVC_4_11" localSheetId="1">#REF!</definedName>
    <definedName name="SIFON_PVC_4_11">#REF!</definedName>
    <definedName name="SIFON_PVC_4_6" localSheetId="1">#REF!</definedName>
    <definedName name="SIFON_PVC_4_6">#REF!</definedName>
    <definedName name="SIFON_PVC_4_7" localSheetId="1">#REF!</definedName>
    <definedName name="SIFON_PVC_4_7">#REF!</definedName>
    <definedName name="SIFON_PVC_4_8" localSheetId="1">#REF!</definedName>
    <definedName name="SIFON_PVC_4_8">#REF!</definedName>
    <definedName name="SIFON_PVC_4_9" localSheetId="1">#REF!</definedName>
    <definedName name="SIFON_PVC_4_9">#REF!</definedName>
    <definedName name="SILICONE" localSheetId="1">#REF!</definedName>
    <definedName name="SILICONE">#REF!</definedName>
    <definedName name="SILICONE_10" localSheetId="1">#REF!</definedName>
    <definedName name="SILICONE_10">#REF!</definedName>
    <definedName name="SILICONE_11" localSheetId="1">#REF!</definedName>
    <definedName name="SILICONE_11">#REF!</definedName>
    <definedName name="SILICONE_6" localSheetId="1">#REF!</definedName>
    <definedName name="SILICONE_6">#REF!</definedName>
    <definedName name="SILICONE_7" localSheetId="1">#REF!</definedName>
    <definedName name="SILICONE_7">#REF!</definedName>
    <definedName name="SILICONE_8" localSheetId="1">#REF!</definedName>
    <definedName name="SILICONE_8">#REF!</definedName>
    <definedName name="SILICONE_9" localSheetId="1">#REF!</definedName>
    <definedName name="SILICONE_9">#REF!</definedName>
    <definedName name="SOLDADORA" localSheetId="1">#REF!</definedName>
    <definedName name="SOLDADORA">#REF!</definedName>
    <definedName name="SOLDADORA_10" localSheetId="1">#REF!</definedName>
    <definedName name="SOLDADORA_10">#REF!</definedName>
    <definedName name="SOLDADORA_11" localSheetId="1">#REF!</definedName>
    <definedName name="SOLDADORA_11">#REF!</definedName>
    <definedName name="SOLDADORA_6" localSheetId="1">#REF!</definedName>
    <definedName name="SOLDADORA_6">#REF!</definedName>
    <definedName name="SOLDADORA_7" localSheetId="1">#REF!</definedName>
    <definedName name="SOLDADORA_7">#REF!</definedName>
    <definedName name="SOLDADORA_8" localSheetId="1">#REF!</definedName>
    <definedName name="SOLDADORA_8">#REF!</definedName>
    <definedName name="SOLDADORA_9" localSheetId="1">#REF!</definedName>
    <definedName name="SOLDADORA_9">#REF!</definedName>
    <definedName name="spm" localSheetId="1">#REF!</definedName>
    <definedName name="spm">#REF!</definedName>
    <definedName name="SS">[18]M.O.!$C$12</definedName>
    <definedName name="SSSSSSS" localSheetId="0">#REF!</definedName>
    <definedName name="SSSSSSS" localSheetId="1">#REF!</definedName>
    <definedName name="SSSSSSS">#REF!</definedName>
    <definedName name="SSSSSSSSSS" localSheetId="1">#REF!</definedName>
    <definedName name="SSSSSSSSSS">#REF!</definedName>
    <definedName name="SUB" localSheetId="0">[53]presupuesto!#REF!</definedName>
    <definedName name="SUB" localSheetId="1">[53]presupuesto!#REF!</definedName>
    <definedName name="SUB">[53]presupuesto!#REF!</definedName>
    <definedName name="SUB_3">#N/A</definedName>
    <definedName name="SUB_TOTAL" localSheetId="0">#REF!</definedName>
    <definedName name="SUB_TOTAL" localSheetId="1">#REF!</definedName>
    <definedName name="SUB_TOTAL">#REF!</definedName>
    <definedName name="SUB_TOTAL_10" localSheetId="1">#REF!</definedName>
    <definedName name="SUB_TOTAL_10">#REF!</definedName>
    <definedName name="SUB_TOTAL_11" localSheetId="1">#REF!</definedName>
    <definedName name="SUB_TOTAL_11">#REF!</definedName>
    <definedName name="SUB_TOTAL_6" localSheetId="1">#REF!</definedName>
    <definedName name="SUB_TOTAL_6">#REF!</definedName>
    <definedName name="SUB_TOTAL_7" localSheetId="1">#REF!</definedName>
    <definedName name="SUB_TOTAL_7">#REF!</definedName>
    <definedName name="SUB_TOTAL_8" localSheetId="1">#REF!</definedName>
    <definedName name="SUB_TOTAL_8">#REF!</definedName>
    <definedName name="SUB_TOTAL_9" localSheetId="1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 localSheetId="1">#REF!</definedName>
    <definedName name="TANQUE_55Gls">#REF!</definedName>
    <definedName name="TANQUE_55Gls_10" localSheetId="1">#REF!</definedName>
    <definedName name="TANQUE_55Gls_10">#REF!</definedName>
    <definedName name="TANQUE_55Gls_11" localSheetId="1">#REF!</definedName>
    <definedName name="TANQUE_55Gls_11">#REF!</definedName>
    <definedName name="TANQUE_55Gls_6" localSheetId="1">#REF!</definedName>
    <definedName name="TANQUE_55Gls_6">#REF!</definedName>
    <definedName name="TANQUE_55Gls_7" localSheetId="1">#REF!</definedName>
    <definedName name="TANQUE_55Gls_7">#REF!</definedName>
    <definedName name="TANQUE_55Gls_8" localSheetId="1">#REF!</definedName>
    <definedName name="TANQUE_55Gls_8">#REF!</definedName>
    <definedName name="TANQUE_55Gls_9" localSheetId="1">#REF!</definedName>
    <definedName name="TANQUE_55Gls_9">#REF!</definedName>
    <definedName name="TAPA_ALUMINIO_1x1" localSheetId="1">#REF!</definedName>
    <definedName name="TAPA_ALUMINIO_1x1">#REF!</definedName>
    <definedName name="TAPA_ALUMINIO_1x1_10" localSheetId="1">#REF!</definedName>
    <definedName name="TAPA_ALUMINIO_1x1_10">#REF!</definedName>
    <definedName name="TAPA_ALUMINIO_1x1_11" localSheetId="1">#REF!</definedName>
    <definedName name="TAPA_ALUMINIO_1x1_11">#REF!</definedName>
    <definedName name="TAPA_ALUMINIO_1x1_6" localSheetId="1">#REF!</definedName>
    <definedName name="TAPA_ALUMINIO_1x1_6">#REF!</definedName>
    <definedName name="TAPA_ALUMINIO_1x1_7" localSheetId="1">#REF!</definedName>
    <definedName name="TAPA_ALUMINIO_1x1_7">#REF!</definedName>
    <definedName name="TAPA_ALUMINIO_1x1_8" localSheetId="1">#REF!</definedName>
    <definedName name="TAPA_ALUMINIO_1x1_8">#REF!</definedName>
    <definedName name="TAPA_ALUMINIO_1x1_9" localSheetId="1">#REF!</definedName>
    <definedName name="TAPA_ALUMINIO_1x1_9">#REF!</definedName>
    <definedName name="TAPA_REGISTRO_HF" localSheetId="1">#REF!</definedName>
    <definedName name="TAPA_REGISTRO_HF">#REF!</definedName>
    <definedName name="TAPA_REGISTRO_HF_10" localSheetId="1">#REF!</definedName>
    <definedName name="TAPA_REGISTRO_HF_10">#REF!</definedName>
    <definedName name="TAPA_REGISTRO_HF_11" localSheetId="1">#REF!</definedName>
    <definedName name="TAPA_REGISTRO_HF_11">#REF!</definedName>
    <definedName name="TAPA_REGISTRO_HF_6" localSheetId="1">#REF!</definedName>
    <definedName name="TAPA_REGISTRO_HF_6">#REF!</definedName>
    <definedName name="TAPA_REGISTRO_HF_7" localSheetId="1">#REF!</definedName>
    <definedName name="TAPA_REGISTRO_HF_7">#REF!</definedName>
    <definedName name="TAPA_REGISTRO_HF_8" localSheetId="1">#REF!</definedName>
    <definedName name="TAPA_REGISTRO_HF_8">#REF!</definedName>
    <definedName name="TAPA_REGISTRO_HF_9" localSheetId="1">#REF!</definedName>
    <definedName name="TAPA_REGISTRO_HF_9">#REF!</definedName>
    <definedName name="TAPA_REGISTRO_HF_LIVIANA" localSheetId="1">#REF!</definedName>
    <definedName name="TAPA_REGISTRO_HF_LIVIANA">#REF!</definedName>
    <definedName name="TAPA_REGISTRO_HF_LIVIANA_10" localSheetId="1">#REF!</definedName>
    <definedName name="TAPA_REGISTRO_HF_LIVIANA_10">#REF!</definedName>
    <definedName name="TAPA_REGISTRO_HF_LIVIANA_11" localSheetId="1">#REF!</definedName>
    <definedName name="TAPA_REGISTRO_HF_LIVIANA_11">#REF!</definedName>
    <definedName name="TAPA_REGISTRO_HF_LIVIANA_6" localSheetId="1">#REF!</definedName>
    <definedName name="TAPA_REGISTRO_HF_LIVIANA_6">#REF!</definedName>
    <definedName name="TAPA_REGISTRO_HF_LIVIANA_7" localSheetId="1">#REF!</definedName>
    <definedName name="TAPA_REGISTRO_HF_LIVIANA_7">#REF!</definedName>
    <definedName name="TAPA_REGISTRO_HF_LIVIANA_8" localSheetId="1">#REF!</definedName>
    <definedName name="TAPA_REGISTRO_HF_LIVIANA_8">#REF!</definedName>
    <definedName name="TAPA_REGISTRO_HF_LIVIANA_9" localSheetId="1">#REF!</definedName>
    <definedName name="TAPA_REGISTRO_HF_LIVIANA_9">#REF!</definedName>
    <definedName name="TAPE_3M" localSheetId="1">#REF!</definedName>
    <definedName name="TAPE_3M">#REF!</definedName>
    <definedName name="TAPE_3M_10" localSheetId="1">#REF!</definedName>
    <definedName name="TAPE_3M_10">#REF!</definedName>
    <definedName name="TAPE_3M_11" localSheetId="1">#REF!</definedName>
    <definedName name="TAPE_3M_11">#REF!</definedName>
    <definedName name="TAPE_3M_6" localSheetId="1">#REF!</definedName>
    <definedName name="TAPE_3M_6">#REF!</definedName>
    <definedName name="TAPE_3M_7" localSheetId="1">#REF!</definedName>
    <definedName name="TAPE_3M_7">#REF!</definedName>
    <definedName name="TAPE_3M_8" localSheetId="1">#REF!</definedName>
    <definedName name="TAPE_3M_8">#REF!</definedName>
    <definedName name="TAPE_3M_9" localSheetId="1">#REF!</definedName>
    <definedName name="TAPE_3M_9">#REF!</definedName>
    <definedName name="TC" localSheetId="1">#REF!</definedName>
    <definedName name="TC">#REF!</definedName>
    <definedName name="TEE_ACERO_12x8" localSheetId="1">#REF!</definedName>
    <definedName name="TEE_ACERO_12x8">#REF!</definedName>
    <definedName name="TEE_ACERO_12x8_10" localSheetId="1">#REF!</definedName>
    <definedName name="TEE_ACERO_12x8_10">#REF!</definedName>
    <definedName name="TEE_ACERO_12x8_11" localSheetId="1">#REF!</definedName>
    <definedName name="TEE_ACERO_12x8_11">#REF!</definedName>
    <definedName name="TEE_ACERO_12x8_6" localSheetId="1">#REF!</definedName>
    <definedName name="TEE_ACERO_12x8_6">#REF!</definedName>
    <definedName name="TEE_ACERO_12x8_7" localSheetId="1">#REF!</definedName>
    <definedName name="TEE_ACERO_12x8_7">#REF!</definedName>
    <definedName name="TEE_ACERO_12x8_8" localSheetId="1">#REF!</definedName>
    <definedName name="TEE_ACERO_12x8_8">#REF!</definedName>
    <definedName name="TEE_ACERO_12x8_9" localSheetId="1">#REF!</definedName>
    <definedName name="TEE_ACERO_12x8_9">#REF!</definedName>
    <definedName name="TEE_ACERO_16x12" localSheetId="1">#REF!</definedName>
    <definedName name="TEE_ACERO_16x12">#REF!</definedName>
    <definedName name="TEE_ACERO_16x12_10" localSheetId="1">#REF!</definedName>
    <definedName name="TEE_ACERO_16x12_10">#REF!</definedName>
    <definedName name="TEE_ACERO_16x12_11" localSheetId="1">#REF!</definedName>
    <definedName name="TEE_ACERO_16x12_11">#REF!</definedName>
    <definedName name="TEE_ACERO_16x12_6" localSheetId="1">#REF!</definedName>
    <definedName name="TEE_ACERO_16x12_6">#REF!</definedName>
    <definedName name="TEE_ACERO_16x12_7" localSheetId="1">#REF!</definedName>
    <definedName name="TEE_ACERO_16x12_7">#REF!</definedName>
    <definedName name="TEE_ACERO_16x12_8" localSheetId="1">#REF!</definedName>
    <definedName name="TEE_ACERO_16x12_8">#REF!</definedName>
    <definedName name="TEE_ACERO_16x12_9" localSheetId="1">#REF!</definedName>
    <definedName name="TEE_ACERO_16x12_9">#REF!</definedName>
    <definedName name="TEE_ACERO_16x16" localSheetId="1">#REF!</definedName>
    <definedName name="TEE_ACERO_16x16">#REF!</definedName>
    <definedName name="TEE_ACERO_16x16_10" localSheetId="1">#REF!</definedName>
    <definedName name="TEE_ACERO_16x16_10">#REF!</definedName>
    <definedName name="TEE_ACERO_16x16_11" localSheetId="1">#REF!</definedName>
    <definedName name="TEE_ACERO_16x16_11">#REF!</definedName>
    <definedName name="TEE_ACERO_16x16_6" localSheetId="1">#REF!</definedName>
    <definedName name="TEE_ACERO_16x16_6">#REF!</definedName>
    <definedName name="TEE_ACERO_16x16_7" localSheetId="1">#REF!</definedName>
    <definedName name="TEE_ACERO_16x16_7">#REF!</definedName>
    <definedName name="TEE_ACERO_16x16_8" localSheetId="1">#REF!</definedName>
    <definedName name="TEE_ACERO_16x16_8">#REF!</definedName>
    <definedName name="TEE_ACERO_16x16_9" localSheetId="1">#REF!</definedName>
    <definedName name="TEE_ACERO_16x16_9">#REF!</definedName>
    <definedName name="TEE_ACERO_16x6" localSheetId="1">#REF!</definedName>
    <definedName name="TEE_ACERO_16x6">#REF!</definedName>
    <definedName name="TEE_ACERO_16x6_10" localSheetId="1">#REF!</definedName>
    <definedName name="TEE_ACERO_16x6_10">#REF!</definedName>
    <definedName name="TEE_ACERO_16x6_11" localSheetId="1">#REF!</definedName>
    <definedName name="TEE_ACERO_16x6_11">#REF!</definedName>
    <definedName name="TEE_ACERO_16x6_6" localSheetId="1">#REF!</definedName>
    <definedName name="TEE_ACERO_16x6_6">#REF!</definedName>
    <definedName name="TEE_ACERO_16x6_7" localSheetId="1">#REF!</definedName>
    <definedName name="TEE_ACERO_16x6_7">#REF!</definedName>
    <definedName name="TEE_ACERO_16x6_8" localSheetId="1">#REF!</definedName>
    <definedName name="TEE_ACERO_16x6_8">#REF!</definedName>
    <definedName name="TEE_ACERO_16x6_9" localSheetId="1">#REF!</definedName>
    <definedName name="TEE_ACERO_16x6_9">#REF!</definedName>
    <definedName name="TEE_ACERO_16x8" localSheetId="1">#REF!</definedName>
    <definedName name="TEE_ACERO_16x8">#REF!</definedName>
    <definedName name="TEE_ACERO_16x8_10" localSheetId="1">#REF!</definedName>
    <definedName name="TEE_ACERO_16x8_10">#REF!</definedName>
    <definedName name="TEE_ACERO_16x8_11" localSheetId="1">#REF!</definedName>
    <definedName name="TEE_ACERO_16x8_11">#REF!</definedName>
    <definedName name="TEE_ACERO_16x8_6" localSheetId="1">#REF!</definedName>
    <definedName name="TEE_ACERO_16x8_6">#REF!</definedName>
    <definedName name="TEE_ACERO_16x8_7" localSheetId="1">#REF!</definedName>
    <definedName name="TEE_ACERO_16x8_7">#REF!</definedName>
    <definedName name="TEE_ACERO_16x8_8" localSheetId="1">#REF!</definedName>
    <definedName name="TEE_ACERO_16x8_8">#REF!</definedName>
    <definedName name="TEE_ACERO_16x8_9" localSheetId="1">#REF!</definedName>
    <definedName name="TEE_ACERO_16x8_9">#REF!</definedName>
    <definedName name="TEE_ACERO_20x16" localSheetId="1">#REF!</definedName>
    <definedName name="TEE_ACERO_20x16">#REF!</definedName>
    <definedName name="TEE_ACERO_20x16_10" localSheetId="1">#REF!</definedName>
    <definedName name="TEE_ACERO_20x16_10">#REF!</definedName>
    <definedName name="TEE_ACERO_20x16_11" localSheetId="1">#REF!</definedName>
    <definedName name="TEE_ACERO_20x16_11">#REF!</definedName>
    <definedName name="TEE_ACERO_20x16_6" localSheetId="1">#REF!</definedName>
    <definedName name="TEE_ACERO_20x16_6">#REF!</definedName>
    <definedName name="TEE_ACERO_20x16_7" localSheetId="1">#REF!</definedName>
    <definedName name="TEE_ACERO_20x16_7">#REF!</definedName>
    <definedName name="TEE_ACERO_20x16_8" localSheetId="1">#REF!</definedName>
    <definedName name="TEE_ACERO_20x16_8">#REF!</definedName>
    <definedName name="TEE_ACERO_20x16_9" localSheetId="1">#REF!</definedName>
    <definedName name="TEE_ACERO_20x16_9">#REF!</definedName>
    <definedName name="TEE_CPVC_12" localSheetId="1">#REF!</definedName>
    <definedName name="TEE_CPVC_12">#REF!</definedName>
    <definedName name="TEE_CPVC_12_10" localSheetId="1">#REF!</definedName>
    <definedName name="TEE_CPVC_12_10">#REF!</definedName>
    <definedName name="TEE_CPVC_12_11" localSheetId="1">#REF!</definedName>
    <definedName name="TEE_CPVC_12_11">#REF!</definedName>
    <definedName name="TEE_CPVC_12_6" localSheetId="1">#REF!</definedName>
    <definedName name="TEE_CPVC_12_6">#REF!</definedName>
    <definedName name="TEE_CPVC_12_7" localSheetId="1">#REF!</definedName>
    <definedName name="TEE_CPVC_12_7">#REF!</definedName>
    <definedName name="TEE_CPVC_12_8" localSheetId="1">#REF!</definedName>
    <definedName name="TEE_CPVC_12_8">#REF!</definedName>
    <definedName name="TEE_CPVC_12_9" localSheetId="1">#REF!</definedName>
    <definedName name="TEE_CPVC_12_9">#REF!</definedName>
    <definedName name="TEE_HG_1" localSheetId="1">#REF!</definedName>
    <definedName name="TEE_HG_1">#REF!</definedName>
    <definedName name="TEE_HG_1_10" localSheetId="1">#REF!</definedName>
    <definedName name="TEE_HG_1_10">#REF!</definedName>
    <definedName name="TEE_HG_1_11" localSheetId="1">#REF!</definedName>
    <definedName name="TEE_HG_1_11">#REF!</definedName>
    <definedName name="TEE_HG_1_12" localSheetId="1">#REF!</definedName>
    <definedName name="TEE_HG_1_12">#REF!</definedName>
    <definedName name="TEE_HG_1_12_10" localSheetId="1">#REF!</definedName>
    <definedName name="TEE_HG_1_12_10">#REF!</definedName>
    <definedName name="TEE_HG_1_12_11" localSheetId="1">#REF!</definedName>
    <definedName name="TEE_HG_1_12_11">#REF!</definedName>
    <definedName name="TEE_HG_1_12_6" localSheetId="1">#REF!</definedName>
    <definedName name="TEE_HG_1_12_6">#REF!</definedName>
    <definedName name="TEE_HG_1_12_7" localSheetId="1">#REF!</definedName>
    <definedName name="TEE_HG_1_12_7">#REF!</definedName>
    <definedName name="TEE_HG_1_12_8" localSheetId="1">#REF!</definedName>
    <definedName name="TEE_HG_1_12_8">#REF!</definedName>
    <definedName name="TEE_HG_1_12_9" localSheetId="1">#REF!</definedName>
    <definedName name="TEE_HG_1_12_9">#REF!</definedName>
    <definedName name="TEE_HG_1_6" localSheetId="1">#REF!</definedName>
    <definedName name="TEE_HG_1_6">#REF!</definedName>
    <definedName name="TEE_HG_1_7" localSheetId="1">#REF!</definedName>
    <definedName name="TEE_HG_1_7">#REF!</definedName>
    <definedName name="TEE_HG_1_8" localSheetId="1">#REF!</definedName>
    <definedName name="TEE_HG_1_8">#REF!</definedName>
    <definedName name="TEE_HG_1_9" localSheetId="1">#REF!</definedName>
    <definedName name="TEE_HG_1_9">#REF!</definedName>
    <definedName name="TEE_HG_12" localSheetId="1">#REF!</definedName>
    <definedName name="TEE_HG_12">#REF!</definedName>
    <definedName name="TEE_HG_12_10" localSheetId="1">#REF!</definedName>
    <definedName name="TEE_HG_12_10">#REF!</definedName>
    <definedName name="TEE_HG_12_11" localSheetId="1">#REF!</definedName>
    <definedName name="TEE_HG_12_11">#REF!</definedName>
    <definedName name="TEE_HG_12_6" localSheetId="1">#REF!</definedName>
    <definedName name="TEE_HG_12_6">#REF!</definedName>
    <definedName name="TEE_HG_12_7" localSheetId="1">#REF!</definedName>
    <definedName name="TEE_HG_12_7">#REF!</definedName>
    <definedName name="TEE_HG_12_8" localSheetId="1">#REF!</definedName>
    <definedName name="TEE_HG_12_8">#REF!</definedName>
    <definedName name="TEE_HG_12_9" localSheetId="1">#REF!</definedName>
    <definedName name="TEE_HG_12_9">#REF!</definedName>
    <definedName name="TEE_HG_34" localSheetId="1">#REF!</definedName>
    <definedName name="TEE_HG_34">#REF!</definedName>
    <definedName name="TEE_HG_34_10" localSheetId="1">#REF!</definedName>
    <definedName name="TEE_HG_34_10">#REF!</definedName>
    <definedName name="TEE_HG_34_11" localSheetId="1">#REF!</definedName>
    <definedName name="TEE_HG_34_11">#REF!</definedName>
    <definedName name="TEE_HG_34_6" localSheetId="1">#REF!</definedName>
    <definedName name="TEE_HG_34_6">#REF!</definedName>
    <definedName name="TEE_HG_34_7" localSheetId="1">#REF!</definedName>
    <definedName name="TEE_HG_34_7">#REF!</definedName>
    <definedName name="TEE_HG_34_8" localSheetId="1">#REF!</definedName>
    <definedName name="TEE_HG_34_8">#REF!</definedName>
    <definedName name="TEE_HG_34_9" localSheetId="1">#REF!</definedName>
    <definedName name="TEE_HG_34_9">#REF!</definedName>
    <definedName name="TEE_PVC_PRES_1" localSheetId="1">#REF!</definedName>
    <definedName name="TEE_PVC_PRES_1">#REF!</definedName>
    <definedName name="TEE_PVC_PRES_1_10" localSheetId="1">#REF!</definedName>
    <definedName name="TEE_PVC_PRES_1_10">#REF!</definedName>
    <definedName name="TEE_PVC_PRES_1_11" localSheetId="1">#REF!</definedName>
    <definedName name="TEE_PVC_PRES_1_11">#REF!</definedName>
    <definedName name="TEE_PVC_PRES_1_6" localSheetId="1">#REF!</definedName>
    <definedName name="TEE_PVC_PRES_1_6">#REF!</definedName>
    <definedName name="TEE_PVC_PRES_1_7" localSheetId="1">#REF!</definedName>
    <definedName name="TEE_PVC_PRES_1_7">#REF!</definedName>
    <definedName name="TEE_PVC_PRES_1_8" localSheetId="1">#REF!</definedName>
    <definedName name="TEE_PVC_PRES_1_8">#REF!</definedName>
    <definedName name="TEE_PVC_PRES_1_9" localSheetId="1">#REF!</definedName>
    <definedName name="TEE_PVC_PRES_1_9">#REF!</definedName>
    <definedName name="TEE_PVC_PRES_12" localSheetId="1">#REF!</definedName>
    <definedName name="TEE_PVC_PRES_12">#REF!</definedName>
    <definedName name="TEE_PVC_PRES_12_10" localSheetId="1">#REF!</definedName>
    <definedName name="TEE_PVC_PRES_12_10">#REF!</definedName>
    <definedName name="TEE_PVC_PRES_12_11" localSheetId="1">#REF!</definedName>
    <definedName name="TEE_PVC_PRES_12_11">#REF!</definedName>
    <definedName name="TEE_PVC_PRES_12_6" localSheetId="1">#REF!</definedName>
    <definedName name="TEE_PVC_PRES_12_6">#REF!</definedName>
    <definedName name="TEE_PVC_PRES_12_7" localSheetId="1">#REF!</definedName>
    <definedName name="TEE_PVC_PRES_12_7">#REF!</definedName>
    <definedName name="TEE_PVC_PRES_12_8" localSheetId="1">#REF!</definedName>
    <definedName name="TEE_PVC_PRES_12_8">#REF!</definedName>
    <definedName name="TEE_PVC_PRES_12_9" localSheetId="1">#REF!</definedName>
    <definedName name="TEE_PVC_PRES_12_9">#REF!</definedName>
    <definedName name="TEE_PVC_PRES_34" localSheetId="1">#REF!</definedName>
    <definedName name="TEE_PVC_PRES_34">#REF!</definedName>
    <definedName name="TEE_PVC_PRES_34_10" localSheetId="1">#REF!</definedName>
    <definedName name="TEE_PVC_PRES_34_10">#REF!</definedName>
    <definedName name="TEE_PVC_PRES_34_11" localSheetId="1">#REF!</definedName>
    <definedName name="TEE_PVC_PRES_34_11">#REF!</definedName>
    <definedName name="TEE_PVC_PRES_34_6" localSheetId="1">#REF!</definedName>
    <definedName name="TEE_PVC_PRES_34_6">#REF!</definedName>
    <definedName name="TEE_PVC_PRES_34_7" localSheetId="1">#REF!</definedName>
    <definedName name="TEE_PVC_PRES_34_7">#REF!</definedName>
    <definedName name="TEE_PVC_PRES_34_8" localSheetId="1">#REF!</definedName>
    <definedName name="TEE_PVC_PRES_34_8">#REF!</definedName>
    <definedName name="TEE_PVC_PRES_34_9" localSheetId="1">#REF!</definedName>
    <definedName name="TEE_PVC_PRES_34_9">#REF!</definedName>
    <definedName name="TEFLON" localSheetId="1">#REF!</definedName>
    <definedName name="TEFLON">#REF!</definedName>
    <definedName name="TEFLON_10" localSheetId="1">#REF!</definedName>
    <definedName name="TEFLON_10">#REF!</definedName>
    <definedName name="TEFLON_11" localSheetId="1">#REF!</definedName>
    <definedName name="TEFLON_11">#REF!</definedName>
    <definedName name="TEFLON_6" localSheetId="1">#REF!</definedName>
    <definedName name="TEFLON_6">#REF!</definedName>
    <definedName name="TEFLON_7" localSheetId="1">#REF!</definedName>
    <definedName name="TEFLON_7">#REF!</definedName>
    <definedName name="TEFLON_8" localSheetId="1">#REF!</definedName>
    <definedName name="TEFLON_8">#REF!</definedName>
    <definedName name="TEFLON_9" localSheetId="1">#REF!</definedName>
    <definedName name="TEFLON_9">#REF!</definedName>
    <definedName name="THINNER" localSheetId="1">#REF!</definedName>
    <definedName name="THINNER">#REF!</definedName>
    <definedName name="THINNER_10" localSheetId="1">#REF!</definedName>
    <definedName name="THINNER_10">#REF!</definedName>
    <definedName name="THINNER_11" localSheetId="1">#REF!</definedName>
    <definedName name="THINNER_11">#REF!</definedName>
    <definedName name="THINNER_6" localSheetId="1">#REF!</definedName>
    <definedName name="THINNER_6">#REF!</definedName>
    <definedName name="THINNER_7" localSheetId="1">#REF!</definedName>
    <definedName name="THINNER_7">#REF!</definedName>
    <definedName name="THINNER_8" localSheetId="1">#REF!</definedName>
    <definedName name="THINNER_8">#REF!</definedName>
    <definedName name="THINNER_9" localSheetId="1">#REF!</definedName>
    <definedName name="THINNER_9">#REF!</definedName>
    <definedName name="_xlnm.Print_Titles" localSheetId="1">'LOTE 7'!$1:$10</definedName>
    <definedName name="_xlnm.Print_Titles">#N/A</definedName>
    <definedName name="TNC" localSheetId="0">#REF!</definedName>
    <definedName name="TNC" localSheetId="1">#REF!</definedName>
    <definedName name="TNC">#REF!</definedName>
    <definedName name="Tolas" localSheetId="1">#REF!</definedName>
    <definedName name="Tolas">#REF!</definedName>
    <definedName name="Tolas_3">"$#REF!.$B$13"</definedName>
    <definedName name="Tolas_8" localSheetId="0">#REF!</definedName>
    <definedName name="Tolas_8" localSheetId="1">#REF!</definedName>
    <definedName name="Tolas_8">#REF!</definedName>
    <definedName name="TOMACORRIENTE_110V" localSheetId="1">#REF!</definedName>
    <definedName name="TOMACORRIENTE_110V">#REF!</definedName>
    <definedName name="TOMACORRIENTE_110V_10" localSheetId="1">#REF!</definedName>
    <definedName name="TOMACORRIENTE_110V_10">#REF!</definedName>
    <definedName name="TOMACORRIENTE_110V_11" localSheetId="1">#REF!</definedName>
    <definedName name="TOMACORRIENTE_110V_11">#REF!</definedName>
    <definedName name="TOMACORRIENTE_110V_6" localSheetId="1">#REF!</definedName>
    <definedName name="TOMACORRIENTE_110V_6">#REF!</definedName>
    <definedName name="TOMACORRIENTE_110V_7" localSheetId="1">#REF!</definedName>
    <definedName name="TOMACORRIENTE_110V_7">#REF!</definedName>
    <definedName name="TOMACORRIENTE_110V_8" localSheetId="1">#REF!</definedName>
    <definedName name="TOMACORRIENTE_110V_8">#REF!</definedName>
    <definedName name="TOMACORRIENTE_110V_9" localSheetId="1">#REF!</definedName>
    <definedName name="TOMACORRIENTE_110V_9">#REF!</definedName>
    <definedName name="TOMACORRIENTE_220V_SENC" localSheetId="1">#REF!</definedName>
    <definedName name="TOMACORRIENTE_220V_SENC">#REF!</definedName>
    <definedName name="TOMACORRIENTE_220V_SENC_10" localSheetId="1">#REF!</definedName>
    <definedName name="TOMACORRIENTE_220V_SENC_10">#REF!</definedName>
    <definedName name="TOMACORRIENTE_220V_SENC_11" localSheetId="1">#REF!</definedName>
    <definedName name="TOMACORRIENTE_220V_SENC_11">#REF!</definedName>
    <definedName name="TOMACORRIENTE_220V_SENC_6" localSheetId="1">#REF!</definedName>
    <definedName name="TOMACORRIENTE_220V_SENC_6">#REF!</definedName>
    <definedName name="TOMACORRIENTE_220V_SENC_7" localSheetId="1">#REF!</definedName>
    <definedName name="TOMACORRIENTE_220V_SENC_7">#REF!</definedName>
    <definedName name="TOMACORRIENTE_220V_SENC_8" localSheetId="1">#REF!</definedName>
    <definedName name="TOMACORRIENTE_220V_SENC_8">#REF!</definedName>
    <definedName name="TOMACORRIENTE_220V_SENC_9" localSheetId="1">#REF!</definedName>
    <definedName name="TOMACORRIENTE_220V_SENC_9">#REF!</definedName>
    <definedName name="TOMACORRIENTE_30a" localSheetId="1">#REF!</definedName>
    <definedName name="TOMACORRIENTE_30a">#REF!</definedName>
    <definedName name="TOMACORRIENTE_30a_10" localSheetId="1">#REF!</definedName>
    <definedName name="TOMACORRIENTE_30a_10">#REF!</definedName>
    <definedName name="TOMACORRIENTE_30a_11" localSheetId="1">#REF!</definedName>
    <definedName name="TOMACORRIENTE_30a_11">#REF!</definedName>
    <definedName name="TOMACORRIENTE_30a_6" localSheetId="1">#REF!</definedName>
    <definedName name="TOMACORRIENTE_30a_6">#REF!</definedName>
    <definedName name="TOMACORRIENTE_30a_7" localSheetId="1">#REF!</definedName>
    <definedName name="TOMACORRIENTE_30a_7">#REF!</definedName>
    <definedName name="TOMACORRIENTE_30a_8" localSheetId="1">#REF!</definedName>
    <definedName name="TOMACORRIENTE_30a_8">#REF!</definedName>
    <definedName name="TOMACORRIENTE_30a_9" localSheetId="1">#REF!</definedName>
    <definedName name="TOMACORRIENTE_30a_9">#REF!</definedName>
    <definedName name="TOPOGRAFIA_3">#N/A</definedName>
    <definedName name="Topografo" localSheetId="0">#REF!</definedName>
    <definedName name="Topografo" localSheetId="1">#REF!</definedName>
    <definedName name="Topografo">#REF!</definedName>
    <definedName name="Topografo_10" localSheetId="1">#REF!</definedName>
    <definedName name="Topografo_10">#REF!</definedName>
    <definedName name="Topografo_11" localSheetId="1">#REF!</definedName>
    <definedName name="Topografo_11">#REF!</definedName>
    <definedName name="Topografo_6" localSheetId="1">#REF!</definedName>
    <definedName name="Topografo_6">#REF!</definedName>
    <definedName name="Topografo_7" localSheetId="1">#REF!</definedName>
    <definedName name="Topografo_7">#REF!</definedName>
    <definedName name="Topografo_8" localSheetId="1">#REF!</definedName>
    <definedName name="Topografo_8">#REF!</definedName>
    <definedName name="Topografo_9" localSheetId="1">#REF!</definedName>
    <definedName name="Topografo_9">#REF!</definedName>
    <definedName name="TORNILLOS" localSheetId="1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 localSheetId="1">#REF!</definedName>
    <definedName name="TORNILLOS_8">#REF!</definedName>
    <definedName name="TORNILLOS_INODORO" localSheetId="1">#REF!</definedName>
    <definedName name="TORNILLOS_INODORO">#REF!</definedName>
    <definedName name="TORNILLOS_INODORO_10" localSheetId="1">#REF!</definedName>
    <definedName name="TORNILLOS_INODORO_10">#REF!</definedName>
    <definedName name="TORNILLOS_INODORO_11" localSheetId="1">#REF!</definedName>
    <definedName name="TORNILLOS_INODORO_11">#REF!</definedName>
    <definedName name="TORNILLOS_INODORO_6" localSheetId="1">#REF!</definedName>
    <definedName name="TORNILLOS_INODORO_6">#REF!</definedName>
    <definedName name="TORNILLOS_INODORO_7" localSheetId="1">#REF!</definedName>
    <definedName name="TORNILLOS_INODORO_7">#REF!</definedName>
    <definedName name="TORNILLOS_INODORO_8" localSheetId="1">#REF!</definedName>
    <definedName name="TORNILLOS_INODORO_8">#REF!</definedName>
    <definedName name="TORNILLOS_INODORO_9" localSheetId="1">#REF!</definedName>
    <definedName name="TORNILLOS_INODORO_9">#REF!</definedName>
    <definedName name="totalgeneral_3">"$#REF!.$M$56"</definedName>
    <definedName name="TRACTOR_D8K" localSheetId="0">#REF!</definedName>
    <definedName name="TRACTOR_D8K" localSheetId="1">#REF!</definedName>
    <definedName name="TRACTOR_D8K">#REF!</definedName>
    <definedName name="TRACTOR_D8K_10" localSheetId="1">#REF!</definedName>
    <definedName name="TRACTOR_D8K_10">#REF!</definedName>
    <definedName name="TRACTOR_D8K_11" localSheetId="1">#REF!</definedName>
    <definedName name="TRACTOR_D8K_11">#REF!</definedName>
    <definedName name="TRACTOR_D8K_6" localSheetId="1">#REF!</definedName>
    <definedName name="TRACTOR_D8K_6">#REF!</definedName>
    <definedName name="TRACTOR_D8K_7" localSheetId="1">#REF!</definedName>
    <definedName name="TRACTOR_D8K_7">#REF!</definedName>
    <definedName name="TRACTOR_D8K_8" localSheetId="1">#REF!</definedName>
    <definedName name="TRACTOR_D8K_8">#REF!</definedName>
    <definedName name="TRACTOR_D8K_9" localSheetId="1">#REF!</definedName>
    <definedName name="TRACTOR_D8K_9">#REF!</definedName>
    <definedName name="TRANSFER_MANUAL_150_3AMPS" localSheetId="1">#REF!</definedName>
    <definedName name="TRANSFER_MANUAL_150_3AMPS">#REF!</definedName>
    <definedName name="TRANSFER_MANUAL_150_3AMPS_10" localSheetId="1">#REF!</definedName>
    <definedName name="TRANSFER_MANUAL_150_3AMPS_10">#REF!</definedName>
    <definedName name="TRANSFER_MANUAL_150_3AMPS_11" localSheetId="1">#REF!</definedName>
    <definedName name="TRANSFER_MANUAL_150_3AMPS_11">#REF!</definedName>
    <definedName name="TRANSFER_MANUAL_150_3AMPS_6" localSheetId="1">#REF!</definedName>
    <definedName name="TRANSFER_MANUAL_150_3AMPS_6">#REF!</definedName>
    <definedName name="TRANSFER_MANUAL_150_3AMPS_7" localSheetId="1">#REF!</definedName>
    <definedName name="TRANSFER_MANUAL_150_3AMPS_7">#REF!</definedName>
    <definedName name="TRANSFER_MANUAL_150_3AMPS_8" localSheetId="1">#REF!</definedName>
    <definedName name="TRANSFER_MANUAL_150_3AMPS_8">#REF!</definedName>
    <definedName name="TRANSFER_MANUAL_150_3AMPS_9" localSheetId="1">#REF!</definedName>
    <definedName name="TRANSFER_MANUAL_150_3AMPS_9">#REF!</definedName>
    <definedName name="TRANSFER_MANUAL_800_3AMPS" localSheetId="1">#REF!</definedName>
    <definedName name="TRANSFER_MANUAL_800_3AMPS">#REF!</definedName>
    <definedName name="TRANSFER_MANUAL_800_3AMPS_10" localSheetId="1">#REF!</definedName>
    <definedName name="TRANSFER_MANUAL_800_3AMPS_10">#REF!</definedName>
    <definedName name="TRANSFER_MANUAL_800_3AMPS_11" localSheetId="1">#REF!</definedName>
    <definedName name="TRANSFER_MANUAL_800_3AMPS_11">#REF!</definedName>
    <definedName name="TRANSFER_MANUAL_800_3AMPS_6" localSheetId="1">#REF!</definedName>
    <definedName name="TRANSFER_MANUAL_800_3AMPS_6">#REF!</definedName>
    <definedName name="TRANSFER_MANUAL_800_3AMPS_7" localSheetId="1">#REF!</definedName>
    <definedName name="TRANSFER_MANUAL_800_3AMPS_7">#REF!</definedName>
    <definedName name="TRANSFER_MANUAL_800_3AMPS_8" localSheetId="1">#REF!</definedName>
    <definedName name="TRANSFER_MANUAL_800_3AMPS_8">#REF!</definedName>
    <definedName name="TRANSFER_MANUAL_800_3AMPS_9" localSheetId="1">#REF!</definedName>
    <definedName name="TRANSFER_MANUAL_800_3AMPS_9">#REF!</definedName>
    <definedName name="TRANSFORMADOR_100KVA_240_480_POSTE" localSheetId="1">#REF!</definedName>
    <definedName name="TRANSFORMADOR_100KVA_240_480_POSTE">#REF!</definedName>
    <definedName name="TRANSFORMADOR_100KVA_240_480_POSTE_10" localSheetId="1">#REF!</definedName>
    <definedName name="TRANSFORMADOR_100KVA_240_480_POSTE_10">#REF!</definedName>
    <definedName name="TRANSFORMADOR_100KVA_240_480_POSTE_11" localSheetId="1">#REF!</definedName>
    <definedName name="TRANSFORMADOR_100KVA_240_480_POSTE_11">#REF!</definedName>
    <definedName name="TRANSFORMADOR_100KVA_240_480_POSTE_6" localSheetId="1">#REF!</definedName>
    <definedName name="TRANSFORMADOR_100KVA_240_480_POSTE_6">#REF!</definedName>
    <definedName name="TRANSFORMADOR_100KVA_240_480_POSTE_7" localSheetId="1">#REF!</definedName>
    <definedName name="TRANSFORMADOR_100KVA_240_480_POSTE_7">#REF!</definedName>
    <definedName name="TRANSFORMADOR_100KVA_240_480_POSTE_8" localSheetId="1">#REF!</definedName>
    <definedName name="TRANSFORMADOR_100KVA_240_480_POSTE_8">#REF!</definedName>
    <definedName name="TRANSFORMADOR_100KVA_240_480_POSTE_9" localSheetId="1">#REF!</definedName>
    <definedName name="TRANSFORMADOR_100KVA_240_480_POSTE_9">#REF!</definedName>
    <definedName name="TRANSFORMADOR_15KVA_120_240_POSTE" localSheetId="1">#REF!</definedName>
    <definedName name="TRANSFORMADOR_15KVA_120_240_POSTE">#REF!</definedName>
    <definedName name="TRANSFORMADOR_15KVA_120_240_POSTE_10" localSheetId="1">#REF!</definedName>
    <definedName name="TRANSFORMADOR_15KVA_120_240_POSTE_10">#REF!</definedName>
    <definedName name="TRANSFORMADOR_15KVA_120_240_POSTE_11" localSheetId="1">#REF!</definedName>
    <definedName name="TRANSFORMADOR_15KVA_120_240_POSTE_11">#REF!</definedName>
    <definedName name="TRANSFORMADOR_15KVA_120_240_POSTE_6" localSheetId="1">#REF!</definedName>
    <definedName name="TRANSFORMADOR_15KVA_120_240_POSTE_6">#REF!</definedName>
    <definedName name="TRANSFORMADOR_15KVA_120_240_POSTE_7" localSheetId="1">#REF!</definedName>
    <definedName name="TRANSFORMADOR_15KVA_120_240_POSTE_7">#REF!</definedName>
    <definedName name="TRANSFORMADOR_15KVA_120_240_POSTE_8" localSheetId="1">#REF!</definedName>
    <definedName name="TRANSFORMADOR_15KVA_120_240_POSTE_8">#REF!</definedName>
    <definedName name="TRANSFORMADOR_15KVA_120_240_POSTE_9" localSheetId="1">#REF!</definedName>
    <definedName name="TRANSFORMADOR_15KVA_120_240_POSTE_9">#REF!</definedName>
    <definedName name="TRANSFORMADOR_25KVA_240_480_POSTE" localSheetId="1">#REF!</definedName>
    <definedName name="TRANSFORMADOR_25KVA_240_480_POSTE">#REF!</definedName>
    <definedName name="TRANSFORMADOR_25KVA_240_480_POSTE_10" localSheetId="1">#REF!</definedName>
    <definedName name="TRANSFORMADOR_25KVA_240_480_POSTE_10">#REF!</definedName>
    <definedName name="TRANSFORMADOR_25KVA_240_480_POSTE_11" localSheetId="1">#REF!</definedName>
    <definedName name="TRANSFORMADOR_25KVA_240_480_POSTE_11">#REF!</definedName>
    <definedName name="TRANSFORMADOR_25KVA_240_480_POSTE_6" localSheetId="1">#REF!</definedName>
    <definedName name="TRANSFORMADOR_25KVA_240_480_POSTE_6">#REF!</definedName>
    <definedName name="TRANSFORMADOR_25KVA_240_480_POSTE_7" localSheetId="1">#REF!</definedName>
    <definedName name="TRANSFORMADOR_25KVA_240_480_POSTE_7">#REF!</definedName>
    <definedName name="TRANSFORMADOR_25KVA_240_480_POSTE_8" localSheetId="1">#REF!</definedName>
    <definedName name="TRANSFORMADOR_25KVA_240_480_POSTE_8">#REF!</definedName>
    <definedName name="TRANSFORMADOR_25KVA_240_480_POSTE_9" localSheetId="1">#REF!</definedName>
    <definedName name="TRANSFORMADOR_25KVA_240_480_POSTE_9">#REF!</definedName>
    <definedName name="Tratamiento_Moldes_para_Barandilla_3">#N/A</definedName>
    <definedName name="TRATARMADERA">'[54]Ins 2'!$E$51</definedName>
    <definedName name="Trompo" localSheetId="0">#REF!</definedName>
    <definedName name="Trompo" localSheetId="1">#REF!</definedName>
    <definedName name="Trompo">#REF!</definedName>
    <definedName name="Trompo_10" localSheetId="1">#REF!</definedName>
    <definedName name="Trompo_10">#REF!</definedName>
    <definedName name="Trompo_11" localSheetId="1">#REF!</definedName>
    <definedName name="Trompo_11">#REF!</definedName>
    <definedName name="Trompo_6" localSheetId="1">#REF!</definedName>
    <definedName name="Trompo_6">#REF!</definedName>
    <definedName name="Trompo_7" localSheetId="1">#REF!</definedName>
    <definedName name="Trompo_7">#REF!</definedName>
    <definedName name="Trompo_8" localSheetId="1">#REF!</definedName>
    <definedName name="Trompo_8">#REF!</definedName>
    <definedName name="Trompo_9" localSheetId="1">#REF!</definedName>
    <definedName name="Trompo_9">#REF!</definedName>
    <definedName name="tub8x12">[7]analisis!$G$2313</definedName>
    <definedName name="tub8x516">[7]analisis!$G$2322</definedName>
    <definedName name="TUBO_ACERO_16" localSheetId="0">#REF!</definedName>
    <definedName name="TUBO_ACERO_16">[36]INSU!$D$242</definedName>
    <definedName name="TUBO_ACERO_16_10" localSheetId="1">#REF!</definedName>
    <definedName name="TUBO_ACERO_16_10">#REF!</definedName>
    <definedName name="TUBO_ACERO_16_11" localSheetId="1">#REF!</definedName>
    <definedName name="TUBO_ACERO_16_11">#REF!</definedName>
    <definedName name="TUBO_ACERO_16_6" localSheetId="1">#REF!</definedName>
    <definedName name="TUBO_ACERO_16_6">#REF!</definedName>
    <definedName name="TUBO_ACERO_16_7" localSheetId="1">#REF!</definedName>
    <definedName name="TUBO_ACERO_16_7">#REF!</definedName>
    <definedName name="TUBO_ACERO_16_8" localSheetId="1">#REF!</definedName>
    <definedName name="TUBO_ACERO_16_8">#REF!</definedName>
    <definedName name="TUBO_ACERO_16_9" localSheetId="1">#REF!</definedName>
    <definedName name="TUBO_ACERO_16_9">#REF!</definedName>
    <definedName name="TUBO_ACERO_20" localSheetId="1">#REF!</definedName>
    <definedName name="TUBO_ACERO_20">#REF!</definedName>
    <definedName name="TUBO_ACERO_20_10" localSheetId="1">#REF!</definedName>
    <definedName name="TUBO_ACERO_20_10">#REF!</definedName>
    <definedName name="TUBO_ACERO_20_11" localSheetId="1">#REF!</definedName>
    <definedName name="TUBO_ACERO_20_11">#REF!</definedName>
    <definedName name="TUBO_ACERO_20_6" localSheetId="1">#REF!</definedName>
    <definedName name="TUBO_ACERO_20_6">#REF!</definedName>
    <definedName name="TUBO_ACERO_20_7" localSheetId="1">#REF!</definedName>
    <definedName name="TUBO_ACERO_20_7">#REF!</definedName>
    <definedName name="TUBO_ACERO_20_8" localSheetId="1">#REF!</definedName>
    <definedName name="TUBO_ACERO_20_8">#REF!</definedName>
    <definedName name="TUBO_ACERO_20_9" localSheetId="1">#REF!</definedName>
    <definedName name="TUBO_ACERO_20_9">#REF!</definedName>
    <definedName name="TUBO_ACERO_20_e14" localSheetId="1">#REF!</definedName>
    <definedName name="TUBO_ACERO_20_e14">#REF!</definedName>
    <definedName name="TUBO_ACERO_20_e14_10" localSheetId="1">#REF!</definedName>
    <definedName name="TUBO_ACERO_20_e14_10">#REF!</definedName>
    <definedName name="TUBO_ACERO_20_e14_11" localSheetId="1">#REF!</definedName>
    <definedName name="TUBO_ACERO_20_e14_11">#REF!</definedName>
    <definedName name="TUBO_ACERO_20_e14_6" localSheetId="1">#REF!</definedName>
    <definedName name="TUBO_ACERO_20_e14_6">#REF!</definedName>
    <definedName name="TUBO_ACERO_20_e14_7" localSheetId="1">#REF!</definedName>
    <definedName name="TUBO_ACERO_20_e14_7">#REF!</definedName>
    <definedName name="TUBO_ACERO_20_e14_8" localSheetId="1">#REF!</definedName>
    <definedName name="TUBO_ACERO_20_e14_8">#REF!</definedName>
    <definedName name="TUBO_ACERO_20_e14_9" localSheetId="1">#REF!</definedName>
    <definedName name="TUBO_ACERO_20_e14_9">#REF!</definedName>
    <definedName name="TUBO_ACERO_3" localSheetId="1">#REF!</definedName>
    <definedName name="TUBO_ACERO_3">#REF!</definedName>
    <definedName name="TUBO_ACERO_3_10" localSheetId="1">#REF!</definedName>
    <definedName name="TUBO_ACERO_3_10">#REF!</definedName>
    <definedName name="TUBO_ACERO_3_11" localSheetId="1">#REF!</definedName>
    <definedName name="TUBO_ACERO_3_11">#REF!</definedName>
    <definedName name="TUBO_ACERO_3_6" localSheetId="1">#REF!</definedName>
    <definedName name="TUBO_ACERO_3_6">#REF!</definedName>
    <definedName name="TUBO_ACERO_3_7" localSheetId="1">#REF!</definedName>
    <definedName name="TUBO_ACERO_3_7">#REF!</definedName>
    <definedName name="TUBO_ACERO_3_8" localSheetId="1">#REF!</definedName>
    <definedName name="TUBO_ACERO_3_8">#REF!</definedName>
    <definedName name="TUBO_ACERO_3_9" localSheetId="1">#REF!</definedName>
    <definedName name="TUBO_ACERO_3_9">#REF!</definedName>
    <definedName name="TUBO_ACERO_4" localSheetId="1">#REF!</definedName>
    <definedName name="TUBO_ACERO_4">#REF!</definedName>
    <definedName name="TUBO_ACERO_4_10" localSheetId="1">#REF!</definedName>
    <definedName name="TUBO_ACERO_4_10">#REF!</definedName>
    <definedName name="TUBO_ACERO_4_11" localSheetId="1">#REF!</definedName>
    <definedName name="TUBO_ACERO_4_11">#REF!</definedName>
    <definedName name="TUBO_ACERO_4_6" localSheetId="1">#REF!</definedName>
    <definedName name="TUBO_ACERO_4_6">#REF!</definedName>
    <definedName name="TUBO_ACERO_4_7" localSheetId="1">#REF!</definedName>
    <definedName name="TUBO_ACERO_4_7">#REF!</definedName>
    <definedName name="TUBO_ACERO_4_8" localSheetId="1">#REF!</definedName>
    <definedName name="TUBO_ACERO_4_8">#REF!</definedName>
    <definedName name="TUBO_ACERO_4_9" localSheetId="1">#REF!</definedName>
    <definedName name="TUBO_ACERO_4_9">#REF!</definedName>
    <definedName name="TUBO_ACERO_6" localSheetId="0">#REF!</definedName>
    <definedName name="TUBO_ACERO_6">[36]INSU!$D$244</definedName>
    <definedName name="TUBO_ACERO_6_10" localSheetId="1">#REF!</definedName>
    <definedName name="TUBO_ACERO_6_10">#REF!</definedName>
    <definedName name="TUBO_ACERO_6_11" localSheetId="1">#REF!</definedName>
    <definedName name="TUBO_ACERO_6_11">#REF!</definedName>
    <definedName name="TUBO_ACERO_6_6" localSheetId="1">#REF!</definedName>
    <definedName name="TUBO_ACERO_6_6">#REF!</definedName>
    <definedName name="TUBO_ACERO_6_7" localSheetId="1">#REF!</definedName>
    <definedName name="TUBO_ACERO_6_7">#REF!</definedName>
    <definedName name="TUBO_ACERO_6_8" localSheetId="1">#REF!</definedName>
    <definedName name="TUBO_ACERO_6_8">#REF!</definedName>
    <definedName name="TUBO_ACERO_6_9" localSheetId="1">#REF!</definedName>
    <definedName name="TUBO_ACERO_6_9">#REF!</definedName>
    <definedName name="TUBO_ACERO_8" localSheetId="1">#REF!</definedName>
    <definedName name="TUBO_ACERO_8">#REF!</definedName>
    <definedName name="TUBO_ACERO_8_10" localSheetId="1">#REF!</definedName>
    <definedName name="TUBO_ACERO_8_10">#REF!</definedName>
    <definedName name="TUBO_ACERO_8_11" localSheetId="1">#REF!</definedName>
    <definedName name="TUBO_ACERO_8_11">#REF!</definedName>
    <definedName name="TUBO_ACERO_8_6" localSheetId="1">#REF!</definedName>
    <definedName name="TUBO_ACERO_8_6">#REF!</definedName>
    <definedName name="TUBO_ACERO_8_7" localSheetId="1">#REF!</definedName>
    <definedName name="TUBO_ACERO_8_7">#REF!</definedName>
    <definedName name="TUBO_ACERO_8_8" localSheetId="1">#REF!</definedName>
    <definedName name="TUBO_ACERO_8_8">#REF!</definedName>
    <definedName name="TUBO_ACERO_8_9" localSheetId="1">#REF!</definedName>
    <definedName name="TUBO_ACERO_8_9">#REF!</definedName>
    <definedName name="TUBO_CPVC_12" localSheetId="1">#REF!</definedName>
    <definedName name="TUBO_CPVC_12">#REF!</definedName>
    <definedName name="TUBO_CPVC_12_10" localSheetId="1">#REF!</definedName>
    <definedName name="TUBO_CPVC_12_10">#REF!</definedName>
    <definedName name="TUBO_CPVC_12_11" localSheetId="1">#REF!</definedName>
    <definedName name="TUBO_CPVC_12_11">#REF!</definedName>
    <definedName name="TUBO_CPVC_12_6" localSheetId="1">#REF!</definedName>
    <definedName name="TUBO_CPVC_12_6">#REF!</definedName>
    <definedName name="TUBO_CPVC_12_7" localSheetId="1">#REF!</definedName>
    <definedName name="TUBO_CPVC_12_7">#REF!</definedName>
    <definedName name="TUBO_CPVC_12_8" localSheetId="1">#REF!</definedName>
    <definedName name="TUBO_CPVC_12_8">#REF!</definedName>
    <definedName name="TUBO_CPVC_12_9" localSheetId="1">#REF!</definedName>
    <definedName name="TUBO_CPVC_12_9">#REF!</definedName>
    <definedName name="TUBO_FLEXIBLE_INODORO_C_TUERCA" localSheetId="1">#REF!</definedName>
    <definedName name="TUBO_FLEXIBLE_INODORO_C_TUERCA">#REF!</definedName>
    <definedName name="TUBO_FLEXIBLE_INODORO_C_TUERCA_10" localSheetId="1">#REF!</definedName>
    <definedName name="TUBO_FLEXIBLE_INODORO_C_TUERCA_10">#REF!</definedName>
    <definedName name="TUBO_FLEXIBLE_INODORO_C_TUERCA_11" localSheetId="1">#REF!</definedName>
    <definedName name="TUBO_FLEXIBLE_INODORO_C_TUERCA_11">#REF!</definedName>
    <definedName name="TUBO_FLEXIBLE_INODORO_C_TUERCA_6" localSheetId="1">#REF!</definedName>
    <definedName name="TUBO_FLEXIBLE_INODORO_C_TUERCA_6">#REF!</definedName>
    <definedName name="TUBO_FLEXIBLE_INODORO_C_TUERCA_7" localSheetId="1">#REF!</definedName>
    <definedName name="TUBO_FLEXIBLE_INODORO_C_TUERCA_7">#REF!</definedName>
    <definedName name="TUBO_FLEXIBLE_INODORO_C_TUERCA_8" localSheetId="1">#REF!</definedName>
    <definedName name="TUBO_FLEXIBLE_INODORO_C_TUERCA_8">#REF!</definedName>
    <definedName name="TUBO_FLEXIBLE_INODORO_C_TUERCA_9" localSheetId="1">#REF!</definedName>
    <definedName name="TUBO_FLEXIBLE_INODORO_C_TUERCA_9">#REF!</definedName>
    <definedName name="TUBO_HA_36" localSheetId="1">#REF!</definedName>
    <definedName name="TUBO_HA_36">#REF!</definedName>
    <definedName name="TUBO_HA_36_10" localSheetId="1">#REF!</definedName>
    <definedName name="TUBO_HA_36_10">#REF!</definedName>
    <definedName name="TUBO_HA_36_11" localSheetId="1">#REF!</definedName>
    <definedName name="TUBO_HA_36_11">#REF!</definedName>
    <definedName name="TUBO_HA_36_6" localSheetId="1">#REF!</definedName>
    <definedName name="TUBO_HA_36_6">#REF!</definedName>
    <definedName name="TUBO_HA_36_7" localSheetId="1">#REF!</definedName>
    <definedName name="TUBO_HA_36_7">#REF!</definedName>
    <definedName name="TUBO_HA_36_8" localSheetId="1">#REF!</definedName>
    <definedName name="TUBO_HA_36_8">#REF!</definedName>
    <definedName name="TUBO_HA_36_9" localSheetId="1">#REF!</definedName>
    <definedName name="TUBO_HA_36_9">#REF!</definedName>
    <definedName name="TUBO_HG_1" localSheetId="1">#REF!</definedName>
    <definedName name="TUBO_HG_1">#REF!</definedName>
    <definedName name="TUBO_HG_1_10" localSheetId="1">#REF!</definedName>
    <definedName name="TUBO_HG_1_10">#REF!</definedName>
    <definedName name="TUBO_HG_1_11" localSheetId="1">#REF!</definedName>
    <definedName name="TUBO_HG_1_11">#REF!</definedName>
    <definedName name="TUBO_HG_1_12" localSheetId="1">#REF!</definedName>
    <definedName name="TUBO_HG_1_12">#REF!</definedName>
    <definedName name="TUBO_HG_1_12_10" localSheetId="1">#REF!</definedName>
    <definedName name="TUBO_HG_1_12_10">#REF!</definedName>
    <definedName name="TUBO_HG_1_12_11" localSheetId="1">#REF!</definedName>
    <definedName name="TUBO_HG_1_12_11">#REF!</definedName>
    <definedName name="TUBO_HG_1_12_6" localSheetId="1">#REF!</definedName>
    <definedName name="TUBO_HG_1_12_6">#REF!</definedName>
    <definedName name="TUBO_HG_1_12_7" localSheetId="1">#REF!</definedName>
    <definedName name="TUBO_HG_1_12_7">#REF!</definedName>
    <definedName name="TUBO_HG_1_12_8" localSheetId="1">#REF!</definedName>
    <definedName name="TUBO_HG_1_12_8">#REF!</definedName>
    <definedName name="TUBO_HG_1_12_9" localSheetId="1">#REF!</definedName>
    <definedName name="TUBO_HG_1_12_9">#REF!</definedName>
    <definedName name="TUBO_HG_1_6" localSheetId="1">#REF!</definedName>
    <definedName name="TUBO_HG_1_6">#REF!</definedName>
    <definedName name="TUBO_HG_1_7" localSheetId="1">#REF!</definedName>
    <definedName name="TUBO_HG_1_7">#REF!</definedName>
    <definedName name="TUBO_HG_1_8" localSheetId="1">#REF!</definedName>
    <definedName name="TUBO_HG_1_8">#REF!</definedName>
    <definedName name="TUBO_HG_1_9" localSheetId="1">#REF!</definedName>
    <definedName name="TUBO_HG_1_9">#REF!</definedName>
    <definedName name="TUBO_HG_12" localSheetId="1">#REF!</definedName>
    <definedName name="TUBO_HG_12">#REF!</definedName>
    <definedName name="TUBO_HG_12_10" localSheetId="1">#REF!</definedName>
    <definedName name="TUBO_HG_12_10">#REF!</definedName>
    <definedName name="TUBO_HG_12_11" localSheetId="1">#REF!</definedName>
    <definedName name="TUBO_HG_12_11">#REF!</definedName>
    <definedName name="TUBO_HG_12_6" localSheetId="1">#REF!</definedName>
    <definedName name="TUBO_HG_12_6">#REF!</definedName>
    <definedName name="TUBO_HG_12_7" localSheetId="1">#REF!</definedName>
    <definedName name="TUBO_HG_12_7">#REF!</definedName>
    <definedName name="TUBO_HG_12_8" localSheetId="1">#REF!</definedName>
    <definedName name="TUBO_HG_12_8">#REF!</definedName>
    <definedName name="TUBO_HG_12_9" localSheetId="1">#REF!</definedName>
    <definedName name="TUBO_HG_12_9">#REF!</definedName>
    <definedName name="TUBO_HG_34" localSheetId="1">#REF!</definedName>
    <definedName name="TUBO_HG_34">#REF!</definedName>
    <definedName name="TUBO_HG_34_10" localSheetId="1">#REF!</definedName>
    <definedName name="TUBO_HG_34_10">#REF!</definedName>
    <definedName name="TUBO_HG_34_11" localSheetId="1">#REF!</definedName>
    <definedName name="TUBO_HG_34_11">#REF!</definedName>
    <definedName name="TUBO_HG_34_6" localSheetId="1">#REF!</definedName>
    <definedName name="TUBO_HG_34_6">#REF!</definedName>
    <definedName name="TUBO_HG_34_7" localSheetId="1">#REF!</definedName>
    <definedName name="TUBO_HG_34_7">#REF!</definedName>
    <definedName name="TUBO_HG_34_8" localSheetId="1">#REF!</definedName>
    <definedName name="TUBO_HG_34_8">#REF!</definedName>
    <definedName name="TUBO_HG_34_9" localSheetId="1">#REF!</definedName>
    <definedName name="TUBO_HG_34_9">#REF!</definedName>
    <definedName name="TUBO_PVC_DRENAJE_1_12" localSheetId="1">#REF!</definedName>
    <definedName name="TUBO_PVC_DRENAJE_1_12">#REF!</definedName>
    <definedName name="TUBO_PVC_DRENAJE_1_12_10" localSheetId="1">#REF!</definedName>
    <definedName name="TUBO_PVC_DRENAJE_1_12_10">#REF!</definedName>
    <definedName name="TUBO_PVC_DRENAJE_1_12_11" localSheetId="1">#REF!</definedName>
    <definedName name="TUBO_PVC_DRENAJE_1_12_11">#REF!</definedName>
    <definedName name="TUBO_PVC_DRENAJE_1_12_6" localSheetId="1">#REF!</definedName>
    <definedName name="TUBO_PVC_DRENAJE_1_12_6">#REF!</definedName>
    <definedName name="TUBO_PVC_DRENAJE_1_12_7" localSheetId="1">#REF!</definedName>
    <definedName name="TUBO_PVC_DRENAJE_1_12_7">#REF!</definedName>
    <definedName name="TUBO_PVC_DRENAJE_1_12_8" localSheetId="1">#REF!</definedName>
    <definedName name="TUBO_PVC_DRENAJE_1_12_8">#REF!</definedName>
    <definedName name="TUBO_PVC_DRENAJE_1_12_9" localSheetId="1">#REF!</definedName>
    <definedName name="TUBO_PVC_DRENAJE_1_12_9">#REF!</definedName>
    <definedName name="TUBO_PVC_SCH40_12" localSheetId="1">#REF!</definedName>
    <definedName name="TUBO_PVC_SCH40_12">#REF!</definedName>
    <definedName name="TUBO_PVC_SCH40_12_10" localSheetId="1">#REF!</definedName>
    <definedName name="TUBO_PVC_SCH40_12_10">#REF!</definedName>
    <definedName name="TUBO_PVC_SCH40_12_11" localSheetId="1">#REF!</definedName>
    <definedName name="TUBO_PVC_SCH40_12_11">#REF!</definedName>
    <definedName name="TUBO_PVC_SCH40_12_6" localSheetId="1">#REF!</definedName>
    <definedName name="TUBO_PVC_SCH40_12_6">#REF!</definedName>
    <definedName name="TUBO_PVC_SCH40_12_7" localSheetId="1">#REF!</definedName>
    <definedName name="TUBO_PVC_SCH40_12_7">#REF!</definedName>
    <definedName name="TUBO_PVC_SCH40_12_8" localSheetId="1">#REF!</definedName>
    <definedName name="TUBO_PVC_SCH40_12_8">#REF!</definedName>
    <definedName name="TUBO_PVC_SCH40_12_9" localSheetId="1">#REF!</definedName>
    <definedName name="TUBO_PVC_SCH40_12_9">#REF!</definedName>
    <definedName name="TUBO_PVC_SCH40_34" localSheetId="1">#REF!</definedName>
    <definedName name="TUBO_PVC_SCH40_34">#REF!</definedName>
    <definedName name="TUBO_PVC_SCH40_34_10" localSheetId="1">#REF!</definedName>
    <definedName name="TUBO_PVC_SCH40_34_10">#REF!</definedName>
    <definedName name="TUBO_PVC_SCH40_34_11" localSheetId="1">#REF!</definedName>
    <definedName name="TUBO_PVC_SCH40_34_11">#REF!</definedName>
    <definedName name="TUBO_PVC_SCH40_34_6" localSheetId="1">#REF!</definedName>
    <definedName name="TUBO_PVC_SCH40_34_6">#REF!</definedName>
    <definedName name="TUBO_PVC_SCH40_34_7" localSheetId="1">#REF!</definedName>
    <definedName name="TUBO_PVC_SCH40_34_7">#REF!</definedName>
    <definedName name="TUBO_PVC_SCH40_34_8" localSheetId="1">#REF!</definedName>
    <definedName name="TUBO_PVC_SCH40_34_8">#REF!</definedName>
    <definedName name="TUBO_PVC_SCH40_34_9" localSheetId="1">#REF!</definedName>
    <definedName name="TUBO_PVC_SCH40_34_9">#REF!</definedName>
    <definedName name="TUBO_PVC_SDR21_2" localSheetId="1">#REF!</definedName>
    <definedName name="TUBO_PVC_SDR21_2">#REF!</definedName>
    <definedName name="TUBO_PVC_SDR21_2_10" localSheetId="1">#REF!</definedName>
    <definedName name="TUBO_PVC_SDR21_2_10">#REF!</definedName>
    <definedName name="TUBO_PVC_SDR21_2_11" localSheetId="1">#REF!</definedName>
    <definedName name="TUBO_PVC_SDR21_2_11">#REF!</definedName>
    <definedName name="TUBO_PVC_SDR21_2_6" localSheetId="1">#REF!</definedName>
    <definedName name="TUBO_PVC_SDR21_2_6">#REF!</definedName>
    <definedName name="TUBO_PVC_SDR21_2_7" localSheetId="1">#REF!</definedName>
    <definedName name="TUBO_PVC_SDR21_2_7">#REF!</definedName>
    <definedName name="TUBO_PVC_SDR21_2_8" localSheetId="1">#REF!</definedName>
    <definedName name="TUBO_PVC_SDR21_2_8">#REF!</definedName>
    <definedName name="TUBO_PVC_SDR21_2_9" localSheetId="1">#REF!</definedName>
    <definedName name="TUBO_PVC_SDR21_2_9">#REF!</definedName>
    <definedName name="TUBO_PVC_SDR21_JG_16" localSheetId="1">#REF!</definedName>
    <definedName name="TUBO_PVC_SDR21_JG_16">#REF!</definedName>
    <definedName name="TUBO_PVC_SDR21_JG_16_10" localSheetId="1">#REF!</definedName>
    <definedName name="TUBO_PVC_SDR21_JG_16_10">#REF!</definedName>
    <definedName name="TUBO_PVC_SDR21_JG_16_11" localSheetId="1">#REF!</definedName>
    <definedName name="TUBO_PVC_SDR21_JG_16_11">#REF!</definedName>
    <definedName name="TUBO_PVC_SDR21_JG_16_6" localSheetId="1">#REF!</definedName>
    <definedName name="TUBO_PVC_SDR21_JG_16_6">#REF!</definedName>
    <definedName name="TUBO_PVC_SDR21_JG_16_7" localSheetId="1">#REF!</definedName>
    <definedName name="TUBO_PVC_SDR21_JG_16_7">#REF!</definedName>
    <definedName name="TUBO_PVC_SDR21_JG_16_8" localSheetId="1">#REF!</definedName>
    <definedName name="TUBO_PVC_SDR21_JG_16_8">#REF!</definedName>
    <definedName name="TUBO_PVC_SDR21_JG_16_9" localSheetId="1">#REF!</definedName>
    <definedName name="TUBO_PVC_SDR21_JG_16_9">#REF!</definedName>
    <definedName name="TUBO_PVC_SDR21_JG_6" localSheetId="1">#REF!</definedName>
    <definedName name="TUBO_PVC_SDR21_JG_6">#REF!</definedName>
    <definedName name="TUBO_PVC_SDR21_JG_6_10" localSheetId="1">#REF!</definedName>
    <definedName name="TUBO_PVC_SDR21_JG_6_10">#REF!</definedName>
    <definedName name="TUBO_PVC_SDR21_JG_6_11" localSheetId="1">#REF!</definedName>
    <definedName name="TUBO_PVC_SDR21_JG_6_11">#REF!</definedName>
    <definedName name="TUBO_PVC_SDR21_JG_6_6" localSheetId="1">#REF!</definedName>
    <definedName name="TUBO_PVC_SDR21_JG_6_6">#REF!</definedName>
    <definedName name="TUBO_PVC_SDR21_JG_6_7" localSheetId="1">#REF!</definedName>
    <definedName name="TUBO_PVC_SDR21_JG_6_7">#REF!</definedName>
    <definedName name="TUBO_PVC_SDR21_JG_6_8" localSheetId="1">#REF!</definedName>
    <definedName name="TUBO_PVC_SDR21_JG_6_8">#REF!</definedName>
    <definedName name="TUBO_PVC_SDR21_JG_6_9" localSheetId="1">#REF!</definedName>
    <definedName name="TUBO_PVC_SDR21_JG_6_9">#REF!</definedName>
    <definedName name="TUBO_PVC_SDR21_JG_8" localSheetId="1">#REF!</definedName>
    <definedName name="TUBO_PVC_SDR21_JG_8">#REF!</definedName>
    <definedName name="TUBO_PVC_SDR21_JG_8_10" localSheetId="1">#REF!</definedName>
    <definedName name="TUBO_PVC_SDR21_JG_8_10">#REF!</definedName>
    <definedName name="TUBO_PVC_SDR21_JG_8_11" localSheetId="1">#REF!</definedName>
    <definedName name="TUBO_PVC_SDR21_JG_8_11">#REF!</definedName>
    <definedName name="TUBO_PVC_SDR21_JG_8_6" localSheetId="1">#REF!</definedName>
    <definedName name="TUBO_PVC_SDR21_JG_8_6">#REF!</definedName>
    <definedName name="TUBO_PVC_SDR21_JG_8_7" localSheetId="1">#REF!</definedName>
    <definedName name="TUBO_PVC_SDR21_JG_8_7">#REF!</definedName>
    <definedName name="TUBO_PVC_SDR21_JG_8_8" localSheetId="1">#REF!</definedName>
    <definedName name="TUBO_PVC_SDR21_JG_8_8">#REF!</definedName>
    <definedName name="TUBO_PVC_SDR21_JG_8_9" localSheetId="1">#REF!</definedName>
    <definedName name="TUBO_PVC_SDR21_JG_8_9">#REF!</definedName>
    <definedName name="TUBO_PVC_SDR26_12" localSheetId="1">#REF!</definedName>
    <definedName name="TUBO_PVC_SDR26_12">#REF!</definedName>
    <definedName name="TUBO_PVC_SDR26_12_10" localSheetId="1">#REF!</definedName>
    <definedName name="TUBO_PVC_SDR26_12_10">#REF!</definedName>
    <definedName name="TUBO_PVC_SDR26_12_11" localSheetId="1">#REF!</definedName>
    <definedName name="TUBO_PVC_SDR26_12_11">#REF!</definedName>
    <definedName name="TUBO_PVC_SDR26_12_6" localSheetId="1">#REF!</definedName>
    <definedName name="TUBO_PVC_SDR26_12_6">#REF!</definedName>
    <definedName name="TUBO_PVC_SDR26_12_7" localSheetId="1">#REF!</definedName>
    <definedName name="TUBO_PVC_SDR26_12_7">#REF!</definedName>
    <definedName name="TUBO_PVC_SDR26_12_8" localSheetId="1">#REF!</definedName>
    <definedName name="TUBO_PVC_SDR26_12_8">#REF!</definedName>
    <definedName name="TUBO_PVC_SDR26_12_9" localSheetId="1">#REF!</definedName>
    <definedName name="TUBO_PVC_SDR26_12_9">#REF!</definedName>
    <definedName name="TUBO_PVC_SDR26_2" localSheetId="1">#REF!</definedName>
    <definedName name="TUBO_PVC_SDR26_2">#REF!</definedName>
    <definedName name="TUBO_PVC_SDR26_2_10" localSheetId="1">#REF!</definedName>
    <definedName name="TUBO_PVC_SDR26_2_10">#REF!</definedName>
    <definedName name="TUBO_PVC_SDR26_2_11" localSheetId="1">#REF!</definedName>
    <definedName name="TUBO_PVC_SDR26_2_11">#REF!</definedName>
    <definedName name="TUBO_PVC_SDR26_2_6" localSheetId="1">#REF!</definedName>
    <definedName name="TUBO_PVC_SDR26_2_6">#REF!</definedName>
    <definedName name="TUBO_PVC_SDR26_2_7" localSheetId="1">#REF!</definedName>
    <definedName name="TUBO_PVC_SDR26_2_7">#REF!</definedName>
    <definedName name="TUBO_PVC_SDR26_2_8" localSheetId="1">#REF!</definedName>
    <definedName name="TUBO_PVC_SDR26_2_8">#REF!</definedName>
    <definedName name="TUBO_PVC_SDR26_2_9" localSheetId="1">#REF!</definedName>
    <definedName name="TUBO_PVC_SDR26_2_9">#REF!</definedName>
    <definedName name="TUBO_PVC_SDR26_34" localSheetId="1">#REF!</definedName>
    <definedName name="TUBO_PVC_SDR26_34">#REF!</definedName>
    <definedName name="TUBO_PVC_SDR26_34_10" localSheetId="1">#REF!</definedName>
    <definedName name="TUBO_PVC_SDR26_34_10">#REF!</definedName>
    <definedName name="TUBO_PVC_SDR26_34_11" localSheetId="1">#REF!</definedName>
    <definedName name="TUBO_PVC_SDR26_34_11">#REF!</definedName>
    <definedName name="TUBO_PVC_SDR26_34_6" localSheetId="1">#REF!</definedName>
    <definedName name="TUBO_PVC_SDR26_34_6">#REF!</definedName>
    <definedName name="TUBO_PVC_SDR26_34_7" localSheetId="1">#REF!</definedName>
    <definedName name="TUBO_PVC_SDR26_34_7">#REF!</definedName>
    <definedName name="TUBO_PVC_SDR26_34_8" localSheetId="1">#REF!</definedName>
    <definedName name="TUBO_PVC_SDR26_34_8">#REF!</definedName>
    <definedName name="TUBO_PVC_SDR26_34_9" localSheetId="1">#REF!</definedName>
    <definedName name="TUBO_PVC_SDR26_34_9">#REF!</definedName>
    <definedName name="TUBO_PVC_SDR26_JG_16" localSheetId="1">#REF!</definedName>
    <definedName name="TUBO_PVC_SDR26_JG_16">#REF!</definedName>
    <definedName name="TUBO_PVC_SDR26_JG_16_10" localSheetId="1">#REF!</definedName>
    <definedName name="TUBO_PVC_SDR26_JG_16_10">#REF!</definedName>
    <definedName name="TUBO_PVC_SDR26_JG_16_11" localSheetId="1">#REF!</definedName>
    <definedName name="TUBO_PVC_SDR26_JG_16_11">#REF!</definedName>
    <definedName name="TUBO_PVC_SDR26_JG_16_6" localSheetId="1">#REF!</definedName>
    <definedName name="TUBO_PVC_SDR26_JG_16_6">#REF!</definedName>
    <definedName name="TUBO_PVC_SDR26_JG_16_7" localSheetId="1">#REF!</definedName>
    <definedName name="TUBO_PVC_SDR26_JG_16_7">#REF!</definedName>
    <definedName name="TUBO_PVC_SDR26_JG_16_8" localSheetId="1">#REF!</definedName>
    <definedName name="TUBO_PVC_SDR26_JG_16_8">#REF!</definedName>
    <definedName name="TUBO_PVC_SDR26_JG_16_9" localSheetId="1">#REF!</definedName>
    <definedName name="TUBO_PVC_SDR26_JG_16_9">#REF!</definedName>
    <definedName name="TUBO_PVC_SDR26_JG_3" localSheetId="1">#REF!</definedName>
    <definedName name="TUBO_PVC_SDR26_JG_3">#REF!</definedName>
    <definedName name="TUBO_PVC_SDR26_JG_3_10" localSheetId="1">#REF!</definedName>
    <definedName name="TUBO_PVC_SDR26_JG_3_10">#REF!</definedName>
    <definedName name="TUBO_PVC_SDR26_JG_3_11" localSheetId="1">#REF!</definedName>
    <definedName name="TUBO_PVC_SDR26_JG_3_11">#REF!</definedName>
    <definedName name="TUBO_PVC_SDR26_JG_3_6" localSheetId="1">#REF!</definedName>
    <definedName name="TUBO_PVC_SDR26_JG_3_6">#REF!</definedName>
    <definedName name="TUBO_PVC_SDR26_JG_3_7" localSheetId="1">#REF!</definedName>
    <definedName name="TUBO_PVC_SDR26_JG_3_7">#REF!</definedName>
    <definedName name="TUBO_PVC_SDR26_JG_3_8" localSheetId="1">#REF!</definedName>
    <definedName name="TUBO_PVC_SDR26_JG_3_8">#REF!</definedName>
    <definedName name="TUBO_PVC_SDR26_JG_3_9" localSheetId="1">#REF!</definedName>
    <definedName name="TUBO_PVC_SDR26_JG_3_9">#REF!</definedName>
    <definedName name="TUBO_PVC_SDR26_JG_4" localSheetId="1">#REF!</definedName>
    <definedName name="TUBO_PVC_SDR26_JG_4">#REF!</definedName>
    <definedName name="TUBO_PVC_SDR26_JG_4_10" localSheetId="1">#REF!</definedName>
    <definedName name="TUBO_PVC_SDR26_JG_4_10">#REF!</definedName>
    <definedName name="TUBO_PVC_SDR26_JG_4_11" localSheetId="1">#REF!</definedName>
    <definedName name="TUBO_PVC_SDR26_JG_4_11">#REF!</definedName>
    <definedName name="TUBO_PVC_SDR26_JG_4_6" localSheetId="1">#REF!</definedName>
    <definedName name="TUBO_PVC_SDR26_JG_4_6">#REF!</definedName>
    <definedName name="TUBO_PVC_SDR26_JG_4_7" localSheetId="1">#REF!</definedName>
    <definedName name="TUBO_PVC_SDR26_JG_4_7">#REF!</definedName>
    <definedName name="TUBO_PVC_SDR26_JG_4_8" localSheetId="1">#REF!</definedName>
    <definedName name="TUBO_PVC_SDR26_JG_4_8">#REF!</definedName>
    <definedName name="TUBO_PVC_SDR26_JG_4_9" localSheetId="1">#REF!</definedName>
    <definedName name="TUBO_PVC_SDR26_JG_4_9">#REF!</definedName>
    <definedName name="TUBO_PVC_SDR26_JG_6" localSheetId="1">#REF!</definedName>
    <definedName name="TUBO_PVC_SDR26_JG_6">#REF!</definedName>
    <definedName name="TUBO_PVC_SDR26_JG_6_10" localSheetId="1">#REF!</definedName>
    <definedName name="TUBO_PVC_SDR26_JG_6_10">#REF!</definedName>
    <definedName name="TUBO_PVC_SDR26_JG_6_11" localSheetId="1">#REF!</definedName>
    <definedName name="TUBO_PVC_SDR26_JG_6_11">#REF!</definedName>
    <definedName name="TUBO_PVC_SDR26_JG_6_6" localSheetId="1">#REF!</definedName>
    <definedName name="TUBO_PVC_SDR26_JG_6_6">#REF!</definedName>
    <definedName name="TUBO_PVC_SDR26_JG_6_7" localSheetId="1">#REF!</definedName>
    <definedName name="TUBO_PVC_SDR26_JG_6_7">#REF!</definedName>
    <definedName name="TUBO_PVC_SDR26_JG_6_8" localSheetId="1">#REF!</definedName>
    <definedName name="TUBO_PVC_SDR26_JG_6_8">#REF!</definedName>
    <definedName name="TUBO_PVC_SDR26_JG_6_9" localSheetId="1">#REF!</definedName>
    <definedName name="TUBO_PVC_SDR26_JG_6_9">#REF!</definedName>
    <definedName name="TUBO_PVC_SDR26_JG_8" localSheetId="1">#REF!</definedName>
    <definedName name="TUBO_PVC_SDR26_JG_8">#REF!</definedName>
    <definedName name="TUBO_PVC_SDR26_JG_8_10" localSheetId="1">#REF!</definedName>
    <definedName name="TUBO_PVC_SDR26_JG_8_10">#REF!</definedName>
    <definedName name="TUBO_PVC_SDR26_JG_8_11" localSheetId="1">#REF!</definedName>
    <definedName name="TUBO_PVC_SDR26_JG_8_11">#REF!</definedName>
    <definedName name="TUBO_PVC_SDR26_JG_8_6" localSheetId="1">#REF!</definedName>
    <definedName name="TUBO_PVC_SDR26_JG_8_6">#REF!</definedName>
    <definedName name="TUBO_PVC_SDR26_JG_8_7" localSheetId="1">#REF!</definedName>
    <definedName name="TUBO_PVC_SDR26_JG_8_7">#REF!</definedName>
    <definedName name="TUBO_PVC_SDR26_JG_8_8" localSheetId="1">#REF!</definedName>
    <definedName name="TUBO_PVC_SDR26_JG_8_8">#REF!</definedName>
    <definedName name="TUBO_PVC_SDR26_JG_8_9" localSheetId="1">#REF!</definedName>
    <definedName name="TUBO_PVC_SDR26_JG_8_9">#REF!</definedName>
    <definedName name="TUBO_PVC_SDR325_JG_16" localSheetId="1">#REF!</definedName>
    <definedName name="TUBO_PVC_SDR325_JG_16">#REF!</definedName>
    <definedName name="TUBO_PVC_SDR325_JG_16_10" localSheetId="1">#REF!</definedName>
    <definedName name="TUBO_PVC_SDR325_JG_16_10">#REF!</definedName>
    <definedName name="TUBO_PVC_SDR325_JG_16_11" localSheetId="1">#REF!</definedName>
    <definedName name="TUBO_PVC_SDR325_JG_16_11">#REF!</definedName>
    <definedName name="TUBO_PVC_SDR325_JG_16_6" localSheetId="1">#REF!</definedName>
    <definedName name="TUBO_PVC_SDR325_JG_16_6">#REF!</definedName>
    <definedName name="TUBO_PVC_SDR325_JG_16_7" localSheetId="1">#REF!</definedName>
    <definedName name="TUBO_PVC_SDR325_JG_16_7">#REF!</definedName>
    <definedName name="TUBO_PVC_SDR325_JG_16_8" localSheetId="1">#REF!</definedName>
    <definedName name="TUBO_PVC_SDR325_JG_16_8">#REF!</definedName>
    <definedName name="TUBO_PVC_SDR325_JG_16_9" localSheetId="1">#REF!</definedName>
    <definedName name="TUBO_PVC_SDR325_JG_16_9">#REF!</definedName>
    <definedName name="TUBO_PVC_SDR325_JG_20" localSheetId="1">#REF!</definedName>
    <definedName name="TUBO_PVC_SDR325_JG_20">#REF!</definedName>
    <definedName name="TUBO_PVC_SDR325_JG_20_10" localSheetId="1">#REF!</definedName>
    <definedName name="TUBO_PVC_SDR325_JG_20_10">#REF!</definedName>
    <definedName name="TUBO_PVC_SDR325_JG_20_11" localSheetId="1">#REF!</definedName>
    <definedName name="TUBO_PVC_SDR325_JG_20_11">#REF!</definedName>
    <definedName name="TUBO_PVC_SDR325_JG_20_6" localSheetId="1">#REF!</definedName>
    <definedName name="TUBO_PVC_SDR325_JG_20_6">#REF!</definedName>
    <definedName name="TUBO_PVC_SDR325_JG_20_7" localSheetId="1">#REF!</definedName>
    <definedName name="TUBO_PVC_SDR325_JG_20_7">#REF!</definedName>
    <definedName name="TUBO_PVC_SDR325_JG_20_8" localSheetId="1">#REF!</definedName>
    <definedName name="TUBO_PVC_SDR325_JG_20_8">#REF!</definedName>
    <definedName name="TUBO_PVC_SDR325_JG_20_9" localSheetId="1">#REF!</definedName>
    <definedName name="TUBO_PVC_SDR325_JG_20_9">#REF!</definedName>
    <definedName name="TUBO_PVC_SDR325_JG_8" localSheetId="1">#REF!</definedName>
    <definedName name="TUBO_PVC_SDR325_JG_8">#REF!</definedName>
    <definedName name="TUBO_PVC_SDR325_JG_8_10" localSheetId="1">#REF!</definedName>
    <definedName name="TUBO_PVC_SDR325_JG_8_10">#REF!</definedName>
    <definedName name="TUBO_PVC_SDR325_JG_8_11" localSheetId="1">#REF!</definedName>
    <definedName name="TUBO_PVC_SDR325_JG_8_11">#REF!</definedName>
    <definedName name="TUBO_PVC_SDR325_JG_8_6" localSheetId="1">#REF!</definedName>
    <definedName name="TUBO_PVC_SDR325_JG_8_6">#REF!</definedName>
    <definedName name="TUBO_PVC_SDR325_JG_8_7" localSheetId="1">#REF!</definedName>
    <definedName name="TUBO_PVC_SDR325_JG_8_7">#REF!</definedName>
    <definedName name="TUBO_PVC_SDR325_JG_8_8" localSheetId="1">#REF!</definedName>
    <definedName name="TUBO_PVC_SDR325_JG_8_8">#REF!</definedName>
    <definedName name="TUBO_PVC_SDR325_JG_8_9" localSheetId="1">#REF!</definedName>
    <definedName name="TUBO_PVC_SDR325_JG_8_9">#REF!</definedName>
    <definedName name="TUBO_PVC_SDR41_2" localSheetId="1">#REF!</definedName>
    <definedName name="TUBO_PVC_SDR41_2">#REF!</definedName>
    <definedName name="TUBO_PVC_SDR41_2_10" localSheetId="1">#REF!</definedName>
    <definedName name="TUBO_PVC_SDR41_2_10">#REF!</definedName>
    <definedName name="TUBO_PVC_SDR41_2_11" localSheetId="1">#REF!</definedName>
    <definedName name="TUBO_PVC_SDR41_2_11">#REF!</definedName>
    <definedName name="TUBO_PVC_SDR41_2_6" localSheetId="1">#REF!</definedName>
    <definedName name="TUBO_PVC_SDR41_2_6">#REF!</definedName>
    <definedName name="TUBO_PVC_SDR41_2_7" localSheetId="1">#REF!</definedName>
    <definedName name="TUBO_PVC_SDR41_2_7">#REF!</definedName>
    <definedName name="TUBO_PVC_SDR41_2_8" localSheetId="1">#REF!</definedName>
    <definedName name="TUBO_PVC_SDR41_2_8">#REF!</definedName>
    <definedName name="TUBO_PVC_SDR41_2_9" localSheetId="1">#REF!</definedName>
    <definedName name="TUBO_PVC_SDR41_2_9">#REF!</definedName>
    <definedName name="TUBO_PVC_SDR41_3" localSheetId="1">#REF!</definedName>
    <definedName name="TUBO_PVC_SDR41_3">#REF!</definedName>
    <definedName name="TUBO_PVC_SDR41_3_10" localSheetId="1">#REF!</definedName>
    <definedName name="TUBO_PVC_SDR41_3_10">#REF!</definedName>
    <definedName name="TUBO_PVC_SDR41_3_11" localSheetId="1">#REF!</definedName>
    <definedName name="TUBO_PVC_SDR41_3_11">#REF!</definedName>
    <definedName name="TUBO_PVC_SDR41_3_6" localSheetId="1">#REF!</definedName>
    <definedName name="TUBO_PVC_SDR41_3_6">#REF!</definedName>
    <definedName name="TUBO_PVC_SDR41_3_7" localSheetId="1">#REF!</definedName>
    <definedName name="TUBO_PVC_SDR41_3_7">#REF!</definedName>
    <definedName name="TUBO_PVC_SDR41_3_8" localSheetId="1">#REF!</definedName>
    <definedName name="TUBO_PVC_SDR41_3_8">#REF!</definedName>
    <definedName name="TUBO_PVC_SDR41_3_9" localSheetId="1">#REF!</definedName>
    <definedName name="TUBO_PVC_SDR41_3_9">#REF!</definedName>
    <definedName name="TUBO_PVC_SDR41_4" localSheetId="1">#REF!</definedName>
    <definedName name="TUBO_PVC_SDR41_4">#REF!</definedName>
    <definedName name="TUBO_PVC_SDR41_4_10" localSheetId="1">#REF!</definedName>
    <definedName name="TUBO_PVC_SDR41_4_10">#REF!</definedName>
    <definedName name="TUBO_PVC_SDR41_4_11" localSheetId="1">#REF!</definedName>
    <definedName name="TUBO_PVC_SDR41_4_11">#REF!</definedName>
    <definedName name="TUBO_PVC_SDR41_4_6" localSheetId="1">#REF!</definedName>
    <definedName name="TUBO_PVC_SDR41_4_6">#REF!</definedName>
    <definedName name="TUBO_PVC_SDR41_4_7" localSheetId="1">#REF!</definedName>
    <definedName name="TUBO_PVC_SDR41_4_7">#REF!</definedName>
    <definedName name="TUBO_PVC_SDR41_4_8" localSheetId="1">#REF!</definedName>
    <definedName name="TUBO_PVC_SDR41_4_8">#REF!</definedName>
    <definedName name="TUBO_PVC_SDR41_4_9" localSheetId="1">#REF!</definedName>
    <definedName name="TUBO_PVC_SDR41_4_9">#REF!</definedName>
    <definedName name="TYPE_3M" localSheetId="1">#REF!</definedName>
    <definedName name="TYPE_3M">#REF!</definedName>
    <definedName name="TYPE_3M_10" localSheetId="1">#REF!</definedName>
    <definedName name="TYPE_3M_10">#REF!</definedName>
    <definedName name="TYPE_3M_11" localSheetId="1">#REF!</definedName>
    <definedName name="TYPE_3M_11">#REF!</definedName>
    <definedName name="TYPE_3M_6" localSheetId="1">#REF!</definedName>
    <definedName name="TYPE_3M_6">#REF!</definedName>
    <definedName name="TYPE_3M_7" localSheetId="1">#REF!</definedName>
    <definedName name="TYPE_3M_7">#REF!</definedName>
    <definedName name="TYPE_3M_8" localSheetId="1">#REF!</definedName>
    <definedName name="TYPE_3M_8">#REF!</definedName>
    <definedName name="TYPE_3M_9" localSheetId="1">#REF!</definedName>
    <definedName name="TYPE_3M_9">#REF!</definedName>
    <definedName name="UND">#N/A</definedName>
    <definedName name="UND_6">NA()</definedName>
    <definedName name="UNION_HG_1" localSheetId="0">#REF!</definedName>
    <definedName name="UNION_HG_1" localSheetId="1">#REF!</definedName>
    <definedName name="UNION_HG_1">#REF!</definedName>
    <definedName name="UNION_HG_1_10" localSheetId="1">#REF!</definedName>
    <definedName name="UNION_HG_1_10">#REF!</definedName>
    <definedName name="UNION_HG_1_11" localSheetId="1">#REF!</definedName>
    <definedName name="UNION_HG_1_11">#REF!</definedName>
    <definedName name="UNION_HG_1_6" localSheetId="1">#REF!</definedName>
    <definedName name="UNION_HG_1_6">#REF!</definedName>
    <definedName name="UNION_HG_1_7" localSheetId="1">#REF!</definedName>
    <definedName name="UNION_HG_1_7">#REF!</definedName>
    <definedName name="UNION_HG_1_8" localSheetId="1">#REF!</definedName>
    <definedName name="UNION_HG_1_8">#REF!</definedName>
    <definedName name="UNION_HG_1_9" localSheetId="1">#REF!</definedName>
    <definedName name="UNION_HG_1_9">#REF!</definedName>
    <definedName name="UNION_HG_12" localSheetId="1">#REF!</definedName>
    <definedName name="UNION_HG_12">#REF!</definedName>
    <definedName name="UNION_HG_12_10" localSheetId="1">#REF!</definedName>
    <definedName name="UNION_HG_12_10">#REF!</definedName>
    <definedName name="UNION_HG_12_11" localSheetId="1">#REF!</definedName>
    <definedName name="UNION_HG_12_11">#REF!</definedName>
    <definedName name="UNION_HG_12_6" localSheetId="1">#REF!</definedName>
    <definedName name="UNION_HG_12_6">#REF!</definedName>
    <definedName name="UNION_HG_12_7" localSheetId="1">#REF!</definedName>
    <definedName name="UNION_HG_12_7">#REF!</definedName>
    <definedName name="UNION_HG_12_8" localSheetId="1">#REF!</definedName>
    <definedName name="UNION_HG_12_8">#REF!</definedName>
    <definedName name="UNION_HG_12_9" localSheetId="1">#REF!</definedName>
    <definedName name="UNION_HG_12_9">#REF!</definedName>
    <definedName name="UNION_HG_34" localSheetId="1">#REF!</definedName>
    <definedName name="UNION_HG_34">#REF!</definedName>
    <definedName name="UNION_HG_34_10" localSheetId="1">#REF!</definedName>
    <definedName name="UNION_HG_34_10">#REF!</definedName>
    <definedName name="UNION_HG_34_11" localSheetId="1">#REF!</definedName>
    <definedName name="UNION_HG_34_11">#REF!</definedName>
    <definedName name="UNION_HG_34_6" localSheetId="1">#REF!</definedName>
    <definedName name="UNION_HG_34_6">#REF!</definedName>
    <definedName name="UNION_HG_34_7" localSheetId="1">#REF!</definedName>
    <definedName name="UNION_HG_34_7">#REF!</definedName>
    <definedName name="UNION_HG_34_8" localSheetId="1">#REF!</definedName>
    <definedName name="UNION_HG_34_8">#REF!</definedName>
    <definedName name="UNION_HG_34_9" localSheetId="1">#REF!</definedName>
    <definedName name="UNION_HG_34_9">#REF!</definedName>
    <definedName name="UNION_PVC_PRES_12" localSheetId="1">#REF!</definedName>
    <definedName name="UNION_PVC_PRES_12">#REF!</definedName>
    <definedName name="UNION_PVC_PRES_12_10" localSheetId="1">#REF!</definedName>
    <definedName name="UNION_PVC_PRES_12_10">#REF!</definedName>
    <definedName name="UNION_PVC_PRES_12_11" localSheetId="1">#REF!</definedName>
    <definedName name="UNION_PVC_PRES_12_11">#REF!</definedName>
    <definedName name="UNION_PVC_PRES_12_6" localSheetId="1">#REF!</definedName>
    <definedName name="UNION_PVC_PRES_12_6">#REF!</definedName>
    <definedName name="UNION_PVC_PRES_12_7" localSheetId="1">#REF!</definedName>
    <definedName name="UNION_PVC_PRES_12_7">#REF!</definedName>
    <definedName name="UNION_PVC_PRES_12_8" localSheetId="1">#REF!</definedName>
    <definedName name="UNION_PVC_PRES_12_8">#REF!</definedName>
    <definedName name="UNION_PVC_PRES_12_9" localSheetId="1">#REF!</definedName>
    <definedName name="UNION_PVC_PRES_12_9">#REF!</definedName>
    <definedName name="UNION_PVC_PRES_34" localSheetId="1">#REF!</definedName>
    <definedName name="UNION_PVC_PRES_34">#REF!</definedName>
    <definedName name="UNION_PVC_PRES_34_10" localSheetId="1">#REF!</definedName>
    <definedName name="UNION_PVC_PRES_34_10">#REF!</definedName>
    <definedName name="UNION_PVC_PRES_34_11" localSheetId="1">#REF!</definedName>
    <definedName name="UNION_PVC_PRES_34_11">#REF!</definedName>
    <definedName name="UNION_PVC_PRES_34_6" localSheetId="1">#REF!</definedName>
    <definedName name="UNION_PVC_PRES_34_6">#REF!</definedName>
    <definedName name="UNION_PVC_PRES_34_7" localSheetId="1">#REF!</definedName>
    <definedName name="UNION_PVC_PRES_34_7">#REF!</definedName>
    <definedName name="UNION_PVC_PRES_34_8" localSheetId="1">#REF!</definedName>
    <definedName name="UNION_PVC_PRES_34_8">#REF!</definedName>
    <definedName name="UNION_PVC_PRES_34_9" localSheetId="1">#REF!</definedName>
    <definedName name="UNION_PVC_PRES_34_9">#REF!</definedName>
    <definedName name="UoM" localSheetId="1">#REF!</definedName>
    <definedName name="UoM">#REF!</definedName>
    <definedName name="uso.vibrador">'[37]Costos Mano de Obra'!$O$42</definedName>
    <definedName name="VACC">[9]Precio!$F$31</definedName>
    <definedName name="vaciadohormigonindustrial" localSheetId="0">#REF!</definedName>
    <definedName name="vaciadohormigonindustrial" localSheetId="1">#REF!</definedName>
    <definedName name="vaciadohormigonindustrial">#REF!</definedName>
    <definedName name="vaciadohormigonindustrial_8" localSheetId="1">#REF!</definedName>
    <definedName name="vaciadohormigonindustrial_8">#REF!</definedName>
    <definedName name="vaciadozapata" localSheetId="1">#REF!</definedName>
    <definedName name="vaciadozapata">#REF!</definedName>
    <definedName name="vaciadozapata_8" localSheetId="1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 localSheetId="1">#REF!</definedName>
    <definedName name="VALVULA_AIRE_1_HF_ROSCADA">#REF!</definedName>
    <definedName name="VALVULA_AIRE_1_HF_ROSCADA_10" localSheetId="1">#REF!</definedName>
    <definedName name="VALVULA_AIRE_1_HF_ROSCADA_10">#REF!</definedName>
    <definedName name="VALVULA_AIRE_1_HF_ROSCADA_11" localSheetId="1">#REF!</definedName>
    <definedName name="VALVULA_AIRE_1_HF_ROSCADA_11">#REF!</definedName>
    <definedName name="VALVULA_AIRE_1_HF_ROSCADA_6" localSheetId="1">#REF!</definedName>
    <definedName name="VALVULA_AIRE_1_HF_ROSCADA_6">#REF!</definedName>
    <definedName name="VALVULA_AIRE_1_HF_ROSCADA_7" localSheetId="1">#REF!</definedName>
    <definedName name="VALVULA_AIRE_1_HF_ROSCADA_7">#REF!</definedName>
    <definedName name="VALVULA_AIRE_1_HF_ROSCADA_8" localSheetId="1">#REF!</definedName>
    <definedName name="VALVULA_AIRE_1_HF_ROSCADA_8">#REF!</definedName>
    <definedName name="VALVULA_AIRE_1_HF_ROSCADA_9" localSheetId="1">#REF!</definedName>
    <definedName name="VALVULA_AIRE_1_HF_ROSCADA_9">#REF!</definedName>
    <definedName name="VALVULA_AIRE_3_HF_ROSCADA" localSheetId="1">#REF!</definedName>
    <definedName name="VALVULA_AIRE_3_HF_ROSCADA">#REF!</definedName>
    <definedName name="VALVULA_AIRE_3_HF_ROSCADA_10" localSheetId="1">#REF!</definedName>
    <definedName name="VALVULA_AIRE_3_HF_ROSCADA_10">#REF!</definedName>
    <definedName name="VALVULA_AIRE_3_HF_ROSCADA_11" localSheetId="1">#REF!</definedName>
    <definedName name="VALVULA_AIRE_3_HF_ROSCADA_11">#REF!</definedName>
    <definedName name="VALVULA_AIRE_3_HF_ROSCADA_6" localSheetId="1">#REF!</definedName>
    <definedName name="VALVULA_AIRE_3_HF_ROSCADA_6">#REF!</definedName>
    <definedName name="VALVULA_AIRE_3_HF_ROSCADA_7" localSheetId="1">#REF!</definedName>
    <definedName name="VALVULA_AIRE_3_HF_ROSCADA_7">#REF!</definedName>
    <definedName name="VALVULA_AIRE_3_HF_ROSCADA_8" localSheetId="1">#REF!</definedName>
    <definedName name="VALVULA_AIRE_3_HF_ROSCADA_8">#REF!</definedName>
    <definedName name="VALVULA_AIRE_3_HF_ROSCADA_9" localSheetId="1">#REF!</definedName>
    <definedName name="VALVULA_AIRE_3_HF_ROSCADA_9">#REF!</definedName>
    <definedName name="VALVULA_AIRE_34_HF_ROSCADA" localSheetId="1">#REF!</definedName>
    <definedName name="VALVULA_AIRE_34_HF_ROSCADA">#REF!</definedName>
    <definedName name="VALVULA_AIRE_34_HF_ROSCADA_10" localSheetId="1">#REF!</definedName>
    <definedName name="VALVULA_AIRE_34_HF_ROSCADA_10">#REF!</definedName>
    <definedName name="VALVULA_AIRE_34_HF_ROSCADA_11" localSheetId="1">#REF!</definedName>
    <definedName name="VALVULA_AIRE_34_HF_ROSCADA_11">#REF!</definedName>
    <definedName name="VALVULA_AIRE_34_HF_ROSCADA_6" localSheetId="1">#REF!</definedName>
    <definedName name="VALVULA_AIRE_34_HF_ROSCADA_6">#REF!</definedName>
    <definedName name="VALVULA_AIRE_34_HF_ROSCADA_7" localSheetId="1">#REF!</definedName>
    <definedName name="VALVULA_AIRE_34_HF_ROSCADA_7">#REF!</definedName>
    <definedName name="VALVULA_AIRE_34_HF_ROSCADA_8" localSheetId="1">#REF!</definedName>
    <definedName name="VALVULA_AIRE_34_HF_ROSCADA_8">#REF!</definedName>
    <definedName name="VALVULA_AIRE_34_HF_ROSCADA_9" localSheetId="1">#REF!</definedName>
    <definedName name="VALVULA_AIRE_34_HF_ROSCADA_9">#REF!</definedName>
    <definedName name="VALVULA_COMP_12_HF_PLATILLADA" localSheetId="1">#REF!</definedName>
    <definedName name="VALVULA_COMP_12_HF_PLATILLADA">#REF!</definedName>
    <definedName name="VALVULA_COMP_12_HF_PLATILLADA_10" localSheetId="1">#REF!</definedName>
    <definedName name="VALVULA_COMP_12_HF_PLATILLADA_10">#REF!</definedName>
    <definedName name="VALVULA_COMP_12_HF_PLATILLADA_11" localSheetId="1">#REF!</definedName>
    <definedName name="VALVULA_COMP_12_HF_PLATILLADA_11">#REF!</definedName>
    <definedName name="VALVULA_COMP_12_HF_PLATILLADA_6" localSheetId="1">#REF!</definedName>
    <definedName name="VALVULA_COMP_12_HF_PLATILLADA_6">#REF!</definedName>
    <definedName name="VALVULA_COMP_12_HF_PLATILLADA_7" localSheetId="1">#REF!</definedName>
    <definedName name="VALVULA_COMP_12_HF_PLATILLADA_7">#REF!</definedName>
    <definedName name="VALVULA_COMP_12_HF_PLATILLADA_8" localSheetId="1">#REF!</definedName>
    <definedName name="VALVULA_COMP_12_HF_PLATILLADA_8">#REF!</definedName>
    <definedName name="VALVULA_COMP_12_HF_PLATILLADA_9" localSheetId="1">#REF!</definedName>
    <definedName name="VALVULA_COMP_12_HF_PLATILLADA_9">#REF!</definedName>
    <definedName name="VALVULA_COMP_16_HF_PLATILLADA" localSheetId="1">#REF!</definedName>
    <definedName name="VALVULA_COMP_16_HF_PLATILLADA">#REF!</definedName>
    <definedName name="VALVULA_COMP_16_HF_PLATILLADA_10" localSheetId="1">#REF!</definedName>
    <definedName name="VALVULA_COMP_16_HF_PLATILLADA_10">#REF!</definedName>
    <definedName name="VALVULA_COMP_16_HF_PLATILLADA_11" localSheetId="1">#REF!</definedName>
    <definedName name="VALVULA_COMP_16_HF_PLATILLADA_11">#REF!</definedName>
    <definedName name="VALVULA_COMP_16_HF_PLATILLADA_6" localSheetId="1">#REF!</definedName>
    <definedName name="VALVULA_COMP_16_HF_PLATILLADA_6">#REF!</definedName>
    <definedName name="VALVULA_COMP_16_HF_PLATILLADA_7" localSheetId="1">#REF!</definedName>
    <definedName name="VALVULA_COMP_16_HF_PLATILLADA_7">#REF!</definedName>
    <definedName name="VALVULA_COMP_16_HF_PLATILLADA_8" localSheetId="1">#REF!</definedName>
    <definedName name="VALVULA_COMP_16_HF_PLATILLADA_8">#REF!</definedName>
    <definedName name="VALVULA_COMP_16_HF_PLATILLADA_9" localSheetId="1">#REF!</definedName>
    <definedName name="VALVULA_COMP_16_HF_PLATILLADA_9">#REF!</definedName>
    <definedName name="VALVULA_COMP_2_12_HF_ROSCADA" localSheetId="1">#REF!</definedName>
    <definedName name="VALVULA_COMP_2_12_HF_ROSCADA">#REF!</definedName>
    <definedName name="VALVULA_COMP_2_12_HF_ROSCADA_10" localSheetId="1">#REF!</definedName>
    <definedName name="VALVULA_COMP_2_12_HF_ROSCADA_10">#REF!</definedName>
    <definedName name="VALVULA_COMP_2_12_HF_ROSCADA_11" localSheetId="1">#REF!</definedName>
    <definedName name="VALVULA_COMP_2_12_HF_ROSCADA_11">#REF!</definedName>
    <definedName name="VALVULA_COMP_2_12_HF_ROSCADA_6" localSheetId="1">#REF!</definedName>
    <definedName name="VALVULA_COMP_2_12_HF_ROSCADA_6">#REF!</definedName>
    <definedName name="VALVULA_COMP_2_12_HF_ROSCADA_7" localSheetId="1">#REF!</definedName>
    <definedName name="VALVULA_COMP_2_12_HF_ROSCADA_7">#REF!</definedName>
    <definedName name="VALVULA_COMP_2_12_HF_ROSCADA_8" localSheetId="1">#REF!</definedName>
    <definedName name="VALVULA_COMP_2_12_HF_ROSCADA_8">#REF!</definedName>
    <definedName name="VALVULA_COMP_2_12_HF_ROSCADA_9" localSheetId="1">#REF!</definedName>
    <definedName name="VALVULA_COMP_2_12_HF_ROSCADA_9">#REF!</definedName>
    <definedName name="VALVULA_COMP_2_HF_ROSCADA" localSheetId="1">#REF!</definedName>
    <definedName name="VALVULA_COMP_2_HF_ROSCADA">#REF!</definedName>
    <definedName name="VALVULA_COMP_2_HF_ROSCADA_10" localSheetId="1">#REF!</definedName>
    <definedName name="VALVULA_COMP_2_HF_ROSCADA_10">#REF!</definedName>
    <definedName name="VALVULA_COMP_2_HF_ROSCADA_11" localSheetId="1">#REF!</definedName>
    <definedName name="VALVULA_COMP_2_HF_ROSCADA_11">#REF!</definedName>
    <definedName name="VALVULA_COMP_2_HF_ROSCADA_6" localSheetId="1">#REF!</definedName>
    <definedName name="VALVULA_COMP_2_HF_ROSCADA_6">#REF!</definedName>
    <definedName name="VALVULA_COMP_2_HF_ROSCADA_7" localSheetId="1">#REF!</definedName>
    <definedName name="VALVULA_COMP_2_HF_ROSCADA_7">#REF!</definedName>
    <definedName name="VALVULA_COMP_2_HF_ROSCADA_8" localSheetId="1">#REF!</definedName>
    <definedName name="VALVULA_COMP_2_HF_ROSCADA_8">#REF!</definedName>
    <definedName name="VALVULA_COMP_2_HF_ROSCADA_9" localSheetId="1">#REF!</definedName>
    <definedName name="VALVULA_COMP_2_HF_ROSCADA_9">#REF!</definedName>
    <definedName name="VALVULA_COMP_20_HF_PLATILLADA" localSheetId="1">#REF!</definedName>
    <definedName name="VALVULA_COMP_20_HF_PLATILLADA">#REF!</definedName>
    <definedName name="VALVULA_COMP_20_HF_PLATILLADA_10" localSheetId="1">#REF!</definedName>
    <definedName name="VALVULA_COMP_20_HF_PLATILLADA_10">#REF!</definedName>
    <definedName name="VALVULA_COMP_20_HF_PLATILLADA_11" localSheetId="1">#REF!</definedName>
    <definedName name="VALVULA_COMP_20_HF_PLATILLADA_11">#REF!</definedName>
    <definedName name="VALVULA_COMP_20_HF_PLATILLADA_6" localSheetId="1">#REF!</definedName>
    <definedName name="VALVULA_COMP_20_HF_PLATILLADA_6">#REF!</definedName>
    <definedName name="VALVULA_COMP_20_HF_PLATILLADA_7" localSheetId="1">#REF!</definedName>
    <definedName name="VALVULA_COMP_20_HF_PLATILLADA_7">#REF!</definedName>
    <definedName name="VALVULA_COMP_20_HF_PLATILLADA_8" localSheetId="1">#REF!</definedName>
    <definedName name="VALVULA_COMP_20_HF_PLATILLADA_8">#REF!</definedName>
    <definedName name="VALVULA_COMP_20_HF_PLATILLADA_9" localSheetId="1">#REF!</definedName>
    <definedName name="VALVULA_COMP_20_HF_PLATILLADA_9">#REF!</definedName>
    <definedName name="VALVULA_COMP_3_HF_ROSCADA" localSheetId="1">#REF!</definedName>
    <definedName name="VALVULA_COMP_3_HF_ROSCADA">#REF!</definedName>
    <definedName name="VALVULA_COMP_3_HF_ROSCADA_10" localSheetId="1">#REF!</definedName>
    <definedName name="VALVULA_COMP_3_HF_ROSCADA_10">#REF!</definedName>
    <definedName name="VALVULA_COMP_3_HF_ROSCADA_11" localSheetId="1">#REF!</definedName>
    <definedName name="VALVULA_COMP_3_HF_ROSCADA_11">#REF!</definedName>
    <definedName name="VALVULA_COMP_3_HF_ROSCADA_6" localSheetId="1">#REF!</definedName>
    <definedName name="VALVULA_COMP_3_HF_ROSCADA_6">#REF!</definedName>
    <definedName name="VALVULA_COMP_3_HF_ROSCADA_7" localSheetId="1">#REF!</definedName>
    <definedName name="VALVULA_COMP_3_HF_ROSCADA_7">#REF!</definedName>
    <definedName name="VALVULA_COMP_3_HF_ROSCADA_8" localSheetId="1">#REF!</definedName>
    <definedName name="VALVULA_COMP_3_HF_ROSCADA_8">#REF!</definedName>
    <definedName name="VALVULA_COMP_3_HF_ROSCADA_9" localSheetId="1">#REF!</definedName>
    <definedName name="VALVULA_COMP_3_HF_ROSCADA_9">#REF!</definedName>
    <definedName name="VALVULA_COMP_4_HF_PLATILLADA" localSheetId="1">#REF!</definedName>
    <definedName name="VALVULA_COMP_4_HF_PLATILLADA">#REF!</definedName>
    <definedName name="VALVULA_COMP_4_HF_PLATILLADA_10" localSheetId="1">#REF!</definedName>
    <definedName name="VALVULA_COMP_4_HF_PLATILLADA_10">#REF!</definedName>
    <definedName name="VALVULA_COMP_4_HF_PLATILLADA_11" localSheetId="1">#REF!</definedName>
    <definedName name="VALVULA_COMP_4_HF_PLATILLADA_11">#REF!</definedName>
    <definedName name="VALVULA_COMP_4_HF_PLATILLADA_6" localSheetId="1">#REF!</definedName>
    <definedName name="VALVULA_COMP_4_HF_PLATILLADA_6">#REF!</definedName>
    <definedName name="VALVULA_COMP_4_HF_PLATILLADA_7" localSheetId="1">#REF!</definedName>
    <definedName name="VALVULA_COMP_4_HF_PLATILLADA_7">#REF!</definedName>
    <definedName name="VALVULA_COMP_4_HF_PLATILLADA_8" localSheetId="1">#REF!</definedName>
    <definedName name="VALVULA_COMP_4_HF_PLATILLADA_8">#REF!</definedName>
    <definedName name="VALVULA_COMP_4_HF_PLATILLADA_9" localSheetId="1">#REF!</definedName>
    <definedName name="VALVULA_COMP_4_HF_PLATILLADA_9">#REF!</definedName>
    <definedName name="VALVULA_COMP_4_HF_ROSCADA" localSheetId="1">#REF!</definedName>
    <definedName name="VALVULA_COMP_4_HF_ROSCADA">#REF!</definedName>
    <definedName name="VALVULA_COMP_4_HF_ROSCADA_10" localSheetId="1">#REF!</definedName>
    <definedName name="VALVULA_COMP_4_HF_ROSCADA_10">#REF!</definedName>
    <definedName name="VALVULA_COMP_4_HF_ROSCADA_11" localSheetId="1">#REF!</definedName>
    <definedName name="VALVULA_COMP_4_HF_ROSCADA_11">#REF!</definedName>
    <definedName name="VALVULA_COMP_4_HF_ROSCADA_6" localSheetId="1">#REF!</definedName>
    <definedName name="VALVULA_COMP_4_HF_ROSCADA_6">#REF!</definedName>
    <definedName name="VALVULA_COMP_4_HF_ROSCADA_7" localSheetId="1">#REF!</definedName>
    <definedName name="VALVULA_COMP_4_HF_ROSCADA_7">#REF!</definedName>
    <definedName name="VALVULA_COMP_4_HF_ROSCADA_8" localSheetId="1">#REF!</definedName>
    <definedName name="VALVULA_COMP_4_HF_ROSCADA_8">#REF!</definedName>
    <definedName name="VALVULA_COMP_4_HF_ROSCADA_9" localSheetId="1">#REF!</definedName>
    <definedName name="VALVULA_COMP_4_HF_ROSCADA_9">#REF!</definedName>
    <definedName name="VALVULA_COMP_6_HF_PLATILLADA" localSheetId="1">#REF!</definedName>
    <definedName name="VALVULA_COMP_6_HF_PLATILLADA">#REF!</definedName>
    <definedName name="VALVULA_COMP_6_HF_PLATILLADA_10" localSheetId="1">#REF!</definedName>
    <definedName name="VALVULA_COMP_6_HF_PLATILLADA_10">#REF!</definedName>
    <definedName name="VALVULA_COMP_6_HF_PLATILLADA_11" localSheetId="1">#REF!</definedName>
    <definedName name="VALVULA_COMP_6_HF_PLATILLADA_11">#REF!</definedName>
    <definedName name="VALVULA_COMP_6_HF_PLATILLADA_6" localSheetId="1">#REF!</definedName>
    <definedName name="VALVULA_COMP_6_HF_PLATILLADA_6">#REF!</definedName>
    <definedName name="VALVULA_COMP_6_HF_PLATILLADA_7" localSheetId="1">#REF!</definedName>
    <definedName name="VALVULA_COMP_6_HF_PLATILLADA_7">#REF!</definedName>
    <definedName name="VALVULA_COMP_6_HF_PLATILLADA_8" localSheetId="1">#REF!</definedName>
    <definedName name="VALVULA_COMP_6_HF_PLATILLADA_8">#REF!</definedName>
    <definedName name="VALVULA_COMP_6_HF_PLATILLADA_9" localSheetId="1">#REF!</definedName>
    <definedName name="VALVULA_COMP_6_HF_PLATILLADA_9">#REF!</definedName>
    <definedName name="VALVULA_COMP_8_HF_PLATILLADA" localSheetId="1">#REF!</definedName>
    <definedName name="VALVULA_COMP_8_HF_PLATILLADA">#REF!</definedName>
    <definedName name="VALVULA_COMP_8_HF_PLATILLADA_10" localSheetId="1">#REF!</definedName>
    <definedName name="VALVULA_COMP_8_HF_PLATILLADA_10">#REF!</definedName>
    <definedName name="VALVULA_COMP_8_HF_PLATILLADA_11" localSheetId="1">#REF!</definedName>
    <definedName name="VALVULA_COMP_8_HF_PLATILLADA_11">#REF!</definedName>
    <definedName name="VALVULA_COMP_8_HF_PLATILLADA_6" localSheetId="1">#REF!</definedName>
    <definedName name="VALVULA_COMP_8_HF_PLATILLADA_6">#REF!</definedName>
    <definedName name="VALVULA_COMP_8_HF_PLATILLADA_7" localSheetId="1">#REF!</definedName>
    <definedName name="VALVULA_COMP_8_HF_PLATILLADA_7">#REF!</definedName>
    <definedName name="VALVULA_COMP_8_HF_PLATILLADA_8" localSheetId="1">#REF!</definedName>
    <definedName name="VALVULA_COMP_8_HF_PLATILLADA_8">#REF!</definedName>
    <definedName name="VALVULA_COMP_8_HF_PLATILLADA_9" localSheetId="1">#REF!</definedName>
    <definedName name="VALVULA_COMP_8_HF_PLATILLADA_9">#REF!</definedName>
    <definedName name="VARILLA" localSheetId="1">#REF!</definedName>
    <definedName name="VARILLA">#REF!</definedName>
    <definedName name="VARILLA_BLOQUES_20" localSheetId="1">#REF!</definedName>
    <definedName name="VARILLA_BLOQUES_20">#REF!</definedName>
    <definedName name="VARILLA_BLOQUES_20_10" localSheetId="1">#REF!</definedName>
    <definedName name="VARILLA_BLOQUES_20_10">#REF!</definedName>
    <definedName name="VARILLA_BLOQUES_20_11" localSheetId="1">#REF!</definedName>
    <definedName name="VARILLA_BLOQUES_20_11">#REF!</definedName>
    <definedName name="VARILLA_BLOQUES_20_6" localSheetId="1">#REF!</definedName>
    <definedName name="VARILLA_BLOQUES_20_6">#REF!</definedName>
    <definedName name="VARILLA_BLOQUES_20_7" localSheetId="1">#REF!</definedName>
    <definedName name="VARILLA_BLOQUES_20_7">#REF!</definedName>
    <definedName name="VARILLA_BLOQUES_20_8" localSheetId="1">#REF!</definedName>
    <definedName name="VARILLA_BLOQUES_20_8">#REF!</definedName>
    <definedName name="VARILLA_BLOQUES_20_9" localSheetId="1">#REF!</definedName>
    <definedName name="VARILLA_BLOQUES_20_9">#REF!</definedName>
    <definedName name="VARILLA_BLOQUES_40" localSheetId="1">#REF!</definedName>
    <definedName name="VARILLA_BLOQUES_40">#REF!</definedName>
    <definedName name="VARILLA_BLOQUES_40_10" localSheetId="1">#REF!</definedName>
    <definedName name="VARILLA_BLOQUES_40_10">#REF!</definedName>
    <definedName name="VARILLA_BLOQUES_40_11" localSheetId="1">#REF!</definedName>
    <definedName name="VARILLA_BLOQUES_40_11">#REF!</definedName>
    <definedName name="VARILLA_BLOQUES_40_6" localSheetId="1">#REF!</definedName>
    <definedName name="VARILLA_BLOQUES_40_6">#REF!</definedName>
    <definedName name="VARILLA_BLOQUES_40_7" localSheetId="1">#REF!</definedName>
    <definedName name="VARILLA_BLOQUES_40_7">#REF!</definedName>
    <definedName name="VARILLA_BLOQUES_40_8" localSheetId="1">#REF!</definedName>
    <definedName name="VARILLA_BLOQUES_40_8">#REF!</definedName>
    <definedName name="VARILLA_BLOQUES_40_9" localSheetId="1">#REF!</definedName>
    <definedName name="VARILLA_BLOQUES_40_9">#REF!</definedName>
    <definedName name="VARILLA_BLOQUES_60" localSheetId="1">#REF!</definedName>
    <definedName name="VARILLA_BLOQUES_60">#REF!</definedName>
    <definedName name="VARILLA_BLOQUES_60_10" localSheetId="1">#REF!</definedName>
    <definedName name="VARILLA_BLOQUES_60_10">#REF!</definedName>
    <definedName name="VARILLA_BLOQUES_60_11" localSheetId="1">#REF!</definedName>
    <definedName name="VARILLA_BLOQUES_60_11">#REF!</definedName>
    <definedName name="VARILLA_BLOQUES_60_6" localSheetId="1">#REF!</definedName>
    <definedName name="VARILLA_BLOQUES_60_6">#REF!</definedName>
    <definedName name="VARILLA_BLOQUES_60_7" localSheetId="1">#REF!</definedName>
    <definedName name="VARILLA_BLOQUES_60_7">#REF!</definedName>
    <definedName name="VARILLA_BLOQUES_60_8" localSheetId="1">#REF!</definedName>
    <definedName name="VARILLA_BLOQUES_60_8">#REF!</definedName>
    <definedName name="VARILLA_BLOQUES_60_9" localSheetId="1">#REF!</definedName>
    <definedName name="VARILLA_BLOQUES_60_9">#REF!</definedName>
    <definedName name="VARILLA_BLOQUES_80" localSheetId="1">#REF!</definedName>
    <definedName name="VARILLA_BLOQUES_80">#REF!</definedName>
    <definedName name="VARILLA_BLOQUES_80_10" localSheetId="1">#REF!</definedName>
    <definedName name="VARILLA_BLOQUES_80_10">#REF!</definedName>
    <definedName name="VARILLA_BLOQUES_80_11" localSheetId="1">#REF!</definedName>
    <definedName name="VARILLA_BLOQUES_80_11">#REF!</definedName>
    <definedName name="VARILLA_BLOQUES_80_6" localSheetId="1">#REF!</definedName>
    <definedName name="VARILLA_BLOQUES_80_6">#REF!</definedName>
    <definedName name="VARILLA_BLOQUES_80_7" localSheetId="1">#REF!</definedName>
    <definedName name="VARILLA_BLOQUES_80_7">#REF!</definedName>
    <definedName name="VARILLA_BLOQUES_80_8" localSheetId="1">#REF!</definedName>
    <definedName name="VARILLA_BLOQUES_80_8">#REF!</definedName>
    <definedName name="VARILLA_BLOQUES_80_9" localSheetId="1">#REF!</definedName>
    <definedName name="VARILLA_BLOQUES_80_9">#REF!</definedName>
    <definedName name="varillas_3">#N/A</definedName>
    <definedName name="VCOLGANTE1590" localSheetId="0">#REF!</definedName>
    <definedName name="VCOLGANTE1590" localSheetId="1">#REF!</definedName>
    <definedName name="VCOLGANTE1590">#REF!</definedName>
    <definedName name="VCOLGANTE1590_6" localSheetId="1">#REF!</definedName>
    <definedName name="VCOLGANTE1590_6">#REF!</definedName>
    <definedName name="verja" localSheetId="1">#REF!</definedName>
    <definedName name="verja">#REF!</definedName>
    <definedName name="VIBRADO" localSheetId="1">#REF!</definedName>
    <definedName name="VIBRADO">#REF!</definedName>
    <definedName name="VIBRADO_10" localSheetId="1">#REF!</definedName>
    <definedName name="VIBRADO_10">#REF!</definedName>
    <definedName name="VIBRADO_11" localSheetId="1">#REF!</definedName>
    <definedName name="VIBRADO_11">#REF!</definedName>
    <definedName name="VIBRADO_6" localSheetId="1">#REF!</definedName>
    <definedName name="VIBRADO_6">#REF!</definedName>
    <definedName name="VIBRADO_7" localSheetId="1">#REF!</definedName>
    <definedName name="VIBRADO_7">#REF!</definedName>
    <definedName name="VIBRADO_8" localSheetId="1">#REF!</definedName>
    <definedName name="VIBRADO_8">#REF!</definedName>
    <definedName name="VIBRADO_9" localSheetId="1">#REF!</definedName>
    <definedName name="VIBRADO_9">#REF!</definedName>
    <definedName name="VIGASHP" localSheetId="1">#REF!</definedName>
    <definedName name="VIGASHP">#REF!</definedName>
    <definedName name="VIGASHP_3">"$#REF!.$B$109"</definedName>
    <definedName name="VIGASHP_8" localSheetId="0">#REF!</definedName>
    <definedName name="VIGASHP_8" localSheetId="1">#REF!</definedName>
    <definedName name="VIGASHP_8">#REF!</definedName>
    <definedName name="VIOLINADO" localSheetId="1">#REF!</definedName>
    <definedName name="VIOLINADO">#REF!</definedName>
    <definedName name="VIOLINADO_10" localSheetId="1">#REF!</definedName>
    <definedName name="VIOLINADO_10">#REF!</definedName>
    <definedName name="VIOLINADO_11" localSheetId="1">#REF!</definedName>
    <definedName name="VIOLINADO_11">#REF!</definedName>
    <definedName name="VIOLINADO_6" localSheetId="1">#REF!</definedName>
    <definedName name="VIOLINADO_6">#REF!</definedName>
    <definedName name="VIOLINADO_7" localSheetId="1">#REF!</definedName>
    <definedName name="VIOLINADO_7">#REF!</definedName>
    <definedName name="VIOLINADO_8" localSheetId="1">#REF!</definedName>
    <definedName name="VIOLINADO_8">#REF!</definedName>
    <definedName name="VIOLINADO_9" localSheetId="1">#REF!</definedName>
    <definedName name="VIOLINADO_9">#REF!</definedName>
    <definedName name="VUELO10" localSheetId="1">#REF!</definedName>
    <definedName name="VUELO10">#REF!</definedName>
    <definedName name="VUELO10_6" localSheetId="1">#REF!</definedName>
    <definedName name="VUELO10_6">#REF!</definedName>
    <definedName name="w" localSheetId="1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 localSheetId="1">#REF!</definedName>
    <definedName name="Winche">#REF!</definedName>
    <definedName name="Winche_10" localSheetId="1">#REF!</definedName>
    <definedName name="Winche_10">#REF!</definedName>
    <definedName name="Winche_11" localSheetId="1">#REF!</definedName>
    <definedName name="Winche_11">#REF!</definedName>
    <definedName name="Winche_6" localSheetId="1">#REF!</definedName>
    <definedName name="Winche_6">#REF!</definedName>
    <definedName name="Winche_7" localSheetId="1">#REF!</definedName>
    <definedName name="Winche_7">#REF!</definedName>
    <definedName name="Winche_8" localSheetId="1">#REF!</definedName>
    <definedName name="Winche_8">#REF!</definedName>
    <definedName name="Winche_9" localSheetId="1">#REF!</definedName>
    <definedName name="Winche_9">#REF!</definedName>
    <definedName name="WWW">[23]INS!$D$561</definedName>
    <definedName name="XXX" localSheetId="0">#REF!</definedName>
    <definedName name="XXX" localSheetId="1">#REF!</definedName>
    <definedName name="XXX">#REF!</definedName>
    <definedName name="XXXXXXX" localSheetId="1">#REF!</definedName>
    <definedName name="XXXXXXX">#REF!</definedName>
    <definedName name="YEE_PVC_DREN_2" localSheetId="1">#REF!</definedName>
    <definedName name="YEE_PVC_DREN_2">#REF!</definedName>
    <definedName name="YEE_PVC_DREN_2_10" localSheetId="1">#REF!</definedName>
    <definedName name="YEE_PVC_DREN_2_10">#REF!</definedName>
    <definedName name="YEE_PVC_DREN_2_11" localSheetId="1">#REF!</definedName>
    <definedName name="YEE_PVC_DREN_2_11">#REF!</definedName>
    <definedName name="YEE_PVC_DREN_2_6" localSheetId="1">#REF!</definedName>
    <definedName name="YEE_PVC_DREN_2_6">#REF!</definedName>
    <definedName name="YEE_PVC_DREN_2_7" localSheetId="1">#REF!</definedName>
    <definedName name="YEE_PVC_DREN_2_7">#REF!</definedName>
    <definedName name="YEE_PVC_DREN_2_8" localSheetId="1">#REF!</definedName>
    <definedName name="YEE_PVC_DREN_2_8">#REF!</definedName>
    <definedName name="YEE_PVC_DREN_2_9" localSheetId="1">#REF!</definedName>
    <definedName name="YEE_PVC_DREN_2_9">#REF!</definedName>
    <definedName name="YEE_PVC_DREN_3" localSheetId="1">#REF!</definedName>
    <definedName name="YEE_PVC_DREN_3">#REF!</definedName>
    <definedName name="YEE_PVC_DREN_3_10" localSheetId="1">#REF!</definedName>
    <definedName name="YEE_PVC_DREN_3_10">#REF!</definedName>
    <definedName name="YEE_PVC_DREN_3_11" localSheetId="1">#REF!</definedName>
    <definedName name="YEE_PVC_DREN_3_11">#REF!</definedName>
    <definedName name="YEE_PVC_DREN_3_6" localSheetId="1">#REF!</definedName>
    <definedName name="YEE_PVC_DREN_3_6">#REF!</definedName>
    <definedName name="YEE_PVC_DREN_3_7" localSheetId="1">#REF!</definedName>
    <definedName name="YEE_PVC_DREN_3_7">#REF!</definedName>
    <definedName name="YEE_PVC_DREN_3_8" localSheetId="1">#REF!</definedName>
    <definedName name="YEE_PVC_DREN_3_8">#REF!</definedName>
    <definedName name="YEE_PVC_DREN_3_9" localSheetId="1">#REF!</definedName>
    <definedName name="YEE_PVC_DREN_3_9">#REF!</definedName>
    <definedName name="YEE_PVC_DREN_4" localSheetId="1">#REF!</definedName>
    <definedName name="YEE_PVC_DREN_4">#REF!</definedName>
    <definedName name="YEE_PVC_DREN_4_10" localSheetId="1">#REF!</definedName>
    <definedName name="YEE_PVC_DREN_4_10">#REF!</definedName>
    <definedName name="YEE_PVC_DREN_4_11" localSheetId="1">#REF!</definedName>
    <definedName name="YEE_PVC_DREN_4_11">#REF!</definedName>
    <definedName name="YEE_PVC_DREN_4_6" localSheetId="1">#REF!</definedName>
    <definedName name="YEE_PVC_DREN_4_6">#REF!</definedName>
    <definedName name="YEE_PVC_DREN_4_7" localSheetId="1">#REF!</definedName>
    <definedName name="YEE_PVC_DREN_4_7">#REF!</definedName>
    <definedName name="YEE_PVC_DREN_4_8" localSheetId="1">#REF!</definedName>
    <definedName name="YEE_PVC_DREN_4_8">#REF!</definedName>
    <definedName name="YEE_PVC_DREN_4_9" localSheetId="1">#REF!</definedName>
    <definedName name="YEE_PVC_DREN_4_9">#REF!</definedName>
    <definedName name="YEE_PVC_DREN_4x2" localSheetId="1">#REF!</definedName>
    <definedName name="YEE_PVC_DREN_4x2">#REF!</definedName>
    <definedName name="YEE_PVC_DREN_4x2_10" localSheetId="1">#REF!</definedName>
    <definedName name="YEE_PVC_DREN_4x2_10">#REF!</definedName>
    <definedName name="YEE_PVC_DREN_4x2_11" localSheetId="1">#REF!</definedName>
    <definedName name="YEE_PVC_DREN_4x2_11">#REF!</definedName>
    <definedName name="YEE_PVC_DREN_4x2_6" localSheetId="1">#REF!</definedName>
    <definedName name="YEE_PVC_DREN_4x2_6">#REF!</definedName>
    <definedName name="YEE_PVC_DREN_4x2_7" localSheetId="1">#REF!</definedName>
    <definedName name="YEE_PVC_DREN_4x2_7">#REF!</definedName>
    <definedName name="YEE_PVC_DREN_4x2_8" localSheetId="1">#REF!</definedName>
    <definedName name="YEE_PVC_DREN_4x2_8">#REF!</definedName>
    <definedName name="YEE_PVC_DREN_4x2_9" localSheetId="1">#REF!</definedName>
    <definedName name="YEE_PVC_DREN_4x2_9">#REF!</definedName>
    <definedName name="YYYY" localSheetId="1">#REF!</definedName>
    <definedName name="YYYY">#REF!</definedName>
    <definedName name="zapata">'[5]caseta de planta'!$C:$C</definedName>
    <definedName name="ZC1_6" localSheetId="0">#REF!</definedName>
    <definedName name="ZC1_6" localSheetId="1">#REF!</definedName>
    <definedName name="ZC1_6">#REF!</definedName>
    <definedName name="ZE1_6" localSheetId="1">#REF!</definedName>
    <definedName name="ZE1_6">#REF!</definedName>
    <definedName name="ZE2_6" localSheetId="1">#REF!</definedName>
    <definedName name="ZE2_6">#REF!</definedName>
    <definedName name="ZE3_6" localSheetId="1">#REF!</definedName>
    <definedName name="ZE3_6">#REF!</definedName>
    <definedName name="ZE4_6" localSheetId="1">#REF!</definedName>
    <definedName name="ZE4_6">#REF!</definedName>
    <definedName name="ZE5_6" localSheetId="1">#REF!</definedName>
    <definedName name="ZE5_6">#REF!</definedName>
    <definedName name="ZE6_6" localSheetId="1">#REF!</definedName>
    <definedName name="ZE6_6">#REF!</definedName>
    <definedName name="ZINC_CAL26_3x6" localSheetId="1">#REF!</definedName>
    <definedName name="ZINC_CAL26_3x6">#REF!</definedName>
    <definedName name="ZINC_CAL26_3x6_10" localSheetId="1">#REF!</definedName>
    <definedName name="ZINC_CAL26_3x6_10">#REF!</definedName>
    <definedName name="ZINC_CAL26_3x6_11" localSheetId="1">#REF!</definedName>
    <definedName name="ZINC_CAL26_3x6_11">#REF!</definedName>
    <definedName name="ZINC_CAL26_3x6_6" localSheetId="1">#REF!</definedName>
    <definedName name="ZINC_CAL26_3x6_6">#REF!</definedName>
    <definedName name="ZINC_CAL26_3x6_7" localSheetId="1">#REF!</definedName>
    <definedName name="ZINC_CAL26_3x6_7">#REF!</definedName>
    <definedName name="ZINC_CAL26_3x6_8" localSheetId="1">#REF!</definedName>
    <definedName name="ZINC_CAL26_3x6_8">#REF!</definedName>
    <definedName name="ZINC_CAL26_3x6_9" localSheetId="1">#REF!</definedName>
    <definedName name="ZINC_CAL26_3x6_9">#REF!</definedName>
    <definedName name="ZOCALO_8x34" localSheetId="1">#REF!</definedName>
    <definedName name="ZOCALO_8x34">#REF!</definedName>
    <definedName name="ZOCALO_8x34_10" localSheetId="1">#REF!</definedName>
    <definedName name="ZOCALO_8x34_10">#REF!</definedName>
    <definedName name="ZOCALO_8x34_11" localSheetId="1">#REF!</definedName>
    <definedName name="ZOCALO_8x34_11">#REF!</definedName>
    <definedName name="ZOCALO_8x34_6" localSheetId="1">#REF!</definedName>
    <definedName name="ZOCALO_8x34_6">#REF!</definedName>
    <definedName name="ZOCALO_8x34_7" localSheetId="1">#REF!</definedName>
    <definedName name="ZOCALO_8x34_7">#REF!</definedName>
    <definedName name="ZOCALO_8x34_8" localSheetId="1">#REF!</definedName>
    <definedName name="ZOCALO_8x34_8">#REF!</definedName>
    <definedName name="ZOCALO_8x34_9" localSheetId="1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32" i="6" l="1"/>
  <c r="F31" i="6" l="1"/>
  <c r="F55" i="6" l="1"/>
  <c r="F57" i="6" s="1"/>
  <c r="F50" i="6"/>
  <c r="F49" i="6"/>
  <c r="F48" i="6"/>
  <c r="F47" i="6"/>
  <c r="F46" i="6"/>
  <c r="F45" i="6"/>
  <c r="F44" i="6"/>
  <c r="F43" i="6"/>
  <c r="F39" i="6"/>
  <c r="F37" i="6"/>
  <c r="F36" i="6"/>
  <c r="F35" i="6"/>
  <c r="F30" i="6"/>
  <c r="F28" i="6"/>
  <c r="F27" i="6"/>
  <c r="F25" i="6"/>
  <c r="F24" i="6"/>
  <c r="F23" i="6"/>
  <c r="F22" i="6"/>
  <c r="F21" i="6"/>
  <c r="F19" i="6"/>
  <c r="F18" i="6"/>
  <c r="F17" i="6"/>
  <c r="F16" i="6"/>
  <c r="F15" i="6"/>
  <c r="F14" i="6"/>
  <c r="F53" i="6"/>
  <c r="G351" i="11" l="1"/>
  <c r="F351" i="11"/>
  <c r="F350" i="11"/>
  <c r="G350" i="11" s="1"/>
  <c r="G349" i="11"/>
  <c r="F349" i="11"/>
  <c r="F343" i="11"/>
  <c r="G343" i="11" s="1"/>
  <c r="G342" i="11"/>
  <c r="F342" i="11"/>
  <c r="F341" i="11"/>
  <c r="G341" i="11" s="1"/>
  <c r="G340" i="11"/>
  <c r="F340" i="11"/>
  <c r="G333" i="11"/>
  <c r="F333" i="11"/>
  <c r="F332" i="11"/>
  <c r="G332" i="11" s="1"/>
  <c r="G331" i="11"/>
  <c r="F331" i="11"/>
  <c r="G325" i="11"/>
  <c r="G324" i="11"/>
  <c r="G318" i="11"/>
  <c r="F317" i="11"/>
  <c r="G317" i="11" s="1"/>
  <c r="G316" i="11"/>
  <c r="F316" i="11"/>
  <c r="G310" i="11"/>
  <c r="G309" i="11"/>
  <c r="G308" i="11"/>
  <c r="G301" i="11"/>
  <c r="G300" i="11"/>
  <c r="F300" i="11"/>
  <c r="F299" i="11"/>
  <c r="G299" i="11" s="1"/>
  <c r="G292" i="11"/>
  <c r="G291" i="11"/>
  <c r="F291" i="11"/>
  <c r="F290" i="11"/>
  <c r="G290" i="11" s="1"/>
  <c r="G282" i="11"/>
  <c r="G281" i="11"/>
  <c r="G280" i="11"/>
  <c r="G279" i="11"/>
  <c r="G278" i="11"/>
  <c r="G277" i="11"/>
  <c r="G283" i="11" s="1"/>
  <c r="G284" i="11" s="1"/>
  <c r="G271" i="11"/>
  <c r="G270" i="11"/>
  <c r="G269" i="11"/>
  <c r="G265" i="11"/>
  <c r="G264" i="11"/>
  <c r="G263" i="11"/>
  <c r="G259" i="11"/>
  <c r="G258" i="11"/>
  <c r="G257" i="11"/>
  <c r="G252" i="11"/>
  <c r="G251" i="11"/>
  <c r="G250" i="11"/>
  <c r="G253" i="11" s="1"/>
  <c r="F243" i="11" s="1"/>
  <c r="G243" i="11" s="1"/>
  <c r="G245" i="11"/>
  <c r="G244" i="11"/>
  <c r="G242" i="11"/>
  <c r="H1064" i="11"/>
  <c r="H1065" i="11" s="1"/>
  <c r="F1067" i="11" s="1"/>
  <c r="H1067" i="11" s="1"/>
  <c r="H1063" i="11"/>
  <c r="H1062" i="11"/>
  <c r="I1058" i="11"/>
  <c r="H1058" i="11"/>
  <c r="G1058" i="11"/>
  <c r="H1057" i="11"/>
  <c r="F1057" i="11"/>
  <c r="G1056" i="11"/>
  <c r="F1056" i="11"/>
  <c r="H1056" i="11" s="1"/>
  <c r="H1055" i="11"/>
  <c r="H1059" i="11" s="1"/>
  <c r="G1055" i="11"/>
  <c r="F1055" i="11"/>
  <c r="C1049" i="11"/>
  <c r="H1041" i="11"/>
  <c r="F1044" i="11" s="1"/>
  <c r="H1044" i="11" s="1"/>
  <c r="H1040" i="11"/>
  <c r="H1035" i="11"/>
  <c r="G1035" i="11"/>
  <c r="H1034" i="11"/>
  <c r="G1034" i="11"/>
  <c r="H1026" i="11"/>
  <c r="D1026" i="11"/>
  <c r="H1022" i="11"/>
  <c r="F1022" i="11"/>
  <c r="H1021" i="11"/>
  <c r="H1020" i="11"/>
  <c r="H1023" i="11" s="1"/>
  <c r="H1024" i="11" s="1"/>
  <c r="H1028" i="11" s="1"/>
  <c r="C1015" i="11"/>
  <c r="B1015" i="11"/>
  <c r="H1009" i="11"/>
  <c r="H1008" i="11"/>
  <c r="F1008" i="11"/>
  <c r="H1007" i="11"/>
  <c r="K1006" i="11"/>
  <c r="K1005" i="11"/>
  <c r="F1005" i="11"/>
  <c r="H1005" i="11" s="1"/>
  <c r="K1004" i="11"/>
  <c r="H1004" i="11"/>
  <c r="F1004" i="11"/>
  <c r="K1003" i="11"/>
  <c r="H1003" i="11"/>
  <c r="F1003" i="11"/>
  <c r="K1002" i="11"/>
  <c r="F1002" i="11"/>
  <c r="H1002" i="11" s="1"/>
  <c r="K1001" i="11"/>
  <c r="F1001" i="11"/>
  <c r="H1001" i="11" s="1"/>
  <c r="H1011" i="11" s="1"/>
  <c r="H997" i="11"/>
  <c r="H996" i="11"/>
  <c r="I993" i="11"/>
  <c r="D993" i="11" s="1"/>
  <c r="C989" i="11"/>
  <c r="B989" i="11"/>
  <c r="H983" i="11"/>
  <c r="H982" i="11"/>
  <c r="F982" i="11"/>
  <c r="H981" i="11"/>
  <c r="K979" i="11"/>
  <c r="H979" i="11"/>
  <c r="F979" i="11"/>
  <c r="K978" i="11"/>
  <c r="H978" i="11"/>
  <c r="F978" i="11"/>
  <c r="K977" i="11"/>
  <c r="F977" i="11"/>
  <c r="H977" i="11" s="1"/>
  <c r="K976" i="11"/>
  <c r="F976" i="11"/>
  <c r="H976" i="11" s="1"/>
  <c r="K975" i="11"/>
  <c r="H975" i="11"/>
  <c r="F975" i="11"/>
  <c r="H971" i="11"/>
  <c r="H970" i="11"/>
  <c r="D969" i="11"/>
  <c r="H969" i="11" s="1"/>
  <c r="I967" i="11"/>
  <c r="D967" i="11" s="1"/>
  <c r="D968" i="11" s="1"/>
  <c r="H968" i="11" s="1"/>
  <c r="H967" i="11"/>
  <c r="H972" i="11" s="1"/>
  <c r="C963" i="11"/>
  <c r="B963" i="11"/>
  <c r="H956" i="11"/>
  <c r="F955" i="11"/>
  <c r="H955" i="11" s="1"/>
  <c r="H954" i="11"/>
  <c r="F952" i="11"/>
  <c r="H952" i="11" s="1"/>
  <c r="F951" i="11"/>
  <c r="H951" i="11" s="1"/>
  <c r="H958" i="11" s="1"/>
  <c r="H960" i="11" s="1"/>
  <c r="F950" i="11"/>
  <c r="H950" i="11" s="1"/>
  <c r="H949" i="11"/>
  <c r="F949" i="11"/>
  <c r="F948" i="11"/>
  <c r="H948" i="11" s="1"/>
  <c r="H944" i="11"/>
  <c r="H943" i="11"/>
  <c r="D942" i="11"/>
  <c r="H942" i="11" s="1"/>
  <c r="I941" i="11"/>
  <c r="D941" i="11"/>
  <c r="H941" i="11" s="1"/>
  <c r="I940" i="11"/>
  <c r="H940" i="11"/>
  <c r="H945" i="11" s="1"/>
  <c r="C936" i="11"/>
  <c r="B936" i="11"/>
  <c r="H929" i="11"/>
  <c r="F928" i="11"/>
  <c r="H928" i="11" s="1"/>
  <c r="H927" i="11"/>
  <c r="F925" i="11"/>
  <c r="H925" i="11" s="1"/>
  <c r="F924" i="11"/>
  <c r="H924" i="11" s="1"/>
  <c r="H931" i="11" s="1"/>
  <c r="F923" i="11"/>
  <c r="H923" i="11" s="1"/>
  <c r="H922" i="11"/>
  <c r="F922" i="11"/>
  <c r="H918" i="11"/>
  <c r="H917" i="11"/>
  <c r="H916" i="11"/>
  <c r="D915" i="11"/>
  <c r="D916" i="11" s="1"/>
  <c r="I914" i="11"/>
  <c r="H914" i="11"/>
  <c r="C910" i="11"/>
  <c r="B910" i="11"/>
  <c r="H902" i="11"/>
  <c r="F901" i="11"/>
  <c r="H901" i="11" s="1"/>
  <c r="H900" i="11"/>
  <c r="H898" i="11"/>
  <c r="F898" i="11"/>
  <c r="H897" i="11"/>
  <c r="F897" i="11"/>
  <c r="H896" i="11"/>
  <c r="F896" i="11"/>
  <c r="H895" i="11"/>
  <c r="F895" i="11"/>
  <c r="H892" i="11"/>
  <c r="H891" i="11"/>
  <c r="H890" i="11"/>
  <c r="D889" i="11"/>
  <c r="H889" i="11" s="1"/>
  <c r="D888" i="11"/>
  <c r="H888" i="11" s="1"/>
  <c r="I887" i="11"/>
  <c r="H887" i="11"/>
  <c r="C883" i="11"/>
  <c r="B883" i="11"/>
  <c r="H877" i="11"/>
  <c r="F876" i="11"/>
  <c r="H876" i="11" s="1"/>
  <c r="H875" i="11"/>
  <c r="F873" i="11"/>
  <c r="H873" i="11" s="1"/>
  <c r="F872" i="11"/>
  <c r="H872" i="11" s="1"/>
  <c r="H879" i="11" s="1"/>
  <c r="F871" i="11"/>
  <c r="H871" i="11" s="1"/>
  <c r="F870" i="11"/>
  <c r="H870" i="11" s="1"/>
  <c r="H866" i="11"/>
  <c r="H865" i="11"/>
  <c r="D863" i="11"/>
  <c r="H862" i="11"/>
  <c r="H852" i="11"/>
  <c r="F851" i="11"/>
  <c r="H851" i="11" s="1"/>
  <c r="H850" i="11"/>
  <c r="H848" i="11"/>
  <c r="H854" i="11" s="1"/>
  <c r="F848" i="11"/>
  <c r="F847" i="11"/>
  <c r="H847" i="11" s="1"/>
  <c r="H846" i="11"/>
  <c r="F846" i="11"/>
  <c r="H845" i="11"/>
  <c r="H841" i="11"/>
  <c r="H840" i="11"/>
  <c r="I838" i="11"/>
  <c r="D838" i="11"/>
  <c r="H837" i="11"/>
  <c r="F827" i="11"/>
  <c r="H827" i="11" s="1"/>
  <c r="H826" i="11"/>
  <c r="F825" i="11"/>
  <c r="H825" i="11" s="1"/>
  <c r="H824" i="11"/>
  <c r="H823" i="11"/>
  <c r="F823" i="11"/>
  <c r="H819" i="11"/>
  <c r="H818" i="11"/>
  <c r="H817" i="11"/>
  <c r="D816" i="11"/>
  <c r="H816" i="11" s="1"/>
  <c r="J815" i="11"/>
  <c r="D815" i="11"/>
  <c r="I815" i="11" s="1"/>
  <c r="K814" i="11"/>
  <c r="J814" i="11"/>
  <c r="H814" i="11"/>
  <c r="H806" i="11"/>
  <c r="D806" i="11"/>
  <c r="H801" i="11"/>
  <c r="H800" i="11"/>
  <c r="C797" i="11"/>
  <c r="B797" i="11"/>
  <c r="C795" i="11"/>
  <c r="B795" i="11"/>
  <c r="H792" i="11"/>
  <c r="H791" i="11"/>
  <c r="H790" i="11"/>
  <c r="H789" i="11"/>
  <c r="H788" i="11"/>
  <c r="H787" i="11"/>
  <c r="D785" i="11"/>
  <c r="H779" i="11"/>
  <c r="H778" i="11"/>
  <c r="H777" i="11"/>
  <c r="H776" i="11"/>
  <c r="H775" i="11"/>
  <c r="H774" i="11"/>
  <c r="D773" i="11"/>
  <c r="H773" i="11" s="1"/>
  <c r="H780" i="11" s="1"/>
  <c r="H772" i="11"/>
  <c r="D772" i="11"/>
  <c r="H766" i="11"/>
  <c r="H765" i="11"/>
  <c r="H764" i="11"/>
  <c r="H763" i="11"/>
  <c r="H762" i="11"/>
  <c r="H761" i="11"/>
  <c r="D759" i="11"/>
  <c r="D760" i="11" s="1"/>
  <c r="H760" i="11" s="1"/>
  <c r="H748" i="11"/>
  <c r="H749" i="11" s="1"/>
  <c r="H750" i="11" s="1"/>
  <c r="F748" i="11"/>
  <c r="H747" i="11"/>
  <c r="H744" i="11"/>
  <c r="H745" i="11" s="1"/>
  <c r="D744" i="11"/>
  <c r="H739" i="11"/>
  <c r="H738" i="11"/>
  <c r="H737" i="11"/>
  <c r="H736" i="11"/>
  <c r="H735" i="11"/>
  <c r="H740" i="11" s="1"/>
  <c r="H741" i="11" s="1"/>
  <c r="H751" i="11" s="1"/>
  <c r="H734" i="11"/>
  <c r="H733" i="11"/>
  <c r="H724" i="11"/>
  <c r="F724" i="11"/>
  <c r="H723" i="11"/>
  <c r="D720" i="11"/>
  <c r="H720" i="11" s="1"/>
  <c r="H721" i="11" s="1"/>
  <c r="H715" i="11"/>
  <c r="H714" i="11"/>
  <c r="H713" i="11"/>
  <c r="H712" i="11"/>
  <c r="H711" i="11"/>
  <c r="H710" i="11"/>
  <c r="H709" i="11"/>
  <c r="H716" i="11" s="1"/>
  <c r="H717" i="11" s="1"/>
  <c r="H701" i="11"/>
  <c r="H702" i="11" s="1"/>
  <c r="H700" i="11"/>
  <c r="F700" i="11"/>
  <c r="H699" i="11"/>
  <c r="H697" i="11"/>
  <c r="H696" i="11"/>
  <c r="H691" i="11"/>
  <c r="H690" i="11"/>
  <c r="H689" i="11"/>
  <c r="H688" i="11"/>
  <c r="H687" i="11"/>
  <c r="H686" i="11"/>
  <c r="H692" i="11" s="1"/>
  <c r="H693" i="11" s="1"/>
  <c r="H703" i="11" s="1"/>
  <c r="H685" i="11"/>
  <c r="H672" i="11"/>
  <c r="H671" i="11"/>
  <c r="H670" i="11"/>
  <c r="H665" i="11"/>
  <c r="H664" i="11"/>
  <c r="H663" i="11"/>
  <c r="H662" i="11"/>
  <c r="H666" i="11" s="1"/>
  <c r="H667" i="11" s="1"/>
  <c r="F674" i="11" s="1"/>
  <c r="H674" i="11" s="1"/>
  <c r="H675" i="11" s="1"/>
  <c r="H677" i="11" s="1"/>
  <c r="C652" i="11"/>
  <c r="H645" i="11"/>
  <c r="H644" i="11"/>
  <c r="H643" i="11"/>
  <c r="H638" i="11"/>
  <c r="H637" i="11"/>
  <c r="H636" i="11"/>
  <c r="H635" i="11"/>
  <c r="H639" i="11" s="1"/>
  <c r="H640" i="11" s="1"/>
  <c r="F647" i="11" s="1"/>
  <c r="H647" i="11" s="1"/>
  <c r="H648" i="11" s="1"/>
  <c r="H650" i="11" s="1"/>
  <c r="H616" i="11"/>
  <c r="H615" i="11"/>
  <c r="H617" i="11" s="1"/>
  <c r="H610" i="11"/>
  <c r="H609" i="11"/>
  <c r="H608" i="11"/>
  <c r="H607" i="11"/>
  <c r="C597" i="11"/>
  <c r="B597" i="11"/>
  <c r="D586" i="11"/>
  <c r="F586" i="11" s="1"/>
  <c r="H586" i="11" s="1"/>
  <c r="H592" i="11" s="1"/>
  <c r="H573" i="11"/>
  <c r="F574" i="11" s="1"/>
  <c r="H574" i="11" s="1"/>
  <c r="F573" i="11"/>
  <c r="H572" i="11"/>
  <c r="F568" i="11"/>
  <c r="H568" i="11" s="1"/>
  <c r="F569" i="11" s="1"/>
  <c r="H569" i="11" s="1"/>
  <c r="F567" i="11"/>
  <c r="H567" i="11" s="1"/>
  <c r="H563" i="11"/>
  <c r="H564" i="11" s="1"/>
  <c r="H562" i="11"/>
  <c r="H547" i="11"/>
  <c r="H546" i="11"/>
  <c r="H548" i="11" s="1"/>
  <c r="H545" i="11"/>
  <c r="H541" i="11"/>
  <c r="H540" i="11"/>
  <c r="H542" i="11" s="1"/>
  <c r="H550" i="11" s="1"/>
  <c r="H539" i="11"/>
  <c r="H526" i="11"/>
  <c r="H527" i="11" s="1"/>
  <c r="H525" i="11"/>
  <c r="H524" i="11"/>
  <c r="J520" i="11"/>
  <c r="H520" i="11"/>
  <c r="H519" i="11"/>
  <c r="I518" i="11"/>
  <c r="H518" i="11"/>
  <c r="H521" i="11" s="1"/>
  <c r="H515" i="11"/>
  <c r="H514" i="11"/>
  <c r="H516" i="11" s="1"/>
  <c r="H529" i="11" s="1"/>
  <c r="H504" i="11"/>
  <c r="H503" i="11"/>
  <c r="H500" i="11"/>
  <c r="H497" i="11"/>
  <c r="H485" i="11"/>
  <c r="F486" i="11" s="1"/>
  <c r="H486" i="11" s="1"/>
  <c r="H488" i="11" s="1"/>
  <c r="H484" i="11"/>
  <c r="H483" i="11"/>
  <c r="H475" i="11"/>
  <c r="H472" i="11"/>
  <c r="F468" i="11"/>
  <c r="H468" i="11" s="1"/>
  <c r="F454" i="11"/>
  <c r="H454" i="11" s="1"/>
  <c r="F453" i="11"/>
  <c r="H453" i="11" s="1"/>
  <c r="H452" i="11"/>
  <c r="F449" i="11"/>
  <c r="H449" i="11" s="1"/>
  <c r="H450" i="11" s="1"/>
  <c r="H448" i="11"/>
  <c r="F448" i="11"/>
  <c r="H447" i="11"/>
  <c r="H444" i="11"/>
  <c r="H443" i="11"/>
  <c r="H442" i="11"/>
  <c r="C433" i="11"/>
  <c r="B433" i="11"/>
  <c r="G429" i="11"/>
  <c r="D429" i="11"/>
  <c r="H429" i="11" s="1"/>
  <c r="H428" i="11"/>
  <c r="G428" i="11"/>
  <c r="G424" i="11"/>
  <c r="H424" i="11" s="1"/>
  <c r="G423" i="11"/>
  <c r="H423" i="11" s="1"/>
  <c r="G422" i="11"/>
  <c r="H422" i="11" s="1"/>
  <c r="H419" i="11"/>
  <c r="H418" i="11"/>
  <c r="H409" i="11"/>
  <c r="F409" i="11"/>
  <c r="H408" i="11"/>
  <c r="D408" i="11"/>
  <c r="H407" i="11"/>
  <c r="H404" i="11"/>
  <c r="H403" i="11"/>
  <c r="H400" i="11"/>
  <c r="H399" i="11"/>
  <c r="H411" i="11" s="1"/>
  <c r="H386" i="11"/>
  <c r="H383" i="11"/>
  <c r="H382" i="11"/>
  <c r="H379" i="11"/>
  <c r="H389" i="11" s="1"/>
  <c r="H390" i="11" s="1"/>
  <c r="G237" i="11"/>
  <c r="F237" i="11"/>
  <c r="G236" i="11"/>
  <c r="G235" i="11"/>
  <c r="G234" i="11"/>
  <c r="G238" i="11" s="1"/>
  <c r="G239" i="11" s="1"/>
  <c r="G224" i="11"/>
  <c r="F224" i="11"/>
  <c r="G223" i="11"/>
  <c r="G210" i="11"/>
  <c r="G209" i="11"/>
  <c r="G211" i="11" s="1"/>
  <c r="G214" i="11" s="1"/>
  <c r="G208" i="11"/>
  <c r="G201" i="11"/>
  <c r="G202" i="11" s="1"/>
  <c r="G200" i="11"/>
  <c r="G196" i="11"/>
  <c r="G195" i="11"/>
  <c r="G194" i="11"/>
  <c r="G193" i="11"/>
  <c r="G192" i="11"/>
  <c r="F179" i="11"/>
  <c r="G179" i="11" s="1"/>
  <c r="G180" i="11" s="1"/>
  <c r="G181" i="11" s="1"/>
  <c r="G178" i="11"/>
  <c r="D175" i="11"/>
  <c r="G175" i="11" s="1"/>
  <c r="G176" i="11" s="1"/>
  <c r="G170" i="11"/>
  <c r="G169" i="11"/>
  <c r="G168" i="11"/>
  <c r="G167" i="11"/>
  <c r="G171" i="11" s="1"/>
  <c r="G172" i="11" s="1"/>
  <c r="G182" i="11" s="1"/>
  <c r="G166" i="11"/>
  <c r="G165" i="11"/>
  <c r="G164" i="11"/>
  <c r="F157" i="11"/>
  <c r="G157" i="11" s="1"/>
  <c r="G156" i="11"/>
  <c r="G158" i="11" s="1"/>
  <c r="G159" i="11" s="1"/>
  <c r="G154" i="11"/>
  <c r="D153" i="11"/>
  <c r="G153" i="11" s="1"/>
  <c r="G148" i="11"/>
  <c r="G147" i="11"/>
  <c r="G146" i="11"/>
  <c r="G145" i="11"/>
  <c r="G149" i="11" s="1"/>
  <c r="G150" i="11" s="1"/>
  <c r="G160" i="11" s="1"/>
  <c r="G144" i="11"/>
  <c r="G143" i="11"/>
  <c r="G142" i="11"/>
  <c r="G130" i="11"/>
  <c r="G128" i="11"/>
  <c r="F129" i="11" s="1"/>
  <c r="G129" i="11" s="1"/>
  <c r="G127" i="11"/>
  <c r="G118" i="11"/>
  <c r="G110" i="11"/>
  <c r="F111" i="11" s="1"/>
  <c r="G111" i="11" s="1"/>
  <c r="G109" i="11"/>
  <c r="G108" i="11"/>
  <c r="F99" i="11"/>
  <c r="G99" i="11" s="1"/>
  <c r="G98" i="11"/>
  <c r="G97" i="11"/>
  <c r="G96" i="11"/>
  <c r="G95" i="11"/>
  <c r="G94" i="11"/>
  <c r="H87" i="11"/>
  <c r="H88" i="11" s="1"/>
  <c r="H86" i="11"/>
  <c r="H85" i="11"/>
  <c r="H81" i="11"/>
  <c r="H82" i="11" s="1"/>
  <c r="H80" i="11"/>
  <c r="H79" i="11"/>
  <c r="H76" i="11"/>
  <c r="H77" i="11" s="1"/>
  <c r="H75" i="11"/>
  <c r="G59" i="11"/>
  <c r="G58" i="11"/>
  <c r="G57" i="11"/>
  <c r="F56" i="11"/>
  <c r="G56" i="11" s="1"/>
  <c r="G55" i="11"/>
  <c r="G54" i="11"/>
  <c r="G53" i="11"/>
  <c r="G48" i="11"/>
  <c r="G34" i="11"/>
  <c r="G33" i="11"/>
  <c r="G31" i="11"/>
  <c r="F32" i="11" s="1"/>
  <c r="G32" i="11" s="1"/>
  <c r="G30" i="11"/>
  <c r="G19" i="11"/>
  <c r="G17" i="11"/>
  <c r="G16" i="11"/>
  <c r="G8" i="11"/>
  <c r="G7" i="11"/>
  <c r="G6" i="11"/>
  <c r="G5" i="11"/>
  <c r="G4" i="11"/>
  <c r="G9" i="11" s="1"/>
  <c r="G10" i="11" s="1"/>
  <c r="G3" i="11"/>
  <c r="G272" i="11" l="1"/>
  <c r="G266" i="11"/>
  <c r="F289" i="11" s="1"/>
  <c r="G289" i="11" s="1"/>
  <c r="G260" i="11"/>
  <c r="F315" i="11" s="1"/>
  <c r="G315" i="11" s="1"/>
  <c r="F307" i="11"/>
  <c r="G307" i="11" s="1"/>
  <c r="F298" i="11"/>
  <c r="G298" i="11" s="1"/>
  <c r="F288" i="11"/>
  <c r="G288" i="11" s="1"/>
  <c r="F330" i="11"/>
  <c r="G330" i="11" s="1"/>
  <c r="F339" i="11"/>
  <c r="G339" i="11" s="1"/>
  <c r="F348" i="11"/>
  <c r="G348" i="11" s="1"/>
  <c r="G247" i="11"/>
  <c r="H489" i="11"/>
  <c r="H490" i="11"/>
  <c r="G60" i="11"/>
  <c r="H90" i="11"/>
  <c r="G131" i="11"/>
  <c r="H431" i="11"/>
  <c r="F469" i="11"/>
  <c r="H469" i="11" s="1"/>
  <c r="H478" i="11" s="1"/>
  <c r="H881" i="11"/>
  <c r="G100" i="11"/>
  <c r="G102" i="11" s="1"/>
  <c r="G226" i="11"/>
  <c r="G228" i="11" s="1"/>
  <c r="H570" i="11"/>
  <c r="H577" i="11" s="1"/>
  <c r="H575" i="11"/>
  <c r="H829" i="11"/>
  <c r="I994" i="11"/>
  <c r="H993" i="11"/>
  <c r="D994" i="11"/>
  <c r="H994" i="11" s="1"/>
  <c r="F18" i="11"/>
  <c r="G18" i="11" s="1"/>
  <c r="G20" i="11" s="1"/>
  <c r="G35" i="11"/>
  <c r="G112" i="11"/>
  <c r="D115" i="11" s="1"/>
  <c r="D121" i="11" s="1"/>
  <c r="H727" i="11"/>
  <c r="H808" i="11"/>
  <c r="H455" i="11"/>
  <c r="H457" i="11" s="1"/>
  <c r="H725" i="11"/>
  <c r="H726" i="11" s="1"/>
  <c r="H785" i="11"/>
  <c r="D786" i="11"/>
  <c r="H786" i="11" s="1"/>
  <c r="F802" i="11"/>
  <c r="H802" i="11" s="1"/>
  <c r="H803" i="11"/>
  <c r="H804" i="11" s="1"/>
  <c r="D864" i="11"/>
  <c r="H864" i="11" s="1"/>
  <c r="I863" i="11"/>
  <c r="H985" i="11"/>
  <c r="H987" i="11" s="1"/>
  <c r="G197" i="11"/>
  <c r="G204" i="11" s="1"/>
  <c r="F220" i="11" s="1"/>
  <c r="G220" i="11" s="1"/>
  <c r="F225" i="11" s="1"/>
  <c r="G225" i="11" s="1"/>
  <c r="H506" i="11"/>
  <c r="H507" i="11" s="1"/>
  <c r="H759" i="11"/>
  <c r="H767" i="11" s="1"/>
  <c r="H838" i="11"/>
  <c r="D839" i="11"/>
  <c r="H839" i="11" s="1"/>
  <c r="H863" i="11"/>
  <c r="H919" i="11"/>
  <c r="H933" i="11" s="1"/>
  <c r="K980" i="11"/>
  <c r="H904" i="11"/>
  <c r="H906" i="11" s="1"/>
  <c r="H1036" i="11"/>
  <c r="H611" i="11"/>
  <c r="H612" i="11" s="1"/>
  <c r="F619" i="11" s="1"/>
  <c r="H619" i="11" s="1"/>
  <c r="H620" i="11" s="1"/>
  <c r="H622" i="11" s="1"/>
  <c r="H815" i="11"/>
  <c r="H820" i="11" s="1"/>
  <c r="H867" i="11"/>
  <c r="I888" i="11"/>
  <c r="J888" i="11" s="1"/>
  <c r="H915" i="11"/>
  <c r="I968" i="11"/>
  <c r="H1042" i="11"/>
  <c r="H1046" i="11" s="1"/>
  <c r="F1068" i="11"/>
  <c r="H1068" i="11" s="1"/>
  <c r="H1069" i="11" s="1"/>
  <c r="H1071" i="11" s="1"/>
  <c r="F329" i="11" l="1"/>
  <c r="G329" i="11" s="1"/>
  <c r="F334" i="11" s="1"/>
  <c r="G334" i="11" s="1"/>
  <c r="G335" i="11" s="1"/>
  <c r="F297" i="11"/>
  <c r="G297" i="11" s="1"/>
  <c r="F306" i="11"/>
  <c r="G306" i="11" s="1"/>
  <c r="F352" i="11"/>
  <c r="G352" i="11" s="1"/>
  <c r="G353" i="11" s="1"/>
  <c r="F302" i="11"/>
  <c r="G302" i="11" s="1"/>
  <c r="G303" i="11" s="1"/>
  <c r="F344" i="11"/>
  <c r="G344" i="11" s="1"/>
  <c r="G345" i="11" s="1"/>
  <c r="F311" i="11"/>
  <c r="G311" i="11" s="1"/>
  <c r="G312" i="11" s="1"/>
  <c r="F293" i="11"/>
  <c r="G293" i="11" s="1"/>
  <c r="G294" i="11" s="1"/>
  <c r="F319" i="11"/>
  <c r="G319" i="11" s="1"/>
  <c r="G320" i="11" s="1"/>
  <c r="F323" i="11" s="1"/>
  <c r="G323" i="11" s="1"/>
  <c r="G326" i="11" s="1"/>
  <c r="G27" i="11"/>
  <c r="G23" i="11"/>
  <c r="G22" i="11"/>
  <c r="G26" i="11"/>
  <c r="G25" i="11"/>
  <c r="G24" i="11"/>
  <c r="G21" i="11"/>
  <c r="G65" i="11"/>
  <c r="G66" i="11" s="1"/>
  <c r="G61" i="11"/>
  <c r="G62" i="11" s="1"/>
  <c r="G63" i="11"/>
  <c r="G64" i="11" s="1"/>
  <c r="G67" i="11"/>
  <c r="G68" i="11" s="1"/>
  <c r="H793" i="11"/>
  <c r="H831" i="11"/>
  <c r="G135" i="11"/>
  <c r="G137" i="11"/>
  <c r="H842" i="11"/>
  <c r="H856" i="11" s="1"/>
  <c r="G44" i="11"/>
  <c r="G40" i="11"/>
  <c r="G36" i="11"/>
  <c r="G49" i="11"/>
  <c r="G45" i="11"/>
  <c r="G39" i="11"/>
  <c r="G46" i="11"/>
  <c r="G38" i="11"/>
  <c r="G50" i="11"/>
  <c r="G43" i="11"/>
  <c r="G37" i="11"/>
  <c r="G42" i="11"/>
  <c r="G47" i="11"/>
  <c r="G41" i="11"/>
  <c r="D995" i="11"/>
  <c r="H995" i="11" s="1"/>
  <c r="H998" i="11" s="1"/>
  <c r="H1013" i="11" s="1"/>
  <c r="F26" i="6" l="1"/>
  <c r="F29" i="6" l="1"/>
  <c r="F33" i="6"/>
  <c r="F34" i="6"/>
  <c r="F20" i="6" l="1"/>
  <c r="F38" i="6" l="1"/>
  <c r="F40" i="6" l="1"/>
  <c r="F41" i="6" l="1"/>
  <c r="F52" i="6" s="1"/>
  <c r="F59" i="6" s="1"/>
  <c r="F63" i="6" s="1"/>
  <c r="F60" i="6" l="1"/>
  <c r="F66" i="6"/>
  <c r="F69" i="6"/>
  <c r="F64" i="6"/>
  <c r="F67" i="6"/>
  <c r="F65" i="6"/>
  <c r="F74" i="6"/>
  <c r="F68" i="6"/>
  <c r="F70" i="6" l="1"/>
  <c r="F73" i="6"/>
  <c r="F71" i="6"/>
  <c r="F72" i="6" l="1"/>
  <c r="F75" i="6" s="1"/>
  <c r="F77" i="6" s="1"/>
</calcChain>
</file>

<file path=xl/comments1.xml><?xml version="1.0" encoding="utf-8"?>
<comments xmlns="http://schemas.openxmlformats.org/spreadsheetml/2006/main">
  <authors>
    <author>Irma Adalgisa Espinosa Montes De Oca</author>
  </authors>
  <commentList>
    <comment ref="F17" authorId="0" shapeId="0">
      <text>
        <r>
          <rPr>
            <sz val="9"/>
            <color indexed="81"/>
            <rFont val="Tahoma"/>
            <family val="2"/>
          </rPr>
          <t xml:space="preserve">EL PRECIO DEL COMBUSTIBLE ES VARIABLE
</t>
        </r>
      </text>
    </comment>
  </commentList>
</comments>
</file>

<file path=xl/sharedStrings.xml><?xml version="1.0" encoding="utf-8"?>
<sst xmlns="http://schemas.openxmlformats.org/spreadsheetml/2006/main" count="1578" uniqueCount="524">
  <si>
    <t>Zona : IV</t>
  </si>
  <si>
    <t>Partida</t>
  </si>
  <si>
    <t>Descripción</t>
  </si>
  <si>
    <t>Cant.</t>
  </si>
  <si>
    <t>Unidad</t>
  </si>
  <si>
    <t>P.U. (RD$)</t>
  </si>
  <si>
    <t>Valor (RD$)</t>
  </si>
  <si>
    <t>REPLANTEO Y CONTROL TOPOGRAFICO</t>
  </si>
  <si>
    <t>PA</t>
  </si>
  <si>
    <t>MOVIMIENTO DE TIERRA</t>
  </si>
  <si>
    <t>M3</t>
  </si>
  <si>
    <t>M2</t>
  </si>
  <si>
    <t>M</t>
  </si>
  <si>
    <t>GL</t>
  </si>
  <si>
    <t>U</t>
  </si>
  <si>
    <t>MANO DE OBRA</t>
  </si>
  <si>
    <t>DIA</t>
  </si>
  <si>
    <t>MATERIALES</t>
  </si>
  <si>
    <t>AGUA</t>
  </si>
  <si>
    <t>FDA</t>
  </si>
  <si>
    <t>CAL</t>
  </si>
  <si>
    <t>ARENA</t>
  </si>
  <si>
    <t>GRAVA</t>
  </si>
  <si>
    <t>QQ</t>
  </si>
  <si>
    <t>LB</t>
  </si>
  <si>
    <t>TRANSPORTE</t>
  </si>
  <si>
    <t>KM</t>
  </si>
  <si>
    <t>MANEJO EN OBRA</t>
  </si>
  <si>
    <t>H.S.PARA F'C= 240 KGS/CM2</t>
  </si>
  <si>
    <t>CEMENTO</t>
  </si>
  <si>
    <t>FDAS.</t>
  </si>
  <si>
    <t xml:space="preserve">AGUA </t>
  </si>
  <si>
    <t>GLS</t>
  </si>
  <si>
    <t>LIGADO Y VACIADO</t>
  </si>
  <si>
    <t>DESPERDICIO 2%</t>
  </si>
  <si>
    <t>R.D.$</t>
  </si>
  <si>
    <t>H.S. PARA F'C= 210 KGS/ CM2</t>
  </si>
  <si>
    <t xml:space="preserve">CEMENTO </t>
  </si>
  <si>
    <t>H.S. PARA F'C= 180 KGS/CM2</t>
  </si>
  <si>
    <t>FDAS</t>
  </si>
  <si>
    <t>H.S. PARA F'C=140 KGS/CM2</t>
  </si>
  <si>
    <t>MADERA</t>
  </si>
  <si>
    <t>ARENA  P/ PAÑETE</t>
  </si>
  <si>
    <t>COSTO EN PLANTA</t>
  </si>
  <si>
    <t>M0RTERO PARA PAÑETE 1:4</t>
  </si>
  <si>
    <t>LIGADO</t>
  </si>
  <si>
    <t>DESPERDICIO 3%</t>
  </si>
  <si>
    <t xml:space="preserve"> </t>
  </si>
  <si>
    <t>MORTERO PARA FINO 1:3</t>
  </si>
  <si>
    <t xml:space="preserve">ARENA </t>
  </si>
  <si>
    <t>ML</t>
  </si>
  <si>
    <t>CEMENTO GRIS</t>
  </si>
  <si>
    <t xml:space="preserve">MANO DE OBRA MEZCLADO </t>
  </si>
  <si>
    <t xml:space="preserve">DESPERDICIO 3%  </t>
  </si>
  <si>
    <t>HORMIGON CICLOPEO</t>
  </si>
  <si>
    <t>H.S. 140KG/CM2+5% DESP.</t>
  </si>
  <si>
    <t>PIEDRA CALIZA</t>
  </si>
  <si>
    <t xml:space="preserve">K ACERO </t>
  </si>
  <si>
    <t>DESCRIPCION</t>
  </si>
  <si>
    <t>CANTIDAD</t>
  </si>
  <si>
    <t>UNIDAD</t>
  </si>
  <si>
    <t>PRECIO</t>
  </si>
  <si>
    <t>TOTAL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</si>
  <si>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</si>
  <si>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</si>
  <si>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</si>
  <si>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</si>
  <si>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</si>
  <si>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</si>
  <si>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</si>
  <si>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</si>
  <si>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</si>
  <si>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</si>
  <si>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</si>
  <si>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</si>
  <si>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</si>
  <si>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</si>
  <si>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</si>
  <si>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</si>
  <si>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</si>
  <si>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</si>
  <si>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</si>
  <si>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</si>
  <si>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</si>
  <si>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</si>
  <si>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</si>
  <si>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Ø8"  PVC  </t>
  </si>
  <si>
    <t>RELLENO  COMPACTADO C/COMPACTADOR MECANICO EN CAPAS DE 0.30M</t>
  </si>
  <si>
    <t>TUB. DE 8" PVC</t>
  </si>
  <si>
    <t>A EQUIPOS A USAR</t>
  </si>
  <si>
    <t>BOMBA HIDROSTATICA INC. MANOMETRO</t>
  </si>
  <si>
    <t>COMBUSTIBLE Y LUBRICANTES</t>
  </si>
  <si>
    <t>TAPONES 8" P/ PRUEBA</t>
  </si>
  <si>
    <t>MANGUERA 3/4" X 20'</t>
  </si>
  <si>
    <t>JUNTA DRESSER DE Ø8"</t>
  </si>
  <si>
    <t>TUB. ACERO P/AJUSTE TAPONES</t>
  </si>
  <si>
    <t>VALVULA DE AIRE 1/2"</t>
  </si>
  <si>
    <t xml:space="preserve">CONSIDERANDO 100 USOS </t>
  </si>
  <si>
    <t>B  AGUA / PARA 500 ML</t>
  </si>
  <si>
    <t>A X L + 55 GLS ADICIONALES</t>
  </si>
  <si>
    <t>C  PERSONAL   1000 ML/DIA</t>
  </si>
  <si>
    <t>PLOMERO</t>
  </si>
  <si>
    <t>AYUDANTES (2)</t>
  </si>
  <si>
    <t>COSTO RD$ ML</t>
  </si>
  <si>
    <t>TAPONES 12" P/ PRUEBA</t>
  </si>
  <si>
    <t>JUNTA DRESSER DE Ø12"</t>
  </si>
  <si>
    <t xml:space="preserve">REPLANTEO </t>
  </si>
  <si>
    <t>COSTO P/M3</t>
  </si>
  <si>
    <t>ALQUILER MAQUINA</t>
  </si>
  <si>
    <t>DÍA</t>
  </si>
  <si>
    <t>COMBUSTIBLE (GASOLINA) (0.06xHpx8)</t>
  </si>
  <si>
    <t xml:space="preserve">LUBRICANTE 20% DEL COMBUSTIBLE) </t>
  </si>
  <si>
    <t>HERRAMIENTAS</t>
  </si>
  <si>
    <t>%</t>
  </si>
  <si>
    <t>COSTO TOTAL POR HORA (CH)</t>
  </si>
  <si>
    <t>H.S. 180 KG/CM2</t>
  </si>
  <si>
    <t>AYUDANTE</t>
  </si>
  <si>
    <t>RENDIMIENTO</t>
  </si>
  <si>
    <t>UD</t>
  </si>
  <si>
    <t>PRECIO P/ UNIDAD</t>
  </si>
  <si>
    <t>PERSONAL</t>
  </si>
  <si>
    <t>HR</t>
  </si>
  <si>
    <t xml:space="preserve">Ø8" PVC (SDR-26) C/JUNTA DE GOMA  + 3 %  PERD. P/CAMPANA </t>
  </si>
  <si>
    <t xml:space="preserve">ESTUDIOS(SOCIALES, AMBIENTALES, GEOTECNICOS, TOPOGRAFICOS, DE CALIDAD) </t>
  </si>
  <si>
    <t>SUBTOTAL FASE A</t>
  </si>
  <si>
    <t>MEDIDAS DE COMPENSACION AMBIENTAL</t>
  </si>
  <si>
    <t>LIMPIEZA  CONTINUA</t>
  </si>
  <si>
    <t>A</t>
  </si>
  <si>
    <t>ANCLAJE P/PIEZAS ESPECIALES (SEGUN DISEÑO)</t>
  </si>
  <si>
    <t xml:space="preserve">Obra: </t>
  </si>
  <si>
    <t>BOTE DE MATERIAL CON CAMION, INCLUYE CARGIO Y ESPARCIMIENTO EN BOTADERO (DIST.=5.0 KM)</t>
  </si>
  <si>
    <t xml:space="preserve">JUNTA MECANICA TIPO DRESSER  8 HF </t>
  </si>
  <si>
    <t xml:space="preserve">JUNTA MECANICA TIPO DRESSER  6 HF 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</si>
  <si>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</si>
  <si>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</si>
  <si>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</si>
  <si>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</si>
  <si>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</si>
  <si>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</si>
  <si>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</si>
  <si>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</si>
  <si>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REPLANTEO Y CONTROL TOPOGRAFICO PARA TUBERIAS</t>
  </si>
  <si>
    <t>ALQUILER DE CAMIONETA</t>
  </si>
  <si>
    <t>EQUIPO DE TOPOGRAFIA</t>
  </si>
  <si>
    <t>MAESTRO(1 U) @,1500/DIA</t>
  </si>
  <si>
    <t>PEON (2 U) @,659 C/U /DIA</t>
  </si>
  <si>
    <t>BRIGADA TOPOGRAFICA</t>
  </si>
  <si>
    <t>M/DIA</t>
  </si>
  <si>
    <t>COSTO/DIA</t>
  </si>
  <si>
    <t>COSTO / M RD$</t>
  </si>
  <si>
    <t>EXCAVACION C/EQUIPOS</t>
  </si>
  <si>
    <t>CAT - 416</t>
  </si>
  <si>
    <t>ALQUILER RETRO</t>
  </si>
  <si>
    <t>COMBUSTIBLE</t>
  </si>
  <si>
    <t>GL/HR</t>
  </si>
  <si>
    <t>LUBRICANTE 20%</t>
  </si>
  <si>
    <t>OPERADOR @ RD$ 1,300.00/DIA</t>
  </si>
  <si>
    <t>COSTO / HR RD$</t>
  </si>
  <si>
    <t>NO CLASIFICADO                                            REND.</t>
  </si>
  <si>
    <t>M3/HR</t>
  </si>
  <si>
    <t>CTO/M3 RD$</t>
  </si>
  <si>
    <t>NO CLASIFICADO EN PRES. DE AGUA             REND.</t>
  </si>
  <si>
    <t>MATERIAL SATURADO                                     REND.</t>
  </si>
  <si>
    <t>MATERIAL COMPACTO                                    REND.</t>
  </si>
  <si>
    <t>MATERIAL COMPACTO EN PRES. DEAGUA      REND.</t>
  </si>
  <si>
    <t>PARA EXTRAER TUBERIAS                              REND.</t>
  </si>
  <si>
    <t>DESBROCE Y LIMPIEZA                                   REND.</t>
  </si>
  <si>
    <t>M2/HR</t>
  </si>
  <si>
    <t>CTO/M2 RD$</t>
  </si>
  <si>
    <t>CAT - 320</t>
  </si>
  <si>
    <t>CUÑAS Y PIEZAS</t>
  </si>
  <si>
    <t>NO CALSIFICADO EN PRES. DE AGUA             REND.</t>
  </si>
  <si>
    <t>TIERRA                                                            REND.</t>
  </si>
  <si>
    <t>CALICHE                                                          REND.</t>
  </si>
  <si>
    <t>CALICHE COMPACTO                                      REND.</t>
  </si>
  <si>
    <t>CALICHE COMPACTO EN PRES, DE AGUA      REND.</t>
  </si>
  <si>
    <t>MATERIAL COMPACTO                                      REND.</t>
  </si>
  <si>
    <t>CALICHE EN PRES, DE AGUA                          REND.</t>
  </si>
  <si>
    <t>ARCILLA                                                          REND.</t>
  </si>
  <si>
    <t>CASCAJO                                                        REND.</t>
  </si>
  <si>
    <t>TOSCA MEDIA DUREZA                                    REND.</t>
  </si>
  <si>
    <t>BOLOS GRANDES                                            REND.</t>
  </si>
  <si>
    <t>BOLOS MEDIANOS                                          REND.</t>
  </si>
  <si>
    <t>BOLOS PEQUEÑOS                                          REND.</t>
  </si>
  <si>
    <t>CAT - 320 C/MARTILLO</t>
  </si>
  <si>
    <t>ALQUILER MARTILLO</t>
  </si>
  <si>
    <t>AYUDANTE @ RD$ 650.00/DIA</t>
  </si>
  <si>
    <t>ROCA CALIZA MEDIA DUREZA ( NORMA )        REND.</t>
  </si>
  <si>
    <t>INC EXTRACCION</t>
  </si>
  <si>
    <t>ROCA CALIZA MEDIA DUREZA  EN P/ AGUA     REND.</t>
  </si>
  <si>
    <t>ROCA CALIZA DURA (EN COND. NORMAL )      REND.</t>
  </si>
  <si>
    <t>ROCA CALIZA DURA  EN PRES. DE AGUA        REND.</t>
  </si>
  <si>
    <t>SUMINISTRO MATERIAL DE MINA</t>
  </si>
  <si>
    <t>CANT</t>
  </si>
  <si>
    <t>UNID</t>
  </si>
  <si>
    <t>REND.</t>
  </si>
  <si>
    <t>CALICHE FINO DE MINA (20% ESPONJAMIENTO)</t>
  </si>
  <si>
    <t xml:space="preserve">OPERADOR COMPACTADOR MANUAL (MAQUITO) RD$659.00/DIA </t>
  </si>
  <si>
    <t>H</t>
  </si>
  <si>
    <t>TRABAJADOR NO CALIFICADO PEON RD$659.00/DIA (1 CARRETILLERO)</t>
  </si>
  <si>
    <t>TRABAJADOR NO CALIFICADO PEON RD$650.00/DIA (1 PALA Y PICO)</t>
  </si>
  <si>
    <t>M3/H</t>
  </si>
  <si>
    <t>EQUIPOS Y MAQUINARIAS</t>
  </si>
  <si>
    <t>COMPACTADOR MECANICO (MAQUITO)</t>
  </si>
  <si>
    <t>ZAPAPICO</t>
  </si>
  <si>
    <t>PALA MANUAL</t>
  </si>
  <si>
    <t>COSTO RD$/M3</t>
  </si>
  <si>
    <t xml:space="preserve">RELLENO COMPACTADO CON EQUIPO DE PERCUCION CON MAT. DE LA EXCAVACION EN CAPAS DE 0.30 M </t>
  </si>
  <si>
    <t>UND.</t>
  </si>
  <si>
    <t xml:space="preserve">Alquiler de maquito </t>
  </si>
  <si>
    <t>dia</t>
  </si>
  <si>
    <t xml:space="preserve">operador del maquito </t>
  </si>
  <si>
    <t>regador</t>
  </si>
  <si>
    <t xml:space="preserve">palero </t>
  </si>
  <si>
    <t>Carretillero</t>
  </si>
  <si>
    <t>Herramientas(3 % de a + b+ c)</t>
  </si>
  <si>
    <t>COSTO TOTAL POR DIA</t>
  </si>
  <si>
    <t>M3/DIA</t>
  </si>
  <si>
    <t>COSTO POR  M3</t>
  </si>
  <si>
    <t>ANALISIS PARA CORTE DE ASFALTO</t>
  </si>
  <si>
    <t xml:space="preserve">                                                                               </t>
  </si>
  <si>
    <t>OPERADOR/DIA</t>
  </si>
  <si>
    <t>RENDIMIENTO =</t>
  </si>
  <si>
    <t>ML/DÍA</t>
  </si>
  <si>
    <t>COSTO POR M =</t>
  </si>
  <si>
    <t>DISCO DE CORTE ( RD$ 21363/1894M)</t>
  </si>
  <si>
    <t>COSTO TOTAL POR M =</t>
  </si>
  <si>
    <t>EXTRACION DE CARPETA ASFALTICA</t>
  </si>
  <si>
    <t>EXTRACCION DE ASFALTO 4"</t>
  </si>
  <si>
    <t>ALQUILER  DE EQUIPO</t>
  </si>
  <si>
    <t xml:space="preserve">COMBUSTIBLE  (80 HP X 0.04 ) </t>
  </si>
  <si>
    <t>GL/H</t>
  </si>
  <si>
    <t>LUBRICANTE (20% DEL COMBUSTIBLE)</t>
  </si>
  <si>
    <t>OPERARIO RD$ (1,300 /DIA)</t>
  </si>
  <si>
    <t xml:space="preserve">RENDIMIENTO (ESPESOR DE ASFALTO 4 CM </t>
  </si>
  <si>
    <t>COSTO POR M2 CH/R</t>
  </si>
  <si>
    <t xml:space="preserve">RENDIMIENTO (ESPESOR DE ASFALTO 2 CM </t>
  </si>
  <si>
    <t>TUB. DE 4" PVC</t>
  </si>
  <si>
    <t>TAPONES 4" P/ PRUEBA</t>
  </si>
  <si>
    <t>JUNTA DRESSER DE Ø4"</t>
  </si>
  <si>
    <t>TUB. DE 3" y 2" PVC</t>
  </si>
  <si>
    <t>TAPONES 3" P/ PRUEBA</t>
  </si>
  <si>
    <t>ANALISIS PARA APLICACIÓN DE ASFALTO</t>
  </si>
  <si>
    <t>RENDIMIENTO DE 1.00 M3 DE ASFALTO</t>
  </si>
  <si>
    <t>ESPESOR DEL ASFALTO EN PULGADAS = 2"</t>
  </si>
  <si>
    <t>PULG</t>
  </si>
  <si>
    <t xml:space="preserve">RENDIMIENTO = </t>
  </si>
  <si>
    <t>CAPATAZ (1)</t>
  </si>
  <si>
    <t>RASTRILLERO (1)</t>
  </si>
  <si>
    <t>CARRETILLERO (2)</t>
  </si>
  <si>
    <t xml:space="preserve">DÍA </t>
  </si>
  <si>
    <t>BARREDOR (2)</t>
  </si>
  <si>
    <t>LLENADORES DE CARRETILLAS (2)</t>
  </si>
  <si>
    <t>COSTO/ DÍA</t>
  </si>
  <si>
    <t>EQUIPOS</t>
  </si>
  <si>
    <t>RODILLO PEQUEÑO (DE MANO)</t>
  </si>
  <si>
    <t>EQUIPOS PEQUEÑOS (PALA, RASTRILLO, ...)</t>
  </si>
  <si>
    <t>P.A</t>
  </si>
  <si>
    <t>SUB-TOTAL</t>
  </si>
  <si>
    <t>TOTAL MANO OBRA Y EQUIPOS</t>
  </si>
  <si>
    <t>RIEGO DE ADHERENCIA</t>
  </si>
  <si>
    <t>SUMINISTRO Y COLOCACIÓN DE RC-2</t>
  </si>
  <si>
    <t>TRANSPORTE RC-2</t>
  </si>
  <si>
    <t>CALENTAMIENTO DE RC-2</t>
  </si>
  <si>
    <t>COSTO TOTAL POR M2</t>
  </si>
  <si>
    <t>M2/GL</t>
  </si>
  <si>
    <t xml:space="preserve">PRECIO RC-2 /M2 </t>
  </si>
  <si>
    <t>COSTO/M2</t>
  </si>
  <si>
    <t>COSTO POR METRO CUBICO DE APLICACIÓN</t>
  </si>
  <si>
    <t>RENDIMIENTO PARA 2" (15.14 M3/DÍA)</t>
  </si>
  <si>
    <t>M3/DÍA</t>
  </si>
  <si>
    <t xml:space="preserve">PRECIO POR M3 DE APLICACIÓN </t>
  </si>
  <si>
    <t xml:space="preserve">PRECIO DE CARPETA ASFALTICA </t>
  </si>
  <si>
    <t>SUMINISTRO EN PLANTA (CALIENTE)</t>
  </si>
  <si>
    <t>M3/E</t>
  </si>
  <si>
    <t>TRANSPORTE( 100.00KM X RD$ 13.21 + RD$7.00) X  1.25</t>
  </si>
  <si>
    <t>M3/E/KM</t>
  </si>
  <si>
    <t>COSTO /M3</t>
  </si>
  <si>
    <t xml:space="preserve">PRECIO ASFALTO POR M2 </t>
  </si>
  <si>
    <t>COSTO /M2</t>
  </si>
  <si>
    <t>D E S C R I P C I O N</t>
  </si>
  <si>
    <t>CANT.</t>
  </si>
  <si>
    <t>P.U. RD$</t>
  </si>
  <si>
    <t>VALOR RD$</t>
  </si>
  <si>
    <t>BOMBA DE ACHIQUE DE 2" (HP 5.5 )</t>
  </si>
  <si>
    <t>ALQIULER (DIA- 8 - HORAS), INCLUYE MANGUERA  DE SUCCION</t>
  </si>
  <si>
    <t>OPERDOR /DIA</t>
  </si>
  <si>
    <t>COMBUSTIBLE (GASOLINA) (0.06 x HP x 8 )</t>
  </si>
  <si>
    <t>LUBRICANTE (20% DEL COMBUSTIBLE )</t>
  </si>
  <si>
    <t xml:space="preserve">                 PRECIO/DIA RD$</t>
  </si>
  <si>
    <t>TOTAL BOMBA DE ACHIQUE DE 2"</t>
  </si>
  <si>
    <t>MAESTRO(1 U) RD$1500.00/DIA</t>
  </si>
  <si>
    <t>TRABAJADOR NO CALIFICADO PEON RD$650.00/DIA (Minimo 4hr)</t>
  </si>
  <si>
    <t>CINTA METRICA 100 USO</t>
  </si>
  <si>
    <t xml:space="preserve">RENDIMIENTO </t>
  </si>
  <si>
    <t>COSTO RD$/DIA</t>
  </si>
  <si>
    <t>COSTO RD$/M</t>
  </si>
  <si>
    <t>CORTE Y EXTRACCION DE ASFALTO</t>
  </si>
  <si>
    <t>CORTE DE ASFALTO E=2" (AMBOS LADOS)</t>
  </si>
  <si>
    <t/>
  </si>
  <si>
    <t>DISCO PARA CORTE DE ASFALTO</t>
  </si>
  <si>
    <t xml:space="preserve">U </t>
  </si>
  <si>
    <t>AGUA PARA MAQUINA DE CORTE</t>
  </si>
  <si>
    <t>OPERDOR/DIA</t>
  </si>
  <si>
    <t>OBRERO</t>
  </si>
  <si>
    <t>CORTADORA HORIZONTAL DE ASFALTO HONDA DE 13 HP, 285 LB CON DISCO DE 14¨ PARA UNA PROFUNDIDAD DE 5´</t>
  </si>
  <si>
    <t>COMBUSTIBLE (GASOIL) (0.04 x HP x 8 )</t>
  </si>
  <si>
    <t>EXTRACCION DE ASFALTO C/EQUIPO</t>
  </si>
  <si>
    <t>OPERADOR PISTOLAS (2 OPERADORES)</t>
  </si>
  <si>
    <t>AYUDANTE OPERADORES (2 AYUDANTES)</t>
  </si>
  <si>
    <t>AMOLADOR DE CUÑAS</t>
  </si>
  <si>
    <t>COMPRESOR DE AIRE IR 185CFM 2 PISTOLAS</t>
  </si>
  <si>
    <t>HORA</t>
  </si>
  <si>
    <t>COMBUSTIBLE (GASOIL) (0,80 GL/HR x 2 PISTOLAS x 1.10 DESG.)</t>
  </si>
  <si>
    <t>COSTO RD$/M2</t>
  </si>
  <si>
    <t>OPERDADOR DE PALA MECANICA</t>
  </si>
  <si>
    <t>CHOFER CAMIO VOLTEO</t>
  </si>
  <si>
    <t xml:space="preserve">RENTA PALA CARGADOR FRONTAL CAT-950 G </t>
  </si>
  <si>
    <t>COMBUSTIBLE 4,5 GL/H</t>
  </si>
  <si>
    <t>CAMION VOLTEO CON CAPACIDAD PARA 18 M3N</t>
  </si>
  <si>
    <t>VIAJ</t>
  </si>
  <si>
    <t>COMBUSTIBLE 20 KM/GL</t>
  </si>
  <si>
    <t>KM/GL</t>
  </si>
  <si>
    <t>EXCAVACION MECANICA CAT-416D O SIMILAR</t>
  </si>
  <si>
    <t>OPERADOR RETRO EXCAVADORA RD$1300.00/DIA</t>
  </si>
  <si>
    <t>REGULARIZACION DE ZANJA</t>
  </si>
  <si>
    <t>PLACA DE COMPACTACION</t>
  </si>
  <si>
    <t>CAPATAZ (1U) @900.00/DIA</t>
  </si>
  <si>
    <t>PEON (3U) @650/DIA</t>
  </si>
  <si>
    <t>RENDIMIENTO ZANJAS GRANDES</t>
  </si>
  <si>
    <t>COSTO POR  M2</t>
  </si>
  <si>
    <t>RENDIMIENTO ZANJAS PEQUENAS</t>
  </si>
  <si>
    <t>ARENA ITABO DE MINA</t>
  </si>
  <si>
    <t>TRABAJADOR NO CALIFICADO PEON RD$650.00/DIA (3)</t>
  </si>
  <si>
    <t xml:space="preserve">OPERADOR COMPACTADOR MANUAL (MAQUITO) RD$650.00/DIA </t>
  </si>
  <si>
    <t>TRABAJADOR NO CALIFICADO PEON RD$650.00/DIA (1 CARRETILLERO)</t>
  </si>
  <si>
    <t>COLOCACION Y COMPACTADO DE MATERIAL C/COMPACTADOR MECANICO EN CAPAS DE 0.20M</t>
  </si>
  <si>
    <t>BOTE DE MATERIAL CON CAMION (DIST.=5.0KM)</t>
  </si>
  <si>
    <t>SUMINISTRO DE TUBERIA</t>
  </si>
  <si>
    <t>DE Ø24" PVC SRD-32.5 C/JUNTA GOMA + 7% DE PERDIDA</t>
  </si>
  <si>
    <t>TUBERIA DE Ø3" PVC SRD- 26 C/J.G.</t>
  </si>
  <si>
    <t>COLOCACION TUBERIA</t>
  </si>
  <si>
    <t>BRIGADA COL. TUB.(48 ML/DIA)</t>
  </si>
  <si>
    <t>CAPATAZ</t>
  </si>
  <si>
    <t>AYUDANTES (2) RD$850.00 C/U</t>
  </si>
  <si>
    <t>OBREROS (2) RD$650 C/U</t>
  </si>
  <si>
    <t>EQUIPO P/COLOCAR TUB.</t>
  </si>
  <si>
    <t>TRANSP. INTERNO (60ML/DIA)</t>
  </si>
  <si>
    <t>ALQUILER CAMIONETA</t>
  </si>
  <si>
    <t>PEONES (2) RD$ 650.00 C/U</t>
  </si>
  <si>
    <t xml:space="preserve">HERRAMIENTAS (3% M.O.) </t>
  </si>
  <si>
    <t>DE Ø8" PVC SRD-32.5 C/J. G. + 3% PERDIDA POR CAMP.</t>
  </si>
  <si>
    <t>BRIGADA COL. TUB.(200 M/DIA)</t>
  </si>
  <si>
    <t>TRANSP. INTERNO (400ML/DIA)</t>
  </si>
  <si>
    <t>PRUEBAS DE TUBERÍAS</t>
  </si>
  <si>
    <t>TUB. DE 24" PVC</t>
  </si>
  <si>
    <t>COSTO RD$ M</t>
  </si>
  <si>
    <t>LINEA DE SERVICIO Ø8" PVC SRD-32.5 C/JUNTA GOMA + 3% DE PERDIDA</t>
  </si>
  <si>
    <t>CAIDAS EN PVC</t>
  </si>
  <si>
    <t>CAIDA  DE 1.00 A 2.00</t>
  </si>
  <si>
    <t>EXCAVACION</t>
  </si>
  <si>
    <t xml:space="preserve">RELLENO </t>
  </si>
  <si>
    <t>H.S P/PROT.TUB. 0.85*0.85*0.50</t>
  </si>
  <si>
    <t>YEE 8X8 PVC</t>
  </si>
  <si>
    <t>TUBERIA Ø8" PVC</t>
  </si>
  <si>
    <t>CODO  8X45 PVC</t>
  </si>
  <si>
    <t>CEMENTO PVC</t>
  </si>
  <si>
    <t>CAIDA  DE 2.00 A 3.00</t>
  </si>
  <si>
    <t>CAIDA DE 3.00 A 4.00</t>
  </si>
  <si>
    <t>MAESTRO (1U) 1,500 DIAS</t>
  </si>
  <si>
    <t>PEON (2U) A 650 DIAS</t>
  </si>
  <si>
    <t>HERRAMIENTAS 3 %</t>
  </si>
  <si>
    <t>BOTE DE ESCOMBRO</t>
  </si>
  <si>
    <t xml:space="preserve">REGISTRO PREFABRICADO H. A. DE 1.00 M A 1.50 M. </t>
  </si>
  <si>
    <t>TOPOGRAFIA</t>
  </si>
  <si>
    <t>EXCAVACION MATERIAL COMPACTO</t>
  </si>
  <si>
    <t>RELLENO COMPACTADO C/COMPACTADOR MECANICO</t>
  </si>
  <si>
    <t>BOTE DE MATERIAL C/ CAMION</t>
  </si>
  <si>
    <t>TAPA EN GRP O POLIETILENO</t>
  </si>
  <si>
    <t>MEZCLA PARA SELLADO DE JUNTAS (INTY EXT)</t>
  </si>
  <si>
    <t>MEDIA CAÑA</t>
  </si>
  <si>
    <t xml:space="preserve">REGISTRO PREFBRICADO </t>
  </si>
  <si>
    <t>CONO 0.60 M</t>
  </si>
  <si>
    <t>BASE DE 0.45 M</t>
  </si>
  <si>
    <t>ANILLODE 0.30 M</t>
  </si>
  <si>
    <t>Juntas 2 (1.65 *4.27)</t>
  </si>
  <si>
    <t>Escalera 1.20/0.4-1</t>
  </si>
  <si>
    <t xml:space="preserve">INSTALACION </t>
  </si>
  <si>
    <t>COTIZADO TUBOS ORIAUCA DESDE SANTO DOMINGO</t>
  </si>
  <si>
    <t xml:space="preserve">REGISTRO PREFABRICADO H. A. DE 1.50 M A 2.00 M. </t>
  </si>
  <si>
    <t>ANILLO DE 0.30 M</t>
  </si>
  <si>
    <t>ANILLO DE 0.45 M</t>
  </si>
  <si>
    <t>Juntas 3 (1.65 *4.27)</t>
  </si>
  <si>
    <t>Escalera 1.75/0.4-1</t>
  </si>
  <si>
    <t xml:space="preserve">REGISTRO PREFABRICADO H. A. DE 2.00 M A 2.50 M. </t>
  </si>
  <si>
    <t>BASE DE 0.60 M</t>
  </si>
  <si>
    <t>ANILLO DE 0.60 M</t>
  </si>
  <si>
    <t>Escalera 2.25/0.4-1</t>
  </si>
  <si>
    <t>ANILLO DE 1.10 M</t>
  </si>
  <si>
    <t>Escalera 2.75/0.4-1</t>
  </si>
  <si>
    <t>BASE DE 0.90 M</t>
  </si>
  <si>
    <t>Juntas 4 (1.65 *4.27)</t>
  </si>
  <si>
    <t>Escalera 3.75/0.4-1</t>
  </si>
  <si>
    <t>Escalera 4.75/0.4-1</t>
  </si>
  <si>
    <t>DEMOLICION  Y BOTE DE BADÉN EXISTENTE</t>
  </si>
  <si>
    <t>CONSTRUCCIÓN DE BADÉN (L=10M A=2.5M E=0.15) F´C= 240KG/CM2 Y ACERO FY= 4200 210KG/CM2  Ø 3/8" @0.25M</t>
  </si>
  <si>
    <t>H.S. 240 KG/CM2+5% DESP.</t>
  </si>
  <si>
    <t>MANO DE OBRA LIGADO Y VACIADO</t>
  </si>
  <si>
    <t>MANO DE OBRA VARILLA</t>
  </si>
  <si>
    <t>HERRAMIENTAS MANUALES</t>
  </si>
  <si>
    <t>PT</t>
  </si>
  <si>
    <t>CLAVOS</t>
  </si>
  <si>
    <t>ALAMBRA DULCE CALIBRE 14</t>
  </si>
  <si>
    <t>PLAYWOOD</t>
  </si>
  <si>
    <t>PL</t>
  </si>
  <si>
    <t>COSTO P/M2</t>
  </si>
  <si>
    <t>CARPINTERO</t>
  </si>
  <si>
    <t>EQUIPOS MANUALES</t>
  </si>
  <si>
    <t>CAMION</t>
  </si>
  <si>
    <t>Provincias: SANTO DOMINGO - MONTE PLATA</t>
  </si>
  <si>
    <t>REGISTRO PARA VALVULAS DE AIRE</t>
  </si>
  <si>
    <t>TUBO DE  30" HORMIGON ARMADO (C-II)</t>
  </si>
  <si>
    <t>LOSA DE FONDO (PARA BASE) -0.15M-1.67QQ/M3</t>
  </si>
  <si>
    <t xml:space="preserve">TAPA DE HORMIGON SIMPLE </t>
  </si>
  <si>
    <t xml:space="preserve">       RD$</t>
  </si>
  <si>
    <t>LOSA DE FONDO 0.15- 1.67 QQ/M3</t>
  </si>
  <si>
    <t>ENCONFRADO Y DESCENCOFRADO</t>
  </si>
  <si>
    <t>B</t>
  </si>
  <si>
    <t>A G R E G A D O S</t>
  </si>
  <si>
    <t>B.1</t>
  </si>
  <si>
    <t xml:space="preserve">AGREGADO ( ARENA ) </t>
  </si>
  <si>
    <t>b.1.1</t>
  </si>
  <si>
    <t>b.1.2</t>
  </si>
  <si>
    <t>b.1.3</t>
  </si>
  <si>
    <t>COSTO/M3  R.D$</t>
  </si>
  <si>
    <t>B.2</t>
  </si>
  <si>
    <t>AGREGADO ( GRAVA )</t>
  </si>
  <si>
    <t>b.2.1</t>
  </si>
  <si>
    <t>b.2.2</t>
  </si>
  <si>
    <t>b.2.3</t>
  </si>
  <si>
    <t>COSTO/M3   R.D$</t>
  </si>
  <si>
    <t>B.3</t>
  </si>
  <si>
    <t>b.3.1</t>
  </si>
  <si>
    <t>b.3.2</t>
  </si>
  <si>
    <t>b.3.3</t>
  </si>
  <si>
    <t>B.6</t>
  </si>
  <si>
    <t>b.6.1</t>
  </si>
  <si>
    <t>USO DE LIGADORA</t>
  </si>
  <si>
    <t>b.6.2</t>
  </si>
  <si>
    <t>MAESTRO @1,500.00/DIA</t>
  </si>
  <si>
    <t>b.6.3</t>
  </si>
  <si>
    <t>CARGADORES DE AGREGADO Y CEMENTO (4U) @650.00/DIA</t>
  </si>
  <si>
    <t>b.6.4</t>
  </si>
  <si>
    <t>OPERADOR ( 1U ) @ 850.00/DIA</t>
  </si>
  <si>
    <t>b.6.5</t>
  </si>
  <si>
    <t>TRASPORTE (3 U) @ 650.00/DIA</t>
  </si>
  <si>
    <t>b.6.6</t>
  </si>
  <si>
    <t>EMPAREJADOR DE CONCRETO (1U ) @650.00/DIA</t>
  </si>
  <si>
    <t>LIGADO Y VACIADO                                        REND.</t>
  </si>
  <si>
    <t>C</t>
  </si>
  <si>
    <t>H O R M I G O N  S I M P L E</t>
  </si>
  <si>
    <t>C.1</t>
  </si>
  <si>
    <t>c.1.1</t>
  </si>
  <si>
    <t>c.1.2</t>
  </si>
  <si>
    <t>c.1.3</t>
  </si>
  <si>
    <t>c.1.4</t>
  </si>
  <si>
    <t>c.1.5</t>
  </si>
  <si>
    <t>c.1.6</t>
  </si>
  <si>
    <t>C.2</t>
  </si>
  <si>
    <t>c.2.1</t>
  </si>
  <si>
    <t>c.2.2</t>
  </si>
  <si>
    <t>c.2.3</t>
  </si>
  <si>
    <t>c.2.4</t>
  </si>
  <si>
    <t>c.2.5</t>
  </si>
  <si>
    <t>c.2.6</t>
  </si>
  <si>
    <t>C.3</t>
  </si>
  <si>
    <t>c.3.1</t>
  </si>
  <si>
    <t>c.3.2</t>
  </si>
  <si>
    <t>c.3.3</t>
  </si>
  <si>
    <t>c.3.4</t>
  </si>
  <si>
    <t>c.3.5</t>
  </si>
  <si>
    <t>c.3.6</t>
  </si>
  <si>
    <t>C.4</t>
  </si>
  <si>
    <t>c.4.1</t>
  </si>
  <si>
    <t>c.4.3</t>
  </si>
  <si>
    <t>c.4.4</t>
  </si>
  <si>
    <t>c.4.5</t>
  </si>
  <si>
    <t>c.4.6</t>
  </si>
  <si>
    <t>C.5</t>
  </si>
  <si>
    <t>c.5.1</t>
  </si>
  <si>
    <t>c.5.2</t>
  </si>
  <si>
    <t>c.5.3</t>
  </si>
  <si>
    <t>C.6</t>
  </si>
  <si>
    <t xml:space="preserve">HORMIGON ( P/CAMARA ) 1:3:5 </t>
  </si>
  <si>
    <t>c.6.1</t>
  </si>
  <si>
    <t>c.6.2</t>
  </si>
  <si>
    <t>c.6.3</t>
  </si>
  <si>
    <t>c.6.4</t>
  </si>
  <si>
    <t>c.6.5</t>
  </si>
  <si>
    <t>c.6.6</t>
  </si>
  <si>
    <t>D</t>
  </si>
  <si>
    <t>M O R T E R O</t>
  </si>
  <si>
    <t>D.1</t>
  </si>
  <si>
    <t>d.1.1</t>
  </si>
  <si>
    <t>d.1.2</t>
  </si>
  <si>
    <t>d.1.3</t>
  </si>
  <si>
    <t>d.1.4</t>
  </si>
  <si>
    <t>d.1.5</t>
  </si>
  <si>
    <t>d.1.6</t>
  </si>
  <si>
    <t>D.2</t>
  </si>
  <si>
    <t>d.2.1</t>
  </si>
  <si>
    <t>d.2.2</t>
  </si>
  <si>
    <t>d.2.3</t>
  </si>
  <si>
    <t>d.2.4</t>
  </si>
  <si>
    <t>d.2.5</t>
  </si>
  <si>
    <t>TRANSPORTE DE ASFALTO CALIENTE ( 50.00 KM)</t>
  </si>
  <si>
    <t>MESES</t>
  </si>
  <si>
    <t>LINEA DE CONDUCCION (DESDE ESTACION 1+892.40 H/ 3+785 H/ ESTACION  )</t>
  </si>
  <si>
    <t xml:space="preserve">NIPLE 8" X 1.00M ACERO (SCH-40) </t>
  </si>
  <si>
    <t>SUMINISTRO  Y COLOCACION DE PIEZAS  C/PROTECCION ANTICORROSIVA</t>
  </si>
  <si>
    <t xml:space="preserve">TEE 8"X 8"  ACERO (SCH-40) </t>
  </si>
  <si>
    <t xml:space="preserve">NIPLE 6" X 1.00M ACERO (SCH-40) </t>
  </si>
  <si>
    <t>REDUCION 8" X 6" ACERO (SCH-40)</t>
  </si>
  <si>
    <t xml:space="preserve">LINEA DE CONDUCCION  8" PVC  TRAMO DESDE EST. 0+881 HATA EST. 3.785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</si>
</sst>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\(&quot;RD$&quot;#,##0.00\)"/>
    <numFmt numFmtId="165" formatCode="_(&quot;RD$&quot;* #,##0.00_);_(&quot;RD$&quot;* \(#,##0.00\);_(&quot;RD$&quot;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.00_-;\-* #,##0.00_-;_-* &quot;-&quot;??_-;_-@_-"/>
    <numFmt numFmtId="169" formatCode="#,##0.00;[Red]#,##0.00"/>
    <numFmt numFmtId="170" formatCode="0.000"/>
    <numFmt numFmtId="171" formatCode="#."/>
    <numFmt numFmtId="172" formatCode="#.0"/>
    <numFmt numFmtId="173" formatCode="#.00"/>
    <numFmt numFmtId="174" formatCode="0.00_)"/>
    <numFmt numFmtId="176" formatCode="0.0%"/>
    <numFmt numFmtId="177" formatCode="0.0_)"/>
    <numFmt numFmtId="178" formatCode="#,##0.0_);\(#,##0.0\)"/>
    <numFmt numFmtId="179" formatCode="#,##0;\-#,##0"/>
    <numFmt numFmtId="180" formatCode="&quot;Sí&quot;;&quot;Sí&quot;;&quot;No&quot;"/>
    <numFmt numFmtId="181" formatCode="_-* #,##0.00\ _R_D_$_-;\-* #,##0.00\ _R_D_$_-;_-* &quot;-&quot;??\ _R_D_$_-;_-@_-"/>
    <numFmt numFmtId="182" formatCode="#,##0.000"/>
    <numFmt numFmtId="183" formatCode="#,##0.0"/>
    <numFmt numFmtId="184" formatCode="0.00000"/>
    <numFmt numFmtId="185" formatCode="#,##0.00\ &quot;€&quot;;[Red]\-#,##0.00\ &quot;€&quot;"/>
    <numFmt numFmtId="186" formatCode="0.00;[Red]0.00"/>
    <numFmt numFmtId="187" formatCode="#,##0.0;\-#,##0.0"/>
    <numFmt numFmtId="188" formatCode="_-* #,##0\ _€_-;\-* #,##0\ _€_-;_-* &quot;-&quot;\ _€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ms Rmn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sz val="10"/>
      <color indexed="10"/>
      <name val="Arial"/>
      <family val="2"/>
    </font>
    <font>
      <sz val="10"/>
      <color rgb="FFFF0000"/>
      <name val="Tahoma"/>
      <family val="2"/>
    </font>
    <font>
      <sz val="9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9"/>
      <name val="Times New Roman"/>
      <family val="1"/>
    </font>
    <font>
      <b/>
      <u/>
      <sz val="12"/>
      <name val="Times New Roman"/>
      <family val="1"/>
    </font>
    <font>
      <sz val="10"/>
      <color indexed="62"/>
      <name val="Times New Roman"/>
      <family val="1"/>
    </font>
    <font>
      <sz val="10"/>
      <color rgb="FFC0000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b/>
      <sz val="10"/>
      <color theme="3" tint="0.79998168889431442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11"/>
      <color indexed="12"/>
      <name val="Arial"/>
      <family val="2"/>
    </font>
    <font>
      <strike/>
      <sz val="10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22">
    <xf numFmtId="0" fontId="0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6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5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31" applyNumberFormat="0" applyAlignment="0" applyProtection="0"/>
    <xf numFmtId="0" fontId="13" fillId="19" borderId="3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71" fontId="15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171" fontId="16" fillId="0" borderId="0">
      <protection locked="0"/>
    </xf>
    <xf numFmtId="0" fontId="17" fillId="8" borderId="0" applyNumberFormat="0" applyBorder="0" applyAlignment="0" applyProtection="0"/>
    <xf numFmtId="0" fontId="18" fillId="0" borderId="33" applyNumberFormat="0" applyFill="0" applyAlignment="0" applyProtection="0"/>
    <xf numFmtId="0" fontId="19" fillId="0" borderId="34" applyNumberFormat="0" applyFill="0" applyAlignment="0" applyProtection="0"/>
    <xf numFmtId="0" fontId="20" fillId="0" borderId="35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31" applyNumberFormat="0" applyAlignment="0" applyProtection="0"/>
    <xf numFmtId="0" fontId="22" fillId="0" borderId="36" applyNumberFormat="0" applyFill="0" applyAlignment="0" applyProtection="0"/>
    <xf numFmtId="43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  <xf numFmtId="174" fontId="24" fillId="0" borderId="0"/>
    <xf numFmtId="0" fontId="2" fillId="0" borderId="0"/>
    <xf numFmtId="0" fontId="2" fillId="0" borderId="0"/>
    <xf numFmtId="0" fontId="2" fillId="0" borderId="0"/>
    <xf numFmtId="39" fontId="25" fillId="0" borderId="0"/>
    <xf numFmtId="0" fontId="2" fillId="0" borderId="0"/>
    <xf numFmtId="0" fontId="2" fillId="0" borderId="0"/>
    <xf numFmtId="0" fontId="2" fillId="6" borderId="37" applyNumberFormat="0" applyFont="0" applyAlignment="0" applyProtection="0"/>
    <xf numFmtId="0" fontId="26" fillId="18" borderId="38" applyNumberForma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4" fontId="29" fillId="0" borderId="0"/>
    <xf numFmtId="167" fontId="2" fillId="0" borderId="0" applyFont="0" applyFill="0" applyBorder="0" applyAlignment="0" applyProtection="0"/>
    <xf numFmtId="39" fontId="25" fillId="0" borderId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8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5" fillId="0" borderId="0"/>
    <xf numFmtId="43" fontId="1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7" fillId="0" borderId="0"/>
    <xf numFmtId="168" fontId="5" fillId="0" borderId="0" applyFont="0" applyFill="0" applyBorder="0" applyAlignment="0" applyProtection="0"/>
    <xf numFmtId="39" fontId="25" fillId="0" borderId="0"/>
    <xf numFmtId="188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39" fontId="34" fillId="0" borderId="0"/>
    <xf numFmtId="43" fontId="2" fillId="0" borderId="0" applyFont="0" applyFill="0" applyBorder="0" applyAlignment="0" applyProtection="0"/>
  </cellStyleXfs>
  <cellXfs count="1063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8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41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41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41" xfId="0" applyFont="1" applyFill="1" applyBorder="1" applyAlignment="1">
      <alignment vertical="center"/>
    </xf>
    <xf numFmtId="0" fontId="3" fillId="20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43" fontId="3" fillId="0" borderId="0" xfId="0" applyNumberFormat="1" applyFont="1" applyBorder="1"/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8" fillId="2" borderId="2" xfId="0" applyFont="1" applyFill="1" applyBorder="1" applyAlignment="1">
      <alignment vertical="top" wrapText="1"/>
    </xf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8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30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8" fontId="2" fillId="0" borderId="0" xfId="2" applyFont="1" applyFill="1" applyBorder="1"/>
    <xf numFmtId="4" fontId="2" fillId="0" borderId="0" xfId="1" applyNumberFormat="1" applyFont="1" applyFill="1" applyBorder="1"/>
    <xf numFmtId="0" fontId="28" fillId="0" borderId="1" xfId="1" applyFont="1" applyFill="1" applyBorder="1" applyAlignment="1">
      <alignment horizontal="center" vertical="center" wrapText="1"/>
    </xf>
    <xf numFmtId="168" fontId="28" fillId="0" borderId="1" xfId="2" applyFont="1" applyFill="1" applyBorder="1" applyAlignment="1">
      <alignment horizontal="center" vertical="center" wrapText="1"/>
    </xf>
    <xf numFmtId="4" fontId="28" fillId="0" borderId="1" xfId="1" applyNumberFormat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168" fontId="28" fillId="0" borderId="2" xfId="2" applyFont="1" applyFill="1" applyBorder="1" applyAlignment="1">
      <alignment horizontal="center" vertical="center" wrapText="1"/>
    </xf>
    <xf numFmtId="4" fontId="28" fillId="0" borderId="2" xfId="1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8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8" fillId="2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8" fontId="28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8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8" fillId="2" borderId="2" xfId="79" applyNumberFormat="1" applyFont="1" applyFill="1" applyBorder="1" applyAlignment="1">
      <alignment vertical="top" wrapText="1"/>
    </xf>
    <xf numFmtId="4" fontId="28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vertical="top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8" fillId="22" borderId="2" xfId="74" applyFont="1" applyFill="1" applyBorder="1" applyAlignment="1">
      <alignment horizontal="center"/>
    </xf>
    <xf numFmtId="177" fontId="2" fillId="2" borderId="2" xfId="77" applyNumberFormat="1" applyFont="1" applyFill="1" applyBorder="1" applyAlignment="1">
      <alignment horizontal="right" vertical="top"/>
    </xf>
    <xf numFmtId="0" fontId="28" fillId="2" borderId="2" xfId="74" applyFont="1" applyFill="1" applyBorder="1" applyAlignment="1">
      <alignment horizontal="center"/>
    </xf>
    <xf numFmtId="4" fontId="28" fillId="2" borderId="2" xfId="0" applyNumberFormat="1" applyFont="1" applyFill="1" applyBorder="1" applyAlignment="1">
      <alignment horizontal="right" vertical="top" wrapText="1"/>
    </xf>
    <xf numFmtId="4" fontId="28" fillId="2" borderId="2" xfId="72" applyNumberFormat="1" applyFont="1" applyFill="1" applyBorder="1" applyAlignment="1">
      <alignment horizontal="right" wrapText="1"/>
    </xf>
    <xf numFmtId="37" fontId="28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7" fontId="2" fillId="22" borderId="2" xfId="77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8" fillId="22" borderId="2" xfId="0" applyNumberFormat="1" applyFont="1" applyFill="1" applyBorder="1" applyAlignment="1">
      <alignment horizontal="right" vertical="top" wrapText="1"/>
    </xf>
    <xf numFmtId="4" fontId="28" fillId="22" borderId="2" xfId="72" applyNumberFormat="1" applyFont="1" applyFill="1" applyBorder="1" applyAlignment="1">
      <alignment horizontal="right" wrapText="1"/>
    </xf>
    <xf numFmtId="4" fontId="28" fillId="22" borderId="3" xfId="0" applyNumberFormat="1" applyFont="1" applyFill="1" applyBorder="1" applyAlignment="1">
      <alignment horizontal="right" vertical="top" wrapText="1"/>
    </xf>
    <xf numFmtId="177" fontId="2" fillId="2" borderId="25" xfId="77" applyNumberFormat="1" applyFont="1" applyFill="1" applyBorder="1" applyAlignment="1">
      <alignment horizontal="right" vertical="top"/>
    </xf>
    <xf numFmtId="4" fontId="28" fillId="2" borderId="3" xfId="0" applyNumberFormat="1" applyFont="1" applyFill="1" applyBorder="1" applyAlignment="1">
      <alignment horizontal="right" vertical="top" wrapText="1"/>
    </xf>
    <xf numFmtId="0" fontId="2" fillId="2" borderId="25" xfId="0" applyFont="1" applyFill="1" applyBorder="1" applyAlignment="1">
      <alignment vertical="center"/>
    </xf>
    <xf numFmtId="0" fontId="28" fillId="2" borderId="2" xfId="0" applyFont="1" applyFill="1" applyBorder="1" applyAlignment="1" applyProtection="1">
      <alignment horizontal="right" vertical="center"/>
    </xf>
    <xf numFmtId="0" fontId="28" fillId="2" borderId="3" xfId="0" applyFont="1" applyFill="1" applyBorder="1" applyAlignment="1" applyProtection="1">
      <alignment horizontal="right" vertical="center"/>
    </xf>
    <xf numFmtId="10" fontId="2" fillId="2" borderId="2" xfId="75" applyNumberFormat="1" applyFont="1" applyFill="1" applyBorder="1" applyAlignment="1">
      <alignment horizontal="right"/>
    </xf>
    <xf numFmtId="0" fontId="2" fillId="2" borderId="2" xfId="76" applyFont="1" applyFill="1" applyBorder="1" applyAlignment="1">
      <alignment horizontal="right" vertical="top" wrapText="1"/>
    </xf>
    <xf numFmtId="0" fontId="2" fillId="2" borderId="2" xfId="76" applyFont="1" applyFill="1" applyBorder="1" applyAlignment="1">
      <alignment horizontal="left" vertical="top" wrapText="1"/>
    </xf>
    <xf numFmtId="0" fontId="2" fillId="2" borderId="3" xfId="76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25" xfId="75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6" fontId="2" fillId="0" borderId="2" xfId="0" applyNumberFormat="1" applyFont="1" applyFill="1" applyBorder="1"/>
    <xf numFmtId="0" fontId="2" fillId="2" borderId="0" xfId="76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25" xfId="75" applyNumberFormat="1" applyFont="1" applyFill="1" applyBorder="1" applyAlignment="1">
      <alignment horizontal="right" vertical="center"/>
    </xf>
    <xf numFmtId="0" fontId="28" fillId="20" borderId="25" xfId="0" applyFont="1" applyFill="1" applyBorder="1" applyAlignment="1" applyProtection="1">
      <alignment horizontal="center" vertical="center"/>
    </xf>
    <xf numFmtId="0" fontId="28" fillId="20" borderId="25" xfId="0" applyFont="1" applyFill="1" applyBorder="1" applyAlignment="1" applyProtection="1">
      <alignment horizontal="right" vertical="center"/>
    </xf>
    <xf numFmtId="0" fontId="28" fillId="20" borderId="2" xfId="0" applyFont="1" applyFill="1" applyBorder="1" applyAlignment="1" applyProtection="1">
      <alignment horizontal="center" vertical="center"/>
    </xf>
    <xf numFmtId="0" fontId="28" fillId="20" borderId="0" xfId="0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>
      <alignment horizontal="right" vertical="center"/>
    </xf>
    <xf numFmtId="0" fontId="28" fillId="20" borderId="4" xfId="0" applyFont="1" applyFill="1" applyBorder="1" applyAlignment="1" applyProtection="1">
      <alignment horizontal="center" vertical="center"/>
    </xf>
    <xf numFmtId="0" fontId="28" fillId="20" borderId="39" xfId="0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2" applyNumberFormat="1" applyFont="1" applyFill="1" applyAlignment="1">
      <alignment horizontal="center" wrapText="1"/>
    </xf>
    <xf numFmtId="0" fontId="28" fillId="0" borderId="0" xfId="0" applyFont="1" applyFill="1" applyAlignment="1">
      <alignment vertical="top" wrapText="1"/>
    </xf>
    <xf numFmtId="4" fontId="28" fillId="20" borderId="4" xfId="0" applyNumberFormat="1" applyFont="1" applyFill="1" applyBorder="1" applyAlignment="1" applyProtection="1">
      <alignment horizontal="right" vertical="center"/>
    </xf>
    <xf numFmtId="4" fontId="28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8" fillId="22" borderId="4" xfId="74" applyFont="1" applyFill="1" applyBorder="1" applyAlignment="1">
      <alignment horizontal="center"/>
    </xf>
    <xf numFmtId="177" fontId="2" fillId="22" borderId="4" xfId="77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8" fillId="22" borderId="4" xfId="0" applyNumberFormat="1" applyFont="1" applyFill="1" applyBorder="1" applyAlignment="1">
      <alignment horizontal="right" vertical="top" wrapText="1"/>
    </xf>
    <xf numFmtId="4" fontId="28" fillId="22" borderId="4" xfId="72" applyNumberFormat="1" applyFont="1" applyFill="1" applyBorder="1" applyAlignment="1">
      <alignment horizontal="right" wrapText="1"/>
    </xf>
    <xf numFmtId="4" fontId="28" fillId="2" borderId="0" xfId="72" applyNumberFormat="1" applyFont="1" applyFill="1" applyBorder="1" applyAlignment="1">
      <alignment horizontal="right" wrapText="1"/>
    </xf>
    <xf numFmtId="4" fontId="28" fillId="22" borderId="0" xfId="72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8" fillId="20" borderId="0" xfId="0" applyNumberFormat="1" applyFont="1" applyFill="1" applyBorder="1" applyAlignment="1">
      <alignment horizontal="right" vertical="center"/>
    </xf>
    <xf numFmtId="0" fontId="28" fillId="2" borderId="0" xfId="0" applyFont="1" applyFill="1" applyBorder="1" applyAlignment="1">
      <alignment horizontal="right" vertical="center"/>
    </xf>
    <xf numFmtId="4" fontId="28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7" xfId="1" applyFont="1" applyFill="1" applyBorder="1" applyAlignment="1">
      <alignment vertical="top" wrapText="1"/>
    </xf>
    <xf numFmtId="4" fontId="28" fillId="0" borderId="25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8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4" applyNumberFormat="1" applyFont="1" applyFill="1" applyBorder="1" applyAlignment="1">
      <alignment vertical="center"/>
    </xf>
    <xf numFmtId="0" fontId="28" fillId="0" borderId="0" xfId="1" applyFont="1" applyFill="1" applyAlignment="1">
      <alignment horizontal="center"/>
    </xf>
    <xf numFmtId="0" fontId="3" fillId="21" borderId="0" xfId="0" applyFont="1" applyFill="1" applyAlignment="1">
      <alignment horizontal="left" vertical="top" wrapText="1"/>
    </xf>
    <xf numFmtId="0" fontId="2" fillId="0" borderId="0" xfId="81"/>
    <xf numFmtId="39" fontId="2" fillId="2" borderId="2" xfId="96" applyFont="1" applyFill="1" applyBorder="1" applyAlignment="1">
      <alignment horizontal="right" vertical="top" wrapText="1"/>
    </xf>
    <xf numFmtId="10" fontId="2" fillId="2" borderId="2" xfId="94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0" fontId="28" fillId="2" borderId="2" xfId="63" applyFont="1" applyFill="1" applyBorder="1" applyAlignment="1">
      <alignment horizontal="left" vertical="top" wrapText="1"/>
    </xf>
    <xf numFmtId="43" fontId="2" fillId="2" borderId="2" xfId="97" applyFont="1" applyFill="1" applyBorder="1" applyAlignment="1">
      <alignment horizontal="right" vertical="center" wrapText="1"/>
    </xf>
    <xf numFmtId="43" fontId="2" fillId="2" borderId="2" xfId="97" applyFont="1" applyFill="1" applyBorder="1" applyAlignment="1">
      <alignment horizontal="center" vertical="center"/>
    </xf>
    <xf numFmtId="43" fontId="2" fillId="2" borderId="2" xfId="97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43" fontId="2" fillId="2" borderId="2" xfId="97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2" fillId="22" borderId="0" xfId="0" applyNumberFormat="1" applyFont="1" applyFill="1" applyAlignment="1">
      <alignment vertical="top" wrapText="1"/>
    </xf>
    <xf numFmtId="0" fontId="2" fillId="0" borderId="0" xfId="81" applyAlignment="1">
      <alignment horizontal="center" vertical="center"/>
    </xf>
    <xf numFmtId="0" fontId="32" fillId="27" borderId="0" xfId="5" applyFont="1" applyFill="1" applyBorder="1" applyAlignment="1" applyProtection="1">
      <alignment horizontal="left" vertical="center"/>
    </xf>
    <xf numFmtId="168" fontId="33" fillId="27" borderId="0" xfId="99" applyFont="1" applyFill="1" applyBorder="1" applyAlignment="1">
      <alignment horizontal="right" vertical="center"/>
    </xf>
    <xf numFmtId="0" fontId="33" fillId="27" borderId="0" xfId="5" applyFont="1" applyFill="1" applyBorder="1" applyAlignment="1">
      <alignment horizontal="center" vertical="center"/>
    </xf>
    <xf numFmtId="0" fontId="33" fillId="27" borderId="13" xfId="5" applyFont="1" applyFill="1" applyBorder="1" applyAlignment="1" applyProtection="1">
      <alignment horizontal="left" vertical="center"/>
    </xf>
    <xf numFmtId="4" fontId="33" fillId="27" borderId="13" xfId="99" applyNumberFormat="1" applyFont="1" applyFill="1" applyBorder="1" applyAlignment="1">
      <alignment horizontal="right" vertical="center"/>
    </xf>
    <xf numFmtId="0" fontId="33" fillId="27" borderId="13" xfId="5" applyFont="1" applyFill="1" applyBorder="1" applyAlignment="1">
      <alignment horizontal="center" vertical="center"/>
    </xf>
    <xf numFmtId="4" fontId="33" fillId="27" borderId="67" xfId="99" applyNumberFormat="1" applyFont="1" applyFill="1" applyBorder="1" applyAlignment="1" applyProtection="1">
      <alignment horizontal="right" vertical="center"/>
      <protection locked="0"/>
    </xf>
    <xf numFmtId="0" fontId="33" fillId="25" borderId="1" xfId="5" applyFont="1" applyFill="1" applyBorder="1" applyAlignment="1" applyProtection="1">
      <alignment horizontal="left" vertical="center"/>
    </xf>
    <xf numFmtId="4" fontId="33" fillId="25" borderId="1" xfId="99" applyNumberFormat="1" applyFont="1" applyFill="1" applyBorder="1" applyAlignment="1">
      <alignment horizontal="right" vertical="center"/>
    </xf>
    <xf numFmtId="0" fontId="33" fillId="25" borderId="1" xfId="5" applyFont="1" applyFill="1" applyBorder="1" applyAlignment="1">
      <alignment horizontal="center" vertical="center"/>
    </xf>
    <xf numFmtId="4" fontId="33" fillId="25" borderId="16" xfId="99" applyNumberFormat="1" applyFont="1" applyFill="1" applyBorder="1" applyAlignment="1" applyProtection="1">
      <alignment horizontal="right" vertical="center"/>
      <protection locked="0"/>
    </xf>
    <xf numFmtId="0" fontId="2" fillId="25" borderId="0" xfId="81" applyFill="1"/>
    <xf numFmtId="0" fontId="2" fillId="25" borderId="1" xfId="100" applyFont="1" applyFill="1" applyBorder="1"/>
    <xf numFmtId="0" fontId="2" fillId="25" borderId="17" xfId="100" applyFont="1" applyFill="1" applyBorder="1"/>
    <xf numFmtId="4" fontId="33" fillId="25" borderId="17" xfId="99" applyNumberFormat="1" applyFont="1" applyFill="1" applyBorder="1" applyAlignment="1">
      <alignment horizontal="right" vertical="center"/>
    </xf>
    <xf numFmtId="0" fontId="33" fillId="25" borderId="17" xfId="5" applyFont="1" applyFill="1" applyBorder="1" applyAlignment="1">
      <alignment horizontal="center" vertical="center"/>
    </xf>
    <xf numFmtId="4" fontId="33" fillId="25" borderId="20" xfId="99" applyNumberFormat="1" applyFont="1" applyFill="1" applyBorder="1" applyAlignment="1" applyProtection="1">
      <alignment horizontal="right" vertical="center"/>
      <protection locked="0"/>
    </xf>
    <xf numFmtId="0" fontId="33" fillId="25" borderId="68" xfId="5" applyFont="1" applyFill="1" applyBorder="1" applyAlignment="1" applyProtection="1">
      <alignment horizontal="left" vertical="center"/>
    </xf>
    <xf numFmtId="4" fontId="33" fillId="25" borderId="68" xfId="99" applyNumberFormat="1" applyFont="1" applyFill="1" applyBorder="1" applyAlignment="1">
      <alignment horizontal="right" vertical="center"/>
    </xf>
    <xf numFmtId="0" fontId="33" fillId="25" borderId="68" xfId="5" applyFont="1" applyFill="1" applyBorder="1" applyAlignment="1">
      <alignment horizontal="center" vertical="center"/>
    </xf>
    <xf numFmtId="49" fontId="32" fillId="25" borderId="68" xfId="99" applyNumberFormat="1" applyFont="1" applyFill="1" applyBorder="1" applyAlignment="1">
      <alignment horizontal="right" vertical="center"/>
    </xf>
    <xf numFmtId="4" fontId="32" fillId="25" borderId="67" xfId="99" applyNumberFormat="1" applyFont="1" applyFill="1" applyBorder="1" applyAlignment="1">
      <alignment horizontal="right" vertical="center"/>
    </xf>
    <xf numFmtId="0" fontId="33" fillId="25" borderId="9" xfId="5" applyFont="1" applyFill="1" applyBorder="1" applyAlignment="1" applyProtection="1">
      <alignment horizontal="left" vertical="center"/>
    </xf>
    <xf numFmtId="168" fontId="33" fillId="25" borderId="9" xfId="99" applyFont="1" applyFill="1" applyBorder="1" applyAlignment="1">
      <alignment horizontal="right" vertical="center"/>
    </xf>
    <xf numFmtId="0" fontId="33" fillId="25" borderId="9" xfId="5" applyFont="1" applyFill="1" applyBorder="1" applyAlignment="1">
      <alignment horizontal="center" vertical="center"/>
    </xf>
    <xf numFmtId="49" fontId="32" fillId="25" borderId="9" xfId="99" applyNumberFormat="1" applyFont="1" applyFill="1" applyBorder="1" applyAlignment="1">
      <alignment horizontal="right" vertical="center"/>
    </xf>
    <xf numFmtId="4" fontId="32" fillId="25" borderId="10" xfId="99" applyNumberFormat="1" applyFont="1" applyFill="1" applyBorder="1" applyAlignment="1">
      <alignment horizontal="right" vertical="center"/>
    </xf>
    <xf numFmtId="0" fontId="2" fillId="25" borderId="0" xfId="81" applyFill="1" applyAlignment="1">
      <alignment horizontal="center" vertical="center"/>
    </xf>
    <xf numFmtId="0" fontId="31" fillId="25" borderId="0" xfId="81" applyFont="1" applyFill="1"/>
    <xf numFmtId="0" fontId="32" fillId="25" borderId="0" xfId="88" applyFont="1" applyFill="1" applyBorder="1" applyAlignment="1"/>
    <xf numFmtId="0" fontId="33" fillId="25" borderId="0" xfId="88" applyFont="1" applyFill="1" applyBorder="1" applyAlignment="1"/>
    <xf numFmtId="4" fontId="33" fillId="25" borderId="0" xfId="88" applyNumberFormat="1" applyFont="1" applyFill="1" applyBorder="1" applyAlignment="1"/>
    <xf numFmtId="39" fontId="33" fillId="25" borderId="0" xfId="88" applyNumberFormat="1" applyFont="1" applyFill="1" applyBorder="1" applyAlignment="1"/>
    <xf numFmtId="2" fontId="33" fillId="25" borderId="0" xfId="88" applyNumberFormat="1" applyFont="1" applyFill="1" applyBorder="1" applyAlignment="1"/>
    <xf numFmtId="168" fontId="33" fillId="25" borderId="0" xfId="101" applyFont="1" applyFill="1" applyBorder="1" applyAlignment="1"/>
    <xf numFmtId="0" fontId="33" fillId="25" borderId="13" xfId="88" applyFont="1" applyFill="1" applyBorder="1" applyAlignment="1"/>
    <xf numFmtId="4" fontId="33" fillId="25" borderId="13" xfId="88" applyNumberFormat="1" applyFont="1" applyFill="1" applyBorder="1" applyAlignment="1"/>
    <xf numFmtId="0" fontId="33" fillId="25" borderId="13" xfId="88" applyFont="1" applyFill="1" applyBorder="1" applyAlignment="1">
      <alignment horizontal="center"/>
    </xf>
    <xf numFmtId="4" fontId="33" fillId="25" borderId="14" xfId="102" applyNumberFormat="1" applyFont="1" applyFill="1" applyBorder="1" applyAlignment="1" applyProtection="1">
      <alignment horizontal="right" vertical="center"/>
      <protection locked="0"/>
    </xf>
    <xf numFmtId="0" fontId="33" fillId="25" borderId="1" xfId="88" applyFont="1" applyFill="1" applyBorder="1" applyAlignment="1"/>
    <xf numFmtId="4" fontId="33" fillId="25" borderId="1" xfId="102" applyNumberFormat="1" applyFont="1" applyFill="1" applyBorder="1" applyAlignment="1"/>
    <xf numFmtId="0" fontId="33" fillId="25" borderId="1" xfId="88" applyFont="1" applyFill="1" applyBorder="1" applyAlignment="1">
      <alignment horizontal="center"/>
    </xf>
    <xf numFmtId="4" fontId="33" fillId="25" borderId="16" xfId="102" applyNumberFormat="1" applyFont="1" applyFill="1" applyBorder="1" applyAlignment="1" applyProtection="1">
      <alignment horizontal="right" vertical="center"/>
      <protection locked="0"/>
    </xf>
    <xf numFmtId="0" fontId="2" fillId="25" borderId="9" xfId="88" applyFont="1" applyFill="1" applyBorder="1" applyAlignment="1"/>
    <xf numFmtId="168" fontId="2" fillId="25" borderId="9" xfId="102" applyFont="1" applyFill="1" applyBorder="1" applyAlignment="1"/>
    <xf numFmtId="168" fontId="28" fillId="25" borderId="9" xfId="102" applyFont="1" applyFill="1" applyBorder="1" applyAlignment="1">
      <alignment horizontal="right" vertical="center"/>
    </xf>
    <xf numFmtId="4" fontId="28" fillId="25" borderId="10" xfId="88" applyNumberFormat="1" applyFont="1" applyFill="1" applyBorder="1" applyAlignment="1"/>
    <xf numFmtId="0" fontId="2" fillId="25" borderId="68" xfId="88" applyFont="1" applyFill="1" applyBorder="1" applyAlignment="1"/>
    <xf numFmtId="4" fontId="2" fillId="25" borderId="2" xfId="102" applyNumberFormat="1" applyFont="1" applyFill="1" applyBorder="1" applyAlignment="1">
      <alignment wrapText="1"/>
    </xf>
    <xf numFmtId="0" fontId="2" fillId="25" borderId="68" xfId="88" applyFont="1" applyFill="1" applyBorder="1" applyAlignment="1">
      <alignment horizontal="center"/>
    </xf>
    <xf numFmtId="168" fontId="2" fillId="25" borderId="68" xfId="102" applyFont="1" applyFill="1" applyBorder="1" applyAlignment="1">
      <alignment horizontal="right"/>
    </xf>
    <xf numFmtId="4" fontId="2" fillId="25" borderId="69" xfId="88" applyNumberFormat="1" applyFont="1" applyFill="1" applyBorder="1" applyAlignment="1"/>
    <xf numFmtId="0" fontId="2" fillId="25" borderId="1" xfId="88" applyFont="1" applyFill="1" applyBorder="1" applyAlignment="1"/>
    <xf numFmtId="4" fontId="2" fillId="25" borderId="1" xfId="102" applyNumberFormat="1" applyFont="1" applyFill="1" applyBorder="1" applyAlignment="1">
      <alignment wrapText="1"/>
    </xf>
    <xf numFmtId="0" fontId="2" fillId="25" borderId="1" xfId="88" applyFont="1" applyFill="1" applyBorder="1" applyAlignment="1">
      <alignment horizontal="center"/>
    </xf>
    <xf numFmtId="168" fontId="2" fillId="25" borderId="1" xfId="102" applyFont="1" applyFill="1" applyBorder="1" applyAlignment="1">
      <alignment horizontal="right"/>
    </xf>
    <xf numFmtId="4" fontId="2" fillId="25" borderId="16" xfId="88" applyNumberFormat="1" applyFont="1" applyFill="1" applyBorder="1" applyAlignment="1"/>
    <xf numFmtId="0" fontId="2" fillId="25" borderId="1" xfId="88" applyFont="1" applyFill="1" applyBorder="1"/>
    <xf numFmtId="168" fontId="2" fillId="25" borderId="16" xfId="102" applyFont="1" applyFill="1" applyBorder="1"/>
    <xf numFmtId="0" fontId="2" fillId="25" borderId="9" xfId="88" applyFont="1" applyFill="1" applyBorder="1"/>
    <xf numFmtId="4" fontId="2" fillId="25" borderId="9" xfId="88" applyNumberFormat="1" applyFont="1" applyFill="1" applyBorder="1" applyAlignment="1">
      <alignment vertical="top" wrapText="1"/>
    </xf>
    <xf numFmtId="0" fontId="2" fillId="25" borderId="9" xfId="88" applyFont="1" applyFill="1" applyBorder="1" applyAlignment="1">
      <alignment horizontal="center" vertical="top"/>
    </xf>
    <xf numFmtId="168" fontId="2" fillId="25" borderId="9" xfId="102" applyFont="1" applyFill="1" applyBorder="1" applyAlignment="1">
      <alignment horizontal="right"/>
    </xf>
    <xf numFmtId="168" fontId="2" fillId="25" borderId="10" xfId="102" applyFont="1" applyFill="1" applyBorder="1"/>
    <xf numFmtId="0" fontId="28" fillId="25" borderId="0" xfId="88" applyFont="1" applyFill="1" applyBorder="1" applyAlignment="1"/>
    <xf numFmtId="0" fontId="2" fillId="25" borderId="0" xfId="88" applyFont="1" applyFill="1" applyBorder="1" applyAlignment="1"/>
    <xf numFmtId="4" fontId="2" fillId="25" borderId="0" xfId="88" applyNumberFormat="1" applyFont="1" applyFill="1" applyBorder="1" applyAlignment="1"/>
    <xf numFmtId="39" fontId="2" fillId="25" borderId="0" xfId="88" applyNumberFormat="1" applyFont="1" applyFill="1" applyBorder="1" applyAlignment="1"/>
    <xf numFmtId="2" fontId="2" fillId="25" borderId="0" xfId="88" applyNumberFormat="1" applyFont="1" applyFill="1" applyBorder="1" applyAlignment="1"/>
    <xf numFmtId="168" fontId="2" fillId="25" borderId="0" xfId="101" applyFont="1" applyFill="1" applyBorder="1" applyAlignment="1"/>
    <xf numFmtId="0" fontId="33" fillId="25" borderId="9" xfId="88" applyFont="1" applyFill="1" applyBorder="1" applyAlignment="1"/>
    <xf numFmtId="168" fontId="33" fillId="25" borderId="9" xfId="102" applyFont="1" applyFill="1" applyBorder="1" applyAlignment="1"/>
    <xf numFmtId="168" fontId="32" fillId="25" borderId="9" xfId="102" applyFont="1" applyFill="1" applyBorder="1" applyAlignment="1">
      <alignment horizontal="right" vertical="center"/>
    </xf>
    <xf numFmtId="4" fontId="32" fillId="25" borderId="10" xfId="88" applyNumberFormat="1" applyFont="1" applyFill="1" applyBorder="1" applyAlignment="1"/>
    <xf numFmtId="0" fontId="2" fillId="25" borderId="13" xfId="88" applyFont="1" applyFill="1" applyBorder="1" applyAlignment="1"/>
    <xf numFmtId="4" fontId="2" fillId="25" borderId="13" xfId="102" applyNumberFormat="1" applyFont="1" applyFill="1" applyBorder="1" applyAlignment="1"/>
    <xf numFmtId="0" fontId="2" fillId="25" borderId="13" xfId="88" applyFont="1" applyFill="1" applyBorder="1" applyAlignment="1">
      <alignment horizontal="center"/>
    </xf>
    <xf numFmtId="168" fontId="2" fillId="25" borderId="13" xfId="102" applyFont="1" applyFill="1" applyBorder="1" applyAlignment="1">
      <alignment horizontal="right"/>
    </xf>
    <xf numFmtId="4" fontId="2" fillId="25" borderId="14" xfId="102" applyNumberFormat="1" applyFont="1" applyFill="1" applyBorder="1" applyAlignment="1"/>
    <xf numFmtId="4" fontId="2" fillId="25" borderId="1" xfId="102" applyNumberFormat="1" applyFont="1" applyFill="1" applyBorder="1" applyAlignment="1"/>
    <xf numFmtId="4" fontId="2" fillId="25" borderId="1" xfId="102" applyNumberFormat="1" applyFont="1" applyFill="1" applyBorder="1"/>
    <xf numFmtId="4" fontId="2" fillId="25" borderId="16" xfId="102" applyNumberFormat="1" applyFont="1" applyFill="1" applyBorder="1" applyAlignment="1"/>
    <xf numFmtId="0" fontId="43" fillId="25" borderId="0" xfId="88" applyFont="1" applyFill="1"/>
    <xf numFmtId="4" fontId="43" fillId="25" borderId="0" xfId="88" applyNumberFormat="1" applyFont="1" applyFill="1"/>
    <xf numFmtId="0" fontId="33" fillId="25" borderId="68" xfId="88" applyFont="1" applyFill="1" applyBorder="1" applyAlignment="1"/>
    <xf numFmtId="4" fontId="33" fillId="25" borderId="4" xfId="88" applyNumberFormat="1" applyFont="1" applyFill="1" applyBorder="1" applyAlignment="1"/>
    <xf numFmtId="0" fontId="33" fillId="25" borderId="4" xfId="88" applyFont="1" applyFill="1" applyBorder="1" applyAlignment="1">
      <alignment horizontal="center"/>
    </xf>
    <xf numFmtId="4" fontId="33" fillId="25" borderId="17" xfId="102" applyNumberFormat="1" applyFont="1" applyFill="1" applyBorder="1" applyAlignment="1"/>
    <xf numFmtId="0" fontId="33" fillId="25" borderId="17" xfId="88" applyFont="1" applyFill="1" applyBorder="1" applyAlignment="1">
      <alignment horizontal="center"/>
    </xf>
    <xf numFmtId="4" fontId="33" fillId="25" borderId="20" xfId="102" applyNumberFormat="1" applyFont="1" applyFill="1" applyBorder="1" applyAlignment="1" applyProtection="1">
      <alignment horizontal="right" vertical="center"/>
      <protection locked="0"/>
    </xf>
    <xf numFmtId="0" fontId="44" fillId="25" borderId="68" xfId="88" applyFont="1" applyFill="1" applyBorder="1"/>
    <xf numFmtId="168" fontId="33" fillId="25" borderId="13" xfId="102" applyFont="1" applyFill="1" applyBorder="1"/>
    <xf numFmtId="168" fontId="32" fillId="25" borderId="13" xfId="102" applyFont="1" applyFill="1" applyBorder="1" applyAlignment="1">
      <alignment horizontal="right"/>
    </xf>
    <xf numFmtId="168" fontId="44" fillId="25" borderId="14" xfId="102" applyFont="1" applyFill="1" applyBorder="1"/>
    <xf numFmtId="0" fontId="44" fillId="25" borderId="1" xfId="88" applyFont="1" applyFill="1" applyBorder="1"/>
    <xf numFmtId="168" fontId="45" fillId="25" borderId="1" xfId="102" applyFont="1" applyFill="1" applyBorder="1"/>
    <xf numFmtId="168" fontId="32" fillId="25" borderId="4" xfId="102" applyFont="1" applyFill="1" applyBorder="1" applyAlignment="1">
      <alignment horizontal="right"/>
    </xf>
    <xf numFmtId="168" fontId="39" fillId="25" borderId="52" xfId="102" applyFont="1" applyFill="1" applyBorder="1"/>
    <xf numFmtId="168" fontId="33" fillId="25" borderId="1" xfId="102" applyFont="1" applyFill="1" applyBorder="1"/>
    <xf numFmtId="4" fontId="32" fillId="25" borderId="1" xfId="102" applyNumberFormat="1" applyFont="1" applyFill="1" applyBorder="1"/>
    <xf numFmtId="168" fontId="44" fillId="25" borderId="16" xfId="102" applyFont="1" applyFill="1" applyBorder="1"/>
    <xf numFmtId="4" fontId="32" fillId="25" borderId="17" xfId="102" applyNumberFormat="1" applyFont="1" applyFill="1" applyBorder="1"/>
    <xf numFmtId="0" fontId="44" fillId="25" borderId="17" xfId="88" applyFont="1" applyFill="1" applyBorder="1"/>
    <xf numFmtId="168" fontId="33" fillId="25" borderId="17" xfId="102" applyFont="1" applyFill="1" applyBorder="1"/>
    <xf numFmtId="168" fontId="32" fillId="25" borderId="17" xfId="102" applyFont="1" applyFill="1" applyBorder="1" applyAlignment="1">
      <alignment horizontal="right"/>
    </xf>
    <xf numFmtId="168" fontId="44" fillId="25" borderId="20" xfId="102" applyFont="1" applyFill="1" applyBorder="1"/>
    <xf numFmtId="0" fontId="44" fillId="25" borderId="9" xfId="88" applyFont="1" applyFill="1" applyBorder="1"/>
    <xf numFmtId="168" fontId="45" fillId="25" borderId="9" xfId="102" applyFont="1" applyFill="1" applyBorder="1"/>
    <xf numFmtId="0" fontId="33" fillId="25" borderId="9" xfId="88" applyFont="1" applyFill="1" applyBorder="1" applyAlignment="1">
      <alignment horizontal="center"/>
    </xf>
    <xf numFmtId="168" fontId="32" fillId="25" borderId="9" xfId="102" applyFont="1" applyFill="1" applyBorder="1" applyAlignment="1">
      <alignment horizontal="right"/>
    </xf>
    <xf numFmtId="168" fontId="39" fillId="25" borderId="10" xfId="102" applyFont="1" applyFill="1" applyBorder="1"/>
    <xf numFmtId="0" fontId="28" fillId="25" borderId="0" xfId="81" applyFont="1" applyFill="1"/>
    <xf numFmtId="0" fontId="2" fillId="25" borderId="0" xfId="81" applyFont="1" applyFill="1"/>
    <xf numFmtId="4" fontId="28" fillId="25" borderId="70" xfId="103" applyNumberFormat="1" applyFont="1" applyFill="1" applyBorder="1" applyAlignment="1">
      <alignment horizontal="center" wrapText="1"/>
    </xf>
    <xf numFmtId="168" fontId="28" fillId="25" borderId="71" xfId="104" applyFont="1" applyFill="1" applyBorder="1" applyAlignment="1">
      <alignment horizontal="center"/>
    </xf>
    <xf numFmtId="4" fontId="28" fillId="25" borderId="71" xfId="103" applyNumberFormat="1" applyFont="1" applyFill="1" applyBorder="1" applyAlignment="1">
      <alignment horizontal="center"/>
    </xf>
    <xf numFmtId="184" fontId="28" fillId="25" borderId="71" xfId="103" applyNumberFormat="1" applyFont="1" applyFill="1" applyBorder="1" applyAlignment="1">
      <alignment horizontal="center"/>
    </xf>
    <xf numFmtId="168" fontId="28" fillId="25" borderId="72" xfId="104" applyFont="1" applyFill="1" applyBorder="1" applyAlignment="1">
      <alignment horizontal="center"/>
    </xf>
    <xf numFmtId="4" fontId="28" fillId="25" borderId="45" xfId="103" applyNumberFormat="1" applyFont="1" applyFill="1" applyBorder="1" applyAlignment="1">
      <alignment horizontal="center" wrapText="1"/>
    </xf>
    <xf numFmtId="168" fontId="28" fillId="25" borderId="2" xfId="104" applyFont="1" applyFill="1" applyBorder="1" applyAlignment="1"/>
    <xf numFmtId="4" fontId="28" fillId="25" borderId="2" xfId="103" applyNumberFormat="1" applyFont="1" applyFill="1" applyBorder="1" applyAlignment="1">
      <alignment horizontal="center"/>
    </xf>
    <xf numFmtId="4" fontId="28" fillId="25" borderId="2" xfId="103" applyNumberFormat="1" applyFont="1" applyFill="1" applyBorder="1" applyAlignment="1"/>
    <xf numFmtId="184" fontId="28" fillId="25" borderId="2" xfId="103" applyNumberFormat="1" applyFont="1" applyFill="1" applyBorder="1" applyAlignment="1"/>
    <xf numFmtId="168" fontId="28" fillId="25" borderId="46" xfId="104" applyFont="1" applyFill="1" applyBorder="1" applyAlignment="1"/>
    <xf numFmtId="4" fontId="28" fillId="25" borderId="45" xfId="103" applyNumberFormat="1" applyFont="1" applyFill="1" applyBorder="1" applyAlignment="1">
      <alignment wrapText="1"/>
    </xf>
    <xf numFmtId="4" fontId="2" fillId="25" borderId="45" xfId="103" applyNumberFormat="1" applyFont="1" applyFill="1" applyBorder="1" applyAlignment="1">
      <alignment wrapText="1"/>
    </xf>
    <xf numFmtId="168" fontId="2" fillId="25" borderId="2" xfId="104" applyFont="1" applyFill="1" applyBorder="1" applyAlignment="1">
      <alignment horizontal="right"/>
    </xf>
    <xf numFmtId="4" fontId="2" fillId="25" borderId="2" xfId="103" applyNumberFormat="1" applyFont="1" applyFill="1" applyBorder="1" applyAlignment="1">
      <alignment horizontal="center"/>
    </xf>
    <xf numFmtId="168" fontId="2" fillId="25" borderId="2" xfId="105" applyNumberFormat="1" applyFont="1" applyFill="1" applyBorder="1"/>
    <xf numFmtId="184" fontId="2" fillId="25" borderId="2" xfId="105" applyNumberFormat="1" applyFont="1" applyFill="1" applyBorder="1"/>
    <xf numFmtId="168" fontId="2" fillId="25" borderId="46" xfId="104" applyFont="1" applyFill="1" applyBorder="1"/>
    <xf numFmtId="168" fontId="28" fillId="25" borderId="46" xfId="104" applyFont="1" applyFill="1" applyBorder="1"/>
    <xf numFmtId="168" fontId="28" fillId="25" borderId="2" xfId="104" applyFont="1" applyFill="1" applyBorder="1" applyAlignment="1">
      <alignment horizontal="right"/>
    </xf>
    <xf numFmtId="4" fontId="28" fillId="25" borderId="3" xfId="103" applyNumberFormat="1" applyFont="1" applyFill="1" applyBorder="1" applyAlignment="1">
      <alignment horizontal="center"/>
    </xf>
    <xf numFmtId="168" fontId="28" fillId="25" borderId="2" xfId="105" applyNumberFormat="1" applyFont="1" applyFill="1" applyBorder="1"/>
    <xf numFmtId="4" fontId="28" fillId="25" borderId="56" xfId="103" applyNumberFormat="1" applyFont="1" applyFill="1" applyBorder="1" applyAlignment="1">
      <alignment wrapText="1"/>
    </xf>
    <xf numFmtId="168" fontId="28" fillId="25" borderId="73" xfId="104" applyFont="1" applyFill="1" applyBorder="1" applyAlignment="1">
      <alignment horizontal="right"/>
    </xf>
    <xf numFmtId="4" fontId="28" fillId="25" borderId="73" xfId="103" applyNumberFormat="1" applyFont="1" applyFill="1" applyBorder="1" applyAlignment="1">
      <alignment horizontal="center"/>
    </xf>
    <xf numFmtId="168" fontId="28" fillId="25" borderId="73" xfId="105" applyNumberFormat="1" applyFont="1" applyFill="1" applyBorder="1"/>
    <xf numFmtId="184" fontId="28" fillId="25" borderId="73" xfId="105" applyNumberFormat="1" applyFont="1" applyFill="1" applyBorder="1"/>
    <xf numFmtId="168" fontId="28" fillId="25" borderId="50" xfId="104" applyFont="1" applyFill="1" applyBorder="1"/>
    <xf numFmtId="4" fontId="2" fillId="25" borderId="0" xfId="103" applyNumberFormat="1" applyFont="1" applyFill="1" applyBorder="1" applyAlignment="1">
      <alignment wrapText="1"/>
    </xf>
    <xf numFmtId="184" fontId="28" fillId="25" borderId="49" xfId="103" applyNumberFormat="1" applyFont="1" applyFill="1" applyBorder="1" applyAlignment="1">
      <alignment horizontal="left"/>
    </xf>
    <xf numFmtId="168" fontId="28" fillId="25" borderId="75" xfId="104" applyFont="1" applyFill="1" applyBorder="1"/>
    <xf numFmtId="0" fontId="7" fillId="25" borderId="1" xfId="103" applyFont="1" applyFill="1" applyBorder="1"/>
    <xf numFmtId="0" fontId="8" fillId="25" borderId="1" xfId="103" applyFont="1" applyFill="1" applyBorder="1" applyAlignment="1">
      <alignment horizontal="center"/>
    </xf>
    <xf numFmtId="0" fontId="7" fillId="25" borderId="1" xfId="103" applyFont="1" applyFill="1" applyBorder="1" applyAlignment="1" applyProtection="1">
      <alignment horizontal="left"/>
    </xf>
    <xf numFmtId="174" fontId="7" fillId="25" borderId="1" xfId="103" applyNumberFormat="1" applyFont="1" applyFill="1" applyBorder="1" applyAlignment="1" applyProtection="1">
      <alignment horizontal="right"/>
    </xf>
    <xf numFmtId="0" fontId="7" fillId="25" borderId="1" xfId="103" applyFont="1" applyFill="1" applyBorder="1" applyAlignment="1" applyProtection="1">
      <alignment horizontal="center"/>
    </xf>
    <xf numFmtId="43" fontId="7" fillId="25" borderId="1" xfId="106" applyFont="1" applyFill="1" applyBorder="1" applyAlignment="1">
      <alignment horizontal="right"/>
    </xf>
    <xf numFmtId="0" fontId="7" fillId="25" borderId="1" xfId="103" applyFont="1" applyFill="1" applyBorder="1" applyProtection="1"/>
    <xf numFmtId="174" fontId="7" fillId="25" borderId="1" xfId="103" applyNumberFormat="1" applyFont="1" applyFill="1" applyBorder="1" applyProtection="1"/>
    <xf numFmtId="43" fontId="8" fillId="25" borderId="1" xfId="106" applyFont="1" applyFill="1" applyBorder="1" applyAlignment="1">
      <alignment horizontal="right"/>
    </xf>
    <xf numFmtId="43" fontId="8" fillId="25" borderId="1" xfId="106" applyFont="1" applyFill="1" applyBorder="1" applyAlignment="1"/>
    <xf numFmtId="0" fontId="8" fillId="25" borderId="1" xfId="100" applyFont="1" applyFill="1" applyBorder="1"/>
    <xf numFmtId="43" fontId="8" fillId="25" borderId="1" xfId="106" applyFont="1" applyFill="1" applyBorder="1"/>
    <xf numFmtId="43" fontId="7" fillId="25" borderId="1" xfId="106" applyFont="1" applyFill="1" applyBorder="1"/>
    <xf numFmtId="0" fontId="7" fillId="25" borderId="1" xfId="100" applyFont="1" applyFill="1" applyBorder="1"/>
    <xf numFmtId="164" fontId="8" fillId="25" borderId="1" xfId="103" applyNumberFormat="1" applyFont="1" applyFill="1" applyBorder="1" applyAlignment="1">
      <alignment horizontal="right"/>
    </xf>
    <xf numFmtId="0" fontId="7" fillId="25" borderId="0" xfId="81" applyFont="1" applyFill="1"/>
    <xf numFmtId="0" fontId="8" fillId="25" borderId="0" xfId="88" applyFont="1" applyFill="1" applyBorder="1"/>
    <xf numFmtId="0" fontId="7" fillId="25" borderId="0" xfId="88" applyFont="1" applyFill="1" applyBorder="1"/>
    <xf numFmtId="0" fontId="7" fillId="25" borderId="0" xfId="88" applyFont="1" applyFill="1" applyBorder="1" applyAlignment="1">
      <alignment horizontal="right"/>
    </xf>
    <xf numFmtId="39" fontId="7" fillId="25" borderId="0" xfId="88" applyNumberFormat="1" applyFont="1" applyFill="1" applyBorder="1" applyAlignment="1">
      <alignment horizontal="right"/>
    </xf>
    <xf numFmtId="0" fontId="48" fillId="25" borderId="0" xfId="81" applyFont="1" applyFill="1" applyBorder="1"/>
    <xf numFmtId="0" fontId="7" fillId="25" borderId="0" xfId="88" applyFont="1" applyFill="1" applyBorder="1" applyAlignment="1">
      <alignment wrapText="1"/>
    </xf>
    <xf numFmtId="2" fontId="7" fillId="25" borderId="0" xfId="88" applyNumberFormat="1" applyFont="1" applyFill="1" applyBorder="1"/>
    <xf numFmtId="0" fontId="7" fillId="25" borderId="0" xfId="88" applyFont="1" applyFill="1" applyBorder="1" applyAlignment="1">
      <alignment horizontal="centerContinuous"/>
    </xf>
    <xf numFmtId="39" fontId="7" fillId="25" borderId="0" xfId="88" applyNumberFormat="1" applyFont="1" applyFill="1" applyBorder="1"/>
    <xf numFmtId="0" fontId="7" fillId="25" borderId="0" xfId="88" applyFont="1" applyFill="1" applyBorder="1" applyAlignment="1">
      <alignment horizontal="center"/>
    </xf>
    <xf numFmtId="39" fontId="8" fillId="25" borderId="0" xfId="88" applyNumberFormat="1" applyFont="1" applyFill="1" applyBorder="1" applyAlignment="1">
      <alignment horizontal="right"/>
    </xf>
    <xf numFmtId="0" fontId="8" fillId="25" borderId="0" xfId="88" applyFont="1" applyFill="1" applyBorder="1" applyAlignment="1">
      <alignment horizontal="right"/>
    </xf>
    <xf numFmtId="2" fontId="8" fillId="25" borderId="0" xfId="88" applyNumberFormat="1" applyFont="1" applyFill="1" applyBorder="1"/>
    <xf numFmtId="39" fontId="8" fillId="25" borderId="0" xfId="88" applyNumberFormat="1" applyFont="1" applyFill="1" applyBorder="1"/>
    <xf numFmtId="0" fontId="8" fillId="25" borderId="76" xfId="88" applyFont="1" applyFill="1" applyBorder="1" applyAlignment="1">
      <alignment horizontal="right"/>
    </xf>
    <xf numFmtId="39" fontId="8" fillId="25" borderId="77" xfId="88" applyNumberFormat="1" applyFont="1" applyFill="1" applyBorder="1"/>
    <xf numFmtId="0" fontId="28" fillId="25" borderId="0" xfId="88" applyFont="1" applyFill="1" applyAlignment="1">
      <alignment horizontal="left"/>
    </xf>
    <xf numFmtId="0" fontId="2" fillId="25" borderId="0" xfId="88" applyFont="1" applyFill="1"/>
    <xf numFmtId="4" fontId="2" fillId="25" borderId="0" xfId="88" applyNumberFormat="1" applyFont="1" applyFill="1"/>
    <xf numFmtId="0" fontId="28" fillId="25" borderId="1" xfId="81" applyFont="1" applyFill="1" applyBorder="1" applyAlignment="1">
      <alignment horizontal="left" wrapText="1"/>
    </xf>
    <xf numFmtId="0" fontId="2" fillId="25" borderId="1" xfId="81" applyFont="1" applyFill="1" applyBorder="1"/>
    <xf numFmtId="0" fontId="28" fillId="25" borderId="1" xfId="81" applyFont="1" applyFill="1" applyBorder="1" applyAlignment="1">
      <alignment horizontal="center"/>
    </xf>
    <xf numFmtId="2" fontId="2" fillId="25" borderId="1" xfId="81" applyNumberFormat="1" applyFont="1" applyFill="1" applyBorder="1" applyAlignment="1">
      <alignment horizontal="right"/>
    </xf>
    <xf numFmtId="0" fontId="2" fillId="25" borderId="1" xfId="81" applyFont="1" applyFill="1" applyBorder="1" applyAlignment="1">
      <alignment horizontal="center"/>
    </xf>
    <xf numFmtId="4" fontId="2" fillId="25" borderId="1" xfId="81" applyNumberFormat="1" applyFont="1" applyFill="1" applyBorder="1" applyAlignment="1">
      <alignment horizontal="right"/>
    </xf>
    <xf numFmtId="0" fontId="2" fillId="25" borderId="1" xfId="81" applyFont="1" applyFill="1" applyBorder="1" applyAlignment="1"/>
    <xf numFmtId="4" fontId="28" fillId="25" borderId="1" xfId="81" applyNumberFormat="1" applyFont="1" applyFill="1" applyBorder="1" applyAlignment="1">
      <alignment horizontal="right"/>
    </xf>
    <xf numFmtId="4" fontId="28" fillId="25" borderId="1" xfId="81" applyNumberFormat="1" applyFont="1" applyFill="1" applyBorder="1" applyAlignment="1"/>
    <xf numFmtId="0" fontId="28" fillId="25" borderId="1" xfId="81" applyFont="1" applyFill="1" applyBorder="1"/>
    <xf numFmtId="2" fontId="2" fillId="25" borderId="1" xfId="81" applyNumberFormat="1" applyFont="1" applyFill="1" applyBorder="1"/>
    <xf numFmtId="0" fontId="28" fillId="25" borderId="1" xfId="81" applyFont="1" applyFill="1" applyBorder="1" applyAlignment="1">
      <alignment horizontal="right"/>
    </xf>
    <xf numFmtId="164" fontId="28" fillId="25" borderId="1" xfId="81" applyNumberFormat="1" applyFont="1" applyFill="1" applyBorder="1" applyAlignment="1">
      <alignment horizontal="right"/>
    </xf>
    <xf numFmtId="0" fontId="28" fillId="25" borderId="42" xfId="81" applyFont="1" applyFill="1" applyBorder="1"/>
    <xf numFmtId="185" fontId="2" fillId="25" borderId="43" xfId="107" applyFont="1" applyFill="1" applyBorder="1"/>
    <xf numFmtId="0" fontId="2" fillId="25" borderId="43" xfId="81" applyFont="1" applyFill="1" applyBorder="1" applyAlignment="1">
      <alignment horizontal="center"/>
    </xf>
    <xf numFmtId="0" fontId="2" fillId="25" borderId="44" xfId="81" applyFont="1" applyFill="1" applyBorder="1"/>
    <xf numFmtId="0" fontId="28" fillId="25" borderId="45" xfId="81" applyFont="1" applyFill="1" applyBorder="1"/>
    <xf numFmtId="185" fontId="2" fillId="25" borderId="3" xfId="107" applyFont="1" applyFill="1" applyBorder="1"/>
    <xf numFmtId="0" fontId="2" fillId="25" borderId="3" xfId="81" applyFont="1" applyFill="1" applyBorder="1" applyAlignment="1">
      <alignment horizontal="center"/>
    </xf>
    <xf numFmtId="0" fontId="2" fillId="25" borderId="46" xfId="81" applyFont="1" applyFill="1" applyBorder="1"/>
    <xf numFmtId="0" fontId="2" fillId="25" borderId="45" xfId="81" applyFont="1" applyFill="1" applyBorder="1"/>
    <xf numFmtId="186" fontId="2" fillId="25" borderId="3" xfId="107" applyNumberFormat="1" applyFont="1" applyFill="1" applyBorder="1"/>
    <xf numFmtId="169" fontId="2" fillId="25" borderId="2" xfId="108" applyNumberFormat="1" applyFont="1" applyFill="1" applyBorder="1"/>
    <xf numFmtId="4" fontId="2" fillId="25" borderId="2" xfId="81" applyNumberFormat="1" applyFont="1" applyFill="1" applyBorder="1"/>
    <xf numFmtId="169" fontId="2" fillId="25" borderId="3" xfId="108" applyNumberFormat="1" applyFont="1" applyFill="1" applyBorder="1"/>
    <xf numFmtId="0" fontId="2" fillId="25" borderId="2" xfId="81" applyFont="1" applyFill="1" applyBorder="1"/>
    <xf numFmtId="186" fontId="2" fillId="25" borderId="2" xfId="107" applyNumberFormat="1" applyFont="1" applyFill="1" applyBorder="1"/>
    <xf numFmtId="0" fontId="2" fillId="25" borderId="2" xfId="81" applyFont="1" applyFill="1" applyBorder="1" applyAlignment="1">
      <alignment horizontal="center"/>
    </xf>
    <xf numFmtId="165" fontId="2" fillId="25" borderId="3" xfId="108" applyFont="1" applyFill="1" applyBorder="1"/>
    <xf numFmtId="4" fontId="28" fillId="25" borderId="46" xfId="81" applyNumberFormat="1" applyFont="1" applyFill="1" applyBorder="1" applyAlignment="1">
      <alignment wrapText="1"/>
    </xf>
    <xf numFmtId="165" fontId="2" fillId="25" borderId="2" xfId="108" applyFont="1" applyFill="1" applyBorder="1"/>
    <xf numFmtId="40" fontId="28" fillId="25" borderId="2" xfId="81" applyNumberFormat="1" applyFont="1" applyFill="1" applyBorder="1"/>
    <xf numFmtId="0" fontId="28" fillId="25" borderId="2" xfId="81" applyFont="1" applyFill="1" applyBorder="1"/>
    <xf numFmtId="186" fontId="2" fillId="25" borderId="0" xfId="107" applyNumberFormat="1" applyFont="1" applyFill="1"/>
    <xf numFmtId="2" fontId="28" fillId="25" borderId="2" xfId="81" applyNumberFormat="1" applyFont="1" applyFill="1" applyBorder="1"/>
    <xf numFmtId="185" fontId="2" fillId="25" borderId="2" xfId="107" applyFont="1" applyFill="1" applyBorder="1"/>
    <xf numFmtId="40" fontId="2" fillId="25" borderId="2" xfId="81" applyNumberFormat="1" applyFont="1" applyFill="1" applyBorder="1"/>
    <xf numFmtId="0" fontId="2" fillId="25" borderId="4" xfId="81" applyFont="1" applyFill="1" applyBorder="1"/>
    <xf numFmtId="186" fontId="2" fillId="25" borderId="4" xfId="107" applyNumberFormat="1" applyFont="1" applyFill="1" applyBorder="1"/>
    <xf numFmtId="0" fontId="2" fillId="25" borderId="4" xfId="81" applyFont="1" applyFill="1" applyBorder="1" applyAlignment="1">
      <alignment horizontal="center"/>
    </xf>
    <xf numFmtId="185" fontId="2" fillId="25" borderId="4" xfId="107" applyFont="1" applyFill="1" applyBorder="1"/>
    <xf numFmtId="40" fontId="28" fillId="25" borderId="4" xfId="81" applyNumberFormat="1" applyFont="1" applyFill="1" applyBorder="1"/>
    <xf numFmtId="0" fontId="2" fillId="25" borderId="47" xfId="81" applyFont="1" applyFill="1" applyBorder="1"/>
    <xf numFmtId="185" fontId="2" fillId="25" borderId="48" xfId="107" applyFont="1" applyFill="1" applyBorder="1"/>
    <xf numFmtId="0" fontId="2" fillId="25" borderId="49" xfId="81" applyFont="1" applyFill="1" applyBorder="1" applyAlignment="1">
      <alignment horizontal="center"/>
    </xf>
    <xf numFmtId="185" fontId="28" fillId="25" borderId="47" xfId="107" quotePrefix="1" applyFont="1" applyFill="1" applyBorder="1" applyAlignment="1">
      <alignment horizontal="left"/>
    </xf>
    <xf numFmtId="2" fontId="28" fillId="25" borderId="50" xfId="81" applyNumberFormat="1" applyFont="1" applyFill="1" applyBorder="1"/>
    <xf numFmtId="185" fontId="2" fillId="25" borderId="0" xfId="107" applyFont="1" applyFill="1"/>
    <xf numFmtId="0" fontId="2" fillId="25" borderId="0" xfId="81" applyFont="1" applyFill="1" applyAlignment="1">
      <alignment horizontal="center"/>
    </xf>
    <xf numFmtId="43" fontId="2" fillId="25" borderId="3" xfId="108" applyNumberFormat="1" applyFont="1" applyFill="1" applyBorder="1"/>
    <xf numFmtId="164" fontId="2" fillId="25" borderId="2" xfId="107" applyNumberFormat="1" applyFont="1" applyFill="1" applyBorder="1"/>
    <xf numFmtId="164" fontId="2" fillId="25" borderId="3" xfId="107" applyNumberFormat="1" applyFont="1" applyFill="1" applyBorder="1"/>
    <xf numFmtId="43" fontId="2" fillId="25" borderId="2" xfId="108" applyNumberFormat="1" applyFont="1" applyFill="1" applyBorder="1"/>
    <xf numFmtId="4" fontId="28" fillId="25" borderId="2" xfId="81" applyNumberFormat="1" applyFont="1" applyFill="1" applyBorder="1" applyAlignment="1">
      <alignment wrapText="1"/>
    </xf>
    <xf numFmtId="4" fontId="2" fillId="25" borderId="46" xfId="81" applyNumberFormat="1" applyFont="1" applyFill="1" applyBorder="1" applyAlignment="1">
      <alignment wrapText="1"/>
    </xf>
    <xf numFmtId="4" fontId="2" fillId="25" borderId="2" xfId="81" applyNumberFormat="1" applyFont="1" applyFill="1" applyBorder="1" applyAlignment="1">
      <alignment wrapText="1"/>
    </xf>
    <xf numFmtId="4" fontId="28" fillId="25" borderId="4" xfId="81" applyNumberFormat="1" applyFont="1" applyFill="1" applyBorder="1" applyAlignment="1">
      <alignment wrapText="1"/>
    </xf>
    <xf numFmtId="0" fontId="32" fillId="25" borderId="1" xfId="103" applyFont="1" applyFill="1" applyBorder="1"/>
    <xf numFmtId="0" fontId="33" fillId="25" borderId="1" xfId="88" applyFont="1" applyFill="1" applyBorder="1"/>
    <xf numFmtId="4" fontId="37" fillId="25" borderId="1" xfId="88" applyNumberFormat="1" applyFont="1" applyFill="1" applyBorder="1"/>
    <xf numFmtId="4" fontId="33" fillId="25" borderId="1" xfId="88" applyNumberFormat="1" applyFont="1" applyFill="1" applyBorder="1" applyAlignment="1">
      <alignment horizontal="center"/>
    </xf>
    <xf numFmtId="0" fontId="32" fillId="25" borderId="1" xfId="103" applyFont="1" applyFill="1" applyBorder="1" applyAlignment="1">
      <alignment wrapText="1"/>
    </xf>
    <xf numFmtId="4" fontId="33" fillId="25" borderId="1" xfId="88" applyNumberFormat="1" applyFont="1" applyFill="1" applyBorder="1"/>
    <xf numFmtId="0" fontId="32" fillId="25" borderId="1" xfId="88" applyFont="1" applyFill="1" applyBorder="1"/>
    <xf numFmtId="4" fontId="36" fillId="25" borderId="1" xfId="88" applyNumberFormat="1" applyFont="1" applyFill="1" applyBorder="1"/>
    <xf numFmtId="4" fontId="44" fillId="25" borderId="1" xfId="88" applyNumberFormat="1" applyFont="1" applyFill="1" applyBorder="1"/>
    <xf numFmtId="2" fontId="33" fillId="25" borderId="1" xfId="88" applyNumberFormat="1" applyFont="1" applyFill="1" applyBorder="1"/>
    <xf numFmtId="4" fontId="33" fillId="25" borderId="1" xfId="88" applyNumberFormat="1" applyFont="1" applyFill="1" applyBorder="1" applyAlignment="1">
      <alignment horizontal="right"/>
    </xf>
    <xf numFmtId="2" fontId="2" fillId="25" borderId="1" xfId="88" applyNumberFormat="1" applyFont="1" applyFill="1" applyBorder="1" applyAlignment="1">
      <alignment horizontal="right"/>
    </xf>
    <xf numFmtId="4" fontId="2" fillId="25" borderId="1" xfId="88" applyNumberFormat="1" applyFont="1" applyFill="1" applyBorder="1" applyAlignment="1">
      <alignment horizontal="right"/>
    </xf>
    <xf numFmtId="0" fontId="33" fillId="25" borderId="1" xfId="103" applyFont="1" applyFill="1" applyBorder="1" applyAlignment="1">
      <alignment horizontal="left"/>
    </xf>
    <xf numFmtId="2" fontId="2" fillId="25" borderId="1" xfId="88" applyNumberFormat="1" applyFont="1" applyFill="1" applyBorder="1"/>
    <xf numFmtId="4" fontId="2" fillId="25" borderId="1" xfId="88" applyNumberFormat="1" applyFont="1" applyFill="1" applyBorder="1"/>
    <xf numFmtId="4" fontId="2" fillId="25" borderId="1" xfId="88" applyNumberFormat="1" applyFont="1" applyFill="1" applyBorder="1" applyAlignment="1">
      <alignment wrapText="1"/>
    </xf>
    <xf numFmtId="4" fontId="28" fillId="25" borderId="1" xfId="88" applyNumberFormat="1" applyFont="1" applyFill="1" applyBorder="1" applyAlignment="1">
      <alignment horizontal="right" vertical="center"/>
    </xf>
    <xf numFmtId="0" fontId="32" fillId="25" borderId="1" xfId="103" applyFont="1" applyFill="1" applyBorder="1" applyAlignment="1">
      <alignment horizontal="left"/>
    </xf>
    <xf numFmtId="4" fontId="28" fillId="25" borderId="1" xfId="88" applyNumberFormat="1" applyFont="1" applyFill="1" applyBorder="1"/>
    <xf numFmtId="0" fontId="28" fillId="25" borderId="1" xfId="88" applyFont="1" applyFill="1" applyBorder="1"/>
    <xf numFmtId="2" fontId="28" fillId="25" borderId="1" xfId="88" applyNumberFormat="1" applyFont="1" applyFill="1" applyBorder="1"/>
    <xf numFmtId="0" fontId="28" fillId="25" borderId="1" xfId="88" applyFont="1" applyFill="1" applyBorder="1" applyAlignment="1">
      <alignment horizontal="right"/>
    </xf>
    <xf numFmtId="170" fontId="2" fillId="25" borderId="1" xfId="88" applyNumberFormat="1" applyFont="1" applyFill="1" applyBorder="1"/>
    <xf numFmtId="0" fontId="2" fillId="25" borderId="1" xfId="88" applyFont="1" applyFill="1" applyBorder="1" applyAlignment="1">
      <alignment wrapText="1"/>
    </xf>
    <xf numFmtId="170" fontId="28" fillId="25" borderId="1" xfId="88" applyNumberFormat="1" applyFont="1" applyFill="1" applyBorder="1"/>
    <xf numFmtId="0" fontId="28" fillId="25" borderId="1" xfId="88" applyFont="1" applyFill="1" applyBorder="1" applyAlignment="1">
      <alignment horizontal="center"/>
    </xf>
    <xf numFmtId="0" fontId="28" fillId="25" borderId="1" xfId="88" applyFont="1" applyFill="1" applyBorder="1" applyAlignment="1">
      <alignment wrapText="1"/>
    </xf>
    <xf numFmtId="0" fontId="44" fillId="25" borderId="78" xfId="81" applyFont="1" applyFill="1" applyBorder="1" applyAlignment="1">
      <alignment horizontal="center"/>
    </xf>
    <xf numFmtId="0" fontId="2" fillId="25" borderId="2" xfId="81" applyFont="1" applyFill="1" applyBorder="1" applyAlignment="1" applyProtection="1">
      <alignment vertical="justify"/>
    </xf>
    <xf numFmtId="4" fontId="2" fillId="25" borderId="2" xfId="81" applyNumberFormat="1" applyFont="1" applyFill="1" applyBorder="1" applyAlignment="1"/>
    <xf numFmtId="0" fontId="2" fillId="25" borderId="2" xfId="81" applyFont="1" applyFill="1" applyBorder="1" applyAlignment="1"/>
    <xf numFmtId="4" fontId="2" fillId="25" borderId="2" xfId="109" applyNumberFormat="1" applyFont="1" applyFill="1" applyBorder="1" applyAlignment="1" applyProtection="1">
      <protection locked="0"/>
    </xf>
    <xf numFmtId="4" fontId="2" fillId="25" borderId="2" xfId="110" applyNumberFormat="1" applyFont="1" applyFill="1" applyBorder="1" applyAlignment="1"/>
    <xf numFmtId="0" fontId="37" fillId="25" borderId="2" xfId="81" applyFont="1" applyFill="1" applyBorder="1" applyAlignment="1"/>
    <xf numFmtId="0" fontId="38" fillId="25" borderId="2" xfId="81" applyFont="1" applyFill="1" applyBorder="1" applyAlignment="1"/>
    <xf numFmtId="169" fontId="38" fillId="25" borderId="2" xfId="81" applyNumberFormat="1" applyFont="1" applyFill="1" applyBorder="1" applyAlignment="1"/>
    <xf numFmtId="169" fontId="38" fillId="25" borderId="2" xfId="81" applyNumberFormat="1" applyFont="1" applyFill="1" applyBorder="1" applyAlignment="1">
      <alignment horizontal="center"/>
    </xf>
    <xf numFmtId="4" fontId="28" fillId="25" borderId="2" xfId="110" applyNumberFormat="1" applyFont="1" applyFill="1" applyBorder="1" applyAlignment="1"/>
    <xf numFmtId="0" fontId="37" fillId="25" borderId="2" xfId="81" applyFont="1" applyFill="1" applyBorder="1" applyAlignment="1">
      <alignment horizontal="center"/>
    </xf>
    <xf numFmtId="0" fontId="2" fillId="0" borderId="0" xfId="81" applyFont="1"/>
    <xf numFmtId="0" fontId="31" fillId="0" borderId="0" xfId="81" applyFont="1" applyAlignment="1">
      <alignment horizontal="center" vertical="center"/>
    </xf>
    <xf numFmtId="0" fontId="31" fillId="0" borderId="0" xfId="81" applyFont="1"/>
    <xf numFmtId="4" fontId="28" fillId="0" borderId="70" xfId="103" applyNumberFormat="1" applyFont="1" applyFill="1" applyBorder="1" applyAlignment="1">
      <alignment horizontal="center" wrapText="1"/>
    </xf>
    <xf numFmtId="168" fontId="28" fillId="0" borderId="71" xfId="104" applyFont="1" applyFill="1" applyBorder="1" applyAlignment="1">
      <alignment horizontal="center"/>
    </xf>
    <xf numFmtId="4" fontId="28" fillId="0" borderId="71" xfId="103" applyNumberFormat="1" applyFont="1" applyFill="1" applyBorder="1" applyAlignment="1">
      <alignment horizontal="center"/>
    </xf>
    <xf numFmtId="184" fontId="28" fillId="0" borderId="71" xfId="103" applyNumberFormat="1" applyFont="1" applyFill="1" applyBorder="1" applyAlignment="1">
      <alignment horizontal="center"/>
    </xf>
    <xf numFmtId="168" fontId="28" fillId="0" borderId="72" xfId="104" applyFont="1" applyFill="1" applyBorder="1" applyAlignment="1">
      <alignment horizontal="center"/>
    </xf>
    <xf numFmtId="4" fontId="28" fillId="0" borderId="45" xfId="103" applyNumberFormat="1" applyFont="1" applyFill="1" applyBorder="1" applyAlignment="1">
      <alignment horizontal="center" wrapText="1"/>
    </xf>
    <xf numFmtId="168" fontId="28" fillId="0" borderId="2" xfId="104" applyFont="1" applyFill="1" applyBorder="1" applyAlignment="1"/>
    <xf numFmtId="4" fontId="28" fillId="0" borderId="2" xfId="103" applyNumberFormat="1" applyFont="1" applyFill="1" applyBorder="1" applyAlignment="1">
      <alignment horizontal="center"/>
    </xf>
    <xf numFmtId="4" fontId="28" fillId="0" borderId="2" xfId="103" applyNumberFormat="1" applyFont="1" applyFill="1" applyBorder="1" applyAlignment="1"/>
    <xf numFmtId="184" fontId="28" fillId="0" borderId="2" xfId="103" applyNumberFormat="1" applyFont="1" applyFill="1" applyBorder="1" applyAlignment="1"/>
    <xf numFmtId="168" fontId="28" fillId="0" borderId="46" xfId="104" applyFont="1" applyFill="1" applyBorder="1" applyAlignment="1"/>
    <xf numFmtId="4" fontId="28" fillId="0" borderId="45" xfId="103" applyNumberFormat="1" applyFont="1" applyFill="1" applyBorder="1" applyAlignment="1">
      <alignment vertical="center" wrapText="1"/>
    </xf>
    <xf numFmtId="168" fontId="28" fillId="0" borderId="2" xfId="104" applyFont="1" applyFill="1" applyBorder="1" applyAlignment="1">
      <alignment vertical="center"/>
    </xf>
    <xf numFmtId="4" fontId="28" fillId="0" borderId="2" xfId="103" applyNumberFormat="1" applyFont="1" applyFill="1" applyBorder="1" applyAlignment="1">
      <alignment horizontal="center" vertical="center"/>
    </xf>
    <xf numFmtId="4" fontId="28" fillId="0" borderId="2" xfId="103" applyNumberFormat="1" applyFont="1" applyFill="1" applyBorder="1" applyAlignment="1">
      <alignment vertical="center"/>
    </xf>
    <xf numFmtId="184" fontId="28" fillId="0" borderId="2" xfId="103" applyNumberFormat="1" applyFont="1" applyFill="1" applyBorder="1" applyAlignment="1">
      <alignment vertical="center"/>
    </xf>
    <xf numFmtId="168" fontId="28" fillId="0" borderId="46" xfId="104" applyFont="1" applyFill="1" applyBorder="1" applyAlignment="1">
      <alignment vertical="center"/>
    </xf>
    <xf numFmtId="0" fontId="2" fillId="0" borderId="0" xfId="81" applyAlignment="1">
      <alignment vertical="center"/>
    </xf>
    <xf numFmtId="4" fontId="2" fillId="0" borderId="45" xfId="103" applyNumberFormat="1" applyFont="1" applyFill="1" applyBorder="1" applyAlignment="1">
      <alignment vertical="center" wrapText="1"/>
    </xf>
    <xf numFmtId="168" fontId="2" fillId="0" borderId="2" xfId="104" applyFont="1" applyFill="1" applyBorder="1" applyAlignment="1">
      <alignment horizontal="right" vertical="center"/>
    </xf>
    <xf numFmtId="4" fontId="2" fillId="0" borderId="2" xfId="103" applyNumberFormat="1" applyFont="1" applyFill="1" applyBorder="1" applyAlignment="1">
      <alignment horizontal="center" vertical="center"/>
    </xf>
    <xf numFmtId="168" fontId="2" fillId="0" borderId="2" xfId="105" applyNumberFormat="1" applyFont="1" applyFill="1" applyBorder="1" applyAlignment="1">
      <alignment vertical="center"/>
    </xf>
    <xf numFmtId="184" fontId="2" fillId="0" borderId="2" xfId="105" applyNumberFormat="1" applyFont="1" applyFill="1" applyBorder="1" applyAlignment="1">
      <alignment vertical="center"/>
    </xf>
    <xf numFmtId="168" fontId="2" fillId="0" borderId="46" xfId="104" applyFont="1" applyFill="1" applyBorder="1" applyAlignment="1">
      <alignment vertical="center"/>
    </xf>
    <xf numFmtId="4" fontId="28" fillId="0" borderId="56" xfId="103" applyNumberFormat="1" applyFont="1" applyFill="1" applyBorder="1" applyAlignment="1">
      <alignment vertical="center" wrapText="1"/>
    </xf>
    <xf numFmtId="168" fontId="28" fillId="0" borderId="73" xfId="104" applyFont="1" applyFill="1" applyBorder="1" applyAlignment="1">
      <alignment horizontal="right" vertical="center"/>
    </xf>
    <xf numFmtId="4" fontId="28" fillId="0" borderId="73" xfId="103" applyNumberFormat="1" applyFont="1" applyFill="1" applyBorder="1" applyAlignment="1">
      <alignment horizontal="center" vertical="center"/>
    </xf>
    <xf numFmtId="4" fontId="28" fillId="0" borderId="74" xfId="103" applyNumberFormat="1" applyFont="1" applyFill="1" applyBorder="1" applyAlignment="1">
      <alignment vertical="center"/>
    </xf>
    <xf numFmtId="168" fontId="28" fillId="0" borderId="49" xfId="104" applyFont="1" applyFill="1" applyBorder="1" applyAlignment="1">
      <alignment vertical="center"/>
    </xf>
    <xf numFmtId="168" fontId="28" fillId="0" borderId="75" xfId="104" applyFont="1" applyFill="1" applyBorder="1" applyAlignment="1">
      <alignment vertical="center"/>
    </xf>
    <xf numFmtId="4" fontId="2" fillId="0" borderId="0" xfId="103" applyNumberFormat="1" applyFont="1" applyFill="1" applyBorder="1" applyAlignment="1">
      <alignment wrapText="1"/>
    </xf>
    <xf numFmtId="184" fontId="28" fillId="0" borderId="57" xfId="103" applyNumberFormat="1" applyFont="1" applyFill="1" applyBorder="1" applyAlignment="1">
      <alignment horizontal="left"/>
    </xf>
    <xf numFmtId="168" fontId="28" fillId="0" borderId="27" xfId="104" applyFont="1" applyFill="1" applyBorder="1"/>
    <xf numFmtId="184" fontId="28" fillId="0" borderId="49" xfId="103" applyNumberFormat="1" applyFont="1" applyFill="1" applyBorder="1" applyAlignment="1">
      <alignment horizontal="left"/>
    </xf>
    <xf numFmtId="168" fontId="28" fillId="0" borderId="75" xfId="104" applyFont="1" applyFill="1" applyBorder="1"/>
    <xf numFmtId="187" fontId="28" fillId="2" borderId="0" xfId="111" applyNumberFormat="1" applyFont="1" applyFill="1" applyBorder="1" applyAlignment="1" applyProtection="1">
      <alignment horizontal="right" vertical="top"/>
    </xf>
    <xf numFmtId="0" fontId="28" fillId="2" borderId="0" xfId="81" applyNumberFormat="1" applyFont="1" applyFill="1" applyBorder="1" applyAlignment="1">
      <alignment horizontal="left" vertical="justify" wrapText="1"/>
    </xf>
    <xf numFmtId="0" fontId="28" fillId="0" borderId="0" xfId="81" applyFont="1" applyBorder="1"/>
    <xf numFmtId="4" fontId="28" fillId="0" borderId="70" xfId="103" applyNumberFormat="1" applyFont="1" applyFill="1" applyBorder="1" applyAlignment="1">
      <alignment horizontal="center"/>
    </xf>
    <xf numFmtId="4" fontId="28" fillId="0" borderId="45" xfId="103" applyNumberFormat="1" applyFont="1" applyFill="1" applyBorder="1" applyAlignment="1">
      <alignment horizontal="center"/>
    </xf>
    <xf numFmtId="4" fontId="28" fillId="0" borderId="45" xfId="103" applyNumberFormat="1" applyFont="1" applyFill="1" applyBorder="1" applyAlignment="1"/>
    <xf numFmtId="4" fontId="2" fillId="0" borderId="45" xfId="103" applyNumberFormat="1" applyFont="1" applyFill="1" applyBorder="1" applyAlignment="1"/>
    <xf numFmtId="168" fontId="2" fillId="0" borderId="2" xfId="104" applyFont="1" applyFill="1" applyBorder="1" applyAlignment="1">
      <alignment horizontal="right"/>
    </xf>
    <xf numFmtId="4" fontId="2" fillId="0" borderId="2" xfId="103" applyNumberFormat="1" applyFont="1" applyFill="1" applyBorder="1" applyAlignment="1">
      <alignment horizontal="center"/>
    </xf>
    <xf numFmtId="168" fontId="2" fillId="0" borderId="2" xfId="105" applyNumberFormat="1" applyFont="1" applyFill="1" applyBorder="1" applyAlignment="1"/>
    <xf numFmtId="184" fontId="2" fillId="0" borderId="2" xfId="104" applyNumberFormat="1" applyFont="1" applyFill="1" applyBorder="1" applyAlignment="1"/>
    <xf numFmtId="168" fontId="2" fillId="0" borderId="46" xfId="104" applyFont="1" applyFill="1" applyBorder="1" applyAlignment="1"/>
    <xf numFmtId="184" fontId="2" fillId="0" borderId="2" xfId="105" applyNumberFormat="1" applyFont="1" applyFill="1" applyBorder="1" applyAlignment="1"/>
    <xf numFmtId="4" fontId="2" fillId="0" borderId="45" xfId="103" applyNumberFormat="1" applyFont="1" applyFill="1" applyBorder="1" applyAlignment="1">
      <alignment vertical="center"/>
    </xf>
    <xf numFmtId="4" fontId="28" fillId="0" borderId="56" xfId="103" applyNumberFormat="1" applyFont="1" applyFill="1" applyBorder="1" applyAlignment="1"/>
    <xf numFmtId="168" fontId="28" fillId="0" borderId="73" xfId="104" applyFont="1" applyFill="1" applyBorder="1" applyAlignment="1">
      <alignment horizontal="right"/>
    </xf>
    <xf numFmtId="4" fontId="28" fillId="0" borderId="73" xfId="103" applyNumberFormat="1" applyFont="1" applyFill="1" applyBorder="1" applyAlignment="1">
      <alignment horizontal="center"/>
    </xf>
    <xf numFmtId="168" fontId="28" fillId="0" borderId="73" xfId="105" applyNumberFormat="1" applyFont="1" applyFill="1" applyBorder="1" applyAlignment="1"/>
    <xf numFmtId="184" fontId="28" fillId="0" borderId="73" xfId="105" applyNumberFormat="1" applyFont="1" applyFill="1" applyBorder="1" applyAlignment="1"/>
    <xf numFmtId="168" fontId="28" fillId="0" borderId="50" xfId="104" applyFont="1" applyFill="1" applyBorder="1" applyAlignment="1"/>
    <xf numFmtId="4" fontId="2" fillId="0" borderId="0" xfId="103" applyNumberFormat="1" applyFont="1" applyFill="1" applyBorder="1" applyAlignment="1"/>
    <xf numFmtId="184" fontId="28" fillId="0" borderId="73" xfId="103" applyNumberFormat="1" applyFont="1" applyFill="1" applyBorder="1" applyAlignment="1">
      <alignment horizontal="left"/>
    </xf>
    <xf numFmtId="4" fontId="28" fillId="0" borderId="0" xfId="103" applyNumberFormat="1" applyFont="1" applyFill="1" applyBorder="1" applyAlignment="1">
      <alignment horizontal="left"/>
    </xf>
    <xf numFmtId="184" fontId="28" fillId="0" borderId="0" xfId="103" applyNumberFormat="1" applyFont="1" applyFill="1" applyBorder="1" applyAlignment="1">
      <alignment horizontal="left"/>
    </xf>
    <xf numFmtId="168" fontId="28" fillId="0" borderId="0" xfId="104" applyFont="1" applyFill="1" applyBorder="1" applyAlignment="1"/>
    <xf numFmtId="0" fontId="28" fillId="0" borderId="0" xfId="81" applyFont="1" applyAlignment="1">
      <alignment horizontal="center" vertical="center"/>
    </xf>
    <xf numFmtId="4" fontId="28" fillId="0" borderId="0" xfId="103" applyNumberFormat="1" applyFont="1" applyFill="1" applyBorder="1" applyAlignment="1"/>
    <xf numFmtId="4" fontId="28" fillId="0" borderId="83" xfId="103" applyNumberFormat="1" applyFont="1" applyFill="1" applyBorder="1" applyAlignment="1">
      <alignment horizontal="center"/>
    </xf>
    <xf numFmtId="4" fontId="28" fillId="0" borderId="45" xfId="103" applyNumberFormat="1" applyFont="1" applyFill="1" applyBorder="1" applyAlignment="1">
      <alignment wrapText="1"/>
    </xf>
    <xf numFmtId="4" fontId="2" fillId="0" borderId="45" xfId="103" applyNumberFormat="1" applyFont="1" applyFill="1" applyBorder="1" applyAlignment="1">
      <alignment wrapText="1"/>
    </xf>
    <xf numFmtId="168" fontId="30" fillId="0" borderId="2" xfId="105" applyNumberFormat="1" applyFont="1" applyFill="1" applyBorder="1"/>
    <xf numFmtId="168" fontId="30" fillId="0" borderId="0" xfId="105" applyNumberFormat="1" applyFont="1" applyFill="1" applyBorder="1"/>
    <xf numFmtId="168" fontId="2" fillId="0" borderId="46" xfId="104" applyFont="1" applyFill="1" applyBorder="1"/>
    <xf numFmtId="168" fontId="2" fillId="0" borderId="2" xfId="105" applyNumberFormat="1" applyFont="1" applyFill="1" applyBorder="1"/>
    <xf numFmtId="168" fontId="2" fillId="0" borderId="0" xfId="105" applyNumberFormat="1" applyFont="1" applyFill="1" applyBorder="1"/>
    <xf numFmtId="168" fontId="28" fillId="0" borderId="46" xfId="104" applyFont="1" applyFill="1" applyBorder="1"/>
    <xf numFmtId="168" fontId="2" fillId="0" borderId="0" xfId="105" applyNumberFormat="1" applyFont="1" applyFill="1" applyBorder="1" applyAlignment="1">
      <alignment vertical="center"/>
    </xf>
    <xf numFmtId="168" fontId="28" fillId="0" borderId="2" xfId="104" applyFont="1" applyFill="1" applyBorder="1" applyAlignment="1">
      <alignment horizontal="right" vertical="center"/>
    </xf>
    <xf numFmtId="168" fontId="28" fillId="0" borderId="2" xfId="105" applyNumberFormat="1" applyFont="1" applyFill="1" applyBorder="1" applyAlignment="1">
      <alignment vertical="center"/>
    </xf>
    <xf numFmtId="168" fontId="28" fillId="0" borderId="0" xfId="105" applyNumberFormat="1" applyFont="1" applyFill="1" applyBorder="1" applyAlignment="1">
      <alignment vertical="center"/>
    </xf>
    <xf numFmtId="168" fontId="2" fillId="0" borderId="2" xfId="104" applyFont="1" applyFill="1" applyBorder="1" applyAlignment="1">
      <alignment horizontal="right" vertical="center" wrapText="1"/>
    </xf>
    <xf numFmtId="4" fontId="2" fillId="0" borderId="2" xfId="103" applyNumberFormat="1" applyFont="1" applyFill="1" applyBorder="1" applyAlignment="1">
      <alignment horizontal="center" vertical="center" wrapText="1"/>
    </xf>
    <xf numFmtId="168" fontId="2" fillId="0" borderId="2" xfId="105" applyNumberFormat="1" applyFont="1" applyFill="1" applyBorder="1" applyAlignment="1">
      <alignment vertical="center" wrapText="1"/>
    </xf>
    <xf numFmtId="168" fontId="2" fillId="0" borderId="0" xfId="105" applyNumberFormat="1" applyFont="1" applyFill="1" applyBorder="1" applyAlignment="1">
      <alignment vertical="center" wrapText="1"/>
    </xf>
    <xf numFmtId="168" fontId="2" fillId="0" borderId="46" xfId="104" applyFont="1" applyFill="1" applyBorder="1" applyAlignment="1">
      <alignment vertical="center" wrapText="1"/>
    </xf>
    <xf numFmtId="168" fontId="28" fillId="0" borderId="2" xfId="104" applyFont="1" applyFill="1" applyBorder="1" applyAlignment="1">
      <alignment horizontal="right"/>
    </xf>
    <xf numFmtId="4" fontId="2" fillId="0" borderId="56" xfId="103" applyNumberFormat="1" applyFont="1" applyFill="1" applyBorder="1" applyAlignment="1">
      <alignment wrapText="1"/>
    </xf>
    <xf numFmtId="168" fontId="2" fillId="0" borderId="73" xfId="104" applyFont="1" applyFill="1" applyBorder="1" applyAlignment="1">
      <alignment horizontal="right"/>
    </xf>
    <xf numFmtId="4" fontId="2" fillId="0" borderId="73" xfId="103" applyNumberFormat="1" applyFont="1" applyFill="1" applyBorder="1" applyAlignment="1">
      <alignment horizontal="center"/>
    </xf>
    <xf numFmtId="168" fontId="2" fillId="0" borderId="73" xfId="105" applyNumberFormat="1" applyFont="1" applyFill="1" applyBorder="1"/>
    <xf numFmtId="168" fontId="2" fillId="0" borderId="49" xfId="105" applyNumberFormat="1" applyFont="1" applyFill="1" applyBorder="1"/>
    <xf numFmtId="168" fontId="2" fillId="0" borderId="50" xfId="104" applyFont="1" applyFill="1" applyBorder="1"/>
    <xf numFmtId="4" fontId="28" fillId="0" borderId="49" xfId="103" applyNumberFormat="1" applyFont="1" applyFill="1" applyBorder="1" applyAlignment="1">
      <alignment horizontal="left"/>
    </xf>
    <xf numFmtId="183" fontId="28" fillId="0" borderId="0" xfId="103" applyNumberFormat="1" applyFont="1" applyFill="1" applyBorder="1" applyAlignment="1"/>
    <xf numFmtId="168" fontId="37" fillId="0" borderId="0" xfId="104" applyFont="1" applyFill="1" applyBorder="1" applyAlignment="1"/>
    <xf numFmtId="0" fontId="37" fillId="0" borderId="0" xfId="81" applyFont="1" applyFill="1" applyBorder="1" applyAlignment="1">
      <alignment horizontal="center" wrapText="1"/>
    </xf>
    <xf numFmtId="0" fontId="37" fillId="0" borderId="0" xfId="81" applyFont="1" applyFill="1" applyBorder="1" applyAlignment="1">
      <alignment wrapText="1"/>
    </xf>
    <xf numFmtId="184" fontId="37" fillId="0" borderId="0" xfId="81" applyNumberFormat="1" applyFont="1" applyFill="1" applyBorder="1" applyAlignment="1">
      <alignment wrapText="1"/>
    </xf>
    <xf numFmtId="168" fontId="37" fillId="0" borderId="0" xfId="104" applyFont="1" applyFill="1" applyBorder="1" applyAlignment="1">
      <alignment wrapText="1"/>
    </xf>
    <xf numFmtId="184" fontId="2" fillId="0" borderId="2" xfId="105" applyNumberFormat="1" applyFont="1" applyFill="1" applyBorder="1"/>
    <xf numFmtId="4" fontId="28" fillId="0" borderId="56" xfId="103" applyNumberFormat="1" applyFont="1" applyFill="1" applyBorder="1" applyAlignment="1">
      <alignment wrapText="1"/>
    </xf>
    <xf numFmtId="4" fontId="28" fillId="0" borderId="74" xfId="103" applyNumberFormat="1" applyFont="1" applyFill="1" applyBorder="1" applyAlignment="1"/>
    <xf numFmtId="184" fontId="28" fillId="0" borderId="73" xfId="103" applyNumberFormat="1" applyFont="1" applyFill="1" applyBorder="1" applyAlignment="1"/>
    <xf numFmtId="168" fontId="28" fillId="0" borderId="50" xfId="104" applyFont="1" applyFill="1" applyBorder="1"/>
    <xf numFmtId="0" fontId="2" fillId="0" borderId="28" xfId="103" applyFont="1" applyFill="1" applyBorder="1"/>
    <xf numFmtId="174" fontId="2" fillId="0" borderId="1" xfId="103" applyNumberFormat="1" applyFont="1" applyFill="1" applyBorder="1" applyAlignment="1" applyProtection="1">
      <alignment horizontal="right"/>
    </xf>
    <xf numFmtId="43" fontId="2" fillId="0" borderId="1" xfId="106" applyFont="1" applyFill="1" applyBorder="1" applyAlignment="1">
      <alignment horizontal="center"/>
    </xf>
    <xf numFmtId="168" fontId="2" fillId="0" borderId="1" xfId="112" applyNumberFormat="1" applyFont="1" applyFill="1" applyBorder="1" applyAlignment="1">
      <alignment horizontal="right"/>
    </xf>
    <xf numFmtId="168" fontId="2" fillId="0" borderId="5" xfId="112" applyNumberFormat="1" applyFont="1" applyFill="1" applyBorder="1" applyAlignment="1">
      <alignment horizontal="right"/>
    </xf>
    <xf numFmtId="43" fontId="2" fillId="0" borderId="29" xfId="106" applyFont="1" applyFill="1" applyBorder="1" applyAlignment="1">
      <alignment horizontal="right"/>
    </xf>
    <xf numFmtId="0" fontId="1" fillId="0" borderId="60" xfId="113" applyFont="1" applyFill="1" applyBorder="1"/>
    <xf numFmtId="43" fontId="2" fillId="0" borderId="1" xfId="106" applyFont="1" applyFill="1" applyBorder="1" applyAlignment="1">
      <alignment horizontal="right"/>
    </xf>
    <xf numFmtId="43" fontId="2" fillId="0" borderId="5" xfId="106" applyFont="1" applyFill="1" applyBorder="1" applyAlignment="1">
      <alignment horizontal="right"/>
    </xf>
    <xf numFmtId="0" fontId="1" fillId="0" borderId="28" xfId="113" applyFont="1" applyFill="1" applyBorder="1"/>
    <xf numFmtId="0" fontId="2" fillId="0" borderId="28" xfId="100" applyFont="1" applyFill="1" applyBorder="1"/>
    <xf numFmtId="43" fontId="2" fillId="0" borderId="1" xfId="106" applyFont="1" applyFill="1" applyBorder="1"/>
    <xf numFmtId="43" fontId="28" fillId="0" borderId="1" xfId="106" applyFont="1" applyFill="1" applyBorder="1" applyAlignment="1">
      <alignment horizontal="right"/>
    </xf>
    <xf numFmtId="43" fontId="28" fillId="0" borderId="5" xfId="106" applyFont="1" applyFill="1" applyBorder="1" applyAlignment="1">
      <alignment horizontal="right"/>
    </xf>
    <xf numFmtId="43" fontId="28" fillId="0" borderId="29" xfId="106" applyFont="1" applyFill="1" applyBorder="1" applyAlignment="1"/>
    <xf numFmtId="0" fontId="2" fillId="0" borderId="28" xfId="100" applyFont="1" applyFill="1" applyBorder="1" applyAlignment="1">
      <alignment horizontal="right"/>
    </xf>
    <xf numFmtId="170" fontId="2" fillId="0" borderId="1" xfId="103" applyNumberFormat="1" applyFont="1" applyFill="1" applyBorder="1"/>
    <xf numFmtId="43" fontId="2" fillId="0" borderId="1" xfId="106" applyFont="1" applyFill="1" applyBorder="1" applyAlignment="1"/>
    <xf numFmtId="164" fontId="28" fillId="0" borderId="29" xfId="103" applyNumberFormat="1" applyFont="1" applyFill="1" applyBorder="1" applyAlignment="1">
      <alignment horizontal="right"/>
    </xf>
    <xf numFmtId="0" fontId="2" fillId="0" borderId="84" xfId="100" applyFont="1" applyFill="1" applyBorder="1" applyAlignment="1">
      <alignment horizontal="right"/>
    </xf>
    <xf numFmtId="182" fontId="2" fillId="0" borderId="85" xfId="103" applyNumberFormat="1" applyFont="1" applyFill="1" applyBorder="1"/>
    <xf numFmtId="43" fontId="2" fillId="0" borderId="85" xfId="106" applyFont="1" applyFill="1" applyBorder="1" applyAlignment="1"/>
    <xf numFmtId="43" fontId="28" fillId="0" borderId="85" xfId="106" applyFont="1" applyFill="1" applyBorder="1" applyAlignment="1">
      <alignment horizontal="right"/>
    </xf>
    <xf numFmtId="43" fontId="28" fillId="0" borderId="86" xfId="106" applyFont="1" applyFill="1" applyBorder="1" applyAlignment="1">
      <alignment horizontal="right"/>
    </xf>
    <xf numFmtId="164" fontId="28" fillId="0" borderId="62" xfId="103" applyNumberFormat="1" applyFont="1" applyFill="1" applyBorder="1" applyAlignment="1">
      <alignment horizontal="right"/>
    </xf>
    <xf numFmtId="0" fontId="28" fillId="0" borderId="0" xfId="81" applyFont="1"/>
    <xf numFmtId="168" fontId="28" fillId="0" borderId="73" xfId="105" applyNumberFormat="1" applyFont="1" applyFill="1" applyBorder="1"/>
    <xf numFmtId="4" fontId="28" fillId="0" borderId="3" xfId="103" applyNumberFormat="1" applyFont="1" applyFill="1" applyBorder="1" applyAlignment="1">
      <alignment horizontal="center"/>
    </xf>
    <xf numFmtId="168" fontId="28" fillId="0" borderId="2" xfId="105" applyNumberFormat="1" applyFont="1" applyFill="1" applyBorder="1"/>
    <xf numFmtId="184" fontId="28" fillId="0" borderId="73" xfId="105" applyNumberFormat="1" applyFont="1" applyFill="1" applyBorder="1"/>
    <xf numFmtId="4" fontId="28" fillId="0" borderId="0" xfId="103" applyNumberFormat="1" applyFont="1" applyFill="1" applyBorder="1" applyAlignment="1">
      <alignment horizontal="left" wrapText="1"/>
    </xf>
    <xf numFmtId="168" fontId="49" fillId="0" borderId="2" xfId="105" applyNumberFormat="1" applyFont="1" applyFill="1" applyBorder="1" applyAlignment="1">
      <alignment vertical="center"/>
    </xf>
    <xf numFmtId="184" fontId="2" fillId="0" borderId="73" xfId="105" applyNumberFormat="1" applyFont="1" applyFill="1" applyBorder="1"/>
    <xf numFmtId="0" fontId="28" fillId="0" borderId="0" xfId="81" applyFont="1" applyAlignment="1">
      <alignment wrapText="1"/>
    </xf>
    <xf numFmtId="168" fontId="2" fillId="0" borderId="0" xfId="104" applyFont="1"/>
    <xf numFmtId="0" fontId="2" fillId="0" borderId="0" xfId="81" applyFont="1" applyAlignment="1">
      <alignment horizontal="center"/>
    </xf>
    <xf numFmtId="4" fontId="2" fillId="0" borderId="26" xfId="103" applyNumberFormat="1" applyFont="1" applyFill="1" applyBorder="1" applyAlignment="1">
      <alignment wrapText="1"/>
    </xf>
    <xf numFmtId="168" fontId="2" fillId="0" borderId="4" xfId="104" applyFont="1" applyFill="1" applyBorder="1" applyAlignment="1">
      <alignment horizontal="right"/>
    </xf>
    <xf numFmtId="4" fontId="2" fillId="0" borderId="4" xfId="103" applyNumberFormat="1" applyFont="1" applyFill="1" applyBorder="1" applyAlignment="1">
      <alignment horizontal="center"/>
    </xf>
    <xf numFmtId="168" fontId="30" fillId="0" borderId="4" xfId="105" applyNumberFormat="1" applyFont="1" applyFill="1" applyBorder="1"/>
    <xf numFmtId="168" fontId="2" fillId="0" borderId="59" xfId="104" applyFont="1" applyFill="1" applyBorder="1" applyAlignment="1">
      <alignment vertical="center"/>
    </xf>
    <xf numFmtId="4" fontId="28" fillId="0" borderId="24" xfId="103" applyNumberFormat="1" applyFont="1" applyFill="1" applyBorder="1" applyAlignment="1"/>
    <xf numFmtId="4" fontId="28" fillId="0" borderId="61" xfId="103" applyNumberFormat="1" applyFont="1" applyFill="1" applyBorder="1" applyAlignment="1"/>
    <xf numFmtId="4" fontId="28" fillId="0" borderId="53" xfId="103" applyNumberFormat="1" applyFont="1" applyFill="1" applyBorder="1" applyAlignment="1"/>
    <xf numFmtId="4" fontId="28" fillId="0" borderId="73" xfId="103" applyNumberFormat="1" applyFont="1" applyFill="1" applyBorder="1" applyAlignment="1"/>
    <xf numFmtId="0" fontId="2" fillId="0" borderId="0" xfId="81" applyFont="1" applyAlignment="1">
      <alignment wrapText="1"/>
    </xf>
    <xf numFmtId="179" fontId="50" fillId="0" borderId="0" xfId="81" applyNumberFormat="1" applyFont="1" applyFill="1" applyBorder="1" applyAlignment="1" applyProtection="1">
      <alignment horizontal="right" vertical="center"/>
    </xf>
    <xf numFmtId="0" fontId="31" fillId="0" borderId="3" xfId="63" applyFont="1" applyFill="1" applyBorder="1" applyAlignment="1">
      <alignment horizontal="left" vertical="top" wrapText="1"/>
    </xf>
    <xf numFmtId="4" fontId="51" fillId="0" borderId="2" xfId="78" applyNumberFormat="1" applyFont="1" applyFill="1" applyBorder="1" applyAlignment="1">
      <alignment horizontal="center" vertical="center" wrapText="1"/>
    </xf>
    <xf numFmtId="4" fontId="51" fillId="0" borderId="2" xfId="78" applyNumberFormat="1" applyFont="1" applyFill="1" applyBorder="1" applyAlignment="1">
      <alignment horizontal="center" vertical="center"/>
    </xf>
    <xf numFmtId="169" fontId="31" fillId="0" borderId="2" xfId="73" applyNumberFormat="1" applyFont="1" applyFill="1" applyBorder="1" applyAlignment="1">
      <alignment vertical="top"/>
    </xf>
    <xf numFmtId="0" fontId="29" fillId="0" borderId="0" xfId="81" applyFont="1"/>
    <xf numFmtId="4" fontId="28" fillId="0" borderId="87" xfId="103" applyNumberFormat="1" applyFont="1" applyFill="1" applyBorder="1" applyAlignment="1">
      <alignment horizontal="center" wrapText="1"/>
    </xf>
    <xf numFmtId="168" fontId="28" fillId="0" borderId="68" xfId="104" applyFont="1" applyFill="1" applyBorder="1" applyAlignment="1"/>
    <xf numFmtId="4" fontId="28" fillId="0" borderId="68" xfId="103" applyNumberFormat="1" applyFont="1" applyFill="1" applyBorder="1" applyAlignment="1">
      <alignment horizontal="center"/>
    </xf>
    <xf numFmtId="4" fontId="28" fillId="0" borderId="68" xfId="103" applyNumberFormat="1" applyFont="1" applyFill="1" applyBorder="1" applyAlignment="1"/>
    <xf numFmtId="184" fontId="28" fillId="0" borderId="68" xfId="103" applyNumberFormat="1" applyFont="1" applyFill="1" applyBorder="1" applyAlignment="1"/>
    <xf numFmtId="168" fontId="28" fillId="0" borderId="88" xfId="104" applyFont="1" applyFill="1" applyBorder="1" applyAlignment="1"/>
    <xf numFmtId="0" fontId="2" fillId="0" borderId="45" xfId="81" applyBorder="1"/>
    <xf numFmtId="4" fontId="2" fillId="0" borderId="60" xfId="103" applyNumberFormat="1" applyFont="1" applyFill="1" applyBorder="1" applyAlignment="1">
      <alignment wrapText="1"/>
    </xf>
    <xf numFmtId="2" fontId="2" fillId="0" borderId="2" xfId="95" applyNumberFormat="1" applyFont="1" applyFill="1" applyBorder="1"/>
    <xf numFmtId="0" fontId="2" fillId="0" borderId="3" xfId="95" applyFont="1" applyFill="1" applyBorder="1" applyAlignment="1">
      <alignment horizontal="center"/>
    </xf>
    <xf numFmtId="0" fontId="2" fillId="0" borderId="2" xfId="95" applyFont="1" applyFill="1" applyBorder="1" applyAlignment="1">
      <alignment horizontal="center"/>
    </xf>
    <xf numFmtId="0" fontId="2" fillId="0" borderId="3" xfId="95" applyFont="1" applyFill="1" applyBorder="1"/>
    <xf numFmtId="0" fontId="2" fillId="0" borderId="60" xfId="81" applyBorder="1"/>
    <xf numFmtId="184" fontId="28" fillId="0" borderId="61" xfId="103" applyNumberFormat="1" applyFont="1" applyFill="1" applyBorder="1" applyAlignment="1">
      <alignment horizontal="left"/>
    </xf>
    <xf numFmtId="168" fontId="28" fillId="0" borderId="65" xfId="104" applyFont="1" applyFill="1" applyBorder="1"/>
    <xf numFmtId="0" fontId="2" fillId="0" borderId="0" xfId="81" applyBorder="1" applyAlignment="1">
      <alignment horizontal="center" vertical="center"/>
    </xf>
    <xf numFmtId="4" fontId="28" fillId="0" borderId="0" xfId="103" applyNumberFormat="1" applyFont="1" applyFill="1" applyBorder="1" applyAlignment="1">
      <alignment horizontal="center" wrapText="1"/>
    </xf>
    <xf numFmtId="168" fontId="28" fillId="0" borderId="0" xfId="104" applyFont="1" applyFill="1" applyBorder="1" applyAlignment="1">
      <alignment horizontal="center"/>
    </xf>
    <xf numFmtId="4" fontId="28" fillId="0" borderId="0" xfId="103" applyNumberFormat="1" applyFont="1" applyFill="1" applyBorder="1" applyAlignment="1">
      <alignment horizontal="center"/>
    </xf>
    <xf numFmtId="184" fontId="28" fillId="0" borderId="0" xfId="103" applyNumberFormat="1" applyFont="1" applyFill="1" applyBorder="1" applyAlignment="1">
      <alignment horizontal="center"/>
    </xf>
    <xf numFmtId="0" fontId="2" fillId="0" borderId="0" xfId="81" applyBorder="1"/>
    <xf numFmtId="168" fontId="28" fillId="0" borderId="0" xfId="104" applyFont="1" applyFill="1" applyBorder="1"/>
    <xf numFmtId="4" fontId="28" fillId="0" borderId="0" xfId="103" applyNumberFormat="1" applyFont="1" applyFill="1" applyBorder="1" applyAlignment="1">
      <alignment wrapText="1"/>
    </xf>
    <xf numFmtId="0" fontId="28" fillId="3" borderId="17" xfId="95" applyFont="1" applyFill="1" applyBorder="1"/>
    <xf numFmtId="43" fontId="2" fillId="3" borderId="43" xfId="114" applyFont="1" applyFill="1" applyBorder="1"/>
    <xf numFmtId="0" fontId="2" fillId="3" borderId="43" xfId="95" applyFont="1" applyFill="1" applyBorder="1" applyAlignment="1">
      <alignment horizontal="center"/>
    </xf>
    <xf numFmtId="0" fontId="2" fillId="3" borderId="44" xfId="95" applyFont="1" applyFill="1" applyBorder="1"/>
    <xf numFmtId="0" fontId="28" fillId="3" borderId="2" xfId="95" applyFont="1" applyFill="1" applyBorder="1"/>
    <xf numFmtId="43" fontId="2" fillId="3" borderId="2" xfId="114" applyFont="1" applyFill="1" applyBorder="1"/>
    <xf numFmtId="0" fontId="2" fillId="3" borderId="2" xfId="95" applyFont="1" applyFill="1" applyBorder="1" applyAlignment="1">
      <alignment horizontal="center"/>
    </xf>
    <xf numFmtId="0" fontId="2" fillId="3" borderId="2" xfId="95" applyFont="1" applyFill="1" applyBorder="1"/>
    <xf numFmtId="4" fontId="2" fillId="3" borderId="2" xfId="95" applyNumberFormat="1" applyFont="1" applyFill="1" applyBorder="1"/>
    <xf numFmtId="40" fontId="28" fillId="3" borderId="2" xfId="95" applyNumberFormat="1" applyFont="1" applyFill="1" applyBorder="1"/>
    <xf numFmtId="0" fontId="2" fillId="3" borderId="0" xfId="95" applyFont="1" applyFill="1"/>
    <xf numFmtId="2" fontId="28" fillId="3" borderId="2" xfId="95" applyNumberFormat="1" applyFont="1" applyFill="1" applyBorder="1"/>
    <xf numFmtId="40" fontId="2" fillId="3" borderId="2" xfId="95" applyNumberFormat="1" applyFont="1" applyFill="1" applyBorder="1"/>
    <xf numFmtId="0" fontId="2" fillId="3" borderId="4" xfId="95" applyFont="1" applyFill="1" applyBorder="1"/>
    <xf numFmtId="43" fontId="2" fillId="3" borderId="4" xfId="114" applyFont="1" applyFill="1" applyBorder="1"/>
    <xf numFmtId="0" fontId="2" fillId="3" borderId="4" xfId="95" applyFont="1" applyFill="1" applyBorder="1" applyAlignment="1">
      <alignment horizontal="center"/>
    </xf>
    <xf numFmtId="40" fontId="28" fillId="3" borderId="4" xfId="95" applyNumberFormat="1" applyFont="1" applyFill="1" applyBorder="1"/>
    <xf numFmtId="0" fontId="2" fillId="3" borderId="47" xfId="95" applyFont="1" applyFill="1" applyBorder="1"/>
    <xf numFmtId="43" fontId="28" fillId="0" borderId="47" xfId="114" quotePrefix="1" applyFont="1" applyFill="1" applyBorder="1" applyAlignment="1">
      <alignment horizontal="left"/>
    </xf>
    <xf numFmtId="0" fontId="2" fillId="0" borderId="49" xfId="95" applyFont="1" applyFill="1" applyBorder="1" applyAlignment="1">
      <alignment horizontal="center"/>
    </xf>
    <xf numFmtId="2" fontId="28" fillId="0" borderId="50" xfId="95" applyNumberFormat="1" applyFont="1" applyFill="1" applyBorder="1"/>
    <xf numFmtId="0" fontId="2" fillId="0" borderId="0" xfId="81" applyFill="1" applyAlignment="1">
      <alignment horizontal="center" vertical="center"/>
    </xf>
    <xf numFmtId="0" fontId="2" fillId="0" borderId="0" xfId="95" applyFont="1" applyFill="1" applyBorder="1"/>
    <xf numFmtId="43" fontId="2" fillId="0" borderId="0" xfId="114" applyFont="1" applyFill="1" applyBorder="1"/>
    <xf numFmtId="0" fontId="2" fillId="0" borderId="0" xfId="95" applyFont="1" applyFill="1" applyBorder="1" applyAlignment="1">
      <alignment horizontal="center"/>
    </xf>
    <xf numFmtId="43" fontId="28" fillId="0" borderId="0" xfId="114" quotePrefix="1" applyFont="1" applyFill="1" applyBorder="1" applyAlignment="1">
      <alignment horizontal="left"/>
    </xf>
    <xf numFmtId="2" fontId="28" fillId="0" borderId="0" xfId="95" applyNumberFormat="1" applyFont="1" applyFill="1" applyBorder="1"/>
    <xf numFmtId="0" fontId="2" fillId="0" borderId="0" xfId="81" applyFill="1"/>
    <xf numFmtId="0" fontId="28" fillId="0" borderId="0" xfId="81" applyFont="1" applyFill="1" applyAlignment="1">
      <alignment horizontal="center" vertical="center"/>
    </xf>
    <xf numFmtId="0" fontId="28" fillId="0" borderId="0" xfId="95" applyFont="1" applyFill="1" applyBorder="1"/>
    <xf numFmtId="0" fontId="28" fillId="3" borderId="42" xfId="95" applyFont="1" applyFill="1" applyBorder="1"/>
    <xf numFmtId="43" fontId="2" fillId="3" borderId="89" xfId="114" applyFont="1" applyFill="1" applyBorder="1"/>
    <xf numFmtId="0" fontId="2" fillId="3" borderId="89" xfId="95" applyFont="1" applyFill="1" applyBorder="1" applyAlignment="1">
      <alignment horizontal="center"/>
    </xf>
    <xf numFmtId="0" fontId="2" fillId="3" borderId="90" xfId="95" applyFont="1" applyFill="1" applyBorder="1"/>
    <xf numFmtId="0" fontId="28" fillId="3" borderId="45" xfId="95" applyFont="1" applyFill="1" applyBorder="1"/>
    <xf numFmtId="0" fontId="2" fillId="3" borderId="58" xfId="95" applyFont="1" applyFill="1" applyBorder="1"/>
    <xf numFmtId="0" fontId="2" fillId="3" borderId="45" xfId="95" applyFont="1" applyFill="1" applyBorder="1"/>
    <xf numFmtId="4" fontId="2" fillId="3" borderId="58" xfId="95" applyNumberFormat="1" applyFont="1" applyFill="1" applyBorder="1"/>
    <xf numFmtId="40" fontId="28" fillId="3" borderId="58" xfId="95" applyNumberFormat="1" applyFont="1" applyFill="1" applyBorder="1"/>
    <xf numFmtId="2" fontId="28" fillId="3" borderId="58" xfId="95" applyNumberFormat="1" applyFont="1" applyFill="1" applyBorder="1"/>
    <xf numFmtId="40" fontId="2" fillId="3" borderId="58" xfId="95" applyNumberFormat="1" applyFont="1" applyFill="1" applyBorder="1"/>
    <xf numFmtId="0" fontId="2" fillId="3" borderId="84" xfId="95" applyFont="1" applyFill="1" applyBorder="1"/>
    <xf numFmtId="43" fontId="28" fillId="0" borderId="85" xfId="114" quotePrefix="1" applyFont="1" applyFill="1" applyBorder="1" applyAlignment="1">
      <alignment horizontal="left"/>
    </xf>
    <xf numFmtId="0" fontId="2" fillId="0" borderId="85" xfId="95" applyFont="1" applyFill="1" applyBorder="1" applyAlignment="1">
      <alignment horizontal="center"/>
    </xf>
    <xf numFmtId="2" fontId="28" fillId="0" borderId="62" xfId="95" applyNumberFormat="1" applyFont="1" applyFill="1" applyBorder="1"/>
    <xf numFmtId="0" fontId="2" fillId="3" borderId="0" xfId="95" applyFont="1" applyFill="1" applyBorder="1"/>
    <xf numFmtId="43" fontId="2" fillId="3" borderId="0" xfId="114" applyFont="1" applyFill="1" applyBorder="1"/>
    <xf numFmtId="0" fontId="2" fillId="3" borderId="0" xfId="95" applyFont="1" applyFill="1" applyBorder="1" applyAlignment="1">
      <alignment horizontal="center"/>
    </xf>
    <xf numFmtId="0" fontId="31" fillId="0" borderId="0" xfId="81" applyFont="1" applyFill="1" applyAlignment="1">
      <alignment horizontal="center" vertical="center"/>
    </xf>
    <xf numFmtId="0" fontId="31" fillId="0" borderId="0" xfId="63" applyFont="1" applyFill="1" applyBorder="1" applyAlignment="1">
      <alignment horizontal="left" vertical="top" wrapText="1"/>
    </xf>
    <xf numFmtId="0" fontId="37" fillId="3" borderId="0" xfId="81" applyFont="1" applyFill="1" applyBorder="1"/>
    <xf numFmtId="4" fontId="38" fillId="3" borderId="0" xfId="81" applyNumberFormat="1" applyFont="1" applyFill="1" applyBorder="1"/>
    <xf numFmtId="4" fontId="38" fillId="3" borderId="0" xfId="81" applyNumberFormat="1" applyFont="1" applyFill="1" applyBorder="1" applyAlignment="1">
      <alignment horizontal="right"/>
    </xf>
    <xf numFmtId="0" fontId="37" fillId="3" borderId="78" xfId="81" applyFont="1" applyFill="1" applyBorder="1" applyAlignment="1">
      <alignment horizontal="center"/>
    </xf>
    <xf numFmtId="0" fontId="38" fillId="3" borderId="12" xfId="81" applyFont="1" applyFill="1" applyBorder="1"/>
    <xf numFmtId="4" fontId="38" fillId="3" borderId="13" xfId="81" applyNumberFormat="1" applyFont="1" applyFill="1" applyBorder="1"/>
    <xf numFmtId="4" fontId="38" fillId="3" borderId="13" xfId="81" applyNumberFormat="1" applyFont="1" applyFill="1" applyBorder="1" applyAlignment="1">
      <alignment horizontal="center"/>
    </xf>
    <xf numFmtId="4" fontId="38" fillId="3" borderId="13" xfId="81" applyNumberFormat="1" applyFont="1" applyFill="1" applyBorder="1" applyAlignment="1">
      <alignment horizontal="right"/>
    </xf>
    <xf numFmtId="4" fontId="38" fillId="3" borderId="91" xfId="81" applyNumberFormat="1" applyFont="1" applyFill="1" applyBorder="1" applyAlignment="1">
      <alignment horizontal="right"/>
    </xf>
    <xf numFmtId="4" fontId="38" fillId="3" borderId="14" xfId="81" applyNumberFormat="1" applyFont="1" applyFill="1" applyBorder="1"/>
    <xf numFmtId="0" fontId="38" fillId="3" borderId="15" xfId="81" applyFont="1" applyFill="1" applyBorder="1"/>
    <xf numFmtId="4" fontId="38" fillId="3" borderId="1" xfId="81" applyNumberFormat="1" applyFont="1" applyFill="1" applyBorder="1"/>
    <xf numFmtId="4" fontId="38" fillId="3" borderId="1" xfId="81" applyNumberFormat="1" applyFont="1" applyFill="1" applyBorder="1" applyAlignment="1">
      <alignment horizontal="center"/>
    </xf>
    <xf numFmtId="4" fontId="38" fillId="3" borderId="1" xfId="81" applyNumberFormat="1" applyFont="1" applyFill="1" applyBorder="1" applyAlignment="1">
      <alignment horizontal="right"/>
    </xf>
    <xf numFmtId="4" fontId="38" fillId="3" borderId="5" xfId="81" applyNumberFormat="1" applyFont="1" applyFill="1" applyBorder="1" applyAlignment="1">
      <alignment horizontal="right"/>
    </xf>
    <xf numFmtId="4" fontId="38" fillId="3" borderId="16" xfId="81" applyNumberFormat="1" applyFont="1" applyFill="1" applyBorder="1"/>
    <xf numFmtId="4" fontId="38" fillId="3" borderId="1" xfId="115" applyNumberFormat="1" applyFont="1" applyFill="1" applyBorder="1"/>
    <xf numFmtId="0" fontId="38" fillId="0" borderId="15" xfId="81" applyFont="1" applyBorder="1"/>
    <xf numFmtId="2" fontId="38" fillId="0" borderId="1" xfId="81" applyNumberFormat="1" applyFont="1" applyBorder="1"/>
    <xf numFmtId="0" fontId="38" fillId="0" borderId="1" xfId="81" applyFont="1" applyBorder="1" applyAlignment="1">
      <alignment horizontal="center"/>
    </xf>
    <xf numFmtId="39" fontId="38" fillId="0" borderId="1" xfId="81" applyNumberFormat="1" applyFont="1" applyBorder="1"/>
    <xf numFmtId="39" fontId="38" fillId="0" borderId="5" xfId="81" applyNumberFormat="1" applyFont="1" applyBorder="1"/>
    <xf numFmtId="39" fontId="38" fillId="0" borderId="16" xfId="81" applyNumberFormat="1" applyFont="1" applyBorder="1"/>
    <xf numFmtId="4" fontId="38" fillId="3" borderId="17" xfId="81" applyNumberFormat="1" applyFont="1" applyFill="1" applyBorder="1" applyAlignment="1">
      <alignment horizontal="center"/>
    </xf>
    <xf numFmtId="4" fontId="38" fillId="3" borderId="17" xfId="81" applyNumberFormat="1" applyFont="1" applyFill="1" applyBorder="1" applyAlignment="1">
      <alignment horizontal="right"/>
    </xf>
    <xf numFmtId="4" fontId="38" fillId="3" borderId="92" xfId="81" applyNumberFormat="1" applyFont="1" applyFill="1" applyBorder="1" applyAlignment="1">
      <alignment horizontal="right"/>
    </xf>
    <xf numFmtId="4" fontId="38" fillId="3" borderId="20" xfId="81" applyNumberFormat="1" applyFont="1" applyFill="1" applyBorder="1"/>
    <xf numFmtId="0" fontId="38" fillId="3" borderId="8" xfId="81" applyFont="1" applyFill="1" applyBorder="1"/>
    <xf numFmtId="4" fontId="37" fillId="3" borderId="22" xfId="81" applyNumberFormat="1" applyFont="1" applyFill="1" applyBorder="1" applyAlignment="1">
      <alignment horizontal="left"/>
    </xf>
    <xf numFmtId="4" fontId="37" fillId="3" borderId="21" xfId="81" applyNumberFormat="1" applyFont="1" applyFill="1" applyBorder="1"/>
    <xf numFmtId="4" fontId="37" fillId="3" borderId="22" xfId="81" applyNumberFormat="1" applyFont="1" applyFill="1" applyBorder="1" applyAlignment="1">
      <alignment horizontal="right"/>
    </xf>
    <xf numFmtId="4" fontId="37" fillId="3" borderId="93" xfId="81" applyNumberFormat="1" applyFont="1" applyFill="1" applyBorder="1" applyAlignment="1">
      <alignment horizontal="right"/>
    </xf>
    <xf numFmtId="4" fontId="37" fillId="3" borderId="23" xfId="81" applyNumberFormat="1" applyFont="1" applyFill="1" applyBorder="1"/>
    <xf numFmtId="0" fontId="38" fillId="3" borderId="0" xfId="81" applyFont="1" applyFill="1"/>
    <xf numFmtId="4" fontId="38" fillId="3" borderId="0" xfId="81" applyNumberFormat="1" applyFont="1" applyFill="1"/>
    <xf numFmtId="4" fontId="38" fillId="3" borderId="0" xfId="81" applyNumberFormat="1" applyFont="1" applyFill="1" applyAlignment="1">
      <alignment horizontal="right"/>
    </xf>
    <xf numFmtId="4" fontId="37" fillId="3" borderId="22" xfId="81" applyNumberFormat="1" applyFont="1" applyFill="1" applyBorder="1" applyAlignment="1"/>
    <xf numFmtId="4" fontId="2" fillId="0" borderId="87" xfId="58" applyNumberFormat="1" applyFont="1" applyFill="1" applyBorder="1"/>
    <xf numFmtId="168" fontId="2" fillId="0" borderId="68" xfId="105" applyFont="1" applyFill="1" applyBorder="1" applyAlignment="1">
      <alignment horizontal="right"/>
    </xf>
    <xf numFmtId="4" fontId="2" fillId="0" borderId="68" xfId="58" applyNumberFormat="1" applyFont="1" applyFill="1" applyBorder="1" applyAlignment="1">
      <alignment horizontal="center"/>
    </xf>
    <xf numFmtId="4" fontId="38" fillId="3" borderId="68" xfId="81" applyNumberFormat="1" applyFont="1" applyFill="1" applyBorder="1" applyAlignment="1">
      <alignment horizontal="right"/>
    </xf>
    <xf numFmtId="0" fontId="2" fillId="0" borderId="68" xfId="81" applyBorder="1"/>
    <xf numFmtId="4" fontId="33" fillId="0" borderId="94" xfId="116" applyNumberFormat="1" applyFont="1" applyFill="1" applyBorder="1"/>
    <xf numFmtId="4" fontId="2" fillId="0" borderId="45" xfId="58" applyNumberFormat="1" applyFont="1" applyFill="1" applyBorder="1"/>
    <xf numFmtId="168" fontId="2" fillId="0" borderId="2" xfId="105" applyFont="1" applyFill="1" applyBorder="1" applyAlignment="1">
      <alignment horizontal="right"/>
    </xf>
    <xf numFmtId="4" fontId="2" fillId="0" borderId="2" xfId="58" applyNumberFormat="1" applyFont="1" applyFill="1" applyBorder="1" applyAlignment="1">
      <alignment horizontal="center"/>
    </xf>
    <xf numFmtId="4" fontId="38" fillId="3" borderId="2" xfId="81" applyNumberFormat="1" applyFont="1" applyFill="1" applyBorder="1" applyAlignment="1">
      <alignment horizontal="right"/>
    </xf>
    <xf numFmtId="0" fontId="2" fillId="0" borderId="2" xfId="81" applyBorder="1"/>
    <xf numFmtId="4" fontId="33" fillId="0" borderId="58" xfId="116" applyNumberFormat="1" applyFont="1" applyFill="1" applyBorder="1"/>
    <xf numFmtId="4" fontId="28" fillId="0" borderId="58" xfId="58" applyNumberFormat="1" applyFont="1" applyFill="1" applyBorder="1"/>
    <xf numFmtId="4" fontId="2" fillId="0" borderId="58" xfId="58" applyNumberFormat="1" applyFont="1" applyFill="1" applyBorder="1"/>
    <xf numFmtId="168" fontId="2" fillId="0" borderId="0" xfId="105" applyFont="1" applyFill="1" applyBorder="1" applyAlignment="1">
      <alignment horizontal="right"/>
    </xf>
    <xf numFmtId="4" fontId="2" fillId="0" borderId="47" xfId="58" applyNumberFormat="1" applyFont="1" applyFill="1" applyBorder="1"/>
    <xf numFmtId="4" fontId="2" fillId="0" borderId="73" xfId="58" applyNumberFormat="1" applyFont="1" applyFill="1" applyBorder="1" applyAlignment="1">
      <alignment horizontal="center"/>
    </xf>
    <xf numFmtId="181" fontId="2" fillId="0" borderId="73" xfId="116" applyNumberFormat="1" applyFont="1" applyFill="1" applyBorder="1"/>
    <xf numFmtId="0" fontId="2" fillId="0" borderId="73" xfId="81" applyBorder="1"/>
    <xf numFmtId="4" fontId="28" fillId="0" borderId="75" xfId="58" applyNumberFormat="1" applyFont="1" applyFill="1" applyBorder="1"/>
    <xf numFmtId="0" fontId="28" fillId="0" borderId="0" xfId="59" applyFont="1" applyFill="1" applyBorder="1" applyAlignment="1"/>
    <xf numFmtId="0" fontId="40" fillId="3" borderId="0" xfId="58" quotePrefix="1" applyFont="1" applyFill="1" applyAlignment="1">
      <alignment horizontal="center"/>
    </xf>
    <xf numFmtId="0" fontId="28" fillId="0" borderId="57" xfId="59" applyFont="1" applyFill="1" applyBorder="1" applyAlignment="1"/>
    <xf numFmtId="0" fontId="2" fillId="0" borderId="1" xfId="59" applyFont="1" applyFill="1" applyBorder="1" applyAlignment="1">
      <alignment horizontal="left"/>
    </xf>
    <xf numFmtId="4" fontId="28" fillId="0" borderId="1" xfId="59" applyNumberFormat="1" applyFont="1" applyFill="1" applyBorder="1"/>
    <xf numFmtId="4" fontId="28" fillId="0" borderId="1" xfId="59" applyNumberFormat="1" applyFont="1" applyFill="1" applyBorder="1" applyAlignment="1">
      <alignment horizontal="center"/>
    </xf>
    <xf numFmtId="0" fontId="2" fillId="0" borderId="1" xfId="59" applyFont="1" applyFill="1" applyBorder="1"/>
    <xf numFmtId="4" fontId="2" fillId="0" borderId="1" xfId="59" applyNumberFormat="1" applyFont="1" applyFill="1" applyBorder="1"/>
    <xf numFmtId="4" fontId="2" fillId="0" borderId="1" xfId="59" applyNumberFormat="1" applyFont="1" applyFill="1" applyBorder="1" applyAlignment="1">
      <alignment horizontal="center"/>
    </xf>
    <xf numFmtId="4" fontId="2" fillId="0" borderId="1" xfId="59" applyNumberFormat="1" applyFont="1" applyFill="1" applyBorder="1" applyAlignment="1">
      <alignment horizontal="right"/>
    </xf>
    <xf numFmtId="4" fontId="2" fillId="0" borderId="2" xfId="117" applyNumberFormat="1" applyFont="1" applyFill="1" applyBorder="1" applyAlignment="1"/>
    <xf numFmtId="0" fontId="28" fillId="0" borderId="1" xfId="59" applyFont="1" applyFill="1" applyBorder="1" applyAlignment="1">
      <alignment horizontal="center"/>
    </xf>
    <xf numFmtId="0" fontId="28" fillId="0" borderId="1" xfId="59" applyFont="1" applyFill="1" applyBorder="1" applyAlignment="1">
      <alignment horizontal="left" wrapText="1"/>
    </xf>
    <xf numFmtId="0" fontId="2" fillId="0" borderId="1" xfId="59" applyFont="1" applyFill="1" applyBorder="1" applyAlignment="1">
      <alignment horizontal="left" wrapText="1"/>
    </xf>
    <xf numFmtId="0" fontId="2" fillId="0" borderId="1" xfId="95" applyFill="1" applyBorder="1"/>
    <xf numFmtId="4" fontId="2" fillId="0" borderId="2" xfId="59" applyNumberFormat="1" applyFont="1" applyFill="1" applyBorder="1"/>
    <xf numFmtId="2" fontId="2" fillId="0" borderId="0" xfId="95" applyNumberFormat="1" applyFont="1" applyFill="1" applyAlignment="1">
      <alignment horizontal="center"/>
    </xf>
    <xf numFmtId="4" fontId="28" fillId="0" borderId="1" xfId="59" applyNumberFormat="1" applyFont="1" applyFill="1" applyBorder="1" applyAlignment="1">
      <alignment horizontal="right"/>
    </xf>
    <xf numFmtId="4" fontId="32" fillId="0" borderId="1" xfId="59" applyNumberFormat="1" applyFont="1" applyFill="1" applyBorder="1"/>
    <xf numFmtId="4" fontId="52" fillId="0" borderId="1" xfId="59" applyNumberFormat="1" applyFont="1" applyFill="1" applyBorder="1"/>
    <xf numFmtId="4" fontId="52" fillId="0" borderId="1" xfId="59" applyNumberFormat="1" applyFont="1" applyFill="1" applyBorder="1" applyAlignment="1">
      <alignment horizontal="right"/>
    </xf>
    <xf numFmtId="0" fontId="2" fillId="0" borderId="0" xfId="59" applyFont="1" applyFill="1" applyBorder="1"/>
    <xf numFmtId="4" fontId="2" fillId="0" borderId="0" xfId="59" applyNumberFormat="1" applyFont="1" applyFill="1" applyBorder="1"/>
    <xf numFmtId="4" fontId="2" fillId="0" borderId="0" xfId="59" applyNumberFormat="1" applyFont="1" applyFill="1" applyBorder="1" applyAlignment="1">
      <alignment horizontal="center"/>
    </xf>
    <xf numFmtId="4" fontId="2" fillId="0" borderId="0" xfId="59" applyNumberFormat="1" applyFont="1" applyFill="1" applyBorder="1" applyAlignment="1">
      <alignment horizontal="right"/>
    </xf>
    <xf numFmtId="0" fontId="28" fillId="0" borderId="0" xfId="81" applyFont="1" applyBorder="1" applyAlignment="1">
      <alignment horizontal="center" vertical="center"/>
    </xf>
    <xf numFmtId="0" fontId="32" fillId="0" borderId="0" xfId="59" applyFont="1" applyFill="1" applyBorder="1"/>
    <xf numFmtId="4" fontId="36" fillId="0" borderId="0" xfId="59" applyNumberFormat="1" applyFont="1" applyFill="1" applyBorder="1"/>
    <xf numFmtId="4" fontId="28" fillId="0" borderId="0" xfId="59" applyNumberFormat="1" applyFont="1" applyFill="1" applyBorder="1"/>
    <xf numFmtId="4" fontId="28" fillId="0" borderId="0" xfId="59" applyNumberFormat="1" applyFont="1" applyFill="1" applyBorder="1" applyAlignment="1">
      <alignment horizontal="right"/>
    </xf>
    <xf numFmtId="0" fontId="40" fillId="3" borderId="0" xfId="58" quotePrefix="1" applyFont="1" applyFill="1" applyBorder="1" applyAlignment="1">
      <alignment horizontal="center"/>
    </xf>
    <xf numFmtId="4" fontId="41" fillId="0" borderId="2" xfId="59" applyNumberFormat="1" applyFont="1" applyFill="1" applyBorder="1"/>
    <xf numFmtId="4" fontId="2" fillId="0" borderId="2" xfId="59" applyNumberFormat="1" applyFont="1" applyFill="1" applyBorder="1" applyAlignment="1">
      <alignment horizontal="right"/>
    </xf>
    <xf numFmtId="0" fontId="2" fillId="0" borderId="0" xfId="95" applyFill="1"/>
    <xf numFmtId="0" fontId="39" fillId="0" borderId="1" xfId="59" applyFont="1" applyFill="1" applyBorder="1" applyAlignment="1">
      <alignment horizontal="left" wrapText="1"/>
    </xf>
    <xf numFmtId="4" fontId="30" fillId="0" borderId="1" xfId="59" applyNumberFormat="1" applyFont="1" applyFill="1" applyBorder="1"/>
    <xf numFmtId="4" fontId="41" fillId="0" borderId="49" xfId="59" applyNumberFormat="1" applyFont="1" applyFill="1" applyBorder="1"/>
    <xf numFmtId="4" fontId="2" fillId="0" borderId="49" xfId="59" applyNumberFormat="1" applyFont="1" applyFill="1" applyBorder="1"/>
    <xf numFmtId="4" fontId="2" fillId="0" borderId="49" xfId="59" applyNumberFormat="1" applyFont="1" applyFill="1" applyBorder="1" applyAlignment="1">
      <alignment horizontal="right"/>
    </xf>
    <xf numFmtId="0" fontId="2" fillId="0" borderId="0" xfId="95" applyFont="1" applyFill="1"/>
    <xf numFmtId="0" fontId="32" fillId="0" borderId="1" xfId="59" applyFont="1" applyFill="1" applyBorder="1"/>
    <xf numFmtId="4" fontId="41" fillId="0" borderId="1" xfId="59" applyNumberFormat="1" applyFont="1" applyFill="1" applyBorder="1"/>
    <xf numFmtId="4" fontId="33" fillId="0" borderId="0" xfId="59" applyNumberFormat="1" applyFont="1" applyFill="1" applyBorder="1"/>
    <xf numFmtId="4" fontId="52" fillId="0" borderId="0" xfId="59" applyNumberFormat="1" applyFont="1" applyFill="1" applyBorder="1"/>
    <xf numFmtId="4" fontId="52" fillId="0" borderId="0" xfId="59" applyNumberFormat="1" applyFont="1" applyFill="1" applyBorder="1" applyAlignment="1">
      <alignment horizontal="right"/>
    </xf>
    <xf numFmtId="4" fontId="53" fillId="0" borderId="0" xfId="59" applyNumberFormat="1" applyFont="1" applyFill="1" applyBorder="1"/>
    <xf numFmtId="4" fontId="41" fillId="0" borderId="0" xfId="59" applyNumberFormat="1" applyFont="1" applyFill="1" applyBorder="1"/>
    <xf numFmtId="0" fontId="30" fillId="0" borderId="1" xfId="59" applyFont="1" applyFill="1" applyBorder="1"/>
    <xf numFmtId="4" fontId="30" fillId="0" borderId="1" xfId="59" applyNumberFormat="1" applyFont="1" applyFill="1" applyBorder="1" applyAlignment="1">
      <alignment horizontal="center"/>
    </xf>
    <xf numFmtId="4" fontId="30" fillId="0" borderId="1" xfId="59" applyNumberFormat="1" applyFont="1" applyFill="1" applyBorder="1" applyAlignment="1">
      <alignment horizontal="right"/>
    </xf>
    <xf numFmtId="0" fontId="2" fillId="0" borderId="1" xfId="95" applyFont="1" applyFill="1" applyBorder="1"/>
    <xf numFmtId="0" fontId="2" fillId="0" borderId="40" xfId="59" applyFont="1" applyFill="1" applyBorder="1"/>
    <xf numFmtId="4" fontId="33" fillId="0" borderId="40" xfId="59" applyNumberFormat="1" applyFont="1" applyFill="1" applyBorder="1"/>
    <xf numFmtId="4" fontId="52" fillId="0" borderId="40" xfId="59" applyNumberFormat="1" applyFont="1" applyFill="1" applyBorder="1"/>
    <xf numFmtId="4" fontId="52" fillId="0" borderId="40" xfId="59" applyNumberFormat="1" applyFont="1" applyFill="1" applyBorder="1" applyAlignment="1">
      <alignment horizontal="right"/>
    </xf>
    <xf numFmtId="4" fontId="32" fillId="0" borderId="40" xfId="59" applyNumberFormat="1" applyFont="1" applyFill="1" applyBorder="1"/>
    <xf numFmtId="4" fontId="32" fillId="0" borderId="0" xfId="59" applyNumberFormat="1" applyFont="1" applyFill="1" applyBorder="1"/>
    <xf numFmtId="0" fontId="40" fillId="0" borderId="0" xfId="58" quotePrefix="1" applyFont="1" applyFill="1" applyAlignment="1">
      <alignment horizontal="center"/>
    </xf>
    <xf numFmtId="2" fontId="2" fillId="0" borderId="1" xfId="95" applyNumberFormat="1" applyFont="1" applyFill="1" applyBorder="1" applyAlignment="1">
      <alignment horizontal="center"/>
    </xf>
    <xf numFmtId="4" fontId="28" fillId="0" borderId="87" xfId="103" applyNumberFormat="1" applyFont="1" applyFill="1" applyBorder="1" applyAlignment="1">
      <alignment wrapText="1"/>
    </xf>
    <xf numFmtId="0" fontId="2" fillId="0" borderId="94" xfId="81" applyBorder="1"/>
    <xf numFmtId="0" fontId="38" fillId="3" borderId="45" xfId="88" applyFont="1" applyFill="1" applyBorder="1"/>
    <xf numFmtId="0" fontId="38" fillId="3" borderId="2" xfId="88" applyFont="1" applyFill="1" applyBorder="1"/>
    <xf numFmtId="0" fontId="38" fillId="3" borderId="2" xfId="88" applyFont="1" applyFill="1" applyBorder="1" applyAlignment="1">
      <alignment horizontal="center"/>
    </xf>
    <xf numFmtId="4" fontId="38" fillId="3" borderId="2" xfId="88" applyNumberFormat="1" applyFont="1" applyFill="1" applyBorder="1" applyAlignment="1">
      <alignment horizontal="centerContinuous"/>
    </xf>
    <xf numFmtId="4" fontId="38" fillId="3" borderId="2" xfId="88" applyNumberFormat="1" applyFont="1" applyFill="1" applyBorder="1"/>
    <xf numFmtId="4" fontId="33" fillId="3" borderId="58" xfId="118" applyNumberFormat="1" applyFont="1" applyFill="1" applyBorder="1"/>
    <xf numFmtId="2" fontId="38" fillId="3" borderId="2" xfId="88" applyNumberFormat="1" applyFont="1" applyFill="1" applyBorder="1"/>
    <xf numFmtId="4" fontId="28" fillId="3" borderId="2" xfId="90" applyNumberFormat="1" applyFont="1" applyFill="1" applyBorder="1" applyAlignment="1">
      <alignment horizontal="right"/>
    </xf>
    <xf numFmtId="4" fontId="37" fillId="3" borderId="58" xfId="88" applyNumberFormat="1" applyFont="1" applyFill="1" applyBorder="1" applyAlignment="1">
      <alignment horizontal="right"/>
    </xf>
    <xf numFmtId="0" fontId="2" fillId="0" borderId="58" xfId="81" applyBorder="1"/>
    <xf numFmtId="4" fontId="28" fillId="0" borderId="58" xfId="81" applyNumberFormat="1" applyFont="1" applyBorder="1"/>
    <xf numFmtId="0" fontId="2" fillId="0" borderId="2" xfId="81" applyFont="1" applyBorder="1"/>
    <xf numFmtId="4" fontId="2" fillId="0" borderId="2" xfId="81" applyNumberFormat="1" applyBorder="1"/>
    <xf numFmtId="0" fontId="2" fillId="0" borderId="56" xfId="81" applyBorder="1"/>
    <xf numFmtId="0" fontId="2" fillId="0" borderId="75" xfId="81" applyBorder="1"/>
    <xf numFmtId="4" fontId="2" fillId="0" borderId="24" xfId="58" applyNumberFormat="1" applyFont="1" applyFill="1" applyBorder="1"/>
    <xf numFmtId="4" fontId="28" fillId="0" borderId="54" xfId="103" applyNumberFormat="1" applyFont="1" applyFill="1" applyBorder="1" applyAlignment="1"/>
    <xf numFmtId="4" fontId="2" fillId="0" borderId="66" xfId="58" applyNumberFormat="1" applyFont="1" applyFill="1" applyBorder="1" applyAlignment="1">
      <alignment horizontal="center"/>
    </xf>
    <xf numFmtId="181" fontId="2" fillId="0" borderId="61" xfId="116" applyNumberFormat="1" applyFont="1" applyFill="1" applyBorder="1"/>
    <xf numFmtId="0" fontId="2" fillId="0" borderId="61" xfId="81" applyBorder="1"/>
    <xf numFmtId="4" fontId="28" fillId="0" borderId="55" xfId="58" applyNumberFormat="1" applyFont="1" applyFill="1" applyBorder="1"/>
    <xf numFmtId="1" fontId="2" fillId="0" borderId="0" xfId="81" applyNumberFormat="1" applyAlignment="1">
      <alignment horizontal="center" vertical="center"/>
    </xf>
    <xf numFmtId="0" fontId="2" fillId="0" borderId="68" xfId="81" applyBorder="1" applyAlignment="1">
      <alignment horizontal="center" vertical="center"/>
    </xf>
    <xf numFmtId="0" fontId="38" fillId="3" borderId="2" xfId="88" applyFont="1" applyFill="1" applyBorder="1" applyAlignment="1">
      <alignment horizontal="center" vertical="center"/>
    </xf>
    <xf numFmtId="4" fontId="38" fillId="3" borderId="2" xfId="88" applyNumberFormat="1" applyFont="1" applyFill="1" applyBorder="1" applyAlignment="1">
      <alignment horizontal="center" vertical="center"/>
    </xf>
    <xf numFmtId="2" fontId="38" fillId="3" borderId="2" xfId="88" applyNumberFormat="1" applyFont="1" applyFill="1" applyBorder="1" applyAlignment="1">
      <alignment horizontal="center" vertical="center"/>
    </xf>
    <xf numFmtId="0" fontId="2" fillId="0" borderId="2" xfId="81" applyBorder="1" applyAlignment="1">
      <alignment horizontal="center" vertical="center"/>
    </xf>
    <xf numFmtId="4" fontId="2" fillId="0" borderId="2" xfId="81" applyNumberFormat="1" applyBorder="1" applyAlignment="1">
      <alignment horizontal="center" vertical="center"/>
    </xf>
    <xf numFmtId="2" fontId="2" fillId="0" borderId="58" xfId="81" applyNumberFormat="1" applyBorder="1"/>
    <xf numFmtId="0" fontId="2" fillId="0" borderId="2" xfId="81" applyFont="1" applyBorder="1" applyAlignment="1">
      <alignment horizontal="center" vertical="center"/>
    </xf>
    <xf numFmtId="43" fontId="28" fillId="0" borderId="58" xfId="97" applyFont="1" applyBorder="1"/>
    <xf numFmtId="0" fontId="37" fillId="21" borderId="1" xfId="0" applyFont="1" applyFill="1" applyBorder="1" applyAlignment="1"/>
    <xf numFmtId="169" fontId="38" fillId="25" borderId="1" xfId="0" applyNumberFormat="1" applyFont="1" applyFill="1" applyBorder="1" applyAlignment="1"/>
    <xf numFmtId="0" fontId="38" fillId="25" borderId="1" xfId="0" applyFont="1" applyFill="1" applyBorder="1" applyAlignment="1"/>
    <xf numFmtId="169" fontId="38" fillId="25" borderId="1" xfId="0" applyNumberFormat="1" applyFont="1" applyFill="1" applyBorder="1" applyAlignment="1">
      <alignment horizontal="center"/>
    </xf>
    <xf numFmtId="0" fontId="37" fillId="24" borderId="1" xfId="0" applyFont="1" applyFill="1" applyBorder="1" applyAlignment="1">
      <alignment horizontal="center"/>
    </xf>
    <xf numFmtId="169" fontId="37" fillId="24" borderId="1" xfId="0" applyNumberFormat="1" applyFont="1" applyFill="1" applyBorder="1" applyAlignment="1"/>
    <xf numFmtId="0" fontId="33" fillId="3" borderId="0" xfId="3" applyFont="1" applyFill="1" applyBorder="1"/>
    <xf numFmtId="168" fontId="33" fillId="3" borderId="0" xfId="99" applyFont="1" applyFill="1"/>
    <xf numFmtId="0" fontId="33" fillId="3" borderId="0" xfId="3" applyFont="1" applyFill="1" applyAlignment="1">
      <alignment horizontal="center"/>
    </xf>
    <xf numFmtId="0" fontId="55" fillId="25" borderId="0" xfId="119" applyFont="1" applyFill="1"/>
    <xf numFmtId="0" fontId="35" fillId="25" borderId="0" xfId="119" applyFont="1" applyFill="1"/>
    <xf numFmtId="0" fontId="35" fillId="25" borderId="0" xfId="119" applyFont="1" applyFill="1" applyAlignment="1">
      <alignment horizontal="center"/>
    </xf>
    <xf numFmtId="0" fontId="55" fillId="25" borderId="0" xfId="119" applyFont="1" applyFill="1" applyAlignment="1">
      <alignment horizontal="right"/>
    </xf>
    <xf numFmtId="39" fontId="55" fillId="25" borderId="0" xfId="119" applyNumberFormat="1" applyFont="1" applyFill="1" applyAlignment="1">
      <alignment horizontal="right"/>
    </xf>
    <xf numFmtId="0" fontId="35" fillId="25" borderId="95" xfId="119" applyFont="1" applyFill="1" applyBorder="1"/>
    <xf numFmtId="0" fontId="35" fillId="25" borderId="96" xfId="119" applyFont="1" applyFill="1" applyBorder="1"/>
    <xf numFmtId="0" fontId="35" fillId="25" borderId="96" xfId="119" applyFont="1" applyFill="1" applyBorder="1" applyAlignment="1">
      <alignment horizontal="center"/>
    </xf>
    <xf numFmtId="39" fontId="35" fillId="25" borderId="13" xfId="119" applyNumberFormat="1" applyFont="1" applyFill="1" applyBorder="1"/>
    <xf numFmtId="39" fontId="35" fillId="25" borderId="97" xfId="119" applyNumberFormat="1" applyFont="1" applyFill="1" applyBorder="1"/>
    <xf numFmtId="0" fontId="35" fillId="25" borderId="28" xfId="119" applyFont="1" applyFill="1" applyBorder="1"/>
    <xf numFmtId="2" fontId="35" fillId="25" borderId="1" xfId="119" applyNumberFormat="1" applyFont="1" applyFill="1" applyBorder="1"/>
    <xf numFmtId="0" fontId="35" fillId="25" borderId="1" xfId="119" applyFont="1" applyFill="1" applyBorder="1" applyAlignment="1">
      <alignment horizontal="center"/>
    </xf>
    <xf numFmtId="39" fontId="35" fillId="25" borderId="1" xfId="119" applyNumberFormat="1" applyFont="1" applyFill="1" applyBorder="1"/>
    <xf numFmtId="0" fontId="35" fillId="25" borderId="1" xfId="119" applyFont="1" applyFill="1" applyBorder="1"/>
    <xf numFmtId="0" fontId="35" fillId="25" borderId="84" xfId="119" applyFont="1" applyFill="1" applyBorder="1"/>
    <xf numFmtId="0" fontId="35" fillId="25" borderId="85" xfId="119" applyFont="1" applyFill="1" applyBorder="1"/>
    <xf numFmtId="0" fontId="35" fillId="25" borderId="85" xfId="119" applyFont="1" applyFill="1" applyBorder="1" applyAlignment="1">
      <alignment horizontal="center"/>
    </xf>
    <xf numFmtId="0" fontId="55" fillId="25" borderId="85" xfId="119" applyFont="1" applyFill="1" applyBorder="1" applyAlignment="1">
      <alignment horizontal="right"/>
    </xf>
    <xf numFmtId="39" fontId="55" fillId="25" borderId="10" xfId="119" applyNumberFormat="1" applyFont="1" applyFill="1" applyBorder="1" applyAlignment="1">
      <alignment horizontal="right"/>
    </xf>
    <xf numFmtId="0" fontId="56" fillId="24" borderId="0" xfId="3" applyFont="1" applyFill="1" applyBorder="1" applyAlignment="1">
      <alignment horizontal="center"/>
    </xf>
    <xf numFmtId="0" fontId="32" fillId="28" borderId="0" xfId="3" applyFont="1" applyFill="1" applyBorder="1" applyAlignment="1">
      <alignment horizontal="right"/>
    </xf>
    <xf numFmtId="0" fontId="32" fillId="28" borderId="30" xfId="3" applyFont="1" applyFill="1" applyBorder="1" applyAlignment="1">
      <alignment horizontal="left"/>
    </xf>
    <xf numFmtId="168" fontId="33" fillId="28" borderId="30" xfId="99" applyFont="1" applyFill="1" applyBorder="1"/>
    <xf numFmtId="0" fontId="33" fillId="28" borderId="30" xfId="3" applyFont="1" applyFill="1" applyBorder="1" applyAlignment="1">
      <alignment horizontal="center"/>
    </xf>
    <xf numFmtId="0" fontId="33" fillId="28" borderId="12" xfId="3" applyFont="1" applyFill="1" applyBorder="1" applyAlignment="1">
      <alignment horizontal="right"/>
    </xf>
    <xf numFmtId="0" fontId="33" fillId="28" borderId="18" xfId="3" applyFont="1" applyFill="1" applyBorder="1"/>
    <xf numFmtId="4" fontId="33" fillId="28" borderId="13" xfId="99" applyNumberFormat="1" applyFont="1" applyFill="1" applyBorder="1"/>
    <xf numFmtId="39" fontId="33" fillId="28" borderId="13" xfId="3" applyNumberFormat="1" applyFont="1" applyFill="1" applyBorder="1" applyAlignment="1">
      <alignment horizontal="center"/>
    </xf>
    <xf numFmtId="4" fontId="33" fillId="28" borderId="14" xfId="99" applyNumberFormat="1" applyFont="1" applyFill="1" applyBorder="1"/>
    <xf numFmtId="0" fontId="33" fillId="28" borderId="15" xfId="3" applyFont="1" applyFill="1" applyBorder="1" applyAlignment="1">
      <alignment horizontal="right"/>
    </xf>
    <xf numFmtId="0" fontId="33" fillId="28" borderId="7" xfId="3" applyFont="1" applyFill="1" applyBorder="1"/>
    <xf numFmtId="4" fontId="33" fillId="28" borderId="1" xfId="99" applyNumberFormat="1" applyFont="1" applyFill="1" applyBorder="1"/>
    <xf numFmtId="39" fontId="33" fillId="28" borderId="1" xfId="3" applyNumberFormat="1" applyFont="1" applyFill="1" applyBorder="1" applyAlignment="1">
      <alignment horizontal="center"/>
    </xf>
    <xf numFmtId="4" fontId="33" fillId="28" borderId="16" xfId="99" applyNumberFormat="1" applyFont="1" applyFill="1" applyBorder="1"/>
    <xf numFmtId="39" fontId="33" fillId="28" borderId="3" xfId="120" applyFont="1" applyFill="1" applyBorder="1"/>
    <xf numFmtId="4" fontId="33" fillId="28" borderId="2" xfId="121" applyNumberFormat="1" applyFont="1" applyFill="1" applyBorder="1"/>
    <xf numFmtId="39" fontId="33" fillId="28" borderId="2" xfId="120" applyNumberFormat="1" applyFont="1" applyFill="1" applyBorder="1" applyAlignment="1">
      <alignment horizontal="center"/>
    </xf>
    <xf numFmtId="4" fontId="33" fillId="28" borderId="2" xfId="120" applyNumberFormat="1" applyFont="1" applyFill="1" applyBorder="1"/>
    <xf numFmtId="0" fontId="33" fillId="28" borderId="19" xfId="3" applyFont="1" applyFill="1" applyBorder="1"/>
    <xf numFmtId="39" fontId="32" fillId="28" borderId="51" xfId="3" quotePrefix="1" applyNumberFormat="1" applyFont="1" applyFill="1" applyBorder="1" applyAlignment="1">
      <alignment horizontal="left"/>
    </xf>
    <xf numFmtId="168" fontId="32" fillId="28" borderId="9" xfId="99" quotePrefix="1" applyFont="1" applyFill="1" applyBorder="1" applyAlignment="1">
      <alignment horizontal="left"/>
    </xf>
    <xf numFmtId="39" fontId="33" fillId="28" borderId="9" xfId="3" applyNumberFormat="1" applyFont="1" applyFill="1" applyBorder="1" applyAlignment="1">
      <alignment horizontal="center"/>
    </xf>
    <xf numFmtId="168" fontId="32" fillId="28" borderId="9" xfId="99" quotePrefix="1" applyFont="1" applyFill="1" applyBorder="1" applyAlignment="1">
      <alignment horizontal="right"/>
    </xf>
    <xf numFmtId="4" fontId="32" fillId="28" borderId="10" xfId="99" applyNumberFormat="1" applyFont="1" applyFill="1" applyBorder="1" applyAlignment="1">
      <alignment horizontal="right"/>
    </xf>
    <xf numFmtId="0" fontId="33" fillId="3" borderId="11" xfId="3" applyFont="1" applyFill="1" applyBorder="1"/>
    <xf numFmtId="0" fontId="32" fillId="28" borderId="30" xfId="3" quotePrefix="1" applyFont="1" applyFill="1" applyBorder="1" applyAlignment="1">
      <alignment horizontal="left"/>
    </xf>
    <xf numFmtId="168" fontId="33" fillId="28" borderId="0" xfId="99" applyFont="1" applyFill="1"/>
    <xf numFmtId="0" fontId="33" fillId="28" borderId="0" xfId="3" applyFont="1" applyFill="1" applyAlignment="1">
      <alignment horizontal="center"/>
    </xf>
    <xf numFmtId="0" fontId="33" fillId="28" borderId="98" xfId="3" applyFont="1" applyFill="1" applyBorder="1"/>
    <xf numFmtId="4" fontId="33" fillId="28" borderId="68" xfId="99" applyNumberFormat="1" applyFont="1" applyFill="1" applyBorder="1"/>
    <xf numFmtId="39" fontId="33" fillId="28" borderId="68" xfId="3" applyNumberFormat="1" applyFont="1" applyFill="1" applyBorder="1" applyAlignment="1">
      <alignment horizontal="center"/>
    </xf>
    <xf numFmtId="0" fontId="33" fillId="28" borderId="8" xfId="3" applyFont="1" applyFill="1" applyBorder="1"/>
    <xf numFmtId="0" fontId="33" fillId="28" borderId="51" xfId="3" applyFont="1" applyFill="1" applyBorder="1"/>
    <xf numFmtId="168" fontId="33" fillId="28" borderId="9" xfId="99" applyFont="1" applyFill="1" applyBorder="1"/>
    <xf numFmtId="168" fontId="33" fillId="2" borderId="0" xfId="99" quotePrefix="1" applyFont="1" applyFill="1" applyBorder="1" applyAlignment="1">
      <alignment horizontal="left"/>
    </xf>
    <xf numFmtId="39" fontId="33" fillId="3" borderId="0" xfId="3" applyNumberFormat="1" applyFont="1" applyFill="1" applyBorder="1" applyAlignment="1">
      <alignment horizontal="center"/>
    </xf>
    <xf numFmtId="168" fontId="33" fillId="3" borderId="0" xfId="99" applyFont="1" applyFill="1" applyBorder="1"/>
    <xf numFmtId="168" fontId="32" fillId="3" borderId="0" xfId="99" applyFont="1" applyFill="1" applyBorder="1" applyAlignment="1">
      <alignment horizontal="right"/>
    </xf>
    <xf numFmtId="0" fontId="32" fillId="28" borderId="30" xfId="3" applyFont="1" applyFill="1" applyBorder="1"/>
    <xf numFmtId="0" fontId="33" fillId="28" borderId="9" xfId="3" applyFont="1" applyFill="1" applyBorder="1" applyAlignment="1">
      <alignment horizontal="center"/>
    </xf>
    <xf numFmtId="168" fontId="33" fillId="2" borderId="11" xfId="99" quotePrefix="1" applyFont="1" applyFill="1" applyBorder="1" applyAlignment="1">
      <alignment horizontal="left"/>
    </xf>
    <xf numFmtId="39" fontId="33" fillId="2" borderId="11" xfId="3" applyNumberFormat="1" applyFont="1" applyFill="1" applyBorder="1" applyAlignment="1">
      <alignment horizontal="center"/>
    </xf>
    <xf numFmtId="168" fontId="33" fillId="2" borderId="11" xfId="99" applyFont="1" applyFill="1" applyBorder="1"/>
    <xf numFmtId="168" fontId="32" fillId="2" borderId="11" xfId="99" applyFont="1" applyFill="1" applyBorder="1" applyAlignment="1">
      <alignment horizontal="right"/>
    </xf>
    <xf numFmtId="0" fontId="33" fillId="3" borderId="0" xfId="3" applyFont="1" applyFill="1" applyBorder="1" applyAlignment="1">
      <alignment vertical="top"/>
    </xf>
    <xf numFmtId="168" fontId="33" fillId="3" borderId="0" xfId="99" quotePrefix="1" applyFont="1" applyFill="1" applyBorder="1" applyAlignment="1">
      <alignment horizontal="left" vertical="top"/>
    </xf>
    <xf numFmtId="39" fontId="33" fillId="3" borderId="0" xfId="3" applyNumberFormat="1" applyFont="1" applyFill="1" applyBorder="1" applyAlignment="1">
      <alignment horizontal="center" vertical="top"/>
    </xf>
    <xf numFmtId="168" fontId="33" fillId="3" borderId="0" xfId="99" applyFont="1" applyFill="1" applyBorder="1" applyAlignment="1">
      <alignment vertical="top"/>
    </xf>
    <xf numFmtId="168" fontId="32" fillId="3" borderId="0" xfId="99" applyFont="1" applyFill="1" applyBorder="1" applyAlignment="1">
      <alignment horizontal="right" vertical="top"/>
    </xf>
    <xf numFmtId="0" fontId="32" fillId="25" borderId="0" xfId="3" applyFont="1" applyFill="1" applyBorder="1" applyAlignment="1">
      <alignment horizontal="right" vertical="top"/>
    </xf>
    <xf numFmtId="0" fontId="32" fillId="25" borderId="0" xfId="3" applyFont="1" applyFill="1" applyBorder="1" applyAlignment="1">
      <alignment vertical="top"/>
    </xf>
    <xf numFmtId="168" fontId="33" fillId="25" borderId="0" xfId="99" quotePrefix="1" applyFont="1" applyFill="1" applyBorder="1" applyAlignment="1">
      <alignment horizontal="left" vertical="top"/>
    </xf>
    <xf numFmtId="39" fontId="33" fillId="25" borderId="0" xfId="3" applyNumberFormat="1" applyFont="1" applyFill="1" applyBorder="1" applyAlignment="1">
      <alignment horizontal="center" vertical="top"/>
    </xf>
    <xf numFmtId="168" fontId="33" fillId="25" borderId="0" xfId="99" applyFont="1" applyFill="1" applyBorder="1" applyAlignment="1">
      <alignment vertical="top"/>
    </xf>
    <xf numFmtId="168" fontId="32" fillId="25" borderId="0" xfId="99" applyFont="1" applyFill="1" applyBorder="1" applyAlignment="1">
      <alignment horizontal="right" vertical="top"/>
    </xf>
    <xf numFmtId="0" fontId="33" fillId="25" borderId="12" xfId="3" applyFont="1" applyFill="1" applyBorder="1" applyAlignment="1">
      <alignment horizontal="right" vertical="top"/>
    </xf>
    <xf numFmtId="0" fontId="33" fillId="25" borderId="13" xfId="3" applyFont="1" applyFill="1" applyBorder="1" applyAlignment="1">
      <alignment vertical="top"/>
    </xf>
    <xf numFmtId="168" fontId="33" fillId="25" borderId="13" xfId="99" quotePrefix="1" applyFont="1" applyFill="1" applyBorder="1" applyAlignment="1">
      <alignment horizontal="left" vertical="top"/>
    </xf>
    <xf numFmtId="39" fontId="33" fillId="25" borderId="13" xfId="3" applyNumberFormat="1" applyFont="1" applyFill="1" applyBorder="1" applyAlignment="1">
      <alignment horizontal="center" vertical="top"/>
    </xf>
    <xf numFmtId="168" fontId="33" fillId="25" borderId="13" xfId="99" applyFont="1" applyFill="1" applyBorder="1" applyAlignment="1">
      <alignment vertical="top"/>
    </xf>
    <xf numFmtId="4" fontId="33" fillId="25" borderId="14" xfId="99" applyNumberFormat="1" applyFont="1" applyFill="1" applyBorder="1"/>
    <xf numFmtId="0" fontId="33" fillId="25" borderId="15" xfId="3" applyFont="1" applyFill="1" applyBorder="1" applyAlignment="1">
      <alignment horizontal="right" vertical="top"/>
    </xf>
    <xf numFmtId="0" fontId="33" fillId="25" borderId="1" xfId="3" applyFont="1" applyFill="1" applyBorder="1" applyAlignment="1">
      <alignment vertical="top"/>
    </xf>
    <xf numFmtId="168" fontId="33" fillId="25" borderId="1" xfId="99" quotePrefix="1" applyFont="1" applyFill="1" applyBorder="1" applyAlignment="1">
      <alignment horizontal="left" vertical="top"/>
    </xf>
    <xf numFmtId="39" fontId="33" fillId="25" borderId="1" xfId="3" applyNumberFormat="1" applyFont="1" applyFill="1" applyBorder="1" applyAlignment="1">
      <alignment horizontal="center" vertical="top"/>
    </xf>
    <xf numFmtId="168" fontId="33" fillId="25" borderId="1" xfId="99" applyFont="1" applyFill="1" applyBorder="1" applyAlignment="1">
      <alignment vertical="top"/>
    </xf>
    <xf numFmtId="4" fontId="33" fillId="25" borderId="16" xfId="99" applyNumberFormat="1" applyFont="1" applyFill="1" applyBorder="1"/>
    <xf numFmtId="0" fontId="33" fillId="25" borderId="1" xfId="3" applyFont="1" applyFill="1" applyBorder="1" applyAlignment="1">
      <alignment vertical="top" wrapText="1"/>
    </xf>
    <xf numFmtId="168" fontId="33" fillId="25" borderId="1" xfId="99" quotePrefix="1" applyFont="1" applyFill="1" applyBorder="1" applyAlignment="1">
      <alignment horizontal="left"/>
    </xf>
    <xf numFmtId="39" fontId="33" fillId="25" borderId="1" xfId="3" applyNumberFormat="1" applyFont="1" applyFill="1" applyBorder="1" applyAlignment="1">
      <alignment horizontal="center"/>
    </xf>
    <xf numFmtId="168" fontId="33" fillId="25" borderId="1" xfId="99" applyFont="1" applyFill="1" applyBorder="1" applyAlignment="1"/>
    <xf numFmtId="0" fontId="33" fillId="25" borderId="15" xfId="3" applyFont="1" applyFill="1" applyBorder="1" applyAlignment="1">
      <alignment vertical="top"/>
    </xf>
    <xf numFmtId="0" fontId="44" fillId="25" borderId="1" xfId="3" applyFont="1" applyFill="1" applyBorder="1"/>
    <xf numFmtId="168" fontId="33" fillId="25" borderId="1" xfId="99" quotePrefix="1" applyFont="1" applyFill="1" applyBorder="1" applyAlignment="1">
      <alignment horizontal="right" vertical="top"/>
    </xf>
    <xf numFmtId="168" fontId="32" fillId="25" borderId="1" xfId="99" applyFont="1" applyFill="1" applyBorder="1" applyAlignment="1">
      <alignment horizontal="right"/>
    </xf>
    <xf numFmtId="168" fontId="32" fillId="25" borderId="16" xfId="99" applyFont="1" applyFill="1" applyBorder="1" applyAlignment="1">
      <alignment horizontal="right" vertical="top"/>
    </xf>
    <xf numFmtId="0" fontId="33" fillId="25" borderId="8" xfId="3" applyFont="1" applyFill="1" applyBorder="1" applyAlignment="1">
      <alignment vertical="top"/>
    </xf>
    <xf numFmtId="0" fontId="33" fillId="25" borderId="9" xfId="3" applyFont="1" applyFill="1" applyBorder="1" applyAlignment="1">
      <alignment vertical="top"/>
    </xf>
    <xf numFmtId="168" fontId="33" fillId="25" borderId="9" xfId="99" quotePrefix="1" applyFont="1" applyFill="1" applyBorder="1" applyAlignment="1">
      <alignment horizontal="left" vertical="top"/>
    </xf>
    <xf numFmtId="39" fontId="33" fillId="25" borderId="9" xfId="3" applyNumberFormat="1" applyFont="1" applyFill="1" applyBorder="1" applyAlignment="1">
      <alignment horizontal="center" vertical="top"/>
    </xf>
    <xf numFmtId="168" fontId="32" fillId="25" borderId="9" xfId="99" applyFont="1" applyFill="1" applyBorder="1" applyAlignment="1">
      <alignment horizontal="right"/>
    </xf>
    <xf numFmtId="168" fontId="32" fillId="25" borderId="10" xfId="99" applyFont="1" applyFill="1" applyBorder="1" applyAlignment="1">
      <alignment horizontal="right" vertical="top"/>
    </xf>
    <xf numFmtId="0" fontId="32" fillId="2" borderId="30" xfId="3" applyFont="1" applyFill="1" applyBorder="1" applyAlignment="1">
      <alignment horizontal="right"/>
    </xf>
    <xf numFmtId="0" fontId="32" fillId="2" borderId="30" xfId="3" applyFont="1" applyFill="1" applyBorder="1"/>
    <xf numFmtId="168" fontId="33" fillId="2" borderId="30" xfId="99" applyFont="1" applyFill="1" applyBorder="1"/>
    <xf numFmtId="0" fontId="33" fillId="2" borderId="30" xfId="3" applyFont="1" applyFill="1" applyBorder="1" applyAlignment="1">
      <alignment horizontal="center"/>
    </xf>
    <xf numFmtId="0" fontId="33" fillId="2" borderId="12" xfId="3" applyFont="1" applyFill="1" applyBorder="1" applyAlignment="1">
      <alignment horizontal="right"/>
    </xf>
    <xf numFmtId="0" fontId="33" fillId="2" borderId="18" xfId="3" applyFont="1" applyFill="1" applyBorder="1"/>
    <xf numFmtId="4" fontId="33" fillId="3" borderId="13" xfId="99" applyNumberFormat="1" applyFont="1" applyFill="1" applyBorder="1"/>
    <xf numFmtId="0" fontId="33" fillId="3" borderId="13" xfId="3" applyFont="1" applyFill="1" applyBorder="1" applyAlignment="1">
      <alignment horizontal="center"/>
    </xf>
    <xf numFmtId="4" fontId="33" fillId="3" borderId="14" xfId="99" applyNumberFormat="1" applyFont="1" applyFill="1" applyBorder="1"/>
    <xf numFmtId="0" fontId="33" fillId="3" borderId="15" xfId="3" applyFont="1" applyFill="1" applyBorder="1" applyAlignment="1">
      <alignment horizontal="right"/>
    </xf>
    <xf numFmtId="0" fontId="33" fillId="2" borderId="7" xfId="3" applyFont="1" applyFill="1" applyBorder="1"/>
    <xf numFmtId="4" fontId="33" fillId="3" borderId="1" xfId="99" applyNumberFormat="1" applyFont="1" applyFill="1" applyBorder="1"/>
    <xf numFmtId="0" fontId="33" fillId="3" borderId="1" xfId="3" applyFont="1" applyFill="1" applyBorder="1" applyAlignment="1">
      <alignment horizontal="center"/>
    </xf>
    <xf numFmtId="4" fontId="33" fillId="3" borderId="16" xfId="99" applyNumberFormat="1" applyFont="1" applyFill="1" applyBorder="1"/>
    <xf numFmtId="0" fontId="33" fillId="3" borderId="8" xfId="3" applyFont="1" applyFill="1" applyBorder="1"/>
    <xf numFmtId="0" fontId="33" fillId="2" borderId="51" xfId="3" applyFont="1" applyFill="1" applyBorder="1"/>
    <xf numFmtId="168" fontId="33" fillId="2" borderId="9" xfId="99" applyFont="1" applyFill="1" applyBorder="1"/>
    <xf numFmtId="0" fontId="33" fillId="3" borderId="9" xfId="3" applyFont="1" applyFill="1" applyBorder="1" applyAlignment="1">
      <alignment horizontal="center"/>
    </xf>
    <xf numFmtId="168" fontId="32" fillId="3" borderId="9" xfId="99" applyFont="1" applyFill="1" applyBorder="1" applyAlignment="1">
      <alignment horizontal="right"/>
    </xf>
    <xf numFmtId="4" fontId="32" fillId="2" borderId="10" xfId="99" applyNumberFormat="1" applyFont="1" applyFill="1" applyBorder="1" applyAlignment="1">
      <alignment horizontal="right"/>
    </xf>
    <xf numFmtId="0" fontId="32" fillId="2" borderId="0" xfId="3" applyFont="1" applyFill="1" applyBorder="1"/>
    <xf numFmtId="0" fontId="33" fillId="3" borderId="0" xfId="3" applyFont="1" applyFill="1" applyBorder="1" applyAlignment="1">
      <alignment horizontal="center"/>
    </xf>
    <xf numFmtId="0" fontId="32" fillId="25" borderId="30" xfId="3" applyFont="1" applyFill="1" applyBorder="1" applyAlignment="1">
      <alignment horizontal="right"/>
    </xf>
    <xf numFmtId="0" fontId="32" fillId="25" borderId="0" xfId="3" quotePrefix="1" applyFont="1" applyFill="1" applyBorder="1" applyAlignment="1">
      <alignment horizontal="left"/>
    </xf>
    <xf numFmtId="168" fontId="33" fillId="25" borderId="0" xfId="99" applyFont="1" applyFill="1"/>
    <xf numFmtId="0" fontId="33" fillId="25" borderId="0" xfId="3" applyFont="1" applyFill="1" applyAlignment="1">
      <alignment horizontal="center"/>
    </xf>
    <xf numFmtId="0" fontId="33" fillId="25" borderId="12" xfId="3" applyFont="1" applyFill="1" applyBorder="1" applyAlignment="1">
      <alignment horizontal="right"/>
    </xf>
    <xf numFmtId="0" fontId="33" fillId="25" borderId="18" xfId="3" applyFont="1" applyFill="1" applyBorder="1"/>
    <xf numFmtId="4" fontId="33" fillId="25" borderId="13" xfId="99" applyNumberFormat="1" applyFont="1" applyFill="1" applyBorder="1"/>
    <xf numFmtId="39" fontId="33" fillId="25" borderId="13" xfId="3" applyNumberFormat="1" applyFont="1" applyFill="1" applyBorder="1" applyAlignment="1">
      <alignment horizontal="center"/>
    </xf>
    <xf numFmtId="0" fontId="33" fillId="25" borderId="15" xfId="3" applyFont="1" applyFill="1" applyBorder="1" applyAlignment="1">
      <alignment horizontal="right"/>
    </xf>
    <xf numFmtId="0" fontId="33" fillId="25" borderId="7" xfId="3" applyFont="1" applyFill="1" applyBorder="1"/>
    <xf numFmtId="4" fontId="33" fillId="25" borderId="1" xfId="99" applyNumberFormat="1" applyFont="1" applyFill="1" applyBorder="1"/>
    <xf numFmtId="0" fontId="33" fillId="25" borderId="1" xfId="3" applyFont="1" applyFill="1" applyBorder="1" applyAlignment="1">
      <alignment horizontal="center"/>
    </xf>
    <xf numFmtId="0" fontId="33" fillId="25" borderId="8" xfId="3" applyFont="1" applyFill="1" applyBorder="1"/>
    <xf numFmtId="0" fontId="33" fillId="25" borderId="51" xfId="3" applyFont="1" applyFill="1" applyBorder="1"/>
    <xf numFmtId="168" fontId="33" fillId="25" borderId="9" xfId="99" applyFont="1" applyFill="1" applyBorder="1"/>
    <xf numFmtId="0" fontId="33" fillId="25" borderId="9" xfId="3" applyFont="1" applyFill="1" applyBorder="1" applyAlignment="1">
      <alignment horizontal="center"/>
    </xf>
    <xf numFmtId="4" fontId="32" fillId="25" borderId="10" xfId="99" applyNumberFormat="1" applyFont="1" applyFill="1" applyBorder="1" applyAlignment="1">
      <alignment horizontal="right"/>
    </xf>
    <xf numFmtId="168" fontId="33" fillId="25" borderId="1" xfId="99" applyFont="1" applyFill="1" applyBorder="1"/>
    <xf numFmtId="0" fontId="33" fillId="25" borderId="11" xfId="3" applyFont="1" applyFill="1" applyBorder="1"/>
    <xf numFmtId="0" fontId="32" fillId="25" borderId="0" xfId="3" applyFont="1" applyFill="1" applyBorder="1"/>
    <xf numFmtId="168" fontId="33" fillId="25" borderId="0" xfId="99" applyFont="1" applyFill="1" applyBorder="1"/>
    <xf numFmtId="0" fontId="33" fillId="25" borderId="0" xfId="3" applyFont="1" applyFill="1" applyBorder="1" applyAlignment="1">
      <alignment horizontal="center"/>
    </xf>
    <xf numFmtId="168" fontId="32" fillId="25" borderId="0" xfId="99" applyFont="1" applyFill="1" applyBorder="1" applyAlignment="1">
      <alignment horizontal="right"/>
    </xf>
    <xf numFmtId="4" fontId="32" fillId="25" borderId="0" xfId="99" applyNumberFormat="1" applyFont="1" applyFill="1" applyBorder="1" applyAlignment="1">
      <alignment horizontal="right"/>
    </xf>
    <xf numFmtId="0" fontId="32" fillId="2" borderId="0" xfId="3" quotePrefix="1" applyFont="1" applyFill="1" applyBorder="1" applyAlignment="1">
      <alignment horizontal="left"/>
    </xf>
    <xf numFmtId="39" fontId="33" fillId="2" borderId="13" xfId="3" applyNumberFormat="1" applyFont="1" applyFill="1" applyBorder="1" applyAlignment="1">
      <alignment horizontal="center"/>
    </xf>
    <xf numFmtId="39" fontId="33" fillId="2" borderId="1" xfId="3" applyNumberFormat="1" applyFont="1" applyFill="1" applyBorder="1" applyAlignment="1">
      <alignment horizontal="center"/>
    </xf>
    <xf numFmtId="4" fontId="32" fillId="21" borderId="10" xfId="99" applyNumberFormat="1" applyFont="1" applyFill="1" applyBorder="1" applyAlignment="1">
      <alignment horizontal="right"/>
    </xf>
    <xf numFmtId="0" fontId="32" fillId="26" borderId="30" xfId="3" applyFont="1" applyFill="1" applyBorder="1" applyAlignment="1">
      <alignment horizontal="right"/>
    </xf>
    <xf numFmtId="0" fontId="32" fillId="26" borderId="0" xfId="3" quotePrefix="1" applyFont="1" applyFill="1" applyBorder="1" applyAlignment="1">
      <alignment horizontal="left"/>
    </xf>
    <xf numFmtId="168" fontId="33" fillId="26" borderId="0" xfId="99" applyFont="1" applyFill="1"/>
    <xf numFmtId="0" fontId="33" fillId="26" borderId="0" xfId="3" applyFont="1" applyFill="1" applyAlignment="1">
      <alignment horizontal="center"/>
    </xf>
    <xf numFmtId="0" fontId="33" fillId="26" borderId="12" xfId="3" applyFont="1" applyFill="1" applyBorder="1" applyAlignment="1">
      <alignment horizontal="right"/>
    </xf>
    <xf numFmtId="0" fontId="33" fillId="26" borderId="18" xfId="3" applyFont="1" applyFill="1" applyBorder="1"/>
    <xf numFmtId="4" fontId="33" fillId="26" borderId="13" xfId="99" applyNumberFormat="1" applyFont="1" applyFill="1" applyBorder="1"/>
    <xf numFmtId="4" fontId="33" fillId="26" borderId="13" xfId="3" applyNumberFormat="1" applyFont="1" applyFill="1" applyBorder="1" applyAlignment="1">
      <alignment horizontal="center"/>
    </xf>
    <xf numFmtId="4" fontId="2" fillId="26" borderId="14" xfId="58" applyNumberFormat="1" applyFont="1" applyFill="1" applyBorder="1" applyAlignment="1" applyProtection="1">
      <alignment horizontal="right" vertical="center"/>
      <protection locked="0"/>
    </xf>
    <xf numFmtId="0" fontId="33" fillId="26" borderId="15" xfId="3" applyFont="1" applyFill="1" applyBorder="1" applyAlignment="1">
      <alignment horizontal="right"/>
    </xf>
    <xf numFmtId="0" fontId="33" fillId="26" borderId="7" xfId="3" applyFont="1" applyFill="1" applyBorder="1"/>
    <xf numFmtId="4" fontId="33" fillId="26" borderId="1" xfId="99" applyNumberFormat="1" applyFont="1" applyFill="1" applyBorder="1"/>
    <xf numFmtId="4" fontId="33" fillId="26" borderId="1" xfId="3" applyNumberFormat="1" applyFont="1" applyFill="1" applyBorder="1" applyAlignment="1">
      <alignment horizontal="center"/>
    </xf>
    <xf numFmtId="4" fontId="2" fillId="26" borderId="16" xfId="58" applyNumberFormat="1" applyFont="1" applyFill="1" applyBorder="1" applyAlignment="1" applyProtection="1">
      <alignment horizontal="right" vertical="center"/>
      <protection locked="0"/>
    </xf>
    <xf numFmtId="4" fontId="33" fillId="26" borderId="1" xfId="3" quotePrefix="1" applyNumberFormat="1" applyFont="1" applyFill="1" applyBorder="1" applyAlignment="1">
      <alignment horizontal="center"/>
    </xf>
    <xf numFmtId="0" fontId="33" fillId="26" borderId="7" xfId="3" quotePrefix="1" applyFont="1" applyFill="1" applyBorder="1" applyAlignment="1">
      <alignment horizontal="left"/>
    </xf>
    <xf numFmtId="4" fontId="33" fillId="26" borderId="16" xfId="99" applyNumberFormat="1" applyFont="1" applyFill="1" applyBorder="1"/>
    <xf numFmtId="0" fontId="33" fillId="26" borderId="8" xfId="3" applyFont="1" applyFill="1" applyBorder="1"/>
    <xf numFmtId="0" fontId="33" fillId="26" borderId="51" xfId="3" applyFont="1" applyFill="1" applyBorder="1"/>
    <xf numFmtId="168" fontId="33" fillId="26" borderId="9" xfId="99" applyFont="1" applyFill="1" applyBorder="1"/>
    <xf numFmtId="0" fontId="33" fillId="26" borderId="9" xfId="3" applyFont="1" applyFill="1" applyBorder="1" applyAlignment="1">
      <alignment horizontal="center"/>
    </xf>
    <xf numFmtId="168" fontId="32" fillId="26" borderId="9" xfId="99" applyFont="1" applyFill="1" applyBorder="1" applyAlignment="1">
      <alignment horizontal="right"/>
    </xf>
    <xf numFmtId="4" fontId="32" fillId="26" borderId="10" xfId="99" applyNumberFormat="1" applyFont="1" applyFill="1" applyBorder="1" applyAlignment="1">
      <alignment horizontal="right"/>
    </xf>
    <xf numFmtId="168" fontId="32" fillId="3" borderId="0" xfId="99" applyFont="1" applyFill="1" applyAlignment="1">
      <alignment horizontal="right"/>
    </xf>
    <xf numFmtId="0" fontId="33" fillId="26" borderId="13" xfId="3" applyFont="1" applyFill="1" applyBorder="1" applyAlignment="1">
      <alignment horizontal="center"/>
    </xf>
    <xf numFmtId="4" fontId="33" fillId="26" borderId="14" xfId="99" applyNumberFormat="1" applyFont="1" applyFill="1" applyBorder="1"/>
    <xf numFmtId="0" fontId="33" fillId="26" borderId="1" xfId="3" applyFont="1" applyFill="1" applyBorder="1" applyAlignment="1">
      <alignment horizontal="center"/>
    </xf>
    <xf numFmtId="0" fontId="57" fillId="26" borderId="1" xfId="3" applyFont="1" applyFill="1" applyBorder="1" applyAlignment="1">
      <alignment horizontal="center"/>
    </xf>
    <xf numFmtId="0" fontId="3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8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39" fontId="2" fillId="2" borderId="2" xfId="0" applyNumberFormat="1" applyFont="1" applyFill="1" applyBorder="1" applyAlignment="1" applyProtection="1">
      <protection locked="0"/>
    </xf>
    <xf numFmtId="4" fontId="3" fillId="0" borderId="25" xfId="1" applyNumberFormat="1" applyFont="1" applyFill="1" applyBorder="1" applyAlignment="1">
      <alignment horizontal="right" vertical="top" wrapText="1"/>
    </xf>
    <xf numFmtId="4" fontId="42" fillId="0" borderId="0" xfId="0" applyNumberFormat="1" applyFont="1" applyBorder="1"/>
    <xf numFmtId="37" fontId="2" fillId="22" borderId="4" xfId="0" applyNumberFormat="1" applyFont="1" applyFill="1" applyBorder="1" applyAlignment="1">
      <alignment horizontal="right" vertical="center"/>
    </xf>
    <xf numFmtId="0" fontId="28" fillId="22" borderId="4" xfId="0" applyFont="1" applyFill="1" applyBorder="1" applyAlignment="1">
      <alignment horizontal="center" wrapText="1"/>
    </xf>
    <xf numFmtId="4" fontId="2" fillId="22" borderId="4" xfId="0" applyNumberFormat="1" applyFont="1" applyFill="1" applyBorder="1" applyAlignment="1">
      <alignment vertical="center"/>
    </xf>
    <xf numFmtId="0" fontId="2" fillId="22" borderId="4" xfId="0" applyFont="1" applyFill="1" applyBorder="1" applyAlignment="1">
      <alignment horizontal="center" vertical="center"/>
    </xf>
    <xf numFmtId="39" fontId="28" fillId="22" borderId="4" xfId="0" applyNumberFormat="1" applyFont="1" applyFill="1" applyBorder="1" applyAlignment="1" applyProtection="1">
      <alignment vertical="center"/>
      <protection locked="0"/>
    </xf>
    <xf numFmtId="4" fontId="28" fillId="0" borderId="47" xfId="103" applyNumberFormat="1" applyFont="1" applyFill="1" applyBorder="1" applyAlignment="1">
      <alignment horizontal="left"/>
    </xf>
    <xf numFmtId="4" fontId="28" fillId="0" borderId="49" xfId="103" applyNumberFormat="1" applyFont="1" applyFill="1" applyBorder="1" applyAlignment="1">
      <alignment horizontal="left"/>
    </xf>
    <xf numFmtId="4" fontId="28" fillId="0" borderId="74" xfId="103" applyNumberFormat="1" applyFont="1" applyFill="1" applyBorder="1" applyAlignment="1">
      <alignment horizontal="left"/>
    </xf>
    <xf numFmtId="4" fontId="28" fillId="0" borderId="24" xfId="103" applyNumberFormat="1" applyFont="1" applyFill="1" applyBorder="1" applyAlignment="1">
      <alignment horizontal="left"/>
    </xf>
    <xf numFmtId="4" fontId="28" fillId="0" borderId="61" xfId="103" applyNumberFormat="1" applyFont="1" applyFill="1" applyBorder="1" applyAlignment="1">
      <alignment horizontal="left"/>
    </xf>
    <xf numFmtId="4" fontId="28" fillId="0" borderId="53" xfId="103" applyNumberFormat="1" applyFont="1" applyFill="1" applyBorder="1" applyAlignment="1">
      <alignment horizontal="left"/>
    </xf>
    <xf numFmtId="4" fontId="28" fillId="25" borderId="47" xfId="103" applyNumberFormat="1" applyFont="1" applyFill="1" applyBorder="1" applyAlignment="1">
      <alignment horizontal="left"/>
    </xf>
    <xf numFmtId="4" fontId="28" fillId="25" borderId="49" xfId="103" applyNumberFormat="1" applyFont="1" applyFill="1" applyBorder="1" applyAlignment="1">
      <alignment horizontal="left"/>
    </xf>
    <xf numFmtId="4" fontId="28" fillId="25" borderId="74" xfId="103" applyNumberFormat="1" applyFont="1" applyFill="1" applyBorder="1" applyAlignment="1">
      <alignment horizontal="left"/>
    </xf>
    <xf numFmtId="0" fontId="46" fillId="25" borderId="5" xfId="103" applyNumberFormat="1" applyFont="1" applyFill="1" applyBorder="1" applyAlignment="1" applyProtection="1">
      <alignment horizontal="left" wrapText="1"/>
    </xf>
    <xf numFmtId="0" fontId="46" fillId="25" borderId="6" xfId="103" applyNumberFormat="1" applyFont="1" applyFill="1" applyBorder="1" applyAlignment="1" applyProtection="1">
      <alignment horizontal="left" wrapText="1"/>
    </xf>
    <xf numFmtId="0" fontId="46" fillId="25" borderId="7" xfId="103" applyNumberFormat="1" applyFont="1" applyFill="1" applyBorder="1" applyAlignment="1" applyProtection="1">
      <alignment horizontal="left" wrapText="1"/>
    </xf>
    <xf numFmtId="0" fontId="47" fillId="25" borderId="0" xfId="81" applyFont="1" applyFill="1" applyBorder="1" applyAlignment="1">
      <alignment horizontal="center"/>
    </xf>
    <xf numFmtId="169" fontId="37" fillId="25" borderId="25" xfId="81" applyNumberFormat="1" applyFont="1" applyFill="1" applyBorder="1" applyAlignment="1">
      <alignment horizontal="right"/>
    </xf>
    <xf numFmtId="169" fontId="37" fillId="25" borderId="0" xfId="81" applyNumberFormat="1" applyFont="1" applyFill="1" applyBorder="1" applyAlignment="1">
      <alignment horizontal="right"/>
    </xf>
    <xf numFmtId="169" fontId="37" fillId="25" borderId="3" xfId="81" applyNumberFormat="1" applyFont="1" applyFill="1" applyBorder="1" applyAlignment="1">
      <alignment horizontal="right"/>
    </xf>
    <xf numFmtId="4" fontId="28" fillId="0" borderId="63" xfId="103" applyNumberFormat="1" applyFont="1" applyFill="1" applyBorder="1" applyAlignment="1">
      <alignment horizontal="left"/>
    </xf>
    <xf numFmtId="4" fontId="28" fillId="0" borderId="79" xfId="103" applyNumberFormat="1" applyFont="1" applyFill="1" applyBorder="1" applyAlignment="1">
      <alignment horizontal="left"/>
    </xf>
    <xf numFmtId="4" fontId="28" fillId="0" borderId="64" xfId="103" applyNumberFormat="1" applyFont="1" applyFill="1" applyBorder="1" applyAlignment="1">
      <alignment horizontal="left"/>
    </xf>
    <xf numFmtId="4" fontId="28" fillId="0" borderId="80" xfId="103" applyNumberFormat="1" applyFont="1" applyFill="1" applyBorder="1" applyAlignment="1">
      <alignment horizontal="left"/>
    </xf>
    <xf numFmtId="4" fontId="28" fillId="0" borderId="81" xfId="103" applyNumberFormat="1" applyFont="1" applyFill="1" applyBorder="1" applyAlignment="1">
      <alignment horizontal="left"/>
    </xf>
    <xf numFmtId="4" fontId="28" fillId="0" borderId="82" xfId="103" applyNumberFormat="1" applyFont="1" applyFill="1" applyBorder="1" applyAlignment="1">
      <alignment horizontal="left"/>
    </xf>
    <xf numFmtId="0" fontId="56" fillId="24" borderId="0" xfId="3" applyFont="1" applyFill="1" applyBorder="1" applyAlignment="1">
      <alignment horizontal="center"/>
    </xf>
    <xf numFmtId="169" fontId="37" fillId="24" borderId="1" xfId="0" applyNumberFormat="1" applyFont="1" applyFill="1" applyBorder="1" applyAlignment="1">
      <alignment horizontal="right"/>
    </xf>
    <xf numFmtId="0" fontId="28" fillId="0" borderId="0" xfId="1" applyFont="1" applyFill="1" applyAlignment="1">
      <alignment horizontal="center"/>
    </xf>
    <xf numFmtId="0" fontId="2" fillId="2" borderId="0" xfId="1" applyFont="1" applyFill="1" applyAlignment="1">
      <alignment horizontal="left" vertical="top" wrapText="1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4" fontId="2" fillId="2" borderId="2" xfId="0" applyNumberFormat="1" applyFont="1" applyFill="1" applyBorder="1" applyAlignment="1" applyProtection="1">
      <alignment vertical="center"/>
      <protection locked="0"/>
    </xf>
  </cellXfs>
  <cellStyles count="122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33"/>
    <cellStyle name="Comma 3 2" xfId="112"/>
    <cellStyle name="Comma 4 2" xfId="34"/>
    <cellStyle name="Comma_ANALISIS EL PUERTO" xfId="4"/>
    <cellStyle name="Comma_ANALISIS EL PUERTO_PRES. 62-08 ACUEDUCTO SABANA YEGUA Y TABARA ABAJO, AZUA (desenlazado)" xfId="118"/>
    <cellStyle name="Euro" xfId="35"/>
    <cellStyle name="Explanatory Text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Good" xfId="44"/>
    <cellStyle name="Heading 1" xfId="45"/>
    <cellStyle name="Heading 2" xfId="46"/>
    <cellStyle name="Heading 3" xfId="47"/>
    <cellStyle name="Heading 4" xfId="48"/>
    <cellStyle name="Input" xfId="49"/>
    <cellStyle name="Linked Cell" xfId="50"/>
    <cellStyle name="Millares" xfId="97" builtinId="3"/>
    <cellStyle name="Millares 10 2" xfId="104"/>
    <cellStyle name="Millares 11" xfId="80"/>
    <cellStyle name="Millares 16" xfId="51"/>
    <cellStyle name="Millares 19" xfId="110"/>
    <cellStyle name="Millares 2" xfId="52"/>
    <cellStyle name="Millares 2 2" xfId="53"/>
    <cellStyle name="Millares 2 2 2" xfId="93"/>
    <cellStyle name="Millares 3" xfId="54"/>
    <cellStyle name="Millares 3 2" xfId="91"/>
    <cellStyle name="Millares 3 3" xfId="82"/>
    <cellStyle name="Millares 3 3 2" xfId="114"/>
    <cellStyle name="Millares 3 3 2 3" xfId="107"/>
    <cellStyle name="Millares 3_111-12 ac neyba zona alta" xfId="2"/>
    <cellStyle name="Millares 4" xfId="55"/>
    <cellStyle name="Millares 4 2" xfId="87"/>
    <cellStyle name="Millares 5 3" xfId="78"/>
    <cellStyle name="Millares 8" xfId="89"/>
    <cellStyle name="Millares 8 2" xfId="116"/>
    <cellStyle name="Millares 9" xfId="86"/>
    <cellStyle name="Millares 9 4" xfId="117"/>
    <cellStyle name="Millares_114-08 PRESUP. ADICIONALES OBRA DE TOMA RIO SOCO SAN PEDRO 2" xfId="106"/>
    <cellStyle name="Millares_CUB04 F.N. AC.VILLA BAO" xfId="121"/>
    <cellStyle name="Millares_hoja de calculo para alcantarillado JARABACOA" xfId="115"/>
    <cellStyle name="Millares_NUEVO FORMATO DE PRESUPUESTOS" xfId="72"/>
    <cellStyle name="Millares_planta cayetano germosen" xfId="105"/>
    <cellStyle name="Millares_PLANTA TRATAMIENTO DE TIREO CONSTANZA" xfId="101"/>
    <cellStyle name="Millares_rec. 1 al 314-04 ac. mult. sabana larga-hato viejo-potroso" xfId="99"/>
    <cellStyle name="Millares_rec. 1 al 314-04 ac. mult. sabana larga-hato viejo-potroso 2" xfId="102"/>
    <cellStyle name="Moneda 2" xfId="92"/>
    <cellStyle name="Moneda 3" xfId="108"/>
    <cellStyle name="No-definido" xfId="56"/>
    <cellStyle name="Normal" xfId="0" builtinId="0"/>
    <cellStyle name="Normal - Style1" xfId="57"/>
    <cellStyle name="Normal 10" xfId="81"/>
    <cellStyle name="Normal 10 2" xfId="95"/>
    <cellStyle name="Normal 13 2" xfId="83"/>
    <cellStyle name="Normal 19" xfId="1"/>
    <cellStyle name="Normal 2" xfId="58"/>
    <cellStyle name="Normal 2 2" xfId="59"/>
    <cellStyle name="Normal 2 2 2" xfId="103"/>
    <cellStyle name="Normal 2 3" xfId="73"/>
    <cellStyle name="Normal 2_07-09 presupu..." xfId="60"/>
    <cellStyle name="Normal 3" xfId="61"/>
    <cellStyle name="Normal 31_correccion de averia ac.hatillo prov.hato mayor oct.2011 2" xfId="84"/>
    <cellStyle name="Normal 4" xfId="62"/>
    <cellStyle name="Normal 42" xfId="98"/>
    <cellStyle name="Normal 5" xfId="63"/>
    <cellStyle name="Normal 5 2 2" xfId="71"/>
    <cellStyle name="Normal 6" xfId="76"/>
    <cellStyle name="Normal 7" xfId="85"/>
    <cellStyle name="Normal 9 4" xfId="113"/>
    <cellStyle name="Normal_102-09 const. dique y reh. toma lateral exist. AC. EL CACIQUE" xfId="90"/>
    <cellStyle name="Normal_158-09 TERMINACION AC. LA GINA" xfId="111"/>
    <cellStyle name="Normal_365-04 pta. trat. 50 lps rapida para acueducto LAS MATAS DE FARFAN" xfId="119"/>
    <cellStyle name="Normal_55-09 Equipamiento Pozos Ac. Rural El Llano" xfId="77"/>
    <cellStyle name="Normal_ANALISIS EL PUERTO" xfId="3"/>
    <cellStyle name="Normal_ANALISIS EL PUERTO 2" xfId="88"/>
    <cellStyle name="Normal_Copia de Analisis PARA PRESUPUESTO OBRAS PUBLICA df enero 2004" xfId="5"/>
    <cellStyle name="Normal_Copia de Rec. no.2 294-04 (del pres. modificado)   Ac. santana catalina parte A" xfId="100"/>
    <cellStyle name="Normal_CUB04 F.N. AC.VILLA BAO" xfId="120"/>
    <cellStyle name="Normal_Hoja1" xfId="79"/>
    <cellStyle name="Normal_PRES 059-09 REHABIL. PLANTA DE TRATAMIENTO DE 80 LPS RAPIDA, AC. HATO DEL YAQUE" xfId="74"/>
    <cellStyle name="Normal_Presupuesto" xfId="96"/>
    <cellStyle name="Normal_REC. 1 No.204-05 AL AC. LA ANGELINA-LA CANA-Las guaranas-" xfId="109"/>
    <cellStyle name="Note" xfId="64"/>
    <cellStyle name="Output" xfId="65"/>
    <cellStyle name="Percent 2" xfId="66"/>
    <cellStyle name="Porcentaje" xfId="94" builtinId="5"/>
    <cellStyle name="Porcentual 2" xfId="67"/>
    <cellStyle name="Porcentual 2 2" xfId="75"/>
    <cellStyle name="Porcentual 5" xfId="68"/>
    <cellStyle name="Title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RUTH/2020/ANALIS%20GUANUM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AC. LOS LIMONES ACERO "/>
      <sheetName val="AC. LOS LIMONES HIERRO DUCTIL"/>
      <sheetName val="AC. LOS LIMONES G.R.P (2)"/>
      <sheetName val="MOV. TIERRA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 BUENOS AIRES"/>
      <sheetName val="mov. tierra (2)"/>
      <sheetName val="Hoja1"/>
      <sheetName val="ALCANT. OPCION 1"/>
      <sheetName val="Analisis de Costos Generales"/>
      <sheetName val="Tarifarios Equipos 2018"/>
      <sheetName val="Análisis Por Hacer organizados"/>
      <sheetName val="mov. tierra"/>
    </sheetNames>
    <sheetDataSet>
      <sheetData sheetId="0">
        <row r="28">
          <cell r="A28">
            <v>4.0999999999999996</v>
          </cell>
          <cell r="B28" t="str">
            <v xml:space="preserve">TUBERIA Ø3" PVC SRD - 26 C/JUNTA GOMA </v>
          </cell>
        </row>
      </sheetData>
      <sheetData sheetId="1"/>
      <sheetData sheetId="2"/>
      <sheetData sheetId="3"/>
      <sheetData sheetId="4"/>
      <sheetData sheetId="5">
        <row r="46">
          <cell r="F46">
            <v>2035.8775999999998</v>
          </cell>
        </row>
      </sheetData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1074"/>
  <sheetViews>
    <sheetView showGridLines="0" view="pageBreakPreview" topLeftCell="B231" zoomScale="130" zoomScaleNormal="100" zoomScaleSheetLayoutView="130" workbookViewId="0">
      <selection activeCell="H251" sqref="H251"/>
    </sheetView>
  </sheetViews>
  <sheetFormatPr baseColWidth="10" defaultRowHeight="12.75" x14ac:dyDescent="0.2"/>
  <cols>
    <col min="1" max="1" width="5.7109375" style="156" customWidth="1"/>
    <col min="2" max="2" width="4.85546875" style="175" customWidth="1"/>
    <col min="3" max="3" width="40.28515625" style="156" customWidth="1"/>
    <col min="4" max="4" width="12.42578125" style="156" customWidth="1"/>
    <col min="5" max="5" width="8" style="156" bestFit="1" customWidth="1"/>
    <col min="6" max="6" width="16.28515625" style="156" customWidth="1"/>
    <col min="7" max="7" width="12.5703125" style="156" bestFit="1" customWidth="1"/>
    <col min="8" max="8" width="17.28515625" style="156" bestFit="1" customWidth="1"/>
    <col min="9" max="16384" width="11.42578125" style="156"/>
  </cols>
  <sheetData>
    <row r="2" spans="2:8" ht="13.5" thickBot="1" x14ac:dyDescent="0.25">
      <c r="C2" s="176" t="s">
        <v>141</v>
      </c>
      <c r="D2" s="177"/>
      <c r="E2" s="178"/>
      <c r="F2" s="177"/>
      <c r="G2" s="177"/>
    </row>
    <row r="3" spans="2:8" ht="13.5" thickTop="1" x14ac:dyDescent="0.2">
      <c r="C3" s="179" t="s">
        <v>20</v>
      </c>
      <c r="D3" s="180">
        <v>10</v>
      </c>
      <c r="E3" s="181" t="s">
        <v>19</v>
      </c>
      <c r="F3" s="180">
        <v>100</v>
      </c>
      <c r="G3" s="182">
        <f t="shared" ref="G3:G8" si="0">ROUND(D3*F3,2)</f>
        <v>1000</v>
      </c>
    </row>
    <row r="4" spans="2:8" x14ac:dyDescent="0.2">
      <c r="C4" s="183" t="s">
        <v>142</v>
      </c>
      <c r="D4" s="184">
        <v>1</v>
      </c>
      <c r="E4" s="185" t="s">
        <v>16</v>
      </c>
      <c r="F4" s="184">
        <v>3500</v>
      </c>
      <c r="G4" s="186">
        <f t="shared" si="0"/>
        <v>3500</v>
      </c>
      <c r="H4" s="187"/>
    </row>
    <row r="5" spans="2:8" x14ac:dyDescent="0.2">
      <c r="C5" s="183" t="s">
        <v>143</v>
      </c>
      <c r="D5" s="184">
        <v>1</v>
      </c>
      <c r="E5" s="185" t="s">
        <v>16</v>
      </c>
      <c r="F5" s="184">
        <v>715.67</v>
      </c>
      <c r="G5" s="186">
        <f t="shared" si="0"/>
        <v>715.67</v>
      </c>
      <c r="H5" s="187"/>
    </row>
    <row r="6" spans="2:8" x14ac:dyDescent="0.2">
      <c r="C6" s="188" t="s">
        <v>144</v>
      </c>
      <c r="D6" s="184">
        <v>0.25</v>
      </c>
      <c r="E6" s="185" t="s">
        <v>16</v>
      </c>
      <c r="F6" s="184">
        <v>1500</v>
      </c>
      <c r="G6" s="186">
        <f t="shared" si="0"/>
        <v>375</v>
      </c>
      <c r="H6" s="187"/>
    </row>
    <row r="7" spans="2:8" x14ac:dyDescent="0.2">
      <c r="C7" s="188" t="s">
        <v>145</v>
      </c>
      <c r="D7" s="184">
        <v>1</v>
      </c>
      <c r="E7" s="185" t="s">
        <v>16</v>
      </c>
      <c r="F7" s="184">
        <v>1318</v>
      </c>
      <c r="G7" s="186">
        <f t="shared" si="0"/>
        <v>1318</v>
      </c>
      <c r="H7" s="187"/>
    </row>
    <row r="8" spans="2:8" ht="13.5" thickBot="1" x14ac:dyDescent="0.25">
      <c r="C8" s="189" t="s">
        <v>146</v>
      </c>
      <c r="D8" s="190">
        <v>1</v>
      </c>
      <c r="E8" s="191" t="s">
        <v>16</v>
      </c>
      <c r="F8" s="190">
        <v>7710.87</v>
      </c>
      <c r="G8" s="192">
        <f t="shared" si="0"/>
        <v>7710.87</v>
      </c>
      <c r="H8" s="187"/>
    </row>
    <row r="9" spans="2:8" ht="13.5" thickTop="1" x14ac:dyDescent="0.2">
      <c r="C9" s="193" t="s">
        <v>117</v>
      </c>
      <c r="D9" s="194">
        <v>999</v>
      </c>
      <c r="E9" s="195" t="s">
        <v>147</v>
      </c>
      <c r="F9" s="196" t="s">
        <v>148</v>
      </c>
      <c r="G9" s="197">
        <f>SUM(G3:G8)</f>
        <v>14619.54</v>
      </c>
      <c r="H9" s="187"/>
    </row>
    <row r="10" spans="2:8" ht="13.5" thickBot="1" x14ac:dyDescent="0.25">
      <c r="C10" s="198"/>
      <c r="D10" s="199"/>
      <c r="E10" s="200"/>
      <c r="F10" s="201" t="s">
        <v>149</v>
      </c>
      <c r="G10" s="202">
        <f>G9/D9</f>
        <v>14.634174174174175</v>
      </c>
      <c r="H10" s="187"/>
    </row>
    <row r="11" spans="2:8" ht="13.5" thickTop="1" x14ac:dyDescent="0.2">
      <c r="C11" s="187"/>
      <c r="D11" s="187"/>
      <c r="E11" s="187"/>
      <c r="F11" s="187"/>
      <c r="G11" s="187"/>
      <c r="H11" s="187"/>
    </row>
    <row r="12" spans="2:8" ht="15.75" x14ac:dyDescent="0.25">
      <c r="B12" s="203"/>
      <c r="C12" s="204" t="s">
        <v>9</v>
      </c>
      <c r="D12" s="187"/>
      <c r="E12" s="187"/>
      <c r="F12" s="187"/>
      <c r="G12" s="187"/>
      <c r="H12" s="187"/>
    </row>
    <row r="13" spans="2:8" x14ac:dyDescent="0.2">
      <c r="B13" s="203"/>
      <c r="C13" s="187"/>
      <c r="D13" s="187"/>
      <c r="E13" s="187"/>
      <c r="F13" s="187"/>
      <c r="G13" s="187"/>
      <c r="H13" s="187"/>
    </row>
    <row r="14" spans="2:8" x14ac:dyDescent="0.2">
      <c r="B14" s="203"/>
      <c r="C14" s="205" t="s">
        <v>150</v>
      </c>
      <c r="D14" s="206"/>
      <c r="E14" s="206"/>
      <c r="F14" s="207"/>
      <c r="G14" s="208"/>
      <c r="H14" s="187"/>
    </row>
    <row r="15" spans="2:8" ht="13.5" thickBot="1" x14ac:dyDescent="0.25">
      <c r="B15" s="203"/>
      <c r="C15" s="205" t="s">
        <v>151</v>
      </c>
      <c r="D15" s="209"/>
      <c r="E15" s="206"/>
      <c r="F15" s="210"/>
      <c r="G15" s="208"/>
      <c r="H15" s="187"/>
    </row>
    <row r="16" spans="2:8" ht="13.5" thickTop="1" x14ac:dyDescent="0.2">
      <c r="B16" s="203"/>
      <c r="C16" s="211" t="s">
        <v>152</v>
      </c>
      <c r="D16" s="212">
        <v>1</v>
      </c>
      <c r="E16" s="213" t="s">
        <v>121</v>
      </c>
      <c r="F16" s="212">
        <v>1250.8</v>
      </c>
      <c r="G16" s="214">
        <f>ROUND(D16*F16,2)</f>
        <v>1250.8</v>
      </c>
      <c r="H16" s="187"/>
    </row>
    <row r="17" spans="2:8" x14ac:dyDescent="0.2">
      <c r="B17" s="203"/>
      <c r="C17" s="215" t="s">
        <v>153</v>
      </c>
      <c r="D17" s="216">
        <v>3.2</v>
      </c>
      <c r="E17" s="217" t="s">
        <v>154</v>
      </c>
      <c r="F17" s="216">
        <v>210</v>
      </c>
      <c r="G17" s="218">
        <f>ROUND(D17*F17,2)</f>
        <v>672</v>
      </c>
      <c r="H17" s="187"/>
    </row>
    <row r="18" spans="2:8" x14ac:dyDescent="0.2">
      <c r="B18" s="203"/>
      <c r="C18" s="215" t="s">
        <v>155</v>
      </c>
      <c r="D18" s="216">
        <v>20</v>
      </c>
      <c r="E18" s="217" t="s">
        <v>113</v>
      </c>
      <c r="F18" s="216">
        <f>G17</f>
        <v>672</v>
      </c>
      <c r="G18" s="218">
        <f>ROUND(D18*F18,2)/100</f>
        <v>134.4</v>
      </c>
      <c r="H18" s="187"/>
    </row>
    <row r="19" spans="2:8" x14ac:dyDescent="0.2">
      <c r="B19" s="203"/>
      <c r="C19" s="215" t="s">
        <v>156</v>
      </c>
      <c r="D19" s="216">
        <v>1</v>
      </c>
      <c r="E19" s="217" t="s">
        <v>121</v>
      </c>
      <c r="F19" s="216">
        <v>162.5</v>
      </c>
      <c r="G19" s="218">
        <f>ROUND(D19*F19,2)</f>
        <v>162.5</v>
      </c>
      <c r="H19" s="187"/>
    </row>
    <row r="20" spans="2:8" ht="13.5" thickBot="1" x14ac:dyDescent="0.25">
      <c r="B20" s="203"/>
      <c r="C20" s="219"/>
      <c r="D20" s="220"/>
      <c r="E20" s="219"/>
      <c r="F20" s="221" t="s">
        <v>157</v>
      </c>
      <c r="G20" s="222">
        <f>SUM(G16:G19)</f>
        <v>2219.6999999999998</v>
      </c>
      <c r="H20" s="187"/>
    </row>
    <row r="21" spans="2:8" ht="13.5" thickTop="1" x14ac:dyDescent="0.2">
      <c r="B21" s="203"/>
      <c r="C21" s="223" t="s">
        <v>158</v>
      </c>
      <c r="D21" s="224">
        <v>20.8</v>
      </c>
      <c r="E21" s="225" t="s">
        <v>159</v>
      </c>
      <c r="F21" s="226" t="s">
        <v>160</v>
      </c>
      <c r="G21" s="227">
        <f>G20/D21</f>
        <v>106.71634615384615</v>
      </c>
      <c r="H21" s="187"/>
    </row>
    <row r="22" spans="2:8" x14ac:dyDescent="0.2">
      <c r="B22" s="203"/>
      <c r="C22" s="228" t="s">
        <v>161</v>
      </c>
      <c r="D22" s="229">
        <v>16.7</v>
      </c>
      <c r="E22" s="230" t="s">
        <v>159</v>
      </c>
      <c r="F22" s="231" t="s">
        <v>160</v>
      </c>
      <c r="G22" s="232">
        <f>G20/D22</f>
        <v>132.91616766467067</v>
      </c>
      <c r="H22" s="187"/>
    </row>
    <row r="23" spans="2:8" x14ac:dyDescent="0.2">
      <c r="B23" s="203"/>
      <c r="C23" s="233" t="s">
        <v>162</v>
      </c>
      <c r="D23" s="229">
        <v>12.5</v>
      </c>
      <c r="E23" s="230" t="s">
        <v>159</v>
      </c>
      <c r="F23" s="231" t="s">
        <v>160</v>
      </c>
      <c r="G23" s="234">
        <f>G20/D23</f>
        <v>177.57599999999999</v>
      </c>
      <c r="H23" s="187"/>
    </row>
    <row r="24" spans="2:8" x14ac:dyDescent="0.2">
      <c r="B24" s="203"/>
      <c r="C24" s="233" t="s">
        <v>163</v>
      </c>
      <c r="D24" s="229">
        <v>14.15</v>
      </c>
      <c r="E24" s="230" t="s">
        <v>159</v>
      </c>
      <c r="F24" s="231" t="s">
        <v>160</v>
      </c>
      <c r="G24" s="234">
        <f>G20/D24</f>
        <v>156.86925795053003</v>
      </c>
      <c r="H24" s="187"/>
    </row>
    <row r="25" spans="2:8" x14ac:dyDescent="0.2">
      <c r="B25" s="203"/>
      <c r="C25" s="233" t="s">
        <v>164</v>
      </c>
      <c r="D25" s="229">
        <v>11.83</v>
      </c>
      <c r="E25" s="230" t="s">
        <v>159</v>
      </c>
      <c r="F25" s="231" t="s">
        <v>160</v>
      </c>
      <c r="G25" s="234">
        <f>G20/D25</f>
        <v>187.63313609467454</v>
      </c>
      <c r="H25" s="187"/>
    </row>
    <row r="26" spans="2:8" x14ac:dyDescent="0.2">
      <c r="B26" s="203"/>
      <c r="C26" s="233" t="s">
        <v>165</v>
      </c>
      <c r="D26" s="229">
        <v>45.2</v>
      </c>
      <c r="E26" s="230" t="s">
        <v>159</v>
      </c>
      <c r="F26" s="231" t="s">
        <v>160</v>
      </c>
      <c r="G26" s="234">
        <f>G20/D26</f>
        <v>49.108407079646014</v>
      </c>
      <c r="H26" s="187"/>
    </row>
    <row r="27" spans="2:8" ht="13.5" thickBot="1" x14ac:dyDescent="0.25">
      <c r="B27" s="203"/>
      <c r="C27" s="235" t="s">
        <v>166</v>
      </c>
      <c r="D27" s="236">
        <v>67.81</v>
      </c>
      <c r="E27" s="237" t="s">
        <v>167</v>
      </c>
      <c r="F27" s="238" t="s">
        <v>168</v>
      </c>
      <c r="G27" s="239">
        <f>G20/D27</f>
        <v>32.734110013272378</v>
      </c>
      <c r="H27" s="187"/>
    </row>
    <row r="28" spans="2:8" ht="13.5" thickTop="1" x14ac:dyDescent="0.2">
      <c r="B28" s="203"/>
      <c r="C28" s="240"/>
      <c r="D28" s="241"/>
      <c r="E28" s="241"/>
      <c r="F28" s="242"/>
      <c r="G28" s="243"/>
      <c r="H28" s="187"/>
    </row>
    <row r="29" spans="2:8" ht="13.5" thickBot="1" x14ac:dyDescent="0.25">
      <c r="B29" s="203"/>
      <c r="C29" s="240" t="s">
        <v>169</v>
      </c>
      <c r="D29" s="244"/>
      <c r="E29" s="241"/>
      <c r="F29" s="245"/>
      <c r="G29" s="243"/>
      <c r="H29" s="187"/>
    </row>
    <row r="30" spans="2:8" ht="13.5" thickTop="1" x14ac:dyDescent="0.2">
      <c r="B30" s="203"/>
      <c r="C30" s="211" t="s">
        <v>152</v>
      </c>
      <c r="D30" s="212">
        <v>1</v>
      </c>
      <c r="E30" s="213" t="s">
        <v>121</v>
      </c>
      <c r="F30" s="212">
        <v>3600.39</v>
      </c>
      <c r="G30" s="214">
        <f>ROUND(D30*F30,2)</f>
        <v>3600.39</v>
      </c>
      <c r="H30" s="187"/>
    </row>
    <row r="31" spans="2:8" x14ac:dyDescent="0.2">
      <c r="B31" s="203"/>
      <c r="C31" s="215" t="s">
        <v>153</v>
      </c>
      <c r="D31" s="216">
        <v>5.12</v>
      </c>
      <c r="E31" s="217" t="s">
        <v>154</v>
      </c>
      <c r="F31" s="216">
        <v>225</v>
      </c>
      <c r="G31" s="218">
        <f>ROUND(D31*F31,2)</f>
        <v>1152</v>
      </c>
      <c r="H31" s="187"/>
    </row>
    <row r="32" spans="2:8" x14ac:dyDescent="0.2">
      <c r="B32" s="203"/>
      <c r="C32" s="215" t="s">
        <v>155</v>
      </c>
      <c r="D32" s="216">
        <v>20</v>
      </c>
      <c r="E32" s="217" t="s">
        <v>113</v>
      </c>
      <c r="F32" s="216">
        <f>G31</f>
        <v>1152</v>
      </c>
      <c r="G32" s="218">
        <f>ROUND(D32*F32,2)/100</f>
        <v>230.4</v>
      </c>
      <c r="H32" s="187"/>
    </row>
    <row r="33" spans="2:8" x14ac:dyDescent="0.2">
      <c r="B33" s="203"/>
      <c r="C33" s="215" t="s">
        <v>170</v>
      </c>
      <c r="D33" s="216">
        <v>1</v>
      </c>
      <c r="E33" s="217" t="s">
        <v>14</v>
      </c>
      <c r="F33" s="216">
        <v>150</v>
      </c>
      <c r="G33" s="218">
        <f>ROUND(D33*F33,2)</f>
        <v>150</v>
      </c>
      <c r="H33" s="187"/>
    </row>
    <row r="34" spans="2:8" x14ac:dyDescent="0.2">
      <c r="B34" s="203"/>
      <c r="C34" s="215" t="s">
        <v>156</v>
      </c>
      <c r="D34" s="216">
        <v>1</v>
      </c>
      <c r="E34" s="217" t="s">
        <v>121</v>
      </c>
      <c r="F34" s="216">
        <v>162.5</v>
      </c>
      <c r="G34" s="218">
        <f>ROUND(D34*F34,2)</f>
        <v>162.5</v>
      </c>
      <c r="H34" s="187"/>
    </row>
    <row r="35" spans="2:8" ht="13.5" thickBot="1" x14ac:dyDescent="0.25">
      <c r="B35" s="203"/>
      <c r="C35" s="246"/>
      <c r="D35" s="247"/>
      <c r="E35" s="246"/>
      <c r="F35" s="248" t="s">
        <v>157</v>
      </c>
      <c r="G35" s="249">
        <f>SUM(G30:G34)</f>
        <v>5295.2899999999991</v>
      </c>
      <c r="H35" s="187"/>
    </row>
    <row r="36" spans="2:8" ht="13.5" thickTop="1" x14ac:dyDescent="0.2">
      <c r="B36" s="203"/>
      <c r="C36" s="250" t="s">
        <v>158</v>
      </c>
      <c r="D36" s="251">
        <v>63.5</v>
      </c>
      <c r="E36" s="252" t="s">
        <v>159</v>
      </c>
      <c r="F36" s="253" t="s">
        <v>160</v>
      </c>
      <c r="G36" s="254">
        <f>+G35/D36</f>
        <v>83.390393700787385</v>
      </c>
      <c r="H36" s="187"/>
    </row>
    <row r="37" spans="2:8" x14ac:dyDescent="0.2">
      <c r="B37" s="203"/>
      <c r="C37" s="228" t="s">
        <v>171</v>
      </c>
      <c r="D37" s="255">
        <v>60.25</v>
      </c>
      <c r="E37" s="230" t="s">
        <v>159</v>
      </c>
      <c r="F37" s="256" t="s">
        <v>160</v>
      </c>
      <c r="G37" s="257">
        <f>+G35/D37</f>
        <v>87.888630705394178</v>
      </c>
      <c r="H37" s="187"/>
    </row>
    <row r="38" spans="2:8" x14ac:dyDescent="0.2">
      <c r="B38" s="203"/>
      <c r="C38" s="228" t="s">
        <v>172</v>
      </c>
      <c r="D38" s="255">
        <v>64</v>
      </c>
      <c r="E38" s="230" t="s">
        <v>159</v>
      </c>
      <c r="F38" s="256" t="s">
        <v>160</v>
      </c>
      <c r="G38" s="257">
        <f>+G35/D38</f>
        <v>82.738906249999985</v>
      </c>
      <c r="H38" s="187"/>
    </row>
    <row r="39" spans="2:8" x14ac:dyDescent="0.2">
      <c r="B39" s="203"/>
      <c r="C39" s="228" t="s">
        <v>173</v>
      </c>
      <c r="D39" s="255">
        <v>50.25</v>
      </c>
      <c r="E39" s="230" t="s">
        <v>159</v>
      </c>
      <c r="F39" s="256" t="s">
        <v>160</v>
      </c>
      <c r="G39" s="257">
        <f>+G35/D39</f>
        <v>105.3789054726368</v>
      </c>
      <c r="H39" s="187"/>
    </row>
    <row r="40" spans="2:8" x14ac:dyDescent="0.2">
      <c r="B40" s="203"/>
      <c r="C40" s="228" t="s">
        <v>174</v>
      </c>
      <c r="D40" s="255">
        <v>25.13</v>
      </c>
      <c r="E40" s="230" t="s">
        <v>159</v>
      </c>
      <c r="F40" s="256" t="s">
        <v>160</v>
      </c>
      <c r="G40" s="257">
        <f>+G35/D40</f>
        <v>210.71587743732587</v>
      </c>
      <c r="H40" s="187"/>
    </row>
    <row r="41" spans="2:8" x14ac:dyDescent="0.2">
      <c r="B41" s="203"/>
      <c r="C41" s="228" t="s">
        <v>175</v>
      </c>
      <c r="D41" s="255">
        <v>22</v>
      </c>
      <c r="E41" s="230" t="s">
        <v>159</v>
      </c>
      <c r="F41" s="256" t="s">
        <v>160</v>
      </c>
      <c r="G41" s="257">
        <f>+G35/D41</f>
        <v>240.69499999999996</v>
      </c>
      <c r="H41" s="187"/>
    </row>
    <row r="42" spans="2:8" x14ac:dyDescent="0.2">
      <c r="B42" s="203"/>
      <c r="C42" s="228" t="s">
        <v>176</v>
      </c>
      <c r="D42" s="255">
        <v>34.270000000000003</v>
      </c>
      <c r="E42" s="230" t="s">
        <v>159</v>
      </c>
      <c r="F42" s="256" t="s">
        <v>160</v>
      </c>
      <c r="G42" s="257">
        <f>+G35/D42</f>
        <v>154.5167785234899</v>
      </c>
      <c r="H42" s="187"/>
    </row>
    <row r="43" spans="2:8" x14ac:dyDescent="0.2">
      <c r="B43" s="203"/>
      <c r="C43" s="233" t="s">
        <v>162</v>
      </c>
      <c r="D43" s="255">
        <v>27.5</v>
      </c>
      <c r="E43" s="230" t="s">
        <v>159</v>
      </c>
      <c r="F43" s="256" t="s">
        <v>160</v>
      </c>
      <c r="G43" s="257">
        <f>+G35/D43</f>
        <v>192.55599999999995</v>
      </c>
      <c r="H43" s="187"/>
    </row>
    <row r="44" spans="2:8" x14ac:dyDescent="0.2">
      <c r="B44" s="203"/>
      <c r="C44" s="228" t="s">
        <v>177</v>
      </c>
      <c r="D44" s="255">
        <v>45.23</v>
      </c>
      <c r="E44" s="230" t="s">
        <v>159</v>
      </c>
      <c r="F44" s="256" t="s">
        <v>160</v>
      </c>
      <c r="G44" s="257">
        <f>+G35/D44</f>
        <v>117.07472916206056</v>
      </c>
      <c r="H44" s="187"/>
    </row>
    <row r="45" spans="2:8" x14ac:dyDescent="0.2">
      <c r="B45" s="203"/>
      <c r="C45" s="228" t="s">
        <v>178</v>
      </c>
      <c r="D45" s="255">
        <v>36.5</v>
      </c>
      <c r="E45" s="230" t="s">
        <v>159</v>
      </c>
      <c r="F45" s="256" t="s">
        <v>160</v>
      </c>
      <c r="G45" s="257">
        <f>+G35/D45</f>
        <v>145.07643835616435</v>
      </c>
      <c r="H45" s="187"/>
    </row>
    <row r="46" spans="2:8" x14ac:dyDescent="0.2">
      <c r="B46" s="203"/>
      <c r="C46" s="228" t="s">
        <v>179</v>
      </c>
      <c r="D46" s="255">
        <v>57.68</v>
      </c>
      <c r="E46" s="230" t="s">
        <v>159</v>
      </c>
      <c r="F46" s="256" t="s">
        <v>160</v>
      </c>
      <c r="G46" s="257">
        <f>+G35/D46</f>
        <v>91.804611650485427</v>
      </c>
      <c r="H46" s="187"/>
    </row>
    <row r="47" spans="2:8" x14ac:dyDescent="0.2">
      <c r="B47" s="203"/>
      <c r="C47" s="228" t="s">
        <v>180</v>
      </c>
      <c r="D47" s="255">
        <v>22</v>
      </c>
      <c r="E47" s="230" t="s">
        <v>159</v>
      </c>
      <c r="F47" s="256" t="s">
        <v>160</v>
      </c>
      <c r="G47" s="257">
        <f>+G35/D47</f>
        <v>240.69499999999996</v>
      </c>
      <c r="H47" s="187"/>
    </row>
    <row r="48" spans="2:8" x14ac:dyDescent="0.2">
      <c r="B48" s="203"/>
      <c r="C48" s="228" t="s">
        <v>181</v>
      </c>
      <c r="D48" s="255">
        <v>22.43</v>
      </c>
      <c r="E48" s="230" t="s">
        <v>159</v>
      </c>
      <c r="F48" s="256" t="s">
        <v>160</v>
      </c>
      <c r="G48" s="257">
        <f>+D48</f>
        <v>22.43</v>
      </c>
      <c r="H48" s="187"/>
    </row>
    <row r="49" spans="2:8" x14ac:dyDescent="0.2">
      <c r="B49" s="203"/>
      <c r="C49" s="228" t="s">
        <v>182</v>
      </c>
      <c r="D49" s="255">
        <v>26.43</v>
      </c>
      <c r="E49" s="230" t="s">
        <v>159</v>
      </c>
      <c r="F49" s="256" t="s">
        <v>160</v>
      </c>
      <c r="G49" s="257">
        <f>+G35/D49</f>
        <v>200.35149451381002</v>
      </c>
      <c r="H49" s="187"/>
    </row>
    <row r="50" spans="2:8" x14ac:dyDescent="0.2">
      <c r="B50" s="203"/>
      <c r="C50" s="228" t="s">
        <v>183</v>
      </c>
      <c r="D50" s="255">
        <v>46.87</v>
      </c>
      <c r="E50" s="230" t="s">
        <v>159</v>
      </c>
      <c r="F50" s="256" t="s">
        <v>160</v>
      </c>
      <c r="G50" s="257">
        <f>+G35/D50</f>
        <v>112.97823767868572</v>
      </c>
      <c r="H50" s="187"/>
    </row>
    <row r="51" spans="2:8" x14ac:dyDescent="0.2">
      <c r="B51" s="203"/>
      <c r="C51" s="258"/>
      <c r="D51" s="259"/>
      <c r="E51" s="258"/>
      <c r="F51" s="259"/>
      <c r="G51" s="259"/>
      <c r="H51" s="187"/>
    </row>
    <row r="52" spans="2:8" ht="13.5" thickBot="1" x14ac:dyDescent="0.25">
      <c r="B52" s="203"/>
      <c r="C52" s="205" t="s">
        <v>184</v>
      </c>
      <c r="D52" s="209"/>
      <c r="E52" s="206"/>
      <c r="F52" s="210"/>
      <c r="G52" s="208"/>
      <c r="H52" s="187"/>
    </row>
    <row r="53" spans="2:8" ht="13.5" thickTop="1" x14ac:dyDescent="0.2">
      <c r="B53" s="203"/>
      <c r="C53" s="260" t="s">
        <v>152</v>
      </c>
      <c r="D53" s="212">
        <v>1</v>
      </c>
      <c r="E53" s="213" t="s">
        <v>121</v>
      </c>
      <c r="F53" s="212">
        <v>3600.39</v>
      </c>
      <c r="G53" s="214">
        <f>ROUND(D53*F53,2)</f>
        <v>3600.39</v>
      </c>
      <c r="H53" s="187"/>
    </row>
    <row r="54" spans="2:8" x14ac:dyDescent="0.2">
      <c r="B54" s="203"/>
      <c r="C54" s="215" t="s">
        <v>185</v>
      </c>
      <c r="D54" s="261">
        <v>1</v>
      </c>
      <c r="E54" s="262" t="s">
        <v>121</v>
      </c>
      <c r="F54" s="261">
        <v>1200</v>
      </c>
      <c r="G54" s="218">
        <f>ROUND(D54*F54,2)</f>
        <v>1200</v>
      </c>
      <c r="H54" s="187"/>
    </row>
    <row r="55" spans="2:8" x14ac:dyDescent="0.2">
      <c r="B55" s="203"/>
      <c r="C55" s="215" t="s">
        <v>153</v>
      </c>
      <c r="D55" s="216">
        <v>5.12</v>
      </c>
      <c r="E55" s="217" t="s">
        <v>154</v>
      </c>
      <c r="F55" s="216">
        <v>225</v>
      </c>
      <c r="G55" s="218">
        <f>ROUND(D55*F55,2)</f>
        <v>1152</v>
      </c>
      <c r="H55" s="187"/>
    </row>
    <row r="56" spans="2:8" x14ac:dyDescent="0.2">
      <c r="B56" s="203"/>
      <c r="C56" s="215" t="s">
        <v>155</v>
      </c>
      <c r="D56" s="216">
        <v>20</v>
      </c>
      <c r="E56" s="217" t="s">
        <v>113</v>
      </c>
      <c r="F56" s="216">
        <f>G55</f>
        <v>1152</v>
      </c>
      <c r="G56" s="218">
        <f>ROUND(D56*F56,2)/100</f>
        <v>230.4</v>
      </c>
      <c r="H56" s="187"/>
    </row>
    <row r="57" spans="2:8" x14ac:dyDescent="0.2">
      <c r="B57" s="203"/>
      <c r="C57" s="215" t="s">
        <v>170</v>
      </c>
      <c r="D57" s="216">
        <v>1</v>
      </c>
      <c r="E57" s="217" t="s">
        <v>14</v>
      </c>
      <c r="F57" s="216">
        <v>150</v>
      </c>
      <c r="G57" s="218">
        <f>ROUND(D57*F57,2)</f>
        <v>150</v>
      </c>
      <c r="H57" s="187"/>
    </row>
    <row r="58" spans="2:8" x14ac:dyDescent="0.2">
      <c r="B58" s="203"/>
      <c r="C58" s="215" t="s">
        <v>156</v>
      </c>
      <c r="D58" s="216">
        <v>1</v>
      </c>
      <c r="E58" s="217" t="s">
        <v>121</v>
      </c>
      <c r="F58" s="216">
        <v>162.5</v>
      </c>
      <c r="G58" s="218">
        <f>ROUND(D58*F58,2)</f>
        <v>162.5</v>
      </c>
      <c r="H58" s="187"/>
    </row>
    <row r="59" spans="2:8" x14ac:dyDescent="0.2">
      <c r="B59" s="203"/>
      <c r="C59" s="187" t="s">
        <v>186</v>
      </c>
      <c r="D59" s="263">
        <v>1</v>
      </c>
      <c r="E59" s="264"/>
      <c r="F59" s="263">
        <v>81.25</v>
      </c>
      <c r="G59" s="265">
        <f>ROUND(D59*F59,2)</f>
        <v>81.25</v>
      </c>
      <c r="H59" s="187"/>
    </row>
    <row r="60" spans="2:8" ht="13.5" thickBot="1" x14ac:dyDescent="0.25">
      <c r="B60" s="203"/>
      <c r="C60" s="246"/>
      <c r="D60" s="247"/>
      <c r="E60" s="246"/>
      <c r="F60" s="248" t="s">
        <v>157</v>
      </c>
      <c r="G60" s="249">
        <f>SUM(G53:G59)</f>
        <v>6576.5399999999991</v>
      </c>
      <c r="H60" s="187"/>
    </row>
    <row r="61" spans="2:8" ht="13.5" thickTop="1" x14ac:dyDescent="0.2">
      <c r="B61" s="203"/>
      <c r="C61" s="266" t="s">
        <v>187</v>
      </c>
      <c r="D61" s="267">
        <v>13.2</v>
      </c>
      <c r="E61" s="213" t="s">
        <v>159</v>
      </c>
      <c r="F61" s="268" t="s">
        <v>160</v>
      </c>
      <c r="G61" s="269">
        <f>G60/D61</f>
        <v>498.22272727272724</v>
      </c>
      <c r="H61" s="187"/>
    </row>
    <row r="62" spans="2:8" x14ac:dyDescent="0.2">
      <c r="B62" s="203"/>
      <c r="C62" s="270" t="s">
        <v>187</v>
      </c>
      <c r="D62" s="271" t="s">
        <v>188</v>
      </c>
      <c r="E62" s="262"/>
      <c r="F62" s="272"/>
      <c r="G62" s="273">
        <f>ROUND(G61+$F$802,2)</f>
        <v>1798.22</v>
      </c>
      <c r="H62" s="187"/>
    </row>
    <row r="63" spans="2:8" x14ac:dyDescent="0.2">
      <c r="B63" s="203"/>
      <c r="C63" s="270" t="s">
        <v>189</v>
      </c>
      <c r="D63" s="274">
        <v>11.9</v>
      </c>
      <c r="E63" s="217" t="s">
        <v>159</v>
      </c>
      <c r="F63" s="275" t="s">
        <v>160</v>
      </c>
      <c r="G63" s="276">
        <f>G60/D63</f>
        <v>552.65042016806717</v>
      </c>
      <c r="H63" s="187"/>
    </row>
    <row r="64" spans="2:8" x14ac:dyDescent="0.2">
      <c r="B64" s="203"/>
      <c r="C64" s="270" t="s">
        <v>189</v>
      </c>
      <c r="D64" s="271" t="s">
        <v>188</v>
      </c>
      <c r="E64" s="217"/>
      <c r="F64" s="275"/>
      <c r="G64" s="273">
        <f>ROUND(G63+$F$802,2)</f>
        <v>1852.65</v>
      </c>
      <c r="H64" s="187"/>
    </row>
    <row r="65" spans="2:8" x14ac:dyDescent="0.2">
      <c r="B65" s="203"/>
      <c r="C65" s="270" t="s">
        <v>190</v>
      </c>
      <c r="D65" s="274">
        <v>6.5</v>
      </c>
      <c r="E65" s="217" t="s">
        <v>159</v>
      </c>
      <c r="F65" s="275" t="s">
        <v>160</v>
      </c>
      <c r="G65" s="276">
        <f>G60/D65</f>
        <v>1011.7753846153845</v>
      </c>
      <c r="H65" s="187"/>
    </row>
    <row r="66" spans="2:8" x14ac:dyDescent="0.2">
      <c r="B66" s="203"/>
      <c r="C66" s="270" t="s">
        <v>190</v>
      </c>
      <c r="D66" s="271" t="s">
        <v>188</v>
      </c>
      <c r="E66" s="264"/>
      <c r="F66" s="277"/>
      <c r="G66" s="273">
        <f>ROUND(G65+$F$802,2)</f>
        <v>2311.7800000000002</v>
      </c>
      <c r="H66" s="187"/>
    </row>
    <row r="67" spans="2:8" x14ac:dyDescent="0.2">
      <c r="B67" s="203"/>
      <c r="C67" s="278" t="s">
        <v>191</v>
      </c>
      <c r="D67" s="279">
        <v>5.9</v>
      </c>
      <c r="E67" s="264" t="s">
        <v>159</v>
      </c>
      <c r="F67" s="280" t="s">
        <v>160</v>
      </c>
      <c r="G67" s="281">
        <f>G60/D67</f>
        <v>1114.6677966101693</v>
      </c>
      <c r="H67" s="187"/>
    </row>
    <row r="68" spans="2:8" ht="13.5" thickBot="1" x14ac:dyDescent="0.25">
      <c r="B68" s="203"/>
      <c r="C68" s="282" t="s">
        <v>191</v>
      </c>
      <c r="D68" s="283" t="s">
        <v>188</v>
      </c>
      <c r="E68" s="284"/>
      <c r="F68" s="285"/>
      <c r="G68" s="286">
        <f>ROUND(G67+$F$802,2)</f>
        <v>2414.67</v>
      </c>
      <c r="H68" s="187"/>
    </row>
    <row r="69" spans="2:8" ht="13.5" thickTop="1" x14ac:dyDescent="0.2">
      <c r="C69" s="187"/>
      <c r="D69" s="187"/>
      <c r="E69" s="187"/>
      <c r="F69" s="187"/>
      <c r="G69" s="187"/>
      <c r="H69" s="187"/>
    </row>
    <row r="70" spans="2:8" x14ac:dyDescent="0.2">
      <c r="C70" s="287" t="s">
        <v>192</v>
      </c>
      <c r="D70" s="288"/>
      <c r="E70" s="288"/>
      <c r="F70" s="288"/>
      <c r="G70" s="288"/>
      <c r="H70" s="288"/>
    </row>
    <row r="71" spans="2:8" ht="13.5" thickBot="1" x14ac:dyDescent="0.25">
      <c r="C71" s="187"/>
      <c r="D71" s="187"/>
      <c r="E71" s="187"/>
      <c r="F71" s="187"/>
      <c r="G71" s="187"/>
      <c r="H71" s="187"/>
    </row>
    <row r="72" spans="2:8" ht="13.5" thickBot="1" x14ac:dyDescent="0.25">
      <c r="C72" s="289" t="s">
        <v>58</v>
      </c>
      <c r="D72" s="290" t="s">
        <v>193</v>
      </c>
      <c r="E72" s="291" t="s">
        <v>194</v>
      </c>
      <c r="F72" s="291" t="s">
        <v>61</v>
      </c>
      <c r="G72" s="292" t="s">
        <v>195</v>
      </c>
      <c r="H72" s="293" t="s">
        <v>62</v>
      </c>
    </row>
    <row r="73" spans="2:8" ht="13.5" thickTop="1" x14ac:dyDescent="0.2">
      <c r="C73" s="294"/>
      <c r="D73" s="295"/>
      <c r="E73" s="296"/>
      <c r="F73" s="297"/>
      <c r="G73" s="298"/>
      <c r="H73" s="299"/>
    </row>
    <row r="74" spans="2:8" x14ac:dyDescent="0.2">
      <c r="C74" s="300" t="s">
        <v>17</v>
      </c>
      <c r="D74" s="295"/>
      <c r="E74" s="296"/>
      <c r="F74" s="297"/>
      <c r="G74" s="298"/>
      <c r="H74" s="299"/>
    </row>
    <row r="75" spans="2:8" ht="25.5" x14ac:dyDescent="0.2">
      <c r="C75" s="301" t="s">
        <v>196</v>
      </c>
      <c r="D75" s="302">
        <v>1</v>
      </c>
      <c r="E75" s="303" t="s">
        <v>10</v>
      </c>
      <c r="F75" s="304">
        <v>300</v>
      </c>
      <c r="G75" s="305">
        <v>1.2</v>
      </c>
      <c r="H75" s="306">
        <f>+G75*F75*D75</f>
        <v>360</v>
      </c>
    </row>
    <row r="76" spans="2:8" x14ac:dyDescent="0.2">
      <c r="C76" s="301" t="s">
        <v>18</v>
      </c>
      <c r="D76" s="302">
        <v>15.22</v>
      </c>
      <c r="E76" s="303" t="s">
        <v>13</v>
      </c>
      <c r="F76" s="304">
        <v>1</v>
      </c>
      <c r="G76" s="305"/>
      <c r="H76" s="306">
        <f>D76*F76</f>
        <v>15.22</v>
      </c>
    </row>
    <row r="77" spans="2:8" x14ac:dyDescent="0.2">
      <c r="C77" s="301"/>
      <c r="D77" s="302"/>
      <c r="E77" s="303"/>
      <c r="F77" s="304"/>
      <c r="G77" s="305"/>
      <c r="H77" s="307">
        <f>SUM(H75:H76)</f>
        <v>375.22</v>
      </c>
    </row>
    <row r="78" spans="2:8" x14ac:dyDescent="0.2">
      <c r="C78" s="300" t="s">
        <v>15</v>
      </c>
      <c r="D78" s="295"/>
      <c r="E78" s="296"/>
      <c r="F78" s="297"/>
      <c r="G78" s="305"/>
      <c r="H78" s="299"/>
    </row>
    <row r="79" spans="2:8" ht="25.5" x14ac:dyDescent="0.2">
      <c r="C79" s="301" t="s">
        <v>197</v>
      </c>
      <c r="D79" s="302">
        <v>1</v>
      </c>
      <c r="E79" s="303" t="s">
        <v>198</v>
      </c>
      <c r="F79" s="304">
        <v>82.375</v>
      </c>
      <c r="G79" s="305"/>
      <c r="H79" s="306">
        <f>D79*F79</f>
        <v>82.375</v>
      </c>
    </row>
    <row r="80" spans="2:8" ht="25.5" x14ac:dyDescent="0.2">
      <c r="C80" s="301" t="s">
        <v>199</v>
      </c>
      <c r="D80" s="302">
        <v>1</v>
      </c>
      <c r="E80" s="303" t="s">
        <v>198</v>
      </c>
      <c r="F80" s="304">
        <v>82.375</v>
      </c>
      <c r="G80" s="305"/>
      <c r="H80" s="306">
        <f>D80*F80</f>
        <v>82.375</v>
      </c>
    </row>
    <row r="81" spans="3:8" ht="25.5" x14ac:dyDescent="0.2">
      <c r="C81" s="301" t="s">
        <v>200</v>
      </c>
      <c r="D81" s="302">
        <v>1</v>
      </c>
      <c r="E81" s="303" t="s">
        <v>198</v>
      </c>
      <c r="F81" s="304">
        <v>82.375</v>
      </c>
      <c r="G81" s="305"/>
      <c r="H81" s="306">
        <f>D81*F81</f>
        <v>82.375</v>
      </c>
    </row>
    <row r="82" spans="3:8" x14ac:dyDescent="0.2">
      <c r="C82" s="300" t="s">
        <v>117</v>
      </c>
      <c r="D82" s="308">
        <v>2.5</v>
      </c>
      <c r="E82" s="309" t="s">
        <v>201</v>
      </c>
      <c r="F82" s="310"/>
      <c r="G82" s="305"/>
      <c r="H82" s="307">
        <f>SUM(H79:H81)/D82</f>
        <v>98.85</v>
      </c>
    </row>
    <row r="83" spans="3:8" x14ac:dyDescent="0.2">
      <c r="C83" s="301"/>
      <c r="D83" s="302"/>
      <c r="E83" s="303"/>
      <c r="F83" s="304"/>
      <c r="G83" s="305"/>
      <c r="H83" s="306"/>
    </row>
    <row r="84" spans="3:8" x14ac:dyDescent="0.2">
      <c r="C84" s="300" t="s">
        <v>202</v>
      </c>
      <c r="D84" s="295"/>
      <c r="E84" s="296"/>
      <c r="F84" s="297"/>
      <c r="G84" s="305"/>
      <c r="H84" s="299"/>
    </row>
    <row r="85" spans="3:8" x14ac:dyDescent="0.2">
      <c r="C85" s="301" t="s">
        <v>203</v>
      </c>
      <c r="D85" s="302">
        <v>1</v>
      </c>
      <c r="E85" s="303" t="s">
        <v>198</v>
      </c>
      <c r="F85" s="304">
        <v>330.5</v>
      </c>
      <c r="G85" s="305"/>
      <c r="H85" s="306">
        <f>D85*F85</f>
        <v>330.5</v>
      </c>
    </row>
    <row r="86" spans="3:8" x14ac:dyDescent="0.2">
      <c r="C86" s="301" t="s">
        <v>204</v>
      </c>
      <c r="D86" s="302">
        <v>0.01</v>
      </c>
      <c r="E86" s="303" t="s">
        <v>14</v>
      </c>
      <c r="F86" s="304">
        <v>676.26</v>
      </c>
      <c r="G86" s="305"/>
      <c r="H86" s="306">
        <f>D86*F86</f>
        <v>6.7625999999999999</v>
      </c>
    </row>
    <row r="87" spans="3:8" x14ac:dyDescent="0.2">
      <c r="C87" s="301" t="s">
        <v>205</v>
      </c>
      <c r="D87" s="302">
        <v>0.01</v>
      </c>
      <c r="E87" s="303" t="s">
        <v>14</v>
      </c>
      <c r="F87" s="304">
        <v>330.75</v>
      </c>
      <c r="G87" s="305"/>
      <c r="H87" s="306">
        <f>D87*F87</f>
        <v>3.3075000000000001</v>
      </c>
    </row>
    <row r="88" spans="3:8" x14ac:dyDescent="0.2">
      <c r="C88" s="300" t="s">
        <v>117</v>
      </c>
      <c r="D88" s="308">
        <v>2.5</v>
      </c>
      <c r="E88" s="309" t="s">
        <v>201</v>
      </c>
      <c r="F88" s="310"/>
      <c r="G88" s="305"/>
      <c r="H88" s="307">
        <f>SUM(H85:H87)/D88</f>
        <v>136.22804000000002</v>
      </c>
    </row>
    <row r="89" spans="3:8" ht="13.5" thickBot="1" x14ac:dyDescent="0.25">
      <c r="C89" s="311"/>
      <c r="D89" s="312"/>
      <c r="E89" s="313"/>
      <c r="F89" s="314"/>
      <c r="G89" s="315"/>
      <c r="H89" s="316"/>
    </row>
    <row r="90" spans="3:8" ht="13.5" thickBot="1" x14ac:dyDescent="0.25">
      <c r="C90" s="317"/>
      <c r="D90" s="1040" t="s">
        <v>206</v>
      </c>
      <c r="E90" s="1041"/>
      <c r="F90" s="1042"/>
      <c r="G90" s="318"/>
      <c r="H90" s="319">
        <f>+H77+H82+H88</f>
        <v>610.29804000000013</v>
      </c>
    </row>
    <row r="91" spans="3:8" x14ac:dyDescent="0.2">
      <c r="C91" s="187"/>
      <c r="D91" s="187"/>
      <c r="E91" s="187"/>
      <c r="F91" s="187"/>
      <c r="G91" s="187"/>
      <c r="H91" s="187"/>
    </row>
    <row r="92" spans="3:8" x14ac:dyDescent="0.2">
      <c r="C92" s="1043" t="s">
        <v>207</v>
      </c>
      <c r="D92" s="1044"/>
      <c r="E92" s="1044"/>
      <c r="F92" s="1044"/>
      <c r="G92" s="1045"/>
      <c r="H92" s="187"/>
    </row>
    <row r="93" spans="3:8" x14ac:dyDescent="0.2">
      <c r="C93" s="320"/>
      <c r="D93" s="321" t="s">
        <v>59</v>
      </c>
      <c r="E93" s="321" t="s">
        <v>208</v>
      </c>
      <c r="F93" s="321" t="s">
        <v>61</v>
      </c>
      <c r="G93" s="321" t="s">
        <v>62</v>
      </c>
      <c r="H93" s="187"/>
    </row>
    <row r="94" spans="3:8" x14ac:dyDescent="0.2">
      <c r="C94" s="322" t="s">
        <v>209</v>
      </c>
      <c r="D94" s="323">
        <v>1</v>
      </c>
      <c r="E94" s="324" t="s">
        <v>210</v>
      </c>
      <c r="F94" s="325">
        <v>2200</v>
      </c>
      <c r="G94" s="325">
        <f t="shared" ref="G94:G99" si="1">+F94*D94</f>
        <v>2200</v>
      </c>
      <c r="H94" s="187"/>
    </row>
    <row r="95" spans="3:8" x14ac:dyDescent="0.2">
      <c r="C95" s="326" t="s">
        <v>211</v>
      </c>
      <c r="D95" s="327">
        <v>1</v>
      </c>
      <c r="E95" s="324" t="s">
        <v>210</v>
      </c>
      <c r="F95" s="325">
        <v>750</v>
      </c>
      <c r="G95" s="325">
        <f t="shared" si="1"/>
        <v>750</v>
      </c>
      <c r="H95" s="187"/>
    </row>
    <row r="96" spans="3:8" x14ac:dyDescent="0.2">
      <c r="C96" s="326" t="s">
        <v>212</v>
      </c>
      <c r="D96" s="327">
        <v>1</v>
      </c>
      <c r="E96" s="324" t="s">
        <v>210</v>
      </c>
      <c r="F96" s="325">
        <v>659</v>
      </c>
      <c r="G96" s="325">
        <f t="shared" si="1"/>
        <v>659</v>
      </c>
      <c r="H96" s="187"/>
    </row>
    <row r="97" spans="3:8" x14ac:dyDescent="0.2">
      <c r="C97" s="326" t="s">
        <v>213</v>
      </c>
      <c r="D97" s="327">
        <v>1</v>
      </c>
      <c r="E97" s="324" t="s">
        <v>210</v>
      </c>
      <c r="F97" s="325">
        <v>659</v>
      </c>
      <c r="G97" s="325">
        <f t="shared" si="1"/>
        <v>659</v>
      </c>
      <c r="H97" s="187"/>
    </row>
    <row r="98" spans="3:8" x14ac:dyDescent="0.2">
      <c r="C98" s="326" t="s">
        <v>214</v>
      </c>
      <c r="D98" s="327">
        <v>1</v>
      </c>
      <c r="E98" s="324" t="s">
        <v>210</v>
      </c>
      <c r="F98" s="325">
        <v>659</v>
      </c>
      <c r="G98" s="325">
        <f t="shared" si="1"/>
        <v>659</v>
      </c>
      <c r="H98" s="187"/>
    </row>
    <row r="99" spans="3:8" x14ac:dyDescent="0.2">
      <c r="C99" s="326" t="s">
        <v>215</v>
      </c>
      <c r="D99" s="327">
        <v>0.03</v>
      </c>
      <c r="E99" s="324" t="s">
        <v>210</v>
      </c>
      <c r="F99" s="325">
        <f>+G96+G97+G98</f>
        <v>1977</v>
      </c>
      <c r="G99" s="325">
        <f t="shared" si="1"/>
        <v>59.309999999999995</v>
      </c>
      <c r="H99" s="187"/>
    </row>
    <row r="100" spans="3:8" x14ac:dyDescent="0.2">
      <c r="C100" s="320"/>
      <c r="D100" s="320"/>
      <c r="E100" s="324"/>
      <c r="F100" s="328" t="s">
        <v>216</v>
      </c>
      <c r="G100" s="329">
        <f>SUM(G94:G99)</f>
        <v>4986.3100000000004</v>
      </c>
      <c r="H100" s="187"/>
    </row>
    <row r="101" spans="3:8" x14ac:dyDescent="0.2">
      <c r="C101" s="330" t="s">
        <v>117</v>
      </c>
      <c r="D101" s="331">
        <v>40.799999999999997</v>
      </c>
      <c r="E101" s="329" t="s">
        <v>217</v>
      </c>
      <c r="F101" s="332"/>
      <c r="G101" s="332"/>
      <c r="H101" s="187"/>
    </row>
    <row r="102" spans="3:8" x14ac:dyDescent="0.2">
      <c r="C102" s="333"/>
      <c r="D102" s="332"/>
      <c r="E102" s="332"/>
      <c r="F102" s="328" t="s">
        <v>218</v>
      </c>
      <c r="G102" s="334">
        <f>+ROUND(G100/D101,2)</f>
        <v>122.21</v>
      </c>
      <c r="H102" s="187"/>
    </row>
    <row r="103" spans="3:8" x14ac:dyDescent="0.2">
      <c r="C103" s="187"/>
      <c r="D103" s="187"/>
      <c r="E103" s="187"/>
      <c r="F103" s="187"/>
      <c r="G103" s="187"/>
      <c r="H103" s="187"/>
    </row>
    <row r="104" spans="3:8" ht="15.75" x14ac:dyDescent="0.25">
      <c r="C104" s="1046" t="s">
        <v>219</v>
      </c>
      <c r="D104" s="1046"/>
      <c r="E104" s="1046"/>
      <c r="F104" s="1046"/>
      <c r="G104" s="1046"/>
      <c r="H104" s="1046"/>
    </row>
    <row r="105" spans="3:8" x14ac:dyDescent="0.2">
      <c r="C105" s="335"/>
      <c r="D105" s="335"/>
      <c r="E105" s="335"/>
      <c r="F105" s="335"/>
      <c r="G105" s="335"/>
      <c r="H105" s="335"/>
    </row>
    <row r="106" spans="3:8" x14ac:dyDescent="0.2">
      <c r="C106" s="335"/>
      <c r="D106" s="335"/>
      <c r="E106" s="335"/>
      <c r="F106" s="335"/>
      <c r="G106" s="335"/>
      <c r="H106" s="335"/>
    </row>
    <row r="107" spans="3:8" x14ac:dyDescent="0.2">
      <c r="C107" s="336" t="s">
        <v>134</v>
      </c>
      <c r="D107" s="337"/>
      <c r="E107" s="337" t="s">
        <v>220</v>
      </c>
      <c r="F107" s="338"/>
      <c r="G107" s="339"/>
      <c r="H107" s="340"/>
    </row>
    <row r="108" spans="3:8" x14ac:dyDescent="0.2">
      <c r="C108" s="341" t="s">
        <v>108</v>
      </c>
      <c r="D108" s="342">
        <v>1</v>
      </c>
      <c r="E108" s="343" t="s">
        <v>14</v>
      </c>
      <c r="F108" s="344">
        <v>2500</v>
      </c>
      <c r="G108" s="344">
        <f>D108*F108</f>
        <v>2500</v>
      </c>
      <c r="H108" s="340"/>
    </row>
    <row r="109" spans="3:8" x14ac:dyDescent="0.2">
      <c r="C109" s="337" t="s">
        <v>221</v>
      </c>
      <c r="D109" s="342">
        <v>1</v>
      </c>
      <c r="E109" s="343" t="s">
        <v>14</v>
      </c>
      <c r="F109" s="344">
        <v>1100</v>
      </c>
      <c r="G109" s="344">
        <f>D109*F109</f>
        <v>1100</v>
      </c>
      <c r="H109" s="340"/>
    </row>
    <row r="110" spans="3:8" x14ac:dyDescent="0.2">
      <c r="C110" s="337" t="s">
        <v>110</v>
      </c>
      <c r="D110" s="342">
        <v>3</v>
      </c>
      <c r="E110" s="345" t="s">
        <v>13</v>
      </c>
      <c r="F110" s="344">
        <v>225</v>
      </c>
      <c r="G110" s="344">
        <f>D110*F110</f>
        <v>675</v>
      </c>
      <c r="H110" s="340"/>
    </row>
    <row r="111" spans="3:8" x14ac:dyDescent="0.2">
      <c r="C111" s="337" t="s">
        <v>111</v>
      </c>
      <c r="D111" s="342">
        <v>1</v>
      </c>
      <c r="E111" s="345"/>
      <c r="F111" s="344">
        <f>0.2*G110</f>
        <v>135</v>
      </c>
      <c r="G111" s="339">
        <f>F111*D111</f>
        <v>135</v>
      </c>
      <c r="H111" s="340"/>
    </row>
    <row r="112" spans="3:8" x14ac:dyDescent="0.2">
      <c r="C112" s="337"/>
      <c r="D112" s="337"/>
      <c r="E112" s="337"/>
      <c r="F112" s="338"/>
      <c r="G112" s="346">
        <f>SUM(G108:G111)</f>
        <v>4410</v>
      </c>
      <c r="H112" s="340"/>
    </row>
    <row r="113" spans="3:8" x14ac:dyDescent="0.2">
      <c r="C113" s="338" t="s">
        <v>222</v>
      </c>
      <c r="D113" s="342">
        <v>121.38</v>
      </c>
      <c r="E113" s="337" t="s">
        <v>223</v>
      </c>
      <c r="F113" s="338"/>
      <c r="G113" s="346"/>
      <c r="H113" s="340"/>
    </row>
    <row r="114" spans="3:8" x14ac:dyDescent="0.2">
      <c r="C114" s="338"/>
      <c r="D114" s="342"/>
      <c r="E114" s="337"/>
      <c r="F114" s="338"/>
      <c r="G114" s="346"/>
      <c r="H114" s="340"/>
    </row>
    <row r="115" spans="3:8" x14ac:dyDescent="0.2">
      <c r="C115" s="347" t="s">
        <v>224</v>
      </c>
      <c r="D115" s="348">
        <f>+G112/D113</f>
        <v>36.332179930795846</v>
      </c>
      <c r="E115" s="337"/>
      <c r="F115" s="338"/>
      <c r="G115" s="346"/>
      <c r="H115" s="340"/>
    </row>
    <row r="116" spans="3:8" x14ac:dyDescent="0.2">
      <c r="C116" s="337"/>
      <c r="D116" s="337"/>
      <c r="E116" s="337"/>
      <c r="F116" s="338"/>
      <c r="G116" s="346"/>
      <c r="H116" s="340"/>
    </row>
    <row r="117" spans="3:8" x14ac:dyDescent="0.2">
      <c r="C117" s="336" t="s">
        <v>112</v>
      </c>
      <c r="D117" s="337"/>
      <c r="E117" s="337"/>
      <c r="F117" s="338"/>
      <c r="G117" s="346"/>
      <c r="H117" s="340"/>
    </row>
    <row r="118" spans="3:8" x14ac:dyDescent="0.2">
      <c r="C118" s="341" t="s">
        <v>225</v>
      </c>
      <c r="D118" s="342">
        <v>1</v>
      </c>
      <c r="E118" s="343" t="s">
        <v>14</v>
      </c>
      <c r="F118" s="344">
        <v>11.28</v>
      </c>
      <c r="G118" s="349">
        <f>D118*F118</f>
        <v>11.28</v>
      </c>
      <c r="H118" s="340"/>
    </row>
    <row r="119" spans="3:8" x14ac:dyDescent="0.2">
      <c r="C119" s="337"/>
      <c r="D119" s="337"/>
      <c r="E119" s="337"/>
      <c r="F119" s="338"/>
      <c r="G119" s="346"/>
      <c r="H119" s="340"/>
    </row>
    <row r="120" spans="3:8" ht="13.5" thickBot="1" x14ac:dyDescent="0.25">
      <c r="C120" s="337"/>
      <c r="D120" s="337"/>
      <c r="E120" s="337"/>
      <c r="F120" s="338"/>
      <c r="G120" s="346"/>
      <c r="H120" s="340"/>
    </row>
    <row r="121" spans="3:8" ht="14.25" thickTop="1" thickBot="1" x14ac:dyDescent="0.25">
      <c r="C121" s="350" t="s">
        <v>226</v>
      </c>
      <c r="D121" s="351">
        <f>+D115+G118</f>
        <v>47.612179930795847</v>
      </c>
      <c r="E121" s="337"/>
      <c r="F121" s="338"/>
      <c r="G121" s="346"/>
      <c r="H121" s="340"/>
    </row>
    <row r="122" spans="3:8" ht="13.5" thickTop="1" x14ac:dyDescent="0.2">
      <c r="C122" s="335"/>
      <c r="D122" s="335"/>
      <c r="E122" s="335"/>
      <c r="F122" s="335"/>
      <c r="G122" s="335"/>
      <c r="H122" s="335"/>
    </row>
    <row r="123" spans="3:8" x14ac:dyDescent="0.2">
      <c r="C123" s="352" t="s">
        <v>227</v>
      </c>
      <c r="D123" s="353"/>
      <c r="E123" s="353"/>
      <c r="F123" s="353"/>
      <c r="G123" s="353"/>
      <c r="H123" s="335"/>
    </row>
    <row r="124" spans="3:8" x14ac:dyDescent="0.2">
      <c r="C124" s="353"/>
      <c r="D124" s="353"/>
      <c r="E124" s="353"/>
      <c r="F124" s="353"/>
      <c r="G124" s="354"/>
      <c r="H124" s="335"/>
    </row>
    <row r="125" spans="3:8" x14ac:dyDescent="0.2">
      <c r="C125" s="355" t="s">
        <v>228</v>
      </c>
      <c r="D125" s="355"/>
      <c r="E125" s="355"/>
      <c r="F125" s="355"/>
      <c r="G125" s="355"/>
      <c r="H125" s="187"/>
    </row>
    <row r="126" spans="3:8" x14ac:dyDescent="0.2">
      <c r="C126" s="356"/>
      <c r="D126" s="357" t="s">
        <v>59</v>
      </c>
      <c r="E126" s="357" t="s">
        <v>208</v>
      </c>
      <c r="F126" s="357" t="s">
        <v>61</v>
      </c>
      <c r="G126" s="357" t="s">
        <v>62</v>
      </c>
      <c r="H126" s="187"/>
    </row>
    <row r="127" spans="3:8" x14ac:dyDescent="0.2">
      <c r="C127" s="356" t="s">
        <v>229</v>
      </c>
      <c r="D127" s="358">
        <v>1</v>
      </c>
      <c r="E127" s="359" t="s">
        <v>198</v>
      </c>
      <c r="F127" s="360">
        <v>1250.8</v>
      </c>
      <c r="G127" s="360">
        <f>+F127*D127</f>
        <v>1250.8</v>
      </c>
      <c r="H127" s="187"/>
    </row>
    <row r="128" spans="3:8" x14ac:dyDescent="0.2">
      <c r="C128" s="356" t="s">
        <v>230</v>
      </c>
      <c r="D128" s="358">
        <v>3.2</v>
      </c>
      <c r="E128" s="359" t="s">
        <v>231</v>
      </c>
      <c r="F128" s="360">
        <v>225</v>
      </c>
      <c r="G128" s="360">
        <f>+F128*D128</f>
        <v>720</v>
      </c>
      <c r="H128" s="187"/>
    </row>
    <row r="129" spans="3:8" x14ac:dyDescent="0.2">
      <c r="C129" s="356" t="s">
        <v>232</v>
      </c>
      <c r="D129" s="358">
        <v>0.2</v>
      </c>
      <c r="E129" s="359" t="s">
        <v>113</v>
      </c>
      <c r="F129" s="360">
        <f>+G128</f>
        <v>720</v>
      </c>
      <c r="G129" s="360">
        <f>+F129*D129</f>
        <v>144</v>
      </c>
      <c r="H129" s="187"/>
    </row>
    <row r="130" spans="3:8" x14ac:dyDescent="0.2">
      <c r="C130" s="356" t="s">
        <v>233</v>
      </c>
      <c r="D130" s="358">
        <v>1</v>
      </c>
      <c r="E130" s="359" t="s">
        <v>198</v>
      </c>
      <c r="F130" s="360">
        <v>162.5</v>
      </c>
      <c r="G130" s="360">
        <f>+F130*D130</f>
        <v>162.5</v>
      </c>
      <c r="H130" s="187"/>
    </row>
    <row r="131" spans="3:8" x14ac:dyDescent="0.2">
      <c r="C131" s="356"/>
      <c r="D131" s="356"/>
      <c r="E131" s="361"/>
      <c r="F131" s="362" t="s">
        <v>114</v>
      </c>
      <c r="G131" s="363">
        <f>SUM(G127:G130)</f>
        <v>2277.3000000000002</v>
      </c>
      <c r="H131" s="187"/>
    </row>
    <row r="132" spans="3:8" x14ac:dyDescent="0.2">
      <c r="C132" s="356"/>
      <c r="D132" s="356"/>
      <c r="E132" s="356"/>
      <c r="F132" s="356"/>
      <c r="G132" s="356"/>
      <c r="H132" s="187"/>
    </row>
    <row r="133" spans="3:8" x14ac:dyDescent="0.2">
      <c r="C133" s="364" t="s">
        <v>234</v>
      </c>
      <c r="D133" s="365">
        <v>35.715000000000003</v>
      </c>
      <c r="E133" s="356" t="s">
        <v>167</v>
      </c>
      <c r="F133" s="356"/>
      <c r="G133" s="356"/>
      <c r="H133" s="187"/>
    </row>
    <row r="134" spans="3:8" x14ac:dyDescent="0.2">
      <c r="C134" s="356"/>
      <c r="D134" s="356"/>
      <c r="E134" s="356"/>
      <c r="F134" s="356"/>
      <c r="G134" s="356"/>
      <c r="H134" s="187"/>
    </row>
    <row r="135" spans="3:8" x14ac:dyDescent="0.2">
      <c r="C135" s="356"/>
      <c r="D135" s="356"/>
      <c r="E135" s="356"/>
      <c r="F135" s="366" t="s">
        <v>235</v>
      </c>
      <c r="G135" s="367">
        <f>G131/D133</f>
        <v>63.763124737505251</v>
      </c>
      <c r="H135" s="187"/>
    </row>
    <row r="136" spans="3:8" x14ac:dyDescent="0.2">
      <c r="C136" s="364" t="s">
        <v>236</v>
      </c>
      <c r="D136" s="358">
        <v>55.54</v>
      </c>
      <c r="E136" s="359"/>
      <c r="F136" s="360"/>
      <c r="G136" s="360"/>
      <c r="H136" s="187"/>
    </row>
    <row r="137" spans="3:8" x14ac:dyDescent="0.2">
      <c r="C137" s="356"/>
      <c r="D137" s="358"/>
      <c r="E137" s="356"/>
      <c r="F137" s="366" t="s">
        <v>235</v>
      </c>
      <c r="G137" s="367">
        <f>+G131/D136</f>
        <v>41.002880806625861</v>
      </c>
      <c r="H137" s="187"/>
    </row>
    <row r="138" spans="3:8" x14ac:dyDescent="0.2">
      <c r="C138" s="187"/>
      <c r="D138" s="187"/>
      <c r="E138" s="187"/>
      <c r="F138" s="187"/>
      <c r="G138" s="187"/>
      <c r="H138" s="187"/>
    </row>
    <row r="139" spans="3:8" ht="13.5" thickBot="1" x14ac:dyDescent="0.25">
      <c r="C139" s="287" t="s">
        <v>80</v>
      </c>
      <c r="D139" s="187"/>
      <c r="E139" s="187"/>
      <c r="F139" s="187"/>
      <c r="G139" s="187"/>
      <c r="H139" s="187"/>
    </row>
    <row r="140" spans="3:8" x14ac:dyDescent="0.2">
      <c r="C140" s="368" t="s">
        <v>237</v>
      </c>
      <c r="D140" s="369"/>
      <c r="E140" s="370">
        <v>4</v>
      </c>
      <c r="F140" s="369"/>
      <c r="G140" s="371"/>
      <c r="H140" s="187"/>
    </row>
    <row r="141" spans="3:8" x14ac:dyDescent="0.2">
      <c r="C141" s="372" t="s">
        <v>89</v>
      </c>
      <c r="D141" s="373"/>
      <c r="E141" s="374"/>
      <c r="F141" s="373"/>
      <c r="G141" s="375"/>
      <c r="H141" s="187"/>
    </row>
    <row r="142" spans="3:8" x14ac:dyDescent="0.2">
      <c r="C142" s="376" t="s">
        <v>90</v>
      </c>
      <c r="D142" s="377">
        <v>1</v>
      </c>
      <c r="E142" s="374" t="s">
        <v>14</v>
      </c>
      <c r="F142" s="378">
        <v>46438.32</v>
      </c>
      <c r="G142" s="379">
        <f t="shared" ref="G142:G148" si="2">ROUND(D142*F142,2)</f>
        <v>46438.32</v>
      </c>
      <c r="H142" s="187"/>
    </row>
    <row r="143" spans="3:8" x14ac:dyDescent="0.2">
      <c r="C143" s="376" t="s">
        <v>91</v>
      </c>
      <c r="D143" s="377">
        <v>1</v>
      </c>
      <c r="E143" s="374" t="s">
        <v>8</v>
      </c>
      <c r="F143" s="378">
        <v>1350</v>
      </c>
      <c r="G143" s="379">
        <f t="shared" si="2"/>
        <v>1350</v>
      </c>
      <c r="H143" s="187"/>
    </row>
    <row r="144" spans="3:8" x14ac:dyDescent="0.2">
      <c r="C144" s="376" t="s">
        <v>238</v>
      </c>
      <c r="D144" s="377">
        <v>2</v>
      </c>
      <c r="E144" s="374" t="s">
        <v>14</v>
      </c>
      <c r="F144" s="380">
        <v>2319.09</v>
      </c>
      <c r="G144" s="379">
        <f t="shared" si="2"/>
        <v>4638.18</v>
      </c>
      <c r="H144" s="187"/>
    </row>
    <row r="145" spans="3:8" x14ac:dyDescent="0.2">
      <c r="C145" s="376" t="s">
        <v>93</v>
      </c>
      <c r="D145" s="377">
        <v>1</v>
      </c>
      <c r="E145" s="374" t="s">
        <v>14</v>
      </c>
      <c r="F145" s="380">
        <v>1325</v>
      </c>
      <c r="G145" s="379">
        <f t="shared" si="2"/>
        <v>1325</v>
      </c>
      <c r="H145" s="187"/>
    </row>
    <row r="146" spans="3:8" x14ac:dyDescent="0.2">
      <c r="C146" s="381" t="s">
        <v>239</v>
      </c>
      <c r="D146" s="382">
        <v>2</v>
      </c>
      <c r="E146" s="383" t="s">
        <v>14</v>
      </c>
      <c r="F146" s="380">
        <v>1442.94</v>
      </c>
      <c r="G146" s="379">
        <f t="shared" si="2"/>
        <v>2885.88</v>
      </c>
      <c r="H146" s="187"/>
    </row>
    <row r="147" spans="3:8" x14ac:dyDescent="0.2">
      <c r="C147" s="376" t="s">
        <v>95</v>
      </c>
      <c r="D147" s="377">
        <v>1</v>
      </c>
      <c r="E147" s="374" t="s">
        <v>8</v>
      </c>
      <c r="F147" s="380">
        <v>800</v>
      </c>
      <c r="G147" s="379">
        <f t="shared" si="2"/>
        <v>800</v>
      </c>
      <c r="H147" s="187"/>
    </row>
    <row r="148" spans="3:8" x14ac:dyDescent="0.2">
      <c r="C148" s="376" t="s">
        <v>96</v>
      </c>
      <c r="D148" s="377">
        <v>1</v>
      </c>
      <c r="E148" s="374" t="s">
        <v>14</v>
      </c>
      <c r="F148" s="378">
        <v>6557.53</v>
      </c>
      <c r="G148" s="379">
        <f t="shared" si="2"/>
        <v>6557.53</v>
      </c>
      <c r="H148" s="187"/>
    </row>
    <row r="149" spans="3:8" x14ac:dyDescent="0.2">
      <c r="C149" s="376"/>
      <c r="D149" s="377"/>
      <c r="E149" s="374"/>
      <c r="F149" s="384"/>
      <c r="G149" s="385">
        <f>SUM(G142:G148)</f>
        <v>63994.909999999996</v>
      </c>
      <c r="H149" s="187"/>
    </row>
    <row r="150" spans="3:8" x14ac:dyDescent="0.2">
      <c r="C150" s="381" t="s">
        <v>97</v>
      </c>
      <c r="D150" s="382"/>
      <c r="E150" s="383"/>
      <c r="F150" s="386"/>
      <c r="G150" s="387">
        <f>SUM(G149/100)/500</f>
        <v>1.2798981999999999</v>
      </c>
      <c r="H150" s="187"/>
    </row>
    <row r="151" spans="3:8" x14ac:dyDescent="0.2">
      <c r="C151" s="381"/>
      <c r="D151" s="382"/>
      <c r="E151" s="383"/>
      <c r="F151" s="386"/>
      <c r="G151" s="387"/>
      <c r="H151" s="187"/>
    </row>
    <row r="152" spans="3:8" x14ac:dyDescent="0.2">
      <c r="C152" s="388" t="s">
        <v>98</v>
      </c>
      <c r="D152" s="382"/>
      <c r="E152" s="383"/>
      <c r="F152" s="386"/>
      <c r="G152" s="381"/>
      <c r="H152" s="187"/>
    </row>
    <row r="153" spans="3:8" x14ac:dyDescent="0.2">
      <c r="C153" s="381" t="s">
        <v>99</v>
      </c>
      <c r="D153" s="382">
        <f>(500*E140*0.0254*0.0254*E140*3.1416/4)*264+55</f>
        <v>1125.1686983679999</v>
      </c>
      <c r="E153" s="383" t="s">
        <v>13</v>
      </c>
      <c r="F153" s="386">
        <v>2.5</v>
      </c>
      <c r="G153" s="379">
        <f>ROUND(D153*F153,2)</f>
        <v>2812.92</v>
      </c>
      <c r="H153" s="187"/>
    </row>
    <row r="154" spans="3:8" x14ac:dyDescent="0.2">
      <c r="C154" s="381"/>
      <c r="D154" s="389"/>
      <c r="E154" s="383"/>
      <c r="F154" s="386"/>
      <c r="G154" s="390">
        <f>SUM(G153/500)</f>
        <v>5.6258400000000002</v>
      </c>
      <c r="H154" s="187"/>
    </row>
    <row r="155" spans="3:8" x14ac:dyDescent="0.2">
      <c r="C155" s="388" t="s">
        <v>100</v>
      </c>
      <c r="D155" s="382"/>
      <c r="E155" s="383"/>
      <c r="F155" s="386"/>
      <c r="G155" s="381"/>
      <c r="H155" s="187"/>
    </row>
    <row r="156" spans="3:8" x14ac:dyDescent="0.2">
      <c r="C156" s="381" t="s">
        <v>101</v>
      </c>
      <c r="D156" s="382">
        <v>1</v>
      </c>
      <c r="E156" s="383" t="s">
        <v>16</v>
      </c>
      <c r="F156" s="386">
        <v>1600</v>
      </c>
      <c r="G156" s="379">
        <f>ROUND(D156*F156,2)</f>
        <v>1600</v>
      </c>
      <c r="H156" s="187"/>
    </row>
    <row r="157" spans="3:8" x14ac:dyDescent="0.2">
      <c r="C157" s="381" t="s">
        <v>102</v>
      </c>
      <c r="D157" s="382">
        <v>1</v>
      </c>
      <c r="E157" s="383" t="s">
        <v>16</v>
      </c>
      <c r="F157" s="386">
        <f>750*2</f>
        <v>1500</v>
      </c>
      <c r="G157" s="379">
        <f>ROUND(D157*F157,2)</f>
        <v>1500</v>
      </c>
      <c r="H157" s="187"/>
    </row>
    <row r="158" spans="3:8" x14ac:dyDescent="0.2">
      <c r="C158" s="381"/>
      <c r="D158" s="382"/>
      <c r="E158" s="383"/>
      <c r="F158" s="391"/>
      <c r="G158" s="392">
        <f>SUM(G156:G157)</f>
        <v>3100</v>
      </c>
      <c r="H158" s="187"/>
    </row>
    <row r="159" spans="3:8" x14ac:dyDescent="0.2">
      <c r="C159" s="393"/>
      <c r="D159" s="394"/>
      <c r="E159" s="395"/>
      <c r="F159" s="396"/>
      <c r="G159" s="397">
        <f>SUM(G158/1000)</f>
        <v>3.1</v>
      </c>
      <c r="H159" s="187"/>
    </row>
    <row r="160" spans="3:8" ht="13.5" thickBot="1" x14ac:dyDescent="0.25">
      <c r="C160" s="398"/>
      <c r="D160" s="399"/>
      <c r="E160" s="400"/>
      <c r="F160" s="401" t="s">
        <v>103</v>
      </c>
      <c r="G160" s="402">
        <f>SUM(G150+G154+G159)</f>
        <v>10.0057382</v>
      </c>
      <c r="H160" s="187"/>
    </row>
    <row r="161" spans="3:8" ht="13.5" thickBot="1" x14ac:dyDescent="0.25">
      <c r="C161" s="288"/>
      <c r="D161" s="403"/>
      <c r="E161" s="404"/>
      <c r="F161" s="403"/>
      <c r="G161" s="288"/>
      <c r="H161" s="187"/>
    </row>
    <row r="162" spans="3:8" x14ac:dyDescent="0.2">
      <c r="C162" s="368" t="s">
        <v>240</v>
      </c>
      <c r="D162" s="369"/>
      <c r="E162" s="370">
        <v>3</v>
      </c>
      <c r="F162" s="369"/>
      <c r="G162" s="371"/>
      <c r="H162" s="187"/>
    </row>
    <row r="163" spans="3:8" x14ac:dyDescent="0.2">
      <c r="C163" s="372" t="s">
        <v>89</v>
      </c>
      <c r="D163" s="373"/>
      <c r="E163" s="374"/>
      <c r="F163" s="373"/>
      <c r="G163" s="375"/>
      <c r="H163" s="187"/>
    </row>
    <row r="164" spans="3:8" x14ac:dyDescent="0.2">
      <c r="C164" s="376" t="s">
        <v>90</v>
      </c>
      <c r="D164" s="405">
        <v>1</v>
      </c>
      <c r="E164" s="374" t="s">
        <v>14</v>
      </c>
      <c r="F164" s="406">
        <v>46438.32</v>
      </c>
      <c r="G164" s="379">
        <f t="shared" ref="G164:G170" si="3">ROUND(D164*F164,2)</f>
        <v>46438.32</v>
      </c>
      <c r="H164" s="187"/>
    </row>
    <row r="165" spans="3:8" x14ac:dyDescent="0.2">
      <c r="C165" s="376" t="s">
        <v>91</v>
      </c>
      <c r="D165" s="405">
        <v>1</v>
      </c>
      <c r="E165" s="374" t="s">
        <v>8</v>
      </c>
      <c r="F165" s="406">
        <v>1350</v>
      </c>
      <c r="G165" s="379">
        <f t="shared" si="3"/>
        <v>1350</v>
      </c>
      <c r="H165" s="187"/>
    </row>
    <row r="166" spans="3:8" x14ac:dyDescent="0.2">
      <c r="C166" s="376" t="s">
        <v>241</v>
      </c>
      <c r="D166" s="405">
        <v>2</v>
      </c>
      <c r="E166" s="374" t="s">
        <v>14</v>
      </c>
      <c r="F166" s="407">
        <v>1968.58</v>
      </c>
      <c r="G166" s="379">
        <f t="shared" si="3"/>
        <v>3937.16</v>
      </c>
      <c r="H166" s="187"/>
    </row>
    <row r="167" spans="3:8" x14ac:dyDescent="0.2">
      <c r="C167" s="376" t="s">
        <v>93</v>
      </c>
      <c r="D167" s="405">
        <v>1</v>
      </c>
      <c r="E167" s="374" t="s">
        <v>14</v>
      </c>
      <c r="F167" s="407">
        <v>1325</v>
      </c>
      <c r="G167" s="379">
        <f t="shared" si="3"/>
        <v>1325</v>
      </c>
      <c r="H167" s="187"/>
    </row>
    <row r="168" spans="3:8" x14ac:dyDescent="0.2">
      <c r="C168" s="381" t="s">
        <v>239</v>
      </c>
      <c r="D168" s="408">
        <v>2</v>
      </c>
      <c r="E168" s="383" t="s">
        <v>14</v>
      </c>
      <c r="F168" s="407">
        <v>1272.97</v>
      </c>
      <c r="G168" s="379">
        <f t="shared" si="3"/>
        <v>2545.94</v>
      </c>
      <c r="H168" s="187"/>
    </row>
    <row r="169" spans="3:8" x14ac:dyDescent="0.2">
      <c r="C169" s="376" t="s">
        <v>95</v>
      </c>
      <c r="D169" s="405">
        <v>1</v>
      </c>
      <c r="E169" s="374" t="s">
        <v>8</v>
      </c>
      <c r="F169" s="407">
        <v>550</v>
      </c>
      <c r="G169" s="379">
        <f t="shared" si="3"/>
        <v>550</v>
      </c>
      <c r="H169" s="187"/>
    </row>
    <row r="170" spans="3:8" x14ac:dyDescent="0.2">
      <c r="C170" s="376" t="s">
        <v>96</v>
      </c>
      <c r="D170" s="405">
        <v>1</v>
      </c>
      <c r="E170" s="374" t="s">
        <v>14</v>
      </c>
      <c r="F170" s="406">
        <v>6557.53</v>
      </c>
      <c r="G170" s="379">
        <f t="shared" si="3"/>
        <v>6557.53</v>
      </c>
      <c r="H170" s="187"/>
    </row>
    <row r="171" spans="3:8" x14ac:dyDescent="0.2">
      <c r="C171" s="381"/>
      <c r="D171" s="391"/>
      <c r="E171" s="383"/>
      <c r="F171" s="391"/>
      <c r="G171" s="409">
        <f>SUM(G164:G170)</f>
        <v>62703.95</v>
      </c>
      <c r="H171" s="187"/>
    </row>
    <row r="172" spans="3:8" x14ac:dyDescent="0.2">
      <c r="C172" s="381" t="s">
        <v>97</v>
      </c>
      <c r="D172" s="391"/>
      <c r="E172" s="383"/>
      <c r="F172" s="391"/>
      <c r="G172" s="387">
        <f>SUM(G171/100)/500</f>
        <v>1.2540789999999999</v>
      </c>
      <c r="H172" s="187"/>
    </row>
    <row r="173" spans="3:8" x14ac:dyDescent="0.2">
      <c r="C173" s="381"/>
      <c r="D173" s="391"/>
      <c r="E173" s="383"/>
      <c r="F173" s="391"/>
      <c r="G173" s="288"/>
      <c r="H173" s="187"/>
    </row>
    <row r="174" spans="3:8" x14ac:dyDescent="0.2">
      <c r="C174" s="372" t="s">
        <v>98</v>
      </c>
      <c r="D174" s="373"/>
      <c r="E174" s="374"/>
      <c r="F174" s="373"/>
      <c r="G174" s="375"/>
      <c r="H174" s="187"/>
    </row>
    <row r="175" spans="3:8" x14ac:dyDescent="0.2">
      <c r="C175" s="376" t="s">
        <v>99</v>
      </c>
      <c r="D175" s="386">
        <f>((500*E162*0.0254*0.0254*E162*3.1416/4)*264)+55</f>
        <v>656.96989283200003</v>
      </c>
      <c r="E175" s="374" t="s">
        <v>13</v>
      </c>
      <c r="F175" s="384">
        <v>2.5</v>
      </c>
      <c r="G175" s="379">
        <f>ROUND(D175*F175,2)</f>
        <v>1642.42</v>
      </c>
      <c r="H175" s="187"/>
    </row>
    <row r="176" spans="3:8" x14ac:dyDescent="0.2">
      <c r="C176" s="376"/>
      <c r="D176" s="384"/>
      <c r="E176" s="374"/>
      <c r="F176" s="384"/>
      <c r="G176" s="385">
        <f>SUM(G175/500)</f>
        <v>3.28484</v>
      </c>
      <c r="H176" s="187"/>
    </row>
    <row r="177" spans="3:8" x14ac:dyDescent="0.2">
      <c r="C177" s="372" t="s">
        <v>100</v>
      </c>
      <c r="D177" s="384"/>
      <c r="E177" s="374"/>
      <c r="F177" s="384"/>
      <c r="G177" s="410"/>
      <c r="H177" s="187"/>
    </row>
    <row r="178" spans="3:8" x14ac:dyDescent="0.2">
      <c r="C178" s="376" t="s">
        <v>101</v>
      </c>
      <c r="D178" s="384">
        <v>1</v>
      </c>
      <c r="E178" s="374" t="s">
        <v>16</v>
      </c>
      <c r="F178" s="386">
        <v>1600</v>
      </c>
      <c r="G178" s="379">
        <f>ROUND(D178*F178,2)</f>
        <v>1600</v>
      </c>
      <c r="H178" s="187"/>
    </row>
    <row r="179" spans="3:8" x14ac:dyDescent="0.2">
      <c r="C179" s="381" t="s">
        <v>102</v>
      </c>
      <c r="D179" s="386">
        <v>1</v>
      </c>
      <c r="E179" s="383" t="s">
        <v>16</v>
      </c>
      <c r="F179" s="386">
        <f>750*2</f>
        <v>1500</v>
      </c>
      <c r="G179" s="379">
        <f>ROUND(D179*F179,2)</f>
        <v>1500</v>
      </c>
      <c r="H179" s="187"/>
    </row>
    <row r="180" spans="3:8" x14ac:dyDescent="0.2">
      <c r="C180" s="381"/>
      <c r="D180" s="391"/>
      <c r="E180" s="383"/>
      <c r="F180" s="386"/>
      <c r="G180" s="411">
        <f>SUM(G178:G179)</f>
        <v>3100</v>
      </c>
      <c r="H180" s="187"/>
    </row>
    <row r="181" spans="3:8" x14ac:dyDescent="0.2">
      <c r="C181" s="393"/>
      <c r="D181" s="396"/>
      <c r="E181" s="395"/>
      <c r="F181" s="396"/>
      <c r="G181" s="412">
        <f>SUM(G180/1000)</f>
        <v>3.1</v>
      </c>
      <c r="H181" s="187"/>
    </row>
    <row r="182" spans="3:8" ht="13.5" thickBot="1" x14ac:dyDescent="0.25">
      <c r="C182" s="398"/>
      <c r="D182" s="399"/>
      <c r="E182" s="400"/>
      <c r="F182" s="401" t="s">
        <v>103</v>
      </c>
      <c r="G182" s="402">
        <f>SUM(G172+G176+G181)</f>
        <v>7.6389189999999996</v>
      </c>
      <c r="H182" s="187"/>
    </row>
    <row r="183" spans="3:8" x14ac:dyDescent="0.2">
      <c r="C183" s="187"/>
      <c r="D183" s="187"/>
      <c r="E183" s="187"/>
      <c r="F183" s="187"/>
      <c r="G183" s="187"/>
      <c r="H183" s="187"/>
    </row>
    <row r="184" spans="3:8" x14ac:dyDescent="0.2">
      <c r="C184" s="413" t="s">
        <v>242</v>
      </c>
      <c r="D184" s="414"/>
      <c r="E184" s="217"/>
      <c r="F184" s="414"/>
      <c r="G184" s="415"/>
      <c r="H184" s="187"/>
    </row>
    <row r="185" spans="3:8" x14ac:dyDescent="0.2">
      <c r="C185" s="413"/>
      <c r="D185" s="414"/>
      <c r="E185" s="416"/>
      <c r="F185" s="414"/>
      <c r="G185" s="415"/>
      <c r="H185" s="187"/>
    </row>
    <row r="186" spans="3:8" x14ac:dyDescent="0.2">
      <c r="C186" s="417" t="s">
        <v>243</v>
      </c>
      <c r="D186" s="414"/>
      <c r="E186" s="416"/>
      <c r="F186" s="414"/>
      <c r="G186" s="415"/>
      <c r="H186" s="187"/>
    </row>
    <row r="187" spans="3:8" x14ac:dyDescent="0.2">
      <c r="C187" s="413" t="s">
        <v>244</v>
      </c>
      <c r="D187" s="418">
        <v>2</v>
      </c>
      <c r="E187" s="416" t="s">
        <v>245</v>
      </c>
      <c r="F187" s="414"/>
      <c r="G187" s="415"/>
      <c r="H187" s="187"/>
    </row>
    <row r="188" spans="3:8" x14ac:dyDescent="0.2">
      <c r="C188" s="414"/>
      <c r="D188" s="414"/>
      <c r="E188" s="418"/>
      <c r="F188" s="414"/>
      <c r="G188" s="414"/>
      <c r="H188" s="187"/>
    </row>
    <row r="189" spans="3:8" x14ac:dyDescent="0.2">
      <c r="C189" s="414" t="s">
        <v>246</v>
      </c>
      <c r="D189" s="418">
        <v>15.14</v>
      </c>
      <c r="E189" s="217" t="s">
        <v>12</v>
      </c>
      <c r="F189" s="414"/>
      <c r="G189" s="414"/>
      <c r="H189" s="187"/>
    </row>
    <row r="190" spans="3:8" x14ac:dyDescent="0.2">
      <c r="C190" s="414"/>
      <c r="D190" s="418"/>
      <c r="E190" s="217"/>
      <c r="F190" s="414"/>
      <c r="G190" s="414"/>
      <c r="H190" s="187"/>
    </row>
    <row r="191" spans="3:8" x14ac:dyDescent="0.2">
      <c r="C191" s="419" t="s">
        <v>120</v>
      </c>
      <c r="D191" s="420"/>
      <c r="E191" s="217"/>
      <c r="F191" s="421"/>
      <c r="G191" s="421"/>
      <c r="H191" s="187"/>
    </row>
    <row r="192" spans="3:8" x14ac:dyDescent="0.2">
      <c r="C192" s="414" t="s">
        <v>247</v>
      </c>
      <c r="D192" s="422">
        <v>1</v>
      </c>
      <c r="E192" s="217" t="s">
        <v>109</v>
      </c>
      <c r="F192" s="423">
        <v>1977</v>
      </c>
      <c r="G192" s="423">
        <f>+F192*D192</f>
        <v>1977</v>
      </c>
      <c r="H192" s="187"/>
    </row>
    <row r="193" spans="3:8" x14ac:dyDescent="0.2">
      <c r="C193" s="414" t="s">
        <v>248</v>
      </c>
      <c r="D193" s="422">
        <v>1</v>
      </c>
      <c r="E193" s="217" t="s">
        <v>109</v>
      </c>
      <c r="F193" s="423">
        <v>659</v>
      </c>
      <c r="G193" s="423">
        <f>+F193*D193</f>
        <v>659</v>
      </c>
      <c r="H193" s="187"/>
    </row>
    <row r="194" spans="3:8" x14ac:dyDescent="0.2">
      <c r="C194" s="233" t="s">
        <v>249</v>
      </c>
      <c r="D194" s="424">
        <v>1</v>
      </c>
      <c r="E194" s="230" t="s">
        <v>250</v>
      </c>
      <c r="F194" s="425">
        <v>1318</v>
      </c>
      <c r="G194" s="423">
        <f>+F194*D194</f>
        <v>1318</v>
      </c>
      <c r="H194" s="187"/>
    </row>
    <row r="195" spans="3:8" x14ac:dyDescent="0.2">
      <c r="C195" s="426" t="s">
        <v>251</v>
      </c>
      <c r="D195" s="427">
        <v>1</v>
      </c>
      <c r="E195" s="230" t="s">
        <v>250</v>
      </c>
      <c r="F195" s="425">
        <v>1318</v>
      </c>
      <c r="G195" s="423">
        <f>+F195*D195</f>
        <v>1318</v>
      </c>
      <c r="H195" s="187"/>
    </row>
    <row r="196" spans="3:8" x14ac:dyDescent="0.2">
      <c r="C196" s="426" t="s">
        <v>252</v>
      </c>
      <c r="D196" s="427">
        <v>1</v>
      </c>
      <c r="E196" s="230" t="s">
        <v>109</v>
      </c>
      <c r="F196" s="425">
        <v>1318</v>
      </c>
      <c r="G196" s="423">
        <f>+F196*D196</f>
        <v>1318</v>
      </c>
      <c r="H196" s="187"/>
    </row>
    <row r="197" spans="3:8" x14ac:dyDescent="0.2">
      <c r="C197" s="426"/>
      <c r="D197" s="428"/>
      <c r="E197" s="230"/>
      <c r="F197" s="429" t="s">
        <v>253</v>
      </c>
      <c r="G197" s="430">
        <f>SUM(G192:G196)</f>
        <v>6590</v>
      </c>
      <c r="H197" s="187"/>
    </row>
    <row r="198" spans="3:8" x14ac:dyDescent="0.2">
      <c r="C198" s="426"/>
      <c r="D198" s="428"/>
      <c r="E198" s="230"/>
      <c r="F198" s="428"/>
      <c r="G198" s="421"/>
      <c r="H198" s="187"/>
    </row>
    <row r="199" spans="3:8" x14ac:dyDescent="0.2">
      <c r="C199" s="431" t="s">
        <v>254</v>
      </c>
      <c r="D199" s="428"/>
      <c r="E199" s="230"/>
      <c r="F199" s="428"/>
      <c r="G199" s="421"/>
      <c r="H199" s="187"/>
    </row>
    <row r="200" spans="3:8" ht="12.75" customHeight="1" x14ac:dyDescent="0.2">
      <c r="C200" s="426" t="s">
        <v>255</v>
      </c>
      <c r="D200" s="428">
        <v>8</v>
      </c>
      <c r="E200" s="230" t="s">
        <v>121</v>
      </c>
      <c r="F200" s="428">
        <v>459.29</v>
      </c>
      <c r="G200" s="428">
        <f>+F200*D200</f>
        <v>3674.32</v>
      </c>
      <c r="H200" s="187"/>
    </row>
    <row r="201" spans="3:8" x14ac:dyDescent="0.2">
      <c r="C201" s="233" t="s">
        <v>256</v>
      </c>
      <c r="D201" s="427">
        <v>1</v>
      </c>
      <c r="E201" s="230" t="s">
        <v>257</v>
      </c>
      <c r="F201" s="233">
        <v>181.5</v>
      </c>
      <c r="G201" s="233">
        <f>+F201*D201</f>
        <v>181.5</v>
      </c>
      <c r="H201" s="187"/>
    </row>
    <row r="202" spans="3:8" x14ac:dyDescent="0.2">
      <c r="C202" s="233"/>
      <c r="D202" s="233"/>
      <c r="E202" s="230"/>
      <c r="F202" s="233" t="s">
        <v>258</v>
      </c>
      <c r="G202" s="432">
        <f>SUM(G200:G201)</f>
        <v>3855.82</v>
      </c>
      <c r="H202" s="187"/>
    </row>
    <row r="203" spans="3:8" x14ac:dyDescent="0.2">
      <c r="C203" s="428"/>
      <c r="D203" s="233"/>
      <c r="E203" s="230"/>
      <c r="F203" s="233"/>
      <c r="G203" s="233"/>
      <c r="H203" s="187"/>
    </row>
    <row r="204" spans="3:8" x14ac:dyDescent="0.2">
      <c r="C204" s="433" t="s">
        <v>259</v>
      </c>
      <c r="D204" s="233"/>
      <c r="E204" s="230"/>
      <c r="F204" s="233"/>
      <c r="G204" s="432">
        <f>+G197+G202</f>
        <v>10445.82</v>
      </c>
      <c r="H204" s="187"/>
    </row>
    <row r="205" spans="3:8" x14ac:dyDescent="0.2">
      <c r="C205" s="428"/>
      <c r="D205" s="233"/>
      <c r="E205" s="230"/>
      <c r="F205" s="233"/>
      <c r="G205" s="233"/>
      <c r="H205" s="187"/>
    </row>
    <row r="206" spans="3:8" x14ac:dyDescent="0.2">
      <c r="C206" s="428"/>
      <c r="D206" s="233"/>
      <c r="E206" s="230"/>
      <c r="F206" s="233"/>
      <c r="G206" s="233"/>
      <c r="H206" s="187"/>
    </row>
    <row r="207" spans="3:8" x14ac:dyDescent="0.2">
      <c r="C207" s="433" t="s">
        <v>260</v>
      </c>
      <c r="D207" s="233"/>
      <c r="E207" s="230"/>
      <c r="F207" s="233"/>
      <c r="G207" s="233"/>
      <c r="H207" s="187"/>
    </row>
    <row r="208" spans="3:8" x14ac:dyDescent="0.2">
      <c r="C208" s="233" t="s">
        <v>261</v>
      </c>
      <c r="D208" s="427">
        <v>1</v>
      </c>
      <c r="E208" s="230" t="s">
        <v>13</v>
      </c>
      <c r="F208" s="427">
        <v>90</v>
      </c>
      <c r="G208" s="427">
        <f>+F208*D208</f>
        <v>90</v>
      </c>
      <c r="H208" s="187"/>
    </row>
    <row r="209" spans="3:8" x14ac:dyDescent="0.2">
      <c r="C209" s="233" t="s">
        <v>262</v>
      </c>
      <c r="D209" s="427">
        <v>1</v>
      </c>
      <c r="E209" s="230" t="s">
        <v>13</v>
      </c>
      <c r="F209" s="427">
        <v>14.8</v>
      </c>
      <c r="G209" s="427">
        <f>+F209*D209</f>
        <v>14.8</v>
      </c>
      <c r="H209" s="187"/>
    </row>
    <row r="210" spans="3:8" x14ac:dyDescent="0.2">
      <c r="C210" s="233" t="s">
        <v>263</v>
      </c>
      <c r="D210" s="427">
        <v>1</v>
      </c>
      <c r="E210" s="230" t="s">
        <v>13</v>
      </c>
      <c r="F210" s="427">
        <v>20</v>
      </c>
      <c r="G210" s="427">
        <f>+F210*D210</f>
        <v>20</v>
      </c>
      <c r="H210" s="187"/>
    </row>
    <row r="211" spans="3:8" x14ac:dyDescent="0.2">
      <c r="C211" s="233"/>
      <c r="D211" s="233"/>
      <c r="E211" s="230"/>
      <c r="F211" s="233" t="s">
        <v>264</v>
      </c>
      <c r="G211" s="434">
        <f>SUM(G208:G210)</f>
        <v>124.8</v>
      </c>
      <c r="H211" s="187"/>
    </row>
    <row r="212" spans="3:8" x14ac:dyDescent="0.2">
      <c r="C212" s="233"/>
      <c r="D212" s="233"/>
      <c r="E212" s="230"/>
      <c r="F212" s="233"/>
      <c r="G212" s="233"/>
      <c r="H212" s="187"/>
    </row>
    <row r="213" spans="3:8" x14ac:dyDescent="0.2">
      <c r="C213" s="233" t="s">
        <v>222</v>
      </c>
      <c r="D213" s="233">
        <v>0.75</v>
      </c>
      <c r="E213" s="230" t="s">
        <v>265</v>
      </c>
      <c r="F213" s="233"/>
      <c r="G213" s="233"/>
      <c r="H213" s="187"/>
    </row>
    <row r="214" spans="3:8" x14ac:dyDescent="0.2">
      <c r="C214" s="435" t="s">
        <v>266</v>
      </c>
      <c r="D214" s="433"/>
      <c r="E214" s="233"/>
      <c r="F214" s="433" t="s">
        <v>267</v>
      </c>
      <c r="G214" s="433">
        <f>+G211/D213</f>
        <v>166.4</v>
      </c>
      <c r="H214" s="187"/>
    </row>
    <row r="215" spans="3:8" x14ac:dyDescent="0.2">
      <c r="C215" s="233"/>
      <c r="D215" s="433"/>
      <c r="E215" s="233"/>
      <c r="F215" s="433"/>
      <c r="G215" s="433"/>
      <c r="H215" s="187"/>
    </row>
    <row r="216" spans="3:8" x14ac:dyDescent="0.2">
      <c r="C216" s="428"/>
      <c r="D216" s="233"/>
      <c r="E216" s="230"/>
      <c r="F216" s="233"/>
      <c r="G216" s="233"/>
      <c r="H216" s="187"/>
    </row>
    <row r="217" spans="3:8" x14ac:dyDescent="0.2">
      <c r="C217" s="433" t="s">
        <v>268</v>
      </c>
      <c r="D217" s="233"/>
      <c r="E217" s="230"/>
      <c r="F217" s="233"/>
      <c r="G217" s="428"/>
      <c r="H217" s="187"/>
    </row>
    <row r="218" spans="3:8" x14ac:dyDescent="0.2">
      <c r="C218" s="433"/>
      <c r="D218" s="233"/>
      <c r="E218" s="230"/>
      <c r="F218" s="233"/>
      <c r="G218" s="428"/>
      <c r="H218" s="187"/>
    </row>
    <row r="219" spans="3:8" x14ac:dyDescent="0.2">
      <c r="C219" s="233" t="s">
        <v>269</v>
      </c>
      <c r="D219" s="427">
        <v>15.14</v>
      </c>
      <c r="E219" s="230" t="s">
        <v>270</v>
      </c>
      <c r="F219" s="233"/>
      <c r="G219" s="233"/>
      <c r="H219" s="187"/>
    </row>
    <row r="220" spans="3:8" x14ac:dyDescent="0.2">
      <c r="C220" s="233" t="s">
        <v>271</v>
      </c>
      <c r="D220" s="427">
        <v>1</v>
      </c>
      <c r="E220" s="230" t="s">
        <v>10</v>
      </c>
      <c r="F220" s="428">
        <f>G204/D219</f>
        <v>689.94848084544253</v>
      </c>
      <c r="G220" s="428">
        <f>+F220*D220</f>
        <v>689.94848084544253</v>
      </c>
      <c r="H220" s="187"/>
    </row>
    <row r="221" spans="3:8" x14ac:dyDescent="0.2">
      <c r="C221" s="233"/>
      <c r="D221" s="436"/>
      <c r="E221" s="230"/>
      <c r="F221" s="233"/>
      <c r="G221" s="233"/>
      <c r="H221" s="187"/>
    </row>
    <row r="222" spans="3:8" x14ac:dyDescent="0.2">
      <c r="C222" s="433" t="s">
        <v>272</v>
      </c>
      <c r="D222" s="436"/>
      <c r="E222" s="230"/>
      <c r="F222" s="233"/>
      <c r="G222" s="233"/>
      <c r="H222" s="187"/>
    </row>
    <row r="223" spans="3:8" x14ac:dyDescent="0.2">
      <c r="C223" s="233" t="s">
        <v>273</v>
      </c>
      <c r="D223" s="427">
        <v>1</v>
      </c>
      <c r="E223" s="230" t="s">
        <v>274</v>
      </c>
      <c r="F223" s="428">
        <v>7591.2</v>
      </c>
      <c r="G223" s="428">
        <f>+F223*D223</f>
        <v>7591.2</v>
      </c>
      <c r="H223" s="187"/>
    </row>
    <row r="224" spans="3:8" ht="25.5" x14ac:dyDescent="0.2">
      <c r="C224" s="437" t="s">
        <v>275</v>
      </c>
      <c r="D224" s="427">
        <v>1</v>
      </c>
      <c r="E224" s="230" t="s">
        <v>276</v>
      </c>
      <c r="F224" s="428">
        <f>100*19.74</f>
        <v>1973.9999999999998</v>
      </c>
      <c r="G224" s="428">
        <f>+F224*D224</f>
        <v>1973.9999999999998</v>
      </c>
      <c r="H224" s="187"/>
    </row>
    <row r="225" spans="3:8" x14ac:dyDescent="0.2">
      <c r="C225" s="233" t="s">
        <v>271</v>
      </c>
      <c r="D225" s="427">
        <v>1</v>
      </c>
      <c r="E225" s="230" t="s">
        <v>274</v>
      </c>
      <c r="F225" s="428">
        <f>+G220</f>
        <v>689.94848084544253</v>
      </c>
      <c r="G225" s="428">
        <f>+F225*D225</f>
        <v>689.94848084544253</v>
      </c>
      <c r="H225" s="187"/>
    </row>
    <row r="226" spans="3:8" x14ac:dyDescent="0.2">
      <c r="C226" s="433"/>
      <c r="D226" s="438"/>
      <c r="E226" s="439"/>
      <c r="F226" s="440" t="s">
        <v>277</v>
      </c>
      <c r="G226" s="430">
        <f>SUM(G223:G225)</f>
        <v>10255.148480845441</v>
      </c>
      <c r="H226" s="187"/>
    </row>
    <row r="227" spans="3:8" x14ac:dyDescent="0.2">
      <c r="C227" s="233"/>
      <c r="D227" s="233"/>
      <c r="E227" s="230"/>
      <c r="F227" s="233"/>
      <c r="G227" s="233"/>
      <c r="H227" s="187"/>
    </row>
    <row r="228" spans="3:8" x14ac:dyDescent="0.2">
      <c r="C228" s="433" t="s">
        <v>278</v>
      </c>
      <c r="D228" s="233"/>
      <c r="E228" s="230"/>
      <c r="F228" s="440" t="s">
        <v>279</v>
      </c>
      <c r="G228" s="432">
        <f>+(G226/D189)+G214</f>
        <v>843.75458922360895</v>
      </c>
      <c r="H228" s="187"/>
    </row>
    <row r="229" spans="3:8" ht="13.5" thickBot="1" x14ac:dyDescent="0.25">
      <c r="C229" s="187"/>
      <c r="D229" s="187"/>
      <c r="E229" s="187"/>
      <c r="F229" s="187"/>
      <c r="G229" s="187"/>
      <c r="H229" s="187"/>
    </row>
    <row r="230" spans="3:8" ht="14.25" thickTop="1" thickBot="1" x14ac:dyDescent="0.25">
      <c r="C230" s="441" t="s">
        <v>280</v>
      </c>
      <c r="D230" s="441" t="s">
        <v>281</v>
      </c>
      <c r="E230" s="441" t="s">
        <v>118</v>
      </c>
      <c r="F230" s="441" t="s">
        <v>282</v>
      </c>
      <c r="G230" s="441" t="s">
        <v>283</v>
      </c>
      <c r="H230" s="187"/>
    </row>
    <row r="231" spans="3:8" ht="13.5" thickTop="1" x14ac:dyDescent="0.2">
      <c r="C231" s="442"/>
      <c r="D231" s="443"/>
      <c r="E231" s="444"/>
      <c r="F231" s="445"/>
      <c r="G231" s="446"/>
      <c r="H231" s="187"/>
    </row>
    <row r="232" spans="3:8" x14ac:dyDescent="0.2">
      <c r="C232" s="447" t="s">
        <v>284</v>
      </c>
      <c r="D232" s="443"/>
      <c r="E232" s="444"/>
      <c r="F232" s="445"/>
      <c r="G232" s="446"/>
      <c r="H232" s="187"/>
    </row>
    <row r="233" spans="3:8" x14ac:dyDescent="0.2">
      <c r="C233" s="442"/>
      <c r="D233" s="443"/>
      <c r="E233" s="444"/>
      <c r="F233" s="445"/>
      <c r="G233" s="446"/>
      <c r="H233" s="187"/>
    </row>
    <row r="234" spans="3:8" x14ac:dyDescent="0.2">
      <c r="C234" s="448" t="s">
        <v>285</v>
      </c>
      <c r="D234" s="449">
        <v>1</v>
      </c>
      <c r="E234" s="450" t="s">
        <v>14</v>
      </c>
      <c r="F234" s="445">
        <v>944</v>
      </c>
      <c r="G234" s="449">
        <f>ROUND(D234*F234,2)</f>
        <v>944</v>
      </c>
      <c r="H234" s="187"/>
    </row>
    <row r="235" spans="3:8" x14ac:dyDescent="0.2">
      <c r="C235" s="448" t="s">
        <v>286</v>
      </c>
      <c r="D235" s="449">
        <v>1</v>
      </c>
      <c r="E235" s="450" t="s">
        <v>14</v>
      </c>
      <c r="F235" s="445">
        <v>750</v>
      </c>
      <c r="G235" s="449">
        <f>ROUND(D235*F235,2)</f>
        <v>750</v>
      </c>
      <c r="H235" s="187"/>
    </row>
    <row r="236" spans="3:8" x14ac:dyDescent="0.2">
      <c r="C236" s="448" t="s">
        <v>287</v>
      </c>
      <c r="D236" s="449">
        <v>3.2</v>
      </c>
      <c r="E236" s="450" t="s">
        <v>13</v>
      </c>
      <c r="F236" s="445">
        <v>225</v>
      </c>
      <c r="G236" s="449">
        <f>ROUND(D236*F236,2)</f>
        <v>720</v>
      </c>
      <c r="H236" s="187"/>
    </row>
    <row r="237" spans="3:8" x14ac:dyDescent="0.2">
      <c r="C237" s="448" t="s">
        <v>288</v>
      </c>
      <c r="D237" s="449">
        <v>20</v>
      </c>
      <c r="E237" s="450" t="s">
        <v>113</v>
      </c>
      <c r="F237" s="445">
        <f>G236</f>
        <v>720</v>
      </c>
      <c r="G237" s="449">
        <f>ROUND(D237*F237,2)/100</f>
        <v>144</v>
      </c>
      <c r="H237" s="187"/>
    </row>
    <row r="238" spans="3:8" x14ac:dyDescent="0.2">
      <c r="C238" s="442"/>
      <c r="D238" s="1047" t="s">
        <v>289</v>
      </c>
      <c r="E238" s="1048"/>
      <c r="F238" s="1049"/>
      <c r="G238" s="451">
        <f>SUM(G234:G237)</f>
        <v>2558</v>
      </c>
      <c r="H238" s="187"/>
    </row>
    <row r="239" spans="3:8" x14ac:dyDescent="0.2">
      <c r="C239" s="452" t="s">
        <v>290</v>
      </c>
      <c r="D239" s="443"/>
      <c r="E239" s="444"/>
      <c r="F239" s="445"/>
      <c r="G239" s="451">
        <f>G238/8</f>
        <v>319.75</v>
      </c>
      <c r="H239" s="187"/>
    </row>
    <row r="241" spans="2:7" x14ac:dyDescent="0.2">
      <c r="C241" s="829" t="s">
        <v>420</v>
      </c>
      <c r="D241" s="830"/>
      <c r="E241" s="830"/>
      <c r="F241" s="830"/>
      <c r="G241" s="830"/>
    </row>
    <row r="242" spans="2:7" x14ac:dyDescent="0.2">
      <c r="C242" s="831" t="s">
        <v>421</v>
      </c>
      <c r="D242" s="830">
        <v>1</v>
      </c>
      <c r="E242" s="832" t="s">
        <v>14</v>
      </c>
      <c r="F242" s="830">
        <v>3545</v>
      </c>
      <c r="G242" s="830">
        <f>+D242*F242</f>
        <v>3545</v>
      </c>
    </row>
    <row r="243" spans="2:7" x14ac:dyDescent="0.2">
      <c r="C243" s="831" t="s">
        <v>422</v>
      </c>
      <c r="D243" s="830">
        <v>0.12</v>
      </c>
      <c r="E243" s="832" t="s">
        <v>10</v>
      </c>
      <c r="F243" s="830">
        <f>+G253</f>
        <v>9912.07</v>
      </c>
      <c r="G243" s="830">
        <f>ROUND(D243*F243,2)</f>
        <v>1189.45</v>
      </c>
    </row>
    <row r="244" spans="2:7" x14ac:dyDescent="0.2">
      <c r="C244" s="831" t="s">
        <v>423</v>
      </c>
      <c r="D244" s="830">
        <v>1</v>
      </c>
      <c r="E244" s="832" t="s">
        <v>10</v>
      </c>
      <c r="F244" s="830">
        <v>8000</v>
      </c>
      <c r="G244" s="830">
        <f>ROUND(D244*F244,2)</f>
        <v>8000</v>
      </c>
    </row>
    <row r="245" spans="2:7" x14ac:dyDescent="0.2">
      <c r="C245" s="831" t="s">
        <v>15</v>
      </c>
      <c r="D245" s="830">
        <v>1</v>
      </c>
      <c r="E245" s="832" t="s">
        <v>16</v>
      </c>
      <c r="F245" s="830">
        <v>659</v>
      </c>
      <c r="G245" s="830">
        <f>ROUND(D245*F245,2)</f>
        <v>659</v>
      </c>
    </row>
    <row r="246" spans="2:7" x14ac:dyDescent="0.2">
      <c r="C246" s="831"/>
      <c r="D246" s="830"/>
      <c r="E246" s="832"/>
      <c r="F246" s="830"/>
      <c r="G246" s="830"/>
    </row>
    <row r="247" spans="2:7" x14ac:dyDescent="0.2">
      <c r="C247" s="833" t="s">
        <v>62</v>
      </c>
      <c r="D247" s="1057" t="s">
        <v>424</v>
      </c>
      <c r="E247" s="1057"/>
      <c r="F247" s="1057"/>
      <c r="G247" s="834">
        <f>SUM(G242:G246)</f>
        <v>13393.45</v>
      </c>
    </row>
    <row r="248" spans="2:7" x14ac:dyDescent="0.2">
      <c r="C248" s="835"/>
      <c r="D248" s="836"/>
      <c r="E248" s="837"/>
      <c r="F248" s="836"/>
      <c r="G248" s="836"/>
    </row>
    <row r="249" spans="2:7" ht="13.5" thickBot="1" x14ac:dyDescent="0.25">
      <c r="C249" s="838" t="s">
        <v>425</v>
      </c>
      <c r="D249" s="839"/>
      <c r="E249" s="840"/>
      <c r="F249" s="841"/>
      <c r="G249" s="842"/>
    </row>
    <row r="250" spans="2:7" ht="14.25" thickTop="1" thickBot="1" x14ac:dyDescent="0.25">
      <c r="C250" s="843" t="s">
        <v>115</v>
      </c>
      <c r="D250" s="844">
        <v>1.05</v>
      </c>
      <c r="E250" s="845" t="s">
        <v>10</v>
      </c>
      <c r="F250" s="846">
        <v>4606.78</v>
      </c>
      <c r="G250" s="847">
        <f>D250*F250</f>
        <v>4837.1189999999997</v>
      </c>
    </row>
    <row r="251" spans="2:7" ht="13.5" thickBot="1" x14ac:dyDescent="0.25">
      <c r="C251" s="848" t="s">
        <v>57</v>
      </c>
      <c r="D251" s="849">
        <v>1.67</v>
      </c>
      <c r="E251" s="850" t="s">
        <v>23</v>
      </c>
      <c r="F251" s="851">
        <v>2300</v>
      </c>
      <c r="G251" s="847">
        <f>D251*F251</f>
        <v>3841</v>
      </c>
    </row>
    <row r="252" spans="2:7" x14ac:dyDescent="0.2">
      <c r="C252" s="848" t="s">
        <v>426</v>
      </c>
      <c r="D252" s="852">
        <v>6.67</v>
      </c>
      <c r="E252" s="850" t="s">
        <v>11</v>
      </c>
      <c r="F252" s="851">
        <v>185</v>
      </c>
      <c r="G252" s="847">
        <f>D252*F252</f>
        <v>1233.95</v>
      </c>
    </row>
    <row r="253" spans="2:7" ht="13.5" thickBot="1" x14ac:dyDescent="0.25">
      <c r="C253" s="853"/>
      <c r="D253" s="854"/>
      <c r="E253" s="855"/>
      <c r="F253" s="856" t="s">
        <v>35</v>
      </c>
      <c r="G253" s="857">
        <f>ROUND(SUM(G250:G252),2)</f>
        <v>9912.07</v>
      </c>
    </row>
    <row r="255" spans="2:7" ht="15" x14ac:dyDescent="0.25">
      <c r="B255" s="858" t="s">
        <v>427</v>
      </c>
      <c r="C255" s="1056" t="s">
        <v>428</v>
      </c>
      <c r="D255" s="1056"/>
      <c r="E255" s="1056"/>
      <c r="F255" s="1056"/>
      <c r="G255" s="1056"/>
    </row>
    <row r="256" spans="2:7" ht="13.5" thickBot="1" x14ac:dyDescent="0.25">
      <c r="B256" s="859" t="s">
        <v>429</v>
      </c>
      <c r="C256" s="860" t="s">
        <v>430</v>
      </c>
      <c r="D256" s="861"/>
      <c r="E256" s="862"/>
      <c r="F256" s="861"/>
      <c r="G256" s="861"/>
    </row>
    <row r="257" spans="2:7" ht="13.5" thickTop="1" x14ac:dyDescent="0.2">
      <c r="B257" s="863" t="s">
        <v>431</v>
      </c>
      <c r="C257" s="864" t="s">
        <v>17</v>
      </c>
      <c r="D257" s="865">
        <v>1</v>
      </c>
      <c r="E257" s="866" t="s">
        <v>10</v>
      </c>
      <c r="F257" s="865">
        <v>1000</v>
      </c>
      <c r="G257" s="867">
        <f>ROUND(D257*F257,2)</f>
        <v>1000</v>
      </c>
    </row>
    <row r="258" spans="2:7" x14ac:dyDescent="0.2">
      <c r="B258" s="868" t="s">
        <v>432</v>
      </c>
      <c r="C258" s="869" t="s">
        <v>27</v>
      </c>
      <c r="D258" s="870">
        <v>1</v>
      </c>
      <c r="E258" s="871" t="s">
        <v>10</v>
      </c>
      <c r="F258" s="870">
        <v>14</v>
      </c>
      <c r="G258" s="872">
        <f>ROUND(D258*F258,2)</f>
        <v>14</v>
      </c>
    </row>
    <row r="259" spans="2:7" x14ac:dyDescent="0.2">
      <c r="B259" s="868" t="s">
        <v>433</v>
      </c>
      <c r="C259" s="873" t="s">
        <v>25</v>
      </c>
      <c r="D259" s="874"/>
      <c r="E259" s="875" t="s">
        <v>26</v>
      </c>
      <c r="F259" s="876"/>
      <c r="G259" s="872">
        <f>ROUND(D259*F259,2)</f>
        <v>0</v>
      </c>
    </row>
    <row r="260" spans="2:7" ht="13.5" thickBot="1" x14ac:dyDescent="0.25">
      <c r="B260" s="877"/>
      <c r="C260" s="878"/>
      <c r="D260" s="879"/>
      <c r="E260" s="880"/>
      <c r="F260" s="881" t="s">
        <v>434</v>
      </c>
      <c r="G260" s="882">
        <f>SUM(G257:G259)</f>
        <v>1014</v>
      </c>
    </row>
    <row r="261" spans="2:7" ht="13.5" thickTop="1" x14ac:dyDescent="0.2">
      <c r="B261" s="883"/>
      <c r="C261" s="883"/>
      <c r="D261" s="836"/>
      <c r="E261" s="837"/>
      <c r="F261" s="836"/>
      <c r="G261" s="836"/>
    </row>
    <row r="262" spans="2:7" ht="13.5" thickBot="1" x14ac:dyDescent="0.25">
      <c r="B262" s="859" t="s">
        <v>435</v>
      </c>
      <c r="C262" s="884" t="s">
        <v>436</v>
      </c>
      <c r="D262" s="885"/>
      <c r="E262" s="886"/>
      <c r="F262" s="885"/>
      <c r="G262" s="885"/>
    </row>
    <row r="263" spans="2:7" ht="13.5" thickTop="1" x14ac:dyDescent="0.2">
      <c r="B263" s="863" t="s">
        <v>437</v>
      </c>
      <c r="C263" s="887" t="s">
        <v>17</v>
      </c>
      <c r="D263" s="888">
        <v>1</v>
      </c>
      <c r="E263" s="889" t="s">
        <v>10</v>
      </c>
      <c r="F263" s="888">
        <v>1100</v>
      </c>
      <c r="G263" s="867">
        <f>ROUND(D263*F263,2)</f>
        <v>1100</v>
      </c>
    </row>
    <row r="264" spans="2:7" x14ac:dyDescent="0.2">
      <c r="B264" s="868" t="s">
        <v>438</v>
      </c>
      <c r="C264" s="869" t="s">
        <v>27</v>
      </c>
      <c r="D264" s="870">
        <v>1</v>
      </c>
      <c r="E264" s="871" t="s">
        <v>10</v>
      </c>
      <c r="F264" s="870">
        <v>14</v>
      </c>
      <c r="G264" s="872">
        <f>ROUND(D264*F264,2)</f>
        <v>14</v>
      </c>
    </row>
    <row r="265" spans="2:7" x14ac:dyDescent="0.2">
      <c r="B265" s="868" t="s">
        <v>439</v>
      </c>
      <c r="C265" s="873" t="s">
        <v>25</v>
      </c>
      <c r="D265" s="874">
        <v>5</v>
      </c>
      <c r="E265" s="875" t="s">
        <v>26</v>
      </c>
      <c r="F265" s="876"/>
      <c r="G265" s="872">
        <f>ROUND(D265*F265,2)</f>
        <v>0</v>
      </c>
    </row>
    <row r="266" spans="2:7" ht="13.5" thickBot="1" x14ac:dyDescent="0.25">
      <c r="B266" s="890"/>
      <c r="C266" s="891"/>
      <c r="D266" s="892"/>
      <c r="E266" s="880"/>
      <c r="F266" s="881" t="s">
        <v>440</v>
      </c>
      <c r="G266" s="882">
        <f>SUM(G263:G265)</f>
        <v>1114</v>
      </c>
    </row>
    <row r="267" spans="2:7" ht="13.5" thickTop="1" x14ac:dyDescent="0.2">
      <c r="B267" s="883"/>
      <c r="C267" s="883"/>
      <c r="D267" s="893"/>
      <c r="E267" s="894"/>
      <c r="F267" s="895"/>
      <c r="G267" s="896"/>
    </row>
    <row r="268" spans="2:7" ht="13.5" thickBot="1" x14ac:dyDescent="0.25">
      <c r="B268" s="859" t="s">
        <v>441</v>
      </c>
      <c r="C268" s="897" t="s">
        <v>42</v>
      </c>
      <c r="D268" s="885"/>
      <c r="E268" s="886"/>
      <c r="F268" s="885"/>
      <c r="G268" s="885"/>
    </row>
    <row r="269" spans="2:7" ht="13.5" thickTop="1" x14ac:dyDescent="0.2">
      <c r="B269" s="863" t="s">
        <v>442</v>
      </c>
      <c r="C269" s="864" t="s">
        <v>43</v>
      </c>
      <c r="D269" s="865">
        <v>1</v>
      </c>
      <c r="E269" s="866" t="s">
        <v>10</v>
      </c>
      <c r="F269" s="865">
        <v>1200</v>
      </c>
      <c r="G269" s="867">
        <f>ROUND(D269*F269,2)</f>
        <v>1200</v>
      </c>
    </row>
    <row r="270" spans="2:7" x14ac:dyDescent="0.2">
      <c r="B270" s="868" t="s">
        <v>443</v>
      </c>
      <c r="C270" s="869" t="s">
        <v>27</v>
      </c>
      <c r="D270" s="870">
        <v>1</v>
      </c>
      <c r="E270" s="871" t="s">
        <v>10</v>
      </c>
      <c r="F270" s="870">
        <v>14</v>
      </c>
      <c r="G270" s="872">
        <f>ROUND(D270*F270,2)</f>
        <v>14</v>
      </c>
    </row>
    <row r="271" spans="2:7" x14ac:dyDescent="0.2">
      <c r="B271" s="868" t="s">
        <v>444</v>
      </c>
      <c r="C271" s="873" t="s">
        <v>25</v>
      </c>
      <c r="D271" s="874">
        <v>5</v>
      </c>
      <c r="E271" s="875" t="s">
        <v>26</v>
      </c>
      <c r="F271" s="876"/>
      <c r="G271" s="872">
        <f>ROUND(D271*F271,2)</f>
        <v>0</v>
      </c>
    </row>
    <row r="272" spans="2:7" ht="13.5" thickBot="1" x14ac:dyDescent="0.25">
      <c r="B272" s="890"/>
      <c r="C272" s="891"/>
      <c r="D272" s="892"/>
      <c r="E272" s="898"/>
      <c r="F272" s="881" t="s">
        <v>440</v>
      </c>
      <c r="G272" s="882">
        <f>SUM(G269:G271)</f>
        <v>1214</v>
      </c>
    </row>
    <row r="273" spans="2:7" ht="14.25" thickTop="1" thickBot="1" x14ac:dyDescent="0.25">
      <c r="B273" s="883"/>
      <c r="C273" s="883"/>
      <c r="D273" s="893"/>
      <c r="E273" s="894"/>
      <c r="F273" s="895"/>
      <c r="G273" s="896"/>
    </row>
    <row r="274" spans="2:7" ht="13.5" thickTop="1" x14ac:dyDescent="0.2">
      <c r="B274" s="883"/>
      <c r="C274" s="883"/>
      <c r="D274" s="899"/>
      <c r="E274" s="900"/>
      <c r="F274" s="901"/>
      <c r="G274" s="902"/>
    </row>
    <row r="275" spans="2:7" x14ac:dyDescent="0.2">
      <c r="B275" s="903"/>
      <c r="C275" s="903"/>
      <c r="D275" s="904"/>
      <c r="E275" s="905"/>
      <c r="F275" s="906"/>
      <c r="G275" s="907"/>
    </row>
    <row r="276" spans="2:7" ht="13.5" thickBot="1" x14ac:dyDescent="0.25">
      <c r="B276" s="908" t="s">
        <v>445</v>
      </c>
      <c r="C276" s="909" t="s">
        <v>33</v>
      </c>
      <c r="D276" s="910"/>
      <c r="E276" s="911"/>
      <c r="F276" s="912"/>
      <c r="G276" s="913"/>
    </row>
    <row r="277" spans="2:7" ht="13.5" thickTop="1" x14ac:dyDescent="0.2">
      <c r="B277" s="914" t="s">
        <v>446</v>
      </c>
      <c r="C277" s="915" t="s">
        <v>447</v>
      </c>
      <c r="D277" s="916">
        <v>5</v>
      </c>
      <c r="E277" s="917" t="s">
        <v>121</v>
      </c>
      <c r="F277" s="918">
        <v>500</v>
      </c>
      <c r="G277" s="919">
        <f t="shared" ref="G277:G282" si="4">ROUND(D277*F277,2)</f>
        <v>2500</v>
      </c>
    </row>
    <row r="278" spans="2:7" x14ac:dyDescent="0.2">
      <c r="B278" s="920" t="s">
        <v>448</v>
      </c>
      <c r="C278" s="921" t="s">
        <v>449</v>
      </c>
      <c r="D278" s="922">
        <v>5</v>
      </c>
      <c r="E278" s="923" t="s">
        <v>121</v>
      </c>
      <c r="F278" s="924">
        <v>187.5</v>
      </c>
      <c r="G278" s="925">
        <f t="shared" si="4"/>
        <v>937.5</v>
      </c>
    </row>
    <row r="279" spans="2:7" ht="25.5" x14ac:dyDescent="0.2">
      <c r="B279" s="920" t="s">
        <v>450</v>
      </c>
      <c r="C279" s="926" t="s">
        <v>451</v>
      </c>
      <c r="D279" s="927">
        <v>5</v>
      </c>
      <c r="E279" s="928" t="s">
        <v>121</v>
      </c>
      <c r="F279" s="929">
        <v>325</v>
      </c>
      <c r="G279" s="925">
        <f t="shared" si="4"/>
        <v>1625</v>
      </c>
    </row>
    <row r="280" spans="2:7" x14ac:dyDescent="0.2">
      <c r="B280" s="920" t="s">
        <v>452</v>
      </c>
      <c r="C280" s="921" t="s">
        <v>453</v>
      </c>
      <c r="D280" s="922">
        <v>5</v>
      </c>
      <c r="E280" s="923" t="s">
        <v>121</v>
      </c>
      <c r="F280" s="924">
        <v>106.25</v>
      </c>
      <c r="G280" s="925">
        <f t="shared" si="4"/>
        <v>531.25</v>
      </c>
    </row>
    <row r="281" spans="2:7" x14ac:dyDescent="0.2">
      <c r="B281" s="920" t="s">
        <v>454</v>
      </c>
      <c r="C281" s="921" t="s">
        <v>455</v>
      </c>
      <c r="D281" s="922">
        <v>5</v>
      </c>
      <c r="E281" s="923" t="s">
        <v>121</v>
      </c>
      <c r="F281" s="924">
        <v>243.75</v>
      </c>
      <c r="G281" s="925">
        <f t="shared" si="4"/>
        <v>1218.75</v>
      </c>
    </row>
    <row r="282" spans="2:7" x14ac:dyDescent="0.2">
      <c r="B282" s="920" t="s">
        <v>456</v>
      </c>
      <c r="C282" s="921" t="s">
        <v>457</v>
      </c>
      <c r="D282" s="922">
        <v>5</v>
      </c>
      <c r="E282" s="923" t="s">
        <v>121</v>
      </c>
      <c r="F282" s="924">
        <v>81.25</v>
      </c>
      <c r="G282" s="925">
        <f t="shared" si="4"/>
        <v>406.25</v>
      </c>
    </row>
    <row r="283" spans="2:7" x14ac:dyDescent="0.2">
      <c r="B283" s="930"/>
      <c r="C283" s="931" t="s">
        <v>458</v>
      </c>
      <c r="D283" s="932">
        <v>6</v>
      </c>
      <c r="E283" s="928" t="s">
        <v>159</v>
      </c>
      <c r="F283" s="933"/>
      <c r="G283" s="934">
        <f>SUM(G277:G282)</f>
        <v>7218.75</v>
      </c>
    </row>
    <row r="284" spans="2:7" ht="13.5" thickBot="1" x14ac:dyDescent="0.25">
      <c r="B284" s="935"/>
      <c r="C284" s="936"/>
      <c r="D284" s="937"/>
      <c r="E284" s="938"/>
      <c r="F284" s="939" t="s">
        <v>160</v>
      </c>
      <c r="G284" s="940">
        <f>G283/D283</f>
        <v>1203.125</v>
      </c>
    </row>
    <row r="285" spans="2:7" ht="13.5" thickTop="1" x14ac:dyDescent="0.2">
      <c r="B285" s="903"/>
      <c r="C285" s="903"/>
      <c r="D285" s="904"/>
      <c r="E285" s="905"/>
      <c r="F285" s="906"/>
      <c r="G285" s="907"/>
    </row>
    <row r="286" spans="2:7" ht="15" x14ac:dyDescent="0.25">
      <c r="B286" s="858" t="s">
        <v>459</v>
      </c>
      <c r="C286" s="1056" t="s">
        <v>460</v>
      </c>
      <c r="D286" s="1056"/>
      <c r="E286" s="1056"/>
      <c r="F286" s="1056"/>
      <c r="G286" s="1056"/>
    </row>
    <row r="287" spans="2:7" ht="13.5" thickBot="1" x14ac:dyDescent="0.25">
      <c r="B287" s="941" t="s">
        <v>461</v>
      </c>
      <c r="C287" s="942" t="s">
        <v>28</v>
      </c>
      <c r="D287" s="943"/>
      <c r="E287" s="944"/>
      <c r="F287" s="943"/>
      <c r="G287" s="943"/>
    </row>
    <row r="288" spans="2:7" ht="13.5" thickTop="1" x14ac:dyDescent="0.2">
      <c r="B288" s="945" t="s">
        <v>462</v>
      </c>
      <c r="C288" s="946" t="s">
        <v>21</v>
      </c>
      <c r="D288" s="947">
        <v>0.45</v>
      </c>
      <c r="E288" s="948" t="s">
        <v>10</v>
      </c>
      <c r="F288" s="947">
        <f>SUM(G260)</f>
        <v>1014</v>
      </c>
      <c r="G288" s="949">
        <f>ROUND(D288*F288,2)</f>
        <v>456.3</v>
      </c>
    </row>
    <row r="289" spans="2:7" x14ac:dyDescent="0.2">
      <c r="B289" s="950" t="s">
        <v>463</v>
      </c>
      <c r="C289" s="951" t="s">
        <v>22</v>
      </c>
      <c r="D289" s="952">
        <v>0.9</v>
      </c>
      <c r="E289" s="953" t="s">
        <v>10</v>
      </c>
      <c r="F289" s="952">
        <f>SUM(G266)</f>
        <v>1114</v>
      </c>
      <c r="G289" s="954">
        <f>ROUND(D289*F289,2)</f>
        <v>1002.6</v>
      </c>
    </row>
    <row r="290" spans="2:7" x14ac:dyDescent="0.2">
      <c r="B290" s="950" t="s">
        <v>464</v>
      </c>
      <c r="C290" s="951" t="s">
        <v>29</v>
      </c>
      <c r="D290" s="952">
        <v>13</v>
      </c>
      <c r="E290" s="953" t="s">
        <v>30</v>
      </c>
      <c r="F290" s="952">
        <f>G213</f>
        <v>0</v>
      </c>
      <c r="G290" s="954">
        <f>ROUND(D290*F290,2)</f>
        <v>0</v>
      </c>
    </row>
    <row r="291" spans="2:7" x14ac:dyDescent="0.2">
      <c r="B291" s="950" t="s">
        <v>465</v>
      </c>
      <c r="C291" s="951" t="s">
        <v>31</v>
      </c>
      <c r="D291" s="952">
        <v>60</v>
      </c>
      <c r="E291" s="953" t="s">
        <v>32</v>
      </c>
      <c r="F291" s="952">
        <f>G212</f>
        <v>0</v>
      </c>
      <c r="G291" s="954">
        <f>ROUND(D291*F291,2)</f>
        <v>0</v>
      </c>
    </row>
    <row r="292" spans="2:7" x14ac:dyDescent="0.2">
      <c r="B292" s="950" t="s">
        <v>466</v>
      </c>
      <c r="C292" s="951" t="s">
        <v>33</v>
      </c>
      <c r="D292" s="952">
        <v>1</v>
      </c>
      <c r="E292" s="953" t="s">
        <v>10</v>
      </c>
      <c r="F292" s="952">
        <v>800</v>
      </c>
      <c r="G292" s="954">
        <f>ROUND(D292*F292,2)</f>
        <v>800</v>
      </c>
    </row>
    <row r="293" spans="2:7" x14ac:dyDescent="0.2">
      <c r="B293" s="950" t="s">
        <v>467</v>
      </c>
      <c r="C293" s="951" t="s">
        <v>34</v>
      </c>
      <c r="D293" s="952">
        <v>2</v>
      </c>
      <c r="E293" s="953" t="s">
        <v>113</v>
      </c>
      <c r="F293" s="952">
        <f>SUM(G288:G291)</f>
        <v>1458.9</v>
      </c>
      <c r="G293" s="954">
        <f>ROUND(D293*F293,2)/100</f>
        <v>29.178000000000001</v>
      </c>
    </row>
    <row r="294" spans="2:7" ht="13.5" thickBot="1" x14ac:dyDescent="0.25">
      <c r="B294" s="955"/>
      <c r="C294" s="956"/>
      <c r="D294" s="957"/>
      <c r="E294" s="958"/>
      <c r="F294" s="959" t="s">
        <v>35</v>
      </c>
      <c r="G294" s="960">
        <f>SUM(G288:G293)</f>
        <v>2288.078</v>
      </c>
    </row>
    <row r="295" spans="2:7" ht="13.5" thickTop="1" x14ac:dyDescent="0.2">
      <c r="B295" s="883"/>
      <c r="C295" s="961"/>
      <c r="D295" s="895"/>
      <c r="E295" s="962"/>
      <c r="F295" s="896"/>
      <c r="G295" s="896"/>
    </row>
    <row r="296" spans="2:7" ht="13.5" thickBot="1" x14ac:dyDescent="0.25">
      <c r="B296" s="963" t="s">
        <v>468</v>
      </c>
      <c r="C296" s="964" t="s">
        <v>36</v>
      </c>
      <c r="D296" s="965"/>
      <c r="E296" s="966"/>
      <c r="F296" s="965"/>
      <c r="G296" s="965"/>
    </row>
    <row r="297" spans="2:7" ht="13.5" thickTop="1" x14ac:dyDescent="0.2">
      <c r="B297" s="967" t="s">
        <v>469</v>
      </c>
      <c r="C297" s="968" t="s">
        <v>21</v>
      </c>
      <c r="D297" s="969">
        <v>0.45</v>
      </c>
      <c r="E297" s="970" t="s">
        <v>10</v>
      </c>
      <c r="F297" s="969">
        <f>SUM(G260)</f>
        <v>1014</v>
      </c>
      <c r="G297" s="919">
        <f>ROUND(D297*F297,2)</f>
        <v>456.3</v>
      </c>
    </row>
    <row r="298" spans="2:7" x14ac:dyDescent="0.2">
      <c r="B298" s="971" t="s">
        <v>470</v>
      </c>
      <c r="C298" s="972" t="s">
        <v>22</v>
      </c>
      <c r="D298" s="973">
        <v>0.9</v>
      </c>
      <c r="E298" s="928" t="s">
        <v>10</v>
      </c>
      <c r="F298" s="973">
        <f>SUM(G266)</f>
        <v>1114</v>
      </c>
      <c r="G298" s="925">
        <f>ROUND(D298*F298,2)</f>
        <v>1002.6</v>
      </c>
    </row>
    <row r="299" spans="2:7" x14ac:dyDescent="0.2">
      <c r="B299" s="971" t="s">
        <v>471</v>
      </c>
      <c r="C299" s="972" t="s">
        <v>37</v>
      </c>
      <c r="D299" s="973">
        <v>9</v>
      </c>
      <c r="E299" s="928" t="s">
        <v>19</v>
      </c>
      <c r="F299" s="973">
        <f>(G213)</f>
        <v>0</v>
      </c>
      <c r="G299" s="925">
        <f>ROUND(D299*F299,2)</f>
        <v>0</v>
      </c>
    </row>
    <row r="300" spans="2:7" x14ac:dyDescent="0.2">
      <c r="B300" s="971" t="s">
        <v>472</v>
      </c>
      <c r="C300" s="972" t="s">
        <v>18</v>
      </c>
      <c r="D300" s="973">
        <v>60</v>
      </c>
      <c r="E300" s="928" t="s">
        <v>32</v>
      </c>
      <c r="F300" s="973">
        <f>G212</f>
        <v>0</v>
      </c>
      <c r="G300" s="925">
        <f>ROUND(D300*F300,2)</f>
        <v>0</v>
      </c>
    </row>
    <row r="301" spans="2:7" x14ac:dyDescent="0.2">
      <c r="B301" s="971" t="s">
        <v>473</v>
      </c>
      <c r="C301" s="972" t="s">
        <v>33</v>
      </c>
      <c r="D301" s="973">
        <v>1</v>
      </c>
      <c r="E301" s="928" t="s">
        <v>10</v>
      </c>
      <c r="F301" s="973">
        <v>800</v>
      </c>
      <c r="G301" s="925">
        <f>ROUND(D301*F301,2)</f>
        <v>800</v>
      </c>
    </row>
    <row r="302" spans="2:7" x14ac:dyDescent="0.2">
      <c r="B302" s="971" t="s">
        <v>474</v>
      </c>
      <c r="C302" s="972" t="s">
        <v>34</v>
      </c>
      <c r="D302" s="973">
        <v>2</v>
      </c>
      <c r="E302" s="974" t="s">
        <v>113</v>
      </c>
      <c r="F302" s="973">
        <f>SUM(G297:G300)</f>
        <v>1458.9</v>
      </c>
      <c r="G302" s="925">
        <f>ROUND(D302*F302,2)/100</f>
        <v>29.178000000000001</v>
      </c>
    </row>
    <row r="303" spans="2:7" ht="13.5" thickBot="1" x14ac:dyDescent="0.25">
      <c r="B303" s="975"/>
      <c r="C303" s="976"/>
      <c r="D303" s="977"/>
      <c r="E303" s="978"/>
      <c r="F303" s="939" t="s">
        <v>35</v>
      </c>
      <c r="G303" s="979">
        <f>SUM(G297:G302)</f>
        <v>2288.078</v>
      </c>
    </row>
    <row r="304" spans="2:7" ht="13.5" thickTop="1" x14ac:dyDescent="0.2">
      <c r="B304" s="883"/>
      <c r="C304" s="961"/>
      <c r="D304" s="895"/>
      <c r="E304" s="962"/>
      <c r="F304" s="896"/>
      <c r="G304" s="896"/>
    </row>
    <row r="305" spans="2:7" ht="13.5" thickBot="1" x14ac:dyDescent="0.25">
      <c r="B305" s="963" t="s">
        <v>475</v>
      </c>
      <c r="C305" s="964" t="s">
        <v>38</v>
      </c>
      <c r="D305" s="965"/>
      <c r="E305" s="966"/>
      <c r="F305" s="965"/>
      <c r="G305" s="965"/>
    </row>
    <row r="306" spans="2:7" ht="13.5" thickTop="1" x14ac:dyDescent="0.2">
      <c r="B306" s="967" t="s">
        <v>476</v>
      </c>
      <c r="C306" s="968" t="s">
        <v>21</v>
      </c>
      <c r="D306" s="969">
        <v>0.52</v>
      </c>
      <c r="E306" s="970" t="s">
        <v>10</v>
      </c>
      <c r="F306" s="969">
        <f>SUM(G260)</f>
        <v>1014</v>
      </c>
      <c r="G306" s="919">
        <f>ROUND(D306*F306,2)</f>
        <v>527.28</v>
      </c>
    </row>
    <row r="307" spans="2:7" x14ac:dyDescent="0.2">
      <c r="B307" s="971" t="s">
        <v>477</v>
      </c>
      <c r="C307" s="972" t="s">
        <v>22</v>
      </c>
      <c r="D307" s="973">
        <v>0.85</v>
      </c>
      <c r="E307" s="928" t="s">
        <v>10</v>
      </c>
      <c r="F307" s="973">
        <f>SUM(G266)</f>
        <v>1114</v>
      </c>
      <c r="G307" s="925">
        <f>ROUND(D307*F307,2)</f>
        <v>946.9</v>
      </c>
    </row>
    <row r="308" spans="2:7" x14ac:dyDescent="0.2">
      <c r="B308" s="971" t="s">
        <v>478</v>
      </c>
      <c r="C308" s="972" t="s">
        <v>29</v>
      </c>
      <c r="D308" s="973">
        <v>7</v>
      </c>
      <c r="E308" s="928" t="s">
        <v>39</v>
      </c>
      <c r="F308" s="973">
        <v>375</v>
      </c>
      <c r="G308" s="925">
        <f>ROUND(D308*F308,2)</f>
        <v>2625</v>
      </c>
    </row>
    <row r="309" spans="2:7" x14ac:dyDescent="0.2">
      <c r="B309" s="971" t="s">
        <v>479</v>
      </c>
      <c r="C309" s="972" t="s">
        <v>18</v>
      </c>
      <c r="D309" s="973">
        <v>60</v>
      </c>
      <c r="E309" s="928" t="s">
        <v>32</v>
      </c>
      <c r="F309" s="973">
        <v>2.5</v>
      </c>
      <c r="G309" s="925">
        <f>ROUND(D309*F309,2)</f>
        <v>150</v>
      </c>
    </row>
    <row r="310" spans="2:7" x14ac:dyDescent="0.2">
      <c r="B310" s="971" t="s">
        <v>480</v>
      </c>
      <c r="C310" s="972" t="s">
        <v>33</v>
      </c>
      <c r="D310" s="973">
        <v>1</v>
      </c>
      <c r="E310" s="928" t="s">
        <v>10</v>
      </c>
      <c r="F310" s="973">
        <v>800</v>
      </c>
      <c r="G310" s="925">
        <f>ROUND(D310*F310,2)</f>
        <v>800</v>
      </c>
    </row>
    <row r="311" spans="2:7" x14ac:dyDescent="0.2">
      <c r="B311" s="971" t="s">
        <v>481</v>
      </c>
      <c r="C311" s="972" t="s">
        <v>34</v>
      </c>
      <c r="D311" s="980">
        <v>2</v>
      </c>
      <c r="E311" s="928" t="s">
        <v>113</v>
      </c>
      <c r="F311" s="973">
        <f>SUM(G306:G309)</f>
        <v>4249.18</v>
      </c>
      <c r="G311" s="925">
        <f>ROUND(D311*F311,2)/100</f>
        <v>84.98360000000001</v>
      </c>
    </row>
    <row r="312" spans="2:7" ht="13.5" thickBot="1" x14ac:dyDescent="0.25">
      <c r="B312" s="975"/>
      <c r="C312" s="976"/>
      <c r="D312" s="977"/>
      <c r="E312" s="978"/>
      <c r="F312" s="939" t="s">
        <v>35</v>
      </c>
      <c r="G312" s="979">
        <f>SUM(G306:G311)</f>
        <v>5134.1635999999999</v>
      </c>
    </row>
    <row r="313" spans="2:7" ht="13.5" thickTop="1" x14ac:dyDescent="0.2">
      <c r="B313" s="981"/>
      <c r="C313" s="982"/>
      <c r="D313" s="983"/>
      <c r="E313" s="984"/>
      <c r="F313" s="985"/>
      <c r="G313" s="986"/>
    </row>
    <row r="314" spans="2:7" ht="13.5" thickBot="1" x14ac:dyDescent="0.25">
      <c r="B314" s="941" t="s">
        <v>482</v>
      </c>
      <c r="C314" s="987" t="s">
        <v>40</v>
      </c>
      <c r="D314" s="836"/>
      <c r="E314" s="837"/>
      <c r="F314" s="836"/>
      <c r="G314" s="836"/>
    </row>
    <row r="315" spans="2:7" ht="13.5" thickTop="1" x14ac:dyDescent="0.2">
      <c r="B315" s="945" t="s">
        <v>483</v>
      </c>
      <c r="C315" s="946" t="s">
        <v>21</v>
      </c>
      <c r="D315" s="947">
        <v>0.85</v>
      </c>
      <c r="E315" s="988" t="s">
        <v>10</v>
      </c>
      <c r="F315" s="947">
        <f>SUM(G260)</f>
        <v>1014</v>
      </c>
      <c r="G315" s="949">
        <f>ROUND(D315*F315,2)</f>
        <v>861.9</v>
      </c>
    </row>
    <row r="316" spans="2:7" x14ac:dyDescent="0.2">
      <c r="B316" s="950" t="s">
        <v>484</v>
      </c>
      <c r="C316" s="951" t="s">
        <v>29</v>
      </c>
      <c r="D316" s="952">
        <v>6.44</v>
      </c>
      <c r="E316" s="989" t="s">
        <v>39</v>
      </c>
      <c r="F316" s="952">
        <f>G213</f>
        <v>0</v>
      </c>
      <c r="G316" s="954">
        <f>ROUND(D316*F316,2)</f>
        <v>0</v>
      </c>
    </row>
    <row r="317" spans="2:7" x14ac:dyDescent="0.2">
      <c r="B317" s="950" t="s">
        <v>485</v>
      </c>
      <c r="C317" s="951" t="s">
        <v>18</v>
      </c>
      <c r="D317" s="952">
        <v>60</v>
      </c>
      <c r="E317" s="989" t="s">
        <v>32</v>
      </c>
      <c r="F317" s="952">
        <f>G212</f>
        <v>0</v>
      </c>
      <c r="G317" s="954">
        <f>ROUND(D317*F317,2)</f>
        <v>0</v>
      </c>
    </row>
    <row r="318" spans="2:7" x14ac:dyDescent="0.2">
      <c r="B318" s="950" t="s">
        <v>486</v>
      </c>
      <c r="C318" s="951" t="s">
        <v>33</v>
      </c>
      <c r="D318" s="952">
        <v>1</v>
      </c>
      <c r="E318" s="989" t="s">
        <v>10</v>
      </c>
      <c r="F318" s="952">
        <v>800</v>
      </c>
      <c r="G318" s="954">
        <f>ROUND(D318*F318,2)</f>
        <v>800</v>
      </c>
    </row>
    <row r="319" spans="2:7" x14ac:dyDescent="0.2">
      <c r="B319" s="950" t="s">
        <v>487</v>
      </c>
      <c r="C319" s="951" t="s">
        <v>34</v>
      </c>
      <c r="D319" s="952">
        <v>2</v>
      </c>
      <c r="E319" s="989" t="s">
        <v>113</v>
      </c>
      <c r="F319" s="952">
        <f>SUM(G315:G317)</f>
        <v>861.9</v>
      </c>
      <c r="G319" s="954">
        <f>ROUND(D319*F319,2)/100</f>
        <v>17.238</v>
      </c>
    </row>
    <row r="320" spans="2:7" ht="13.5" thickBot="1" x14ac:dyDescent="0.25">
      <c r="B320" s="955"/>
      <c r="C320" s="956"/>
      <c r="D320" s="957"/>
      <c r="E320" s="958"/>
      <c r="F320" s="959" t="s">
        <v>35</v>
      </c>
      <c r="G320" s="990">
        <f>SUM(G315:G319)</f>
        <v>1679.1380000000001</v>
      </c>
    </row>
    <row r="321" spans="2:7" ht="13.5" thickTop="1" x14ac:dyDescent="0.2">
      <c r="B321" s="883"/>
      <c r="C321" s="835"/>
      <c r="D321" s="895"/>
      <c r="E321" s="962"/>
      <c r="F321" s="896"/>
      <c r="G321" s="896"/>
    </row>
    <row r="322" spans="2:7" ht="13.5" thickBot="1" x14ac:dyDescent="0.25">
      <c r="B322" s="941" t="s">
        <v>488</v>
      </c>
      <c r="C322" s="961" t="s">
        <v>54</v>
      </c>
      <c r="D322" s="836"/>
      <c r="E322" s="837"/>
      <c r="F322" s="836"/>
      <c r="G322" s="836"/>
    </row>
    <row r="323" spans="2:7" ht="13.5" thickTop="1" x14ac:dyDescent="0.2">
      <c r="B323" s="945" t="s">
        <v>489</v>
      </c>
      <c r="C323" s="946" t="s">
        <v>55</v>
      </c>
      <c r="D323" s="947">
        <v>0.8</v>
      </c>
      <c r="E323" s="948" t="s">
        <v>10</v>
      </c>
      <c r="F323" s="947">
        <f>G320</f>
        <v>1679.1380000000001</v>
      </c>
      <c r="G323" s="949">
        <f>ROUND(D323*F323,2)</f>
        <v>1343.31</v>
      </c>
    </row>
    <row r="324" spans="2:7" x14ac:dyDescent="0.2">
      <c r="B324" s="950" t="s">
        <v>490</v>
      </c>
      <c r="C324" s="951" t="s">
        <v>56</v>
      </c>
      <c r="D324" s="952">
        <v>0.45</v>
      </c>
      <c r="E324" s="953" t="s">
        <v>10</v>
      </c>
      <c r="F324" s="952">
        <v>150</v>
      </c>
      <c r="G324" s="954">
        <f>ROUND(D324*F324,2)</f>
        <v>67.5</v>
      </c>
    </row>
    <row r="325" spans="2:7" x14ac:dyDescent="0.2">
      <c r="B325" s="950" t="s">
        <v>491</v>
      </c>
      <c r="C325" s="951" t="s">
        <v>15</v>
      </c>
      <c r="D325" s="952">
        <v>1</v>
      </c>
      <c r="E325" s="953" t="s">
        <v>10</v>
      </c>
      <c r="F325" s="952">
        <v>100</v>
      </c>
      <c r="G325" s="954">
        <f>ROUND(D325*F325,2)</f>
        <v>100</v>
      </c>
    </row>
    <row r="326" spans="2:7" ht="13.5" thickBot="1" x14ac:dyDescent="0.25">
      <c r="B326" s="955"/>
      <c r="C326" s="956"/>
      <c r="D326" s="957"/>
      <c r="E326" s="958"/>
      <c r="F326" s="959" t="s">
        <v>35</v>
      </c>
      <c r="G326" s="960">
        <f>SUM(G323:G325)</f>
        <v>1510.81</v>
      </c>
    </row>
    <row r="327" spans="2:7" ht="13.5" thickTop="1" x14ac:dyDescent="0.2">
      <c r="B327" s="883"/>
      <c r="C327" s="835"/>
      <c r="D327" s="895"/>
      <c r="E327" s="962"/>
      <c r="F327" s="896"/>
      <c r="G327" s="896"/>
    </row>
    <row r="328" spans="2:7" ht="13.5" thickBot="1" x14ac:dyDescent="0.25">
      <c r="B328" s="991" t="s">
        <v>492</v>
      </c>
      <c r="C328" s="992" t="s">
        <v>493</v>
      </c>
      <c r="D328" s="993"/>
      <c r="E328" s="994"/>
      <c r="F328" s="993"/>
      <c r="G328" s="993"/>
    </row>
    <row r="329" spans="2:7" ht="13.5" thickTop="1" x14ac:dyDescent="0.2">
      <c r="B329" s="995" t="s">
        <v>494</v>
      </c>
      <c r="C329" s="996" t="s">
        <v>21</v>
      </c>
      <c r="D329" s="997">
        <v>0.52</v>
      </c>
      <c r="E329" s="998" t="s">
        <v>10</v>
      </c>
      <c r="F329" s="997">
        <f>G266</f>
        <v>1114</v>
      </c>
      <c r="G329" s="999">
        <f>ROUND(D329*F329,2)</f>
        <v>579.28</v>
      </c>
    </row>
    <row r="330" spans="2:7" x14ac:dyDescent="0.2">
      <c r="B330" s="1000" t="s">
        <v>495</v>
      </c>
      <c r="C330" s="1001" t="s">
        <v>22</v>
      </c>
      <c r="D330" s="1002">
        <v>0.85</v>
      </c>
      <c r="E330" s="1003" t="s">
        <v>10</v>
      </c>
      <c r="F330" s="1002">
        <f>G260</f>
        <v>1014</v>
      </c>
      <c r="G330" s="1004">
        <f>ROUND(D330*F330,2)</f>
        <v>861.9</v>
      </c>
    </row>
    <row r="331" spans="2:7" x14ac:dyDescent="0.2">
      <c r="B331" s="1000" t="s">
        <v>496</v>
      </c>
      <c r="C331" s="1001" t="s">
        <v>18</v>
      </c>
      <c r="D331" s="1002">
        <v>60</v>
      </c>
      <c r="E331" s="1003" t="s">
        <v>32</v>
      </c>
      <c r="F331" s="1002">
        <f>G212</f>
        <v>0</v>
      </c>
      <c r="G331" s="1004">
        <f>ROUND(D331*F331,2)</f>
        <v>0</v>
      </c>
    </row>
    <row r="332" spans="2:7" x14ac:dyDescent="0.2">
      <c r="B332" s="1000" t="s">
        <v>497</v>
      </c>
      <c r="C332" s="1001" t="s">
        <v>51</v>
      </c>
      <c r="D332" s="1002">
        <v>6.4</v>
      </c>
      <c r="E332" s="1005" t="s">
        <v>39</v>
      </c>
      <c r="F332" s="1002">
        <f>G213</f>
        <v>0</v>
      </c>
      <c r="G332" s="1004">
        <f>ROUND(D332*F332,2)</f>
        <v>0</v>
      </c>
    </row>
    <row r="333" spans="2:7" x14ac:dyDescent="0.2">
      <c r="B333" s="1000" t="s">
        <v>498</v>
      </c>
      <c r="C333" s="1001" t="s">
        <v>52</v>
      </c>
      <c r="D333" s="1002">
        <v>0.5</v>
      </c>
      <c r="E333" s="1003" t="s">
        <v>16</v>
      </c>
      <c r="F333" s="1002">
        <f>G239</f>
        <v>319.75</v>
      </c>
      <c r="G333" s="1004">
        <f>ROUND(D333*F333,2)</f>
        <v>159.88</v>
      </c>
    </row>
    <row r="334" spans="2:7" x14ac:dyDescent="0.2">
      <c r="B334" s="1000" t="s">
        <v>499</v>
      </c>
      <c r="C334" s="1006" t="s">
        <v>53</v>
      </c>
      <c r="D334" s="1002">
        <v>3</v>
      </c>
      <c r="E334" s="1003" t="s">
        <v>113</v>
      </c>
      <c r="F334" s="1002">
        <f>SUM(G329:G332)</f>
        <v>1441.1799999999998</v>
      </c>
      <c r="G334" s="1007">
        <f>ROUND(D334*F334,2)/100</f>
        <v>43.235399999999998</v>
      </c>
    </row>
    <row r="335" spans="2:7" ht="13.5" thickBot="1" x14ac:dyDescent="0.25">
      <c r="B335" s="1008"/>
      <c r="C335" s="1009"/>
      <c r="D335" s="1010"/>
      <c r="E335" s="1011"/>
      <c r="F335" s="1012" t="s">
        <v>35</v>
      </c>
      <c r="G335" s="1013">
        <f>SUM(G329:G334)</f>
        <v>1644.2954</v>
      </c>
    </row>
    <row r="336" spans="2:7" ht="13.5" thickTop="1" x14ac:dyDescent="0.2">
      <c r="B336" s="835"/>
      <c r="C336" s="835"/>
      <c r="D336" s="895"/>
      <c r="E336" s="962"/>
      <c r="F336" s="896"/>
      <c r="G336" s="896"/>
    </row>
    <row r="337" spans="2:7" ht="15" x14ac:dyDescent="0.25">
      <c r="B337" s="858" t="s">
        <v>500</v>
      </c>
      <c r="C337" s="1056" t="s">
        <v>501</v>
      </c>
      <c r="D337" s="1056"/>
      <c r="E337" s="1056"/>
      <c r="F337" s="1056"/>
      <c r="G337" s="1056"/>
    </row>
    <row r="338" spans="2:7" ht="13.5" thickBot="1" x14ac:dyDescent="0.25">
      <c r="B338" s="963" t="s">
        <v>502</v>
      </c>
      <c r="C338" s="964" t="s">
        <v>44</v>
      </c>
      <c r="D338" s="965"/>
      <c r="E338" s="966"/>
      <c r="F338" s="965"/>
      <c r="G338" s="965"/>
    </row>
    <row r="339" spans="2:7" ht="13.5" thickTop="1" x14ac:dyDescent="0.2">
      <c r="B339" s="967" t="s">
        <v>503</v>
      </c>
      <c r="C339" s="968" t="s">
        <v>21</v>
      </c>
      <c r="D339" s="969">
        <v>1.02</v>
      </c>
      <c r="E339" s="970" t="s">
        <v>10</v>
      </c>
      <c r="F339" s="969">
        <f>G272</f>
        <v>1214</v>
      </c>
      <c r="G339" s="919">
        <f>ROUND(D339*F339,2)</f>
        <v>1238.28</v>
      </c>
    </row>
    <row r="340" spans="2:7" x14ac:dyDescent="0.2">
      <c r="B340" s="971" t="s">
        <v>504</v>
      </c>
      <c r="C340" s="972" t="s">
        <v>29</v>
      </c>
      <c r="D340" s="973">
        <v>9.4600000000000009</v>
      </c>
      <c r="E340" s="928" t="s">
        <v>39</v>
      </c>
      <c r="F340" s="973">
        <f>G213</f>
        <v>0</v>
      </c>
      <c r="G340" s="925">
        <f>ROUND(D340*F340,2)</f>
        <v>0</v>
      </c>
    </row>
    <row r="341" spans="2:7" x14ac:dyDescent="0.2">
      <c r="B341" s="971" t="s">
        <v>505</v>
      </c>
      <c r="C341" s="972" t="s">
        <v>18</v>
      </c>
      <c r="D341" s="973">
        <v>69.040000000000006</v>
      </c>
      <c r="E341" s="928" t="s">
        <v>32</v>
      </c>
      <c r="F341" s="973">
        <f>G212</f>
        <v>0</v>
      </c>
      <c r="G341" s="925">
        <f>ROUND(D341*F341,2)</f>
        <v>0</v>
      </c>
    </row>
    <row r="342" spans="2:7" x14ac:dyDescent="0.2">
      <c r="B342" s="971" t="s">
        <v>506</v>
      </c>
      <c r="C342" s="972" t="s">
        <v>20</v>
      </c>
      <c r="D342" s="973">
        <v>3.0659999999999998</v>
      </c>
      <c r="E342" s="928" t="s">
        <v>39</v>
      </c>
      <c r="F342" s="973">
        <f>G215</f>
        <v>0</v>
      </c>
      <c r="G342" s="925">
        <f>ROUND(D342*F342,2)</f>
        <v>0</v>
      </c>
    </row>
    <row r="343" spans="2:7" x14ac:dyDescent="0.2">
      <c r="B343" s="971" t="s">
        <v>507</v>
      </c>
      <c r="C343" s="972" t="s">
        <v>45</v>
      </c>
      <c r="D343" s="973">
        <v>0.5</v>
      </c>
      <c r="E343" s="928" t="s">
        <v>16</v>
      </c>
      <c r="F343" s="973">
        <f>G239</f>
        <v>319.75</v>
      </c>
      <c r="G343" s="925">
        <f>ROUND(D343*F343,2)</f>
        <v>159.88</v>
      </c>
    </row>
    <row r="344" spans="2:7" x14ac:dyDescent="0.2">
      <c r="B344" s="971" t="s">
        <v>508</v>
      </c>
      <c r="C344" s="972" t="s">
        <v>46</v>
      </c>
      <c r="D344" s="973">
        <v>3</v>
      </c>
      <c r="E344" s="928" t="s">
        <v>113</v>
      </c>
      <c r="F344" s="973">
        <f>SUM(G339:G342)</f>
        <v>1238.28</v>
      </c>
      <c r="G344" s="925">
        <f>ROUND(D344*F344,2)/100</f>
        <v>37.148400000000002</v>
      </c>
    </row>
    <row r="345" spans="2:7" ht="13.5" thickBot="1" x14ac:dyDescent="0.25">
      <c r="B345" s="975"/>
      <c r="C345" s="976" t="s">
        <v>47</v>
      </c>
      <c r="D345" s="977"/>
      <c r="E345" s="978"/>
      <c r="F345" s="939" t="s">
        <v>35</v>
      </c>
      <c r="G345" s="979">
        <f>SUM(G339:G344)</f>
        <v>1435.3083999999999</v>
      </c>
    </row>
    <row r="346" spans="2:7" ht="13.5" thickTop="1" x14ac:dyDescent="0.2">
      <c r="B346" s="835"/>
      <c r="C346" s="835"/>
      <c r="D346" s="836"/>
      <c r="E346" s="837"/>
      <c r="F346" s="1014"/>
      <c r="G346" s="1014"/>
    </row>
    <row r="347" spans="2:7" ht="13.5" thickBot="1" x14ac:dyDescent="0.25">
      <c r="B347" s="991" t="s">
        <v>509</v>
      </c>
      <c r="C347" s="992" t="s">
        <v>48</v>
      </c>
      <c r="D347" s="993"/>
      <c r="E347" s="994"/>
      <c r="F347" s="993"/>
      <c r="G347" s="993"/>
    </row>
    <row r="348" spans="2:7" ht="13.5" thickTop="1" x14ac:dyDescent="0.2">
      <c r="B348" s="995" t="s">
        <v>510</v>
      </c>
      <c r="C348" s="996" t="s">
        <v>49</v>
      </c>
      <c r="D348" s="997">
        <v>0.998</v>
      </c>
      <c r="E348" s="1015" t="s">
        <v>10</v>
      </c>
      <c r="F348" s="997">
        <f>G272</f>
        <v>1214</v>
      </c>
      <c r="G348" s="1016">
        <f>ROUND(D348*F348,2)</f>
        <v>1211.57</v>
      </c>
    </row>
    <row r="349" spans="2:7" x14ac:dyDescent="0.2">
      <c r="B349" s="1000" t="s">
        <v>511</v>
      </c>
      <c r="C349" s="1001" t="s">
        <v>18</v>
      </c>
      <c r="D349" s="1002">
        <v>69.040000000000006</v>
      </c>
      <c r="E349" s="1017" t="s">
        <v>32</v>
      </c>
      <c r="F349" s="1002">
        <f>G212</f>
        <v>0</v>
      </c>
      <c r="G349" s="1007">
        <f>ROUND(D349*F349,2)</f>
        <v>0</v>
      </c>
    </row>
    <row r="350" spans="2:7" x14ac:dyDescent="0.2">
      <c r="B350" s="1000" t="s">
        <v>512</v>
      </c>
      <c r="C350" s="1001" t="s">
        <v>29</v>
      </c>
      <c r="D350" s="1002">
        <v>11.51</v>
      </c>
      <c r="E350" s="1017" t="s">
        <v>39</v>
      </c>
      <c r="F350" s="1002">
        <f>G213</f>
        <v>0</v>
      </c>
      <c r="G350" s="1007">
        <f>ROUND(D350*F350,2)</f>
        <v>0</v>
      </c>
    </row>
    <row r="351" spans="2:7" x14ac:dyDescent="0.2">
      <c r="B351" s="1000" t="s">
        <v>513</v>
      </c>
      <c r="C351" s="1001" t="s">
        <v>45</v>
      </c>
      <c r="D351" s="1002">
        <v>0.5</v>
      </c>
      <c r="E351" s="1017" t="s">
        <v>16</v>
      </c>
      <c r="F351" s="1002">
        <f>G239</f>
        <v>319.75</v>
      </c>
      <c r="G351" s="1007">
        <f>ROUND(D351*F351,2)</f>
        <v>159.88</v>
      </c>
    </row>
    <row r="352" spans="2:7" x14ac:dyDescent="0.2">
      <c r="B352" s="1000" t="s">
        <v>514</v>
      </c>
      <c r="C352" s="1001" t="s">
        <v>46</v>
      </c>
      <c r="D352" s="1002">
        <v>3</v>
      </c>
      <c r="E352" s="1018" t="s">
        <v>113</v>
      </c>
      <c r="F352" s="1002">
        <f>SUM(G348:G350)</f>
        <v>1211.57</v>
      </c>
      <c r="G352" s="1007">
        <f>ROUND(D352*F352,2)/100</f>
        <v>36.347099999999998</v>
      </c>
    </row>
    <row r="353" spans="2:7" ht="13.5" thickBot="1" x14ac:dyDescent="0.25">
      <c r="B353" s="1008"/>
      <c r="C353" s="1009"/>
      <c r="D353" s="1010"/>
      <c r="E353" s="1011"/>
      <c r="F353" s="1012" t="s">
        <v>35</v>
      </c>
      <c r="G353" s="1013">
        <f>SUM(G348:G352)</f>
        <v>1407.7970999999998</v>
      </c>
    </row>
    <row r="354" spans="2:7" ht="13.5" thickTop="1" x14ac:dyDescent="0.2">
      <c r="B354" s="835"/>
      <c r="C354" s="835"/>
      <c r="D354" s="895"/>
      <c r="E354" s="962"/>
      <c r="F354" s="896"/>
      <c r="G354" s="896"/>
    </row>
    <row r="362" spans="2:7" ht="13.5" customHeight="1" x14ac:dyDescent="0.2"/>
    <row r="372" spans="2:8" x14ac:dyDescent="0.2">
      <c r="E372" s="453" t="s">
        <v>153</v>
      </c>
      <c r="G372" s="187">
        <v>186.5</v>
      </c>
    </row>
    <row r="374" spans="2:8" ht="15.75" x14ac:dyDescent="0.25">
      <c r="B374" s="454">
        <v>1</v>
      </c>
      <c r="C374" s="455" t="s">
        <v>7</v>
      </c>
    </row>
    <row r="375" spans="2:8" ht="13.5" thickBot="1" x14ac:dyDescent="0.25"/>
    <row r="376" spans="2:8" ht="13.5" thickBot="1" x14ac:dyDescent="0.25">
      <c r="C376" s="456" t="s">
        <v>58</v>
      </c>
      <c r="D376" s="457" t="s">
        <v>193</v>
      </c>
      <c r="E376" s="458" t="s">
        <v>60</v>
      </c>
      <c r="F376" s="458" t="s">
        <v>61</v>
      </c>
      <c r="G376" s="459" t="s">
        <v>195</v>
      </c>
      <c r="H376" s="460" t="s">
        <v>62</v>
      </c>
    </row>
    <row r="377" spans="2:8" ht="9.9499999999999993" customHeight="1" thickTop="1" x14ac:dyDescent="0.2">
      <c r="C377" s="461"/>
      <c r="D377" s="462"/>
      <c r="E377" s="463"/>
      <c r="F377" s="464"/>
      <c r="G377" s="465"/>
      <c r="H377" s="466"/>
    </row>
    <row r="378" spans="2:8" s="473" customFormat="1" ht="20.100000000000001" customHeight="1" x14ac:dyDescent="0.25">
      <c r="B378" s="175"/>
      <c r="C378" s="467" t="s">
        <v>17</v>
      </c>
      <c r="D378" s="468"/>
      <c r="E378" s="469"/>
      <c r="F378" s="470"/>
      <c r="G378" s="471"/>
      <c r="H378" s="472"/>
    </row>
    <row r="379" spans="2:8" s="473" customFormat="1" ht="20.100000000000001" customHeight="1" x14ac:dyDescent="0.25">
      <c r="B379" s="175"/>
      <c r="C379" s="474" t="s">
        <v>20</v>
      </c>
      <c r="D379" s="475">
        <v>2</v>
      </c>
      <c r="E379" s="476" t="s">
        <v>19</v>
      </c>
      <c r="F379" s="477">
        <v>100</v>
      </c>
      <c r="G379" s="478"/>
      <c r="H379" s="479">
        <f>+F379*D379</f>
        <v>200</v>
      </c>
    </row>
    <row r="380" spans="2:8" s="473" customFormat="1" ht="9.9499999999999993" customHeight="1" x14ac:dyDescent="0.25">
      <c r="B380" s="175"/>
      <c r="C380" s="474"/>
      <c r="D380" s="475"/>
      <c r="E380" s="476"/>
      <c r="F380" s="477"/>
      <c r="G380" s="478"/>
      <c r="H380" s="479"/>
    </row>
    <row r="381" spans="2:8" s="473" customFormat="1" ht="20.100000000000001" customHeight="1" x14ac:dyDescent="0.25">
      <c r="B381" s="175"/>
      <c r="C381" s="467" t="s">
        <v>15</v>
      </c>
      <c r="D381" s="468"/>
      <c r="E381" s="469"/>
      <c r="F381" s="470"/>
      <c r="G381" s="478"/>
      <c r="H381" s="472"/>
    </row>
    <row r="382" spans="2:8" s="473" customFormat="1" ht="20.100000000000001" customHeight="1" x14ac:dyDescent="0.25">
      <c r="B382" s="175"/>
      <c r="C382" s="474" t="s">
        <v>291</v>
      </c>
      <c r="D382" s="475">
        <v>1</v>
      </c>
      <c r="E382" s="476" t="s">
        <v>121</v>
      </c>
      <c r="F382" s="477">
        <v>187.5</v>
      </c>
      <c r="G382" s="478"/>
      <c r="H382" s="479">
        <f>D382*F382</f>
        <v>187.5</v>
      </c>
    </row>
    <row r="383" spans="2:8" s="473" customFormat="1" ht="39.950000000000003" customHeight="1" x14ac:dyDescent="0.25">
      <c r="B383" s="175"/>
      <c r="C383" s="474" t="s">
        <v>292</v>
      </c>
      <c r="D383" s="475">
        <v>1</v>
      </c>
      <c r="E383" s="476" t="s">
        <v>121</v>
      </c>
      <c r="F383" s="477">
        <v>325</v>
      </c>
      <c r="G383" s="471"/>
      <c r="H383" s="479">
        <f>D383*F383</f>
        <v>325</v>
      </c>
    </row>
    <row r="384" spans="2:8" s="473" customFormat="1" ht="9.9499999999999993" customHeight="1" x14ac:dyDescent="0.25">
      <c r="B384" s="175"/>
      <c r="C384" s="474"/>
      <c r="D384" s="475"/>
      <c r="E384" s="476"/>
      <c r="F384" s="477"/>
      <c r="G384" s="471"/>
      <c r="H384" s="479"/>
    </row>
    <row r="385" spans="2:8" s="473" customFormat="1" ht="20.100000000000001" customHeight="1" x14ac:dyDescent="0.25">
      <c r="B385" s="175"/>
      <c r="C385" s="467" t="s">
        <v>202</v>
      </c>
      <c r="D385" s="468"/>
      <c r="E385" s="469"/>
      <c r="F385" s="470"/>
      <c r="G385" s="471"/>
      <c r="H385" s="472"/>
    </row>
    <row r="386" spans="2:8" s="473" customFormat="1" ht="20.100000000000001" customHeight="1" x14ac:dyDescent="0.25">
      <c r="B386" s="175"/>
      <c r="C386" s="474" t="s">
        <v>293</v>
      </c>
      <c r="D386" s="475">
        <v>0.01</v>
      </c>
      <c r="E386" s="476" t="s">
        <v>14</v>
      </c>
      <c r="F386" s="477">
        <v>725</v>
      </c>
      <c r="G386" s="471"/>
      <c r="H386" s="479">
        <f>D386*F386</f>
        <v>7.25</v>
      </c>
    </row>
    <row r="387" spans="2:8" s="473" customFormat="1" ht="9.9499999999999993" customHeight="1" x14ac:dyDescent="0.25">
      <c r="B387" s="175"/>
      <c r="C387" s="474"/>
      <c r="D387" s="475"/>
      <c r="E387" s="476"/>
      <c r="F387" s="477"/>
      <c r="G387" s="471"/>
      <c r="H387" s="479"/>
    </row>
    <row r="388" spans="2:8" s="473" customFormat="1" ht="20.100000000000001" customHeight="1" thickBot="1" x14ac:dyDescent="0.3">
      <c r="B388" s="175"/>
      <c r="C388" s="480" t="s">
        <v>294</v>
      </c>
      <c r="D388" s="481">
        <v>22.74</v>
      </c>
      <c r="E388" s="482" t="s">
        <v>147</v>
      </c>
      <c r="F388" s="483"/>
      <c r="G388" s="484"/>
      <c r="H388" s="485"/>
    </row>
    <row r="389" spans="2:8" x14ac:dyDescent="0.2">
      <c r="C389" s="486"/>
      <c r="D389" s="1050" t="s">
        <v>295</v>
      </c>
      <c r="E389" s="1051"/>
      <c r="F389" s="1052"/>
      <c r="G389" s="487"/>
      <c r="H389" s="488">
        <f>SUM(H379:H386)</f>
        <v>719.75</v>
      </c>
    </row>
    <row r="390" spans="2:8" ht="13.5" thickBot="1" x14ac:dyDescent="0.25">
      <c r="C390" s="486"/>
      <c r="D390" s="1053" t="s">
        <v>296</v>
      </c>
      <c r="E390" s="1054"/>
      <c r="F390" s="1055"/>
      <c r="G390" s="489"/>
      <c r="H390" s="490">
        <f>+H389/D388</f>
        <v>31.651275285839933</v>
      </c>
    </row>
    <row r="393" spans="2:8" ht="15.75" x14ac:dyDescent="0.25">
      <c r="B393" s="454">
        <v>2</v>
      </c>
      <c r="C393" s="455" t="s">
        <v>297</v>
      </c>
    </row>
    <row r="395" spans="2:8" s="493" customFormat="1" ht="26.25" thickBot="1" x14ac:dyDescent="0.25">
      <c r="B395" s="491">
        <v>2.1</v>
      </c>
      <c r="C395" s="492" t="s">
        <v>298</v>
      </c>
    </row>
    <row r="396" spans="2:8" ht="13.5" thickBot="1" x14ac:dyDescent="0.25">
      <c r="C396" s="494" t="s">
        <v>58</v>
      </c>
      <c r="D396" s="457" t="s">
        <v>193</v>
      </c>
      <c r="E396" s="458" t="s">
        <v>194</v>
      </c>
      <c r="F396" s="458" t="s">
        <v>61</v>
      </c>
      <c r="G396" s="459" t="s">
        <v>195</v>
      </c>
      <c r="H396" s="460" t="s">
        <v>62</v>
      </c>
    </row>
    <row r="397" spans="2:8" ht="13.5" thickTop="1" x14ac:dyDescent="0.2">
      <c r="C397" s="495" t="s">
        <v>299</v>
      </c>
      <c r="D397" s="462"/>
      <c r="E397" s="463"/>
      <c r="F397" s="464"/>
      <c r="G397" s="465"/>
      <c r="H397" s="466"/>
    </row>
    <row r="398" spans="2:8" x14ac:dyDescent="0.2">
      <c r="C398" s="496" t="s">
        <v>17</v>
      </c>
      <c r="D398" s="462"/>
      <c r="E398" s="463"/>
      <c r="F398" s="464"/>
      <c r="G398" s="465"/>
      <c r="H398" s="466"/>
    </row>
    <row r="399" spans="2:8" x14ac:dyDescent="0.2">
      <c r="C399" s="497" t="s">
        <v>300</v>
      </c>
      <c r="D399" s="498">
        <v>1</v>
      </c>
      <c r="E399" s="499" t="s">
        <v>301</v>
      </c>
      <c r="F399" s="500">
        <v>20892</v>
      </c>
      <c r="G399" s="501">
        <v>1.33E-3</v>
      </c>
      <c r="H399" s="502">
        <f>+G399*F399*D399</f>
        <v>27.786360000000002</v>
      </c>
    </row>
    <row r="400" spans="2:8" x14ac:dyDescent="0.2">
      <c r="C400" s="497" t="s">
        <v>302</v>
      </c>
      <c r="D400" s="498">
        <v>15</v>
      </c>
      <c r="E400" s="499" t="s">
        <v>13</v>
      </c>
      <c r="F400" s="500">
        <v>3</v>
      </c>
      <c r="G400" s="503">
        <v>1.4290000000000001E-2</v>
      </c>
      <c r="H400" s="502">
        <f>+G400*F400*D400</f>
        <v>0.64305000000000012</v>
      </c>
    </row>
    <row r="401" spans="2:8" x14ac:dyDescent="0.2">
      <c r="C401" s="497"/>
      <c r="D401" s="498"/>
      <c r="E401" s="499"/>
      <c r="F401" s="500"/>
      <c r="G401" s="503"/>
      <c r="H401" s="502"/>
    </row>
    <row r="402" spans="2:8" x14ac:dyDescent="0.2">
      <c r="C402" s="496" t="s">
        <v>15</v>
      </c>
      <c r="D402" s="462"/>
      <c r="E402" s="463"/>
      <c r="F402" s="464"/>
      <c r="G402" s="465"/>
      <c r="H402" s="466"/>
    </row>
    <row r="403" spans="2:8" x14ac:dyDescent="0.2">
      <c r="C403" s="497" t="s">
        <v>303</v>
      </c>
      <c r="D403" s="498">
        <v>1</v>
      </c>
      <c r="E403" s="499" t="s">
        <v>16</v>
      </c>
      <c r="F403" s="500">
        <v>780</v>
      </c>
      <c r="G403" s="503">
        <v>1.4290000000000001E-2</v>
      </c>
      <c r="H403" s="502">
        <f t="shared" ref="H403:H408" si="5">+G403*F403*D403</f>
        <v>11.1462</v>
      </c>
    </row>
    <row r="404" spans="2:8" x14ac:dyDescent="0.2">
      <c r="C404" s="497" t="s">
        <v>304</v>
      </c>
      <c r="D404" s="498">
        <v>1</v>
      </c>
      <c r="E404" s="499" t="s">
        <v>16</v>
      </c>
      <c r="F404" s="500">
        <v>650</v>
      </c>
      <c r="G404" s="503">
        <v>1.4290000000000001E-2</v>
      </c>
      <c r="H404" s="502">
        <f>+G404*F404*D404</f>
        <v>9.2885000000000009</v>
      </c>
    </row>
    <row r="405" spans="2:8" x14ac:dyDescent="0.2">
      <c r="C405" s="497" t="s">
        <v>299</v>
      </c>
      <c r="D405" s="498"/>
      <c r="E405" s="499"/>
      <c r="F405" s="500"/>
      <c r="G405" s="503"/>
      <c r="H405" s="502"/>
    </row>
    <row r="406" spans="2:8" x14ac:dyDescent="0.2">
      <c r="C406" s="496" t="s">
        <v>202</v>
      </c>
      <c r="D406" s="462"/>
      <c r="E406" s="463"/>
      <c r="F406" s="464"/>
      <c r="G406" s="465"/>
      <c r="H406" s="502"/>
    </row>
    <row r="407" spans="2:8" ht="38.25" x14ac:dyDescent="0.2">
      <c r="C407" s="474" t="s">
        <v>305</v>
      </c>
      <c r="D407" s="475">
        <v>1</v>
      </c>
      <c r="E407" s="476" t="s">
        <v>16</v>
      </c>
      <c r="F407" s="477">
        <v>1800</v>
      </c>
      <c r="G407" s="478">
        <v>1.4290000000000001E-2</v>
      </c>
      <c r="H407" s="479">
        <f t="shared" si="5"/>
        <v>25.722000000000001</v>
      </c>
    </row>
    <row r="408" spans="2:8" x14ac:dyDescent="0.2">
      <c r="C408" s="504" t="s">
        <v>306</v>
      </c>
      <c r="D408" s="475">
        <f>0.04*13</f>
        <v>0.52</v>
      </c>
      <c r="E408" s="476" t="s">
        <v>13</v>
      </c>
      <c r="F408" s="477">
        <v>186.5</v>
      </c>
      <c r="G408" s="478">
        <v>1.4290000000000001E-2</v>
      </c>
      <c r="H408" s="479">
        <f t="shared" si="5"/>
        <v>1.3858442</v>
      </c>
    </row>
    <row r="409" spans="2:8" x14ac:dyDescent="0.2">
      <c r="C409" s="504" t="s">
        <v>288</v>
      </c>
      <c r="D409" s="475">
        <v>0.2</v>
      </c>
      <c r="E409" s="476" t="s">
        <v>113</v>
      </c>
      <c r="F409" s="477">
        <f>+F408*D408</f>
        <v>96.98</v>
      </c>
      <c r="G409" s="478">
        <v>1.4290000000000001E-2</v>
      </c>
      <c r="H409" s="479">
        <f>+G409*F409*D409</f>
        <v>0.27716884000000003</v>
      </c>
    </row>
    <row r="410" spans="2:8" ht="13.5" thickBot="1" x14ac:dyDescent="0.25">
      <c r="C410" s="505"/>
      <c r="D410" s="506"/>
      <c r="E410" s="507"/>
      <c r="F410" s="508"/>
      <c r="G410" s="509"/>
      <c r="H410" s="510"/>
    </row>
    <row r="411" spans="2:8" ht="13.5" thickBot="1" x14ac:dyDescent="0.25">
      <c r="C411" s="511" t="s">
        <v>299</v>
      </c>
      <c r="D411" s="1034" t="s">
        <v>296</v>
      </c>
      <c r="E411" s="1035"/>
      <c r="F411" s="1036"/>
      <c r="G411" s="512"/>
      <c r="H411" s="510">
        <f>SUM(H399:H410)</f>
        <v>76.249123039999986</v>
      </c>
    </row>
    <row r="412" spans="2:8" x14ac:dyDescent="0.2">
      <c r="C412" s="511"/>
      <c r="D412" s="513"/>
      <c r="E412" s="513"/>
      <c r="F412" s="513"/>
      <c r="G412" s="514"/>
      <c r="H412" s="515"/>
    </row>
    <row r="413" spans="2:8" x14ac:dyDescent="0.2">
      <c r="B413" s="516">
        <v>2.2000000000000002</v>
      </c>
      <c r="C413" s="517" t="s">
        <v>307</v>
      </c>
      <c r="D413" s="513"/>
      <c r="E413" s="513"/>
      <c r="F413" s="513"/>
      <c r="G413" s="514"/>
      <c r="H413" s="515"/>
    </row>
    <row r="414" spans="2:8" ht="13.5" thickBot="1" x14ac:dyDescent="0.25">
      <c r="C414" s="511"/>
      <c r="D414" s="513"/>
      <c r="E414" s="513"/>
      <c r="F414" s="513"/>
      <c r="G414" s="514"/>
      <c r="H414" s="515"/>
    </row>
    <row r="415" spans="2:8" ht="13.5" thickBot="1" x14ac:dyDescent="0.25">
      <c r="C415" s="494" t="s">
        <v>58</v>
      </c>
      <c r="D415" s="457" t="s">
        <v>193</v>
      </c>
      <c r="E415" s="458" t="s">
        <v>194</v>
      </c>
      <c r="F415" s="458" t="s">
        <v>61</v>
      </c>
      <c r="G415" s="459" t="s">
        <v>195</v>
      </c>
      <c r="H415" s="460" t="s">
        <v>62</v>
      </c>
    </row>
    <row r="416" spans="2:8" ht="13.5" thickTop="1" x14ac:dyDescent="0.2">
      <c r="C416" s="495" t="s">
        <v>299</v>
      </c>
      <c r="D416" s="462"/>
      <c r="E416" s="463"/>
      <c r="F416" s="464"/>
      <c r="G416" s="465"/>
      <c r="H416" s="466"/>
    </row>
    <row r="417" spans="3:8" x14ac:dyDescent="0.2">
      <c r="C417" s="496" t="s">
        <v>17</v>
      </c>
      <c r="D417" s="462"/>
      <c r="E417" s="463"/>
      <c r="F417" s="464"/>
      <c r="G417" s="465"/>
      <c r="H417" s="466"/>
    </row>
    <row r="418" spans="3:8" x14ac:dyDescent="0.2">
      <c r="C418" s="497"/>
      <c r="D418" s="498"/>
      <c r="E418" s="499"/>
      <c r="F418" s="500"/>
      <c r="G418" s="501"/>
      <c r="H418" s="502">
        <f>+G418*F418*D418</f>
        <v>0</v>
      </c>
    </row>
    <row r="419" spans="3:8" x14ac:dyDescent="0.2">
      <c r="C419" s="497"/>
      <c r="D419" s="498"/>
      <c r="E419" s="499"/>
      <c r="F419" s="500"/>
      <c r="G419" s="503"/>
      <c r="H419" s="502">
        <f>+G419*F419*D419</f>
        <v>0</v>
      </c>
    </row>
    <row r="420" spans="3:8" x14ac:dyDescent="0.2">
      <c r="C420" s="497"/>
      <c r="D420" s="498"/>
      <c r="E420" s="499"/>
      <c r="F420" s="500"/>
      <c r="G420" s="503"/>
      <c r="H420" s="502"/>
    </row>
    <row r="421" spans="3:8" x14ac:dyDescent="0.2">
      <c r="C421" s="496" t="s">
        <v>15</v>
      </c>
      <c r="D421" s="462"/>
      <c r="E421" s="463"/>
      <c r="F421" s="464"/>
      <c r="G421" s="465"/>
      <c r="H421" s="466"/>
    </row>
    <row r="422" spans="3:8" x14ac:dyDescent="0.2">
      <c r="C422" s="497" t="s">
        <v>308</v>
      </c>
      <c r="D422" s="498">
        <v>2</v>
      </c>
      <c r="E422" s="499" t="s">
        <v>198</v>
      </c>
      <c r="F422" s="500">
        <v>120.71</v>
      </c>
      <c r="G422" s="478">
        <f>1/2.4</f>
        <v>0.41666666666666669</v>
      </c>
      <c r="H422" s="502">
        <f>+G422*F422*D422</f>
        <v>100.59166666666667</v>
      </c>
    </row>
    <row r="423" spans="3:8" x14ac:dyDescent="0.2">
      <c r="C423" s="497" t="s">
        <v>309</v>
      </c>
      <c r="D423" s="498">
        <v>2</v>
      </c>
      <c r="E423" s="499" t="s">
        <v>198</v>
      </c>
      <c r="F423" s="500">
        <v>105.88</v>
      </c>
      <c r="G423" s="478">
        <f>1/2.4</f>
        <v>0.41666666666666669</v>
      </c>
      <c r="H423" s="502">
        <f>+G423*F423*D423</f>
        <v>88.233333333333334</v>
      </c>
    </row>
    <row r="424" spans="3:8" x14ac:dyDescent="0.2">
      <c r="C424" s="497" t="s">
        <v>310</v>
      </c>
      <c r="D424" s="498">
        <v>2</v>
      </c>
      <c r="E424" s="499" t="s">
        <v>198</v>
      </c>
      <c r="F424" s="500">
        <v>3</v>
      </c>
      <c r="G424" s="478">
        <f>1/2.4</f>
        <v>0.41666666666666669</v>
      </c>
      <c r="H424" s="502">
        <f>+G424*F424*D424</f>
        <v>2.5</v>
      </c>
    </row>
    <row r="425" spans="3:8" x14ac:dyDescent="0.2">
      <c r="C425" s="497"/>
      <c r="D425" s="498"/>
      <c r="E425" s="499"/>
      <c r="F425" s="500"/>
      <c r="G425" s="503"/>
      <c r="H425" s="502"/>
    </row>
    <row r="426" spans="3:8" x14ac:dyDescent="0.2">
      <c r="C426" s="497" t="s">
        <v>299</v>
      </c>
      <c r="D426" s="498"/>
      <c r="E426" s="499"/>
      <c r="F426" s="500"/>
      <c r="G426" s="503"/>
      <c r="H426" s="502"/>
    </row>
    <row r="427" spans="3:8" x14ac:dyDescent="0.2">
      <c r="C427" s="496" t="s">
        <v>202</v>
      </c>
      <c r="D427" s="462"/>
      <c r="E427" s="463"/>
      <c r="F427" s="464"/>
      <c r="G427" s="465"/>
      <c r="H427" s="502"/>
    </row>
    <row r="428" spans="3:8" x14ac:dyDescent="0.2">
      <c r="C428" s="504" t="s">
        <v>311</v>
      </c>
      <c r="D428" s="475">
        <v>1</v>
      </c>
      <c r="E428" s="476" t="s">
        <v>312</v>
      </c>
      <c r="F428" s="477">
        <v>963.9</v>
      </c>
      <c r="G428" s="478">
        <f>1/2.4</f>
        <v>0.41666666666666669</v>
      </c>
      <c r="H428" s="479">
        <f>+G428*F428*D428</f>
        <v>401.625</v>
      </c>
    </row>
    <row r="429" spans="3:8" ht="25.5" x14ac:dyDescent="0.2">
      <c r="C429" s="474" t="s">
        <v>313</v>
      </c>
      <c r="D429" s="475">
        <f>0.8*2*1.1</f>
        <v>1.7600000000000002</v>
      </c>
      <c r="E429" s="476" t="s">
        <v>13</v>
      </c>
      <c r="F429" s="477">
        <v>186.5</v>
      </c>
      <c r="G429" s="478">
        <f>1/2.4</f>
        <v>0.41666666666666669</v>
      </c>
      <c r="H429" s="479">
        <f>+G429*F429*D429</f>
        <v>136.76666666666671</v>
      </c>
    </row>
    <row r="430" spans="3:8" ht="13.5" thickBot="1" x14ac:dyDescent="0.25">
      <c r="C430" s="505"/>
      <c r="D430" s="506"/>
      <c r="E430" s="507"/>
      <c r="F430" s="508"/>
      <c r="G430" s="509"/>
      <c r="H430" s="510"/>
    </row>
    <row r="431" spans="3:8" ht="13.5" thickBot="1" x14ac:dyDescent="0.25">
      <c r="C431" s="517"/>
      <c r="D431" s="1034" t="s">
        <v>314</v>
      </c>
      <c r="E431" s="1035"/>
      <c r="F431" s="1036"/>
      <c r="G431" s="512"/>
      <c r="H431" s="510">
        <f>SUM(H419:H430)*0.05</f>
        <v>36.485833333333339</v>
      </c>
    </row>
    <row r="432" spans="3:8" x14ac:dyDescent="0.2">
      <c r="C432" s="511"/>
      <c r="D432" s="513"/>
      <c r="E432" s="513"/>
      <c r="F432" s="513"/>
      <c r="G432" s="514"/>
      <c r="H432" s="515"/>
    </row>
    <row r="433" spans="2:8" x14ac:dyDescent="0.2">
      <c r="B433" s="516" t="e">
        <f>+'[55]PRES. BUENOS AIRES'!#REF!</f>
        <v>#REF!</v>
      </c>
      <c r="C433" s="517" t="e">
        <f>+'[55]PRES. BUENOS AIRES'!#REF!</f>
        <v>#REF!</v>
      </c>
      <c r="D433" s="513"/>
      <c r="E433" s="513"/>
      <c r="F433" s="513"/>
      <c r="G433" s="514"/>
      <c r="H433" s="515"/>
    </row>
    <row r="434" spans="2:8" ht="13.5" thickBot="1" x14ac:dyDescent="0.25">
      <c r="C434" s="511"/>
      <c r="D434" s="513"/>
      <c r="E434" s="513"/>
      <c r="F434" s="513"/>
      <c r="G434" s="514"/>
      <c r="H434" s="515"/>
    </row>
    <row r="435" spans="2:8" ht="13.5" thickBot="1" x14ac:dyDescent="0.25">
      <c r="C435" s="456" t="s">
        <v>58</v>
      </c>
      <c r="D435" s="457" t="s">
        <v>193</v>
      </c>
      <c r="E435" s="458" t="s">
        <v>194</v>
      </c>
      <c r="F435" s="458" t="s">
        <v>61</v>
      </c>
      <c r="G435" s="518"/>
      <c r="H435" s="460" t="s">
        <v>62</v>
      </c>
    </row>
    <row r="436" spans="2:8" ht="13.5" thickTop="1" x14ac:dyDescent="0.2">
      <c r="C436" s="461"/>
      <c r="D436" s="462"/>
      <c r="E436" s="463"/>
      <c r="F436" s="464"/>
      <c r="G436" s="517"/>
      <c r="H436" s="466"/>
    </row>
    <row r="437" spans="2:8" x14ac:dyDescent="0.2">
      <c r="C437" s="519" t="s">
        <v>17</v>
      </c>
      <c r="D437" s="462"/>
      <c r="E437" s="463"/>
      <c r="F437" s="464"/>
      <c r="G437" s="517"/>
      <c r="H437" s="466"/>
    </row>
    <row r="438" spans="2:8" x14ac:dyDescent="0.2">
      <c r="C438" s="520"/>
      <c r="D438" s="498"/>
      <c r="E438" s="499"/>
      <c r="F438" s="521"/>
      <c r="G438" s="522"/>
      <c r="H438" s="523"/>
    </row>
    <row r="439" spans="2:8" x14ac:dyDescent="0.2">
      <c r="C439" s="520"/>
      <c r="D439" s="498"/>
      <c r="E439" s="499"/>
      <c r="F439" s="524"/>
      <c r="G439" s="525"/>
      <c r="H439" s="523"/>
    </row>
    <row r="440" spans="2:8" x14ac:dyDescent="0.2">
      <c r="C440" s="520"/>
      <c r="D440" s="498"/>
      <c r="E440" s="499"/>
      <c r="F440" s="524"/>
      <c r="G440" s="525"/>
      <c r="H440" s="523"/>
    </row>
    <row r="441" spans="2:8" x14ac:dyDescent="0.2">
      <c r="C441" s="519" t="s">
        <v>15</v>
      </c>
      <c r="D441" s="462"/>
      <c r="E441" s="463"/>
      <c r="F441" s="464"/>
      <c r="G441" s="517"/>
      <c r="H441" s="466"/>
    </row>
    <row r="442" spans="2:8" x14ac:dyDescent="0.2">
      <c r="C442" s="520" t="s">
        <v>315</v>
      </c>
      <c r="D442" s="498">
        <v>0.04</v>
      </c>
      <c r="E442" s="499" t="s">
        <v>121</v>
      </c>
      <c r="F442" s="524">
        <v>162.5</v>
      </c>
      <c r="G442" s="525"/>
      <c r="H442" s="523">
        <f>+F442*D442</f>
        <v>6.5</v>
      </c>
    </row>
    <row r="443" spans="2:8" x14ac:dyDescent="0.2">
      <c r="C443" s="520" t="s">
        <v>316</v>
      </c>
      <c r="D443" s="498">
        <v>0.06</v>
      </c>
      <c r="E443" s="499" t="s">
        <v>121</v>
      </c>
      <c r="F443" s="524">
        <v>162.52000000000001</v>
      </c>
      <c r="G443" s="525"/>
      <c r="H443" s="523">
        <f>+F443*D443</f>
        <v>9.7512000000000008</v>
      </c>
    </row>
    <row r="444" spans="2:8" x14ac:dyDescent="0.2">
      <c r="C444" s="520"/>
      <c r="D444" s="498"/>
      <c r="E444" s="499"/>
      <c r="F444" s="524"/>
      <c r="G444" s="525"/>
      <c r="H444" s="526">
        <f>SUM(H442:H443)</f>
        <v>16.251200000000001</v>
      </c>
    </row>
    <row r="445" spans="2:8" x14ac:dyDescent="0.2">
      <c r="C445" s="520"/>
      <c r="D445" s="498"/>
      <c r="E445" s="499"/>
      <c r="F445" s="524"/>
      <c r="G445" s="525"/>
      <c r="H445" s="523"/>
    </row>
    <row r="446" spans="2:8" x14ac:dyDescent="0.2">
      <c r="C446" s="519" t="s">
        <v>202</v>
      </c>
      <c r="D446" s="462"/>
      <c r="E446" s="463"/>
      <c r="F446" s="464"/>
      <c r="G446" s="517"/>
      <c r="H446" s="466"/>
    </row>
    <row r="447" spans="2:8" ht="25.5" x14ac:dyDescent="0.2">
      <c r="C447" s="474" t="s">
        <v>317</v>
      </c>
      <c r="D447" s="475">
        <v>1</v>
      </c>
      <c r="E447" s="476" t="s">
        <v>121</v>
      </c>
      <c r="F447" s="477">
        <v>2100</v>
      </c>
      <c r="G447" s="527"/>
      <c r="H447" s="479">
        <f>D447*F447</f>
        <v>2100</v>
      </c>
    </row>
    <row r="448" spans="2:8" x14ac:dyDescent="0.2">
      <c r="C448" s="520" t="s">
        <v>318</v>
      </c>
      <c r="D448" s="498">
        <v>4.5</v>
      </c>
      <c r="E448" s="499" t="s">
        <v>154</v>
      </c>
      <c r="F448" s="521">
        <f>+G372</f>
        <v>186.5</v>
      </c>
      <c r="G448" s="522"/>
      <c r="H448" s="523">
        <f>+F448*D448</f>
        <v>839.25</v>
      </c>
    </row>
    <row r="449" spans="2:8" x14ac:dyDescent="0.2">
      <c r="C449" s="520" t="s">
        <v>155</v>
      </c>
      <c r="D449" s="498">
        <v>20</v>
      </c>
      <c r="E449" s="499" t="s">
        <v>113</v>
      </c>
      <c r="F449" s="524">
        <f>+H448</f>
        <v>839.25</v>
      </c>
      <c r="G449" s="525"/>
      <c r="H449" s="523">
        <f>+F449*D449/100</f>
        <v>167.85</v>
      </c>
    </row>
    <row r="450" spans="2:8" x14ac:dyDescent="0.2">
      <c r="C450" s="467" t="s">
        <v>294</v>
      </c>
      <c r="D450" s="528">
        <v>35</v>
      </c>
      <c r="E450" s="469" t="s">
        <v>201</v>
      </c>
      <c r="F450" s="529"/>
      <c r="G450" s="530"/>
      <c r="H450" s="472">
        <f>SUM(H447:H449)/D450</f>
        <v>88.77428571428571</v>
      </c>
    </row>
    <row r="451" spans="2:8" x14ac:dyDescent="0.2">
      <c r="C451" s="474"/>
      <c r="D451" s="475"/>
      <c r="E451" s="476"/>
      <c r="F451" s="477"/>
      <c r="G451" s="527"/>
      <c r="H451" s="479"/>
    </row>
    <row r="452" spans="2:8" ht="25.5" x14ac:dyDescent="0.2">
      <c r="C452" s="474" t="s">
        <v>319</v>
      </c>
      <c r="D452" s="531">
        <v>1</v>
      </c>
      <c r="E452" s="532" t="s">
        <v>320</v>
      </c>
      <c r="F452" s="533">
        <v>2500</v>
      </c>
      <c r="G452" s="534"/>
      <c r="H452" s="535">
        <f>D452*F452</f>
        <v>2500</v>
      </c>
    </row>
    <row r="453" spans="2:8" x14ac:dyDescent="0.2">
      <c r="C453" s="520" t="s">
        <v>321</v>
      </c>
      <c r="D453" s="498">
        <v>0.75</v>
      </c>
      <c r="E453" s="499" t="s">
        <v>322</v>
      </c>
      <c r="F453" s="521">
        <f>+G372</f>
        <v>186.5</v>
      </c>
      <c r="G453" s="522"/>
      <c r="H453" s="523">
        <f>+F453*D453</f>
        <v>139.875</v>
      </c>
    </row>
    <row r="454" spans="2:8" x14ac:dyDescent="0.2">
      <c r="C454" s="520" t="s">
        <v>155</v>
      </c>
      <c r="D454" s="498">
        <v>20</v>
      </c>
      <c r="E454" s="499" t="s">
        <v>113</v>
      </c>
      <c r="F454" s="524">
        <f>+H453</f>
        <v>139.875</v>
      </c>
      <c r="G454" s="525"/>
      <c r="H454" s="523">
        <f>+F454*D454/100</f>
        <v>27.975000000000001</v>
      </c>
    </row>
    <row r="455" spans="2:8" x14ac:dyDescent="0.2">
      <c r="C455" s="519" t="s">
        <v>294</v>
      </c>
      <c r="D455" s="536">
        <v>18</v>
      </c>
      <c r="E455" s="463" t="s">
        <v>201</v>
      </c>
      <c r="F455" s="464"/>
      <c r="G455" s="517"/>
      <c r="H455" s="526">
        <f>SUM(H452:H454)/D455</f>
        <v>148.21388888888887</v>
      </c>
    </row>
    <row r="456" spans="2:8" ht="13.5" thickBot="1" x14ac:dyDescent="0.25">
      <c r="C456" s="537"/>
      <c r="D456" s="538"/>
      <c r="E456" s="539"/>
      <c r="F456" s="540"/>
      <c r="G456" s="541"/>
      <c r="H456" s="542"/>
    </row>
    <row r="457" spans="2:8" ht="13.5" thickBot="1" x14ac:dyDescent="0.25">
      <c r="C457" s="486"/>
      <c r="D457" s="1034" t="s">
        <v>206</v>
      </c>
      <c r="E457" s="1035"/>
      <c r="F457" s="1036"/>
      <c r="G457" s="543"/>
      <c r="H457" s="490">
        <f>+H450+H455+H444</f>
        <v>253.23937460317458</v>
      </c>
    </row>
    <row r="459" spans="2:8" ht="12" customHeight="1" x14ac:dyDescent="0.2"/>
    <row r="461" spans="2:8" ht="15.75" x14ac:dyDescent="0.25">
      <c r="B461" s="454">
        <v>3</v>
      </c>
      <c r="C461" s="455" t="s">
        <v>9</v>
      </c>
    </row>
    <row r="463" spans="2:8" x14ac:dyDescent="0.2">
      <c r="B463" s="544">
        <v>3.1</v>
      </c>
      <c r="C463" s="517" t="s">
        <v>323</v>
      </c>
      <c r="D463" s="545"/>
      <c r="E463" s="546"/>
      <c r="F463" s="547"/>
      <c r="G463" s="548"/>
      <c r="H463" s="549"/>
    </row>
    <row r="464" spans="2:8" ht="13.5" thickBot="1" x14ac:dyDescent="0.25">
      <c r="B464" s="544"/>
      <c r="C464" s="517"/>
      <c r="D464" s="545"/>
      <c r="E464" s="546"/>
      <c r="F464" s="547"/>
      <c r="G464" s="548"/>
      <c r="H464" s="549"/>
    </row>
    <row r="465" spans="2:8" ht="13.5" thickBot="1" x14ac:dyDescent="0.25">
      <c r="C465" s="456" t="s">
        <v>58</v>
      </c>
      <c r="D465" s="457" t="s">
        <v>193</v>
      </c>
      <c r="E465" s="458" t="s">
        <v>194</v>
      </c>
      <c r="F465" s="458" t="s">
        <v>61</v>
      </c>
      <c r="G465" s="459" t="s">
        <v>195</v>
      </c>
      <c r="H465" s="460" t="s">
        <v>62</v>
      </c>
    </row>
    <row r="466" spans="2:8" ht="13.5" thickTop="1" x14ac:dyDescent="0.2">
      <c r="C466" s="461"/>
      <c r="D466" s="462"/>
      <c r="E466" s="463"/>
      <c r="F466" s="464"/>
      <c r="G466" s="465"/>
      <c r="H466" s="466"/>
    </row>
    <row r="467" spans="2:8" x14ac:dyDescent="0.2">
      <c r="C467" s="519" t="s">
        <v>17</v>
      </c>
      <c r="D467" s="462"/>
      <c r="E467" s="463"/>
      <c r="F467" s="464"/>
      <c r="G467" s="465"/>
      <c r="H467" s="466"/>
    </row>
    <row r="468" spans="2:8" x14ac:dyDescent="0.2">
      <c r="C468" s="520" t="s">
        <v>153</v>
      </c>
      <c r="D468" s="498">
        <v>3.2</v>
      </c>
      <c r="E468" s="499" t="s">
        <v>154</v>
      </c>
      <c r="F468" s="521">
        <f>+G372</f>
        <v>186.5</v>
      </c>
      <c r="G468" s="550"/>
      <c r="H468" s="523">
        <f>+F468*D468</f>
        <v>596.80000000000007</v>
      </c>
    </row>
    <row r="469" spans="2:8" x14ac:dyDescent="0.2">
      <c r="C469" s="520" t="s">
        <v>155</v>
      </c>
      <c r="D469" s="498">
        <v>20</v>
      </c>
      <c r="E469" s="499" t="s">
        <v>113</v>
      </c>
      <c r="F469" s="524">
        <f>+H468</f>
        <v>596.80000000000007</v>
      </c>
      <c r="G469" s="550"/>
      <c r="H469" s="523">
        <f>+F469*D469/100</f>
        <v>119.36000000000001</v>
      </c>
    </row>
    <row r="470" spans="2:8" x14ac:dyDescent="0.2">
      <c r="C470" s="520"/>
      <c r="D470" s="498"/>
      <c r="E470" s="499"/>
      <c r="F470" s="524"/>
      <c r="G470" s="550"/>
      <c r="H470" s="523"/>
    </row>
    <row r="471" spans="2:8" x14ac:dyDescent="0.2">
      <c r="C471" s="519" t="s">
        <v>15</v>
      </c>
      <c r="D471" s="462"/>
      <c r="E471" s="463"/>
      <c r="F471" s="464"/>
      <c r="G471" s="550"/>
      <c r="H471" s="466"/>
    </row>
    <row r="472" spans="2:8" ht="25.5" x14ac:dyDescent="0.2">
      <c r="C472" s="520" t="s">
        <v>324</v>
      </c>
      <c r="D472" s="498">
        <v>1</v>
      </c>
      <c r="E472" s="499" t="s">
        <v>121</v>
      </c>
      <c r="F472" s="524">
        <v>162.5</v>
      </c>
      <c r="G472" s="550"/>
      <c r="H472" s="523">
        <f>D472*F472</f>
        <v>162.5</v>
      </c>
    </row>
    <row r="473" spans="2:8" x14ac:dyDescent="0.2">
      <c r="C473" s="520"/>
      <c r="D473" s="498"/>
      <c r="E473" s="499"/>
      <c r="F473" s="524"/>
      <c r="G473" s="550"/>
      <c r="H473" s="523"/>
    </row>
    <row r="474" spans="2:8" x14ac:dyDescent="0.2">
      <c r="C474" s="519" t="s">
        <v>202</v>
      </c>
      <c r="D474" s="462"/>
      <c r="E474" s="463"/>
      <c r="F474" s="464"/>
      <c r="G474" s="550"/>
      <c r="H474" s="466"/>
    </row>
    <row r="475" spans="2:8" x14ac:dyDescent="0.2">
      <c r="C475" s="520" t="s">
        <v>152</v>
      </c>
      <c r="D475" s="498">
        <v>1</v>
      </c>
      <c r="E475" s="499" t="s">
        <v>121</v>
      </c>
      <c r="F475" s="524">
        <v>1229.5999999999999</v>
      </c>
      <c r="G475" s="550"/>
      <c r="H475" s="523">
        <f>D475*F475</f>
        <v>1229.5999999999999</v>
      </c>
    </row>
    <row r="476" spans="2:8" x14ac:dyDescent="0.2">
      <c r="C476" s="520"/>
      <c r="D476" s="498"/>
      <c r="E476" s="499"/>
      <c r="F476" s="524"/>
      <c r="G476" s="550"/>
      <c r="H476" s="523"/>
    </row>
    <row r="477" spans="2:8" ht="13.5" thickBot="1" x14ac:dyDescent="0.25">
      <c r="C477" s="551" t="s">
        <v>294</v>
      </c>
      <c r="D477" s="506">
        <v>12.5</v>
      </c>
      <c r="E477" s="507" t="s">
        <v>201</v>
      </c>
      <c r="F477" s="552"/>
      <c r="G477" s="553"/>
      <c r="H477" s="554"/>
    </row>
    <row r="478" spans="2:8" ht="13.5" thickBot="1" x14ac:dyDescent="0.25">
      <c r="C478" s="486"/>
      <c r="D478" s="1034" t="s">
        <v>206</v>
      </c>
      <c r="E478" s="1035"/>
      <c r="F478" s="1036"/>
      <c r="G478" s="489"/>
      <c r="H478" s="490">
        <f>+SUM(H467:H476)/D477</f>
        <v>168.66080000000002</v>
      </c>
    </row>
    <row r="480" spans="2:8" x14ac:dyDescent="0.2">
      <c r="B480" s="544">
        <v>3.2</v>
      </c>
      <c r="C480" s="544" t="s">
        <v>325</v>
      </c>
    </row>
    <row r="481" spans="2:8" ht="13.5" thickBot="1" x14ac:dyDescent="0.25"/>
    <row r="482" spans="2:8" ht="13.5" thickBot="1" x14ac:dyDescent="0.25">
      <c r="C482" s="456" t="s">
        <v>58</v>
      </c>
      <c r="D482" s="457" t="s">
        <v>193</v>
      </c>
      <c r="E482" s="458" t="s">
        <v>194</v>
      </c>
      <c r="F482" s="458" t="s">
        <v>61</v>
      </c>
      <c r="G482" s="459" t="s">
        <v>195</v>
      </c>
      <c r="H482" s="460" t="s">
        <v>62</v>
      </c>
    </row>
    <row r="483" spans="2:8" ht="13.5" thickTop="1" x14ac:dyDescent="0.2">
      <c r="C483" s="555" t="s">
        <v>326</v>
      </c>
      <c r="D483" s="556">
        <v>1</v>
      </c>
      <c r="E483" s="557" t="s">
        <v>121</v>
      </c>
      <c r="F483" s="558">
        <v>225</v>
      </c>
      <c r="G483" s="559"/>
      <c r="H483" s="560">
        <f>F483*D483</f>
        <v>225</v>
      </c>
    </row>
    <row r="484" spans="2:8" ht="15" x14ac:dyDescent="0.25">
      <c r="C484" s="561" t="s">
        <v>327</v>
      </c>
      <c r="D484" s="562">
        <v>1</v>
      </c>
      <c r="E484" s="557" t="s">
        <v>121</v>
      </c>
      <c r="F484" s="562">
        <v>112.5</v>
      </c>
      <c r="G484" s="563"/>
      <c r="H484" s="560">
        <f>+F484*D484</f>
        <v>112.5</v>
      </c>
    </row>
    <row r="485" spans="2:8" ht="15" x14ac:dyDescent="0.25">
      <c r="C485" s="564" t="s">
        <v>328</v>
      </c>
      <c r="D485" s="562">
        <v>3</v>
      </c>
      <c r="E485" s="557" t="s">
        <v>121</v>
      </c>
      <c r="F485" s="562">
        <v>243.75</v>
      </c>
      <c r="G485" s="563"/>
      <c r="H485" s="560">
        <f>+F485*D485</f>
        <v>731.25</v>
      </c>
    </row>
    <row r="486" spans="2:8" x14ac:dyDescent="0.2">
      <c r="C486" s="565" t="s">
        <v>112</v>
      </c>
      <c r="D486" s="562">
        <v>1</v>
      </c>
      <c r="E486" s="557" t="s">
        <v>208</v>
      </c>
      <c r="F486" s="562">
        <f>+(H483+H484+H485)*0.03</f>
        <v>32.0625</v>
      </c>
      <c r="G486" s="563"/>
      <c r="H486" s="560">
        <f>+F486</f>
        <v>32.0625</v>
      </c>
    </row>
    <row r="487" spans="2:8" x14ac:dyDescent="0.2">
      <c r="C487" s="565"/>
      <c r="D487" s="562"/>
      <c r="E487" s="557"/>
      <c r="F487" s="562"/>
      <c r="G487" s="563"/>
      <c r="H487" s="560"/>
    </row>
    <row r="488" spans="2:8" x14ac:dyDescent="0.2">
      <c r="C488" s="565"/>
      <c r="D488" s="566"/>
      <c r="E488" s="562"/>
      <c r="F488" s="567" t="s">
        <v>114</v>
      </c>
      <c r="G488" s="568"/>
      <c r="H488" s="569">
        <f>SUM(H483:H486)</f>
        <v>1100.8125</v>
      </c>
    </row>
    <row r="489" spans="2:8" x14ac:dyDescent="0.2">
      <c r="C489" s="570" t="s">
        <v>329</v>
      </c>
      <c r="D489" s="571">
        <v>58</v>
      </c>
      <c r="E489" s="572"/>
      <c r="F489" s="567" t="s">
        <v>330</v>
      </c>
      <c r="G489" s="568"/>
      <c r="H489" s="573">
        <f>ROUND(H488/D489,2)</f>
        <v>18.98</v>
      </c>
    </row>
    <row r="490" spans="2:8" ht="13.5" thickBot="1" x14ac:dyDescent="0.25">
      <c r="C490" s="574" t="s">
        <v>331</v>
      </c>
      <c r="D490" s="575">
        <v>50.8</v>
      </c>
      <c r="E490" s="576"/>
      <c r="F490" s="577" t="s">
        <v>330</v>
      </c>
      <c r="G490" s="578"/>
      <c r="H490" s="579">
        <f>ROUND(H488/D490,2)</f>
        <v>21.67</v>
      </c>
    </row>
    <row r="492" spans="2:8" s="580" customFormat="1" x14ac:dyDescent="0.2">
      <c r="B492" s="516">
        <v>3.3</v>
      </c>
      <c r="C492" s="580" t="s">
        <v>83</v>
      </c>
    </row>
    <row r="493" spans="2:8" ht="13.5" thickBot="1" x14ac:dyDescent="0.25"/>
    <row r="494" spans="2:8" ht="13.5" thickBot="1" x14ac:dyDescent="0.25">
      <c r="C494" s="456" t="s">
        <v>58</v>
      </c>
      <c r="D494" s="457" t="s">
        <v>193</v>
      </c>
      <c r="E494" s="458" t="s">
        <v>194</v>
      </c>
      <c r="F494" s="458" t="s">
        <v>61</v>
      </c>
      <c r="G494" s="459" t="s">
        <v>195</v>
      </c>
      <c r="H494" s="460" t="s">
        <v>62</v>
      </c>
    </row>
    <row r="495" spans="2:8" ht="13.5" thickTop="1" x14ac:dyDescent="0.2">
      <c r="C495" s="461"/>
      <c r="D495" s="462"/>
      <c r="E495" s="463"/>
      <c r="F495" s="464"/>
      <c r="G495" s="465"/>
      <c r="H495" s="466"/>
    </row>
    <row r="496" spans="2:8" x14ac:dyDescent="0.2">
      <c r="C496" s="519" t="s">
        <v>17</v>
      </c>
      <c r="D496" s="462"/>
      <c r="E496" s="463"/>
      <c r="F496" s="464"/>
      <c r="G496" s="465"/>
      <c r="H496" s="466"/>
    </row>
    <row r="497" spans="2:8" x14ac:dyDescent="0.2">
      <c r="C497" s="520" t="s">
        <v>332</v>
      </c>
      <c r="D497" s="498">
        <v>1</v>
      </c>
      <c r="E497" s="499" t="s">
        <v>10</v>
      </c>
      <c r="F497" s="524">
        <v>950</v>
      </c>
      <c r="G497" s="550"/>
      <c r="H497" s="526">
        <f>+F497*D497</f>
        <v>950</v>
      </c>
    </row>
    <row r="498" spans="2:8" x14ac:dyDescent="0.2">
      <c r="C498" s="520"/>
      <c r="D498" s="498"/>
      <c r="E498" s="499"/>
      <c r="F498" s="524"/>
      <c r="G498" s="550"/>
      <c r="H498" s="523"/>
    </row>
    <row r="499" spans="2:8" x14ac:dyDescent="0.2">
      <c r="C499" s="519" t="s">
        <v>15</v>
      </c>
      <c r="D499" s="462"/>
      <c r="E499" s="463"/>
      <c r="F499" s="464"/>
      <c r="G499" s="550"/>
      <c r="H499" s="466"/>
    </row>
    <row r="500" spans="2:8" ht="25.5" x14ac:dyDescent="0.2">
      <c r="C500" s="520" t="s">
        <v>333</v>
      </c>
      <c r="D500" s="498">
        <v>3</v>
      </c>
      <c r="E500" s="499" t="s">
        <v>16</v>
      </c>
      <c r="F500" s="524">
        <v>650</v>
      </c>
      <c r="G500" s="550"/>
      <c r="H500" s="523">
        <f>D500*F500</f>
        <v>1950</v>
      </c>
    </row>
    <row r="501" spans="2:8" x14ac:dyDescent="0.2">
      <c r="C501" s="520"/>
      <c r="D501" s="498"/>
      <c r="E501" s="499"/>
      <c r="F501" s="524"/>
      <c r="G501" s="550"/>
      <c r="H501" s="523"/>
    </row>
    <row r="502" spans="2:8" x14ac:dyDescent="0.2">
      <c r="C502" s="519" t="s">
        <v>202</v>
      </c>
      <c r="D502" s="462"/>
      <c r="E502" s="463"/>
      <c r="F502" s="464"/>
      <c r="G502" s="550"/>
      <c r="H502" s="466"/>
    </row>
    <row r="503" spans="2:8" x14ac:dyDescent="0.2">
      <c r="C503" s="520" t="s">
        <v>204</v>
      </c>
      <c r="D503" s="498">
        <v>0.01</v>
      </c>
      <c r="E503" s="499" t="s">
        <v>14</v>
      </c>
      <c r="F503" s="524">
        <v>676.26</v>
      </c>
      <c r="G503" s="550"/>
      <c r="H503" s="523">
        <f>D503*F503</f>
        <v>6.7625999999999999</v>
      </c>
    </row>
    <row r="504" spans="2:8" x14ac:dyDescent="0.2">
      <c r="C504" s="520" t="s">
        <v>205</v>
      </c>
      <c r="D504" s="498">
        <v>0.01</v>
      </c>
      <c r="E504" s="499" t="s">
        <v>14</v>
      </c>
      <c r="F504" s="524">
        <v>330.75</v>
      </c>
      <c r="G504" s="550"/>
      <c r="H504" s="523">
        <f>D504*F504</f>
        <v>3.3075000000000001</v>
      </c>
    </row>
    <row r="505" spans="2:8" x14ac:dyDescent="0.2">
      <c r="C505" s="520"/>
      <c r="D505" s="498"/>
      <c r="E505" s="499"/>
      <c r="F505" s="524"/>
      <c r="G505" s="550"/>
      <c r="H505" s="523"/>
    </row>
    <row r="506" spans="2:8" ht="13.5" thickBot="1" x14ac:dyDescent="0.25">
      <c r="C506" s="551" t="s">
        <v>117</v>
      </c>
      <c r="D506" s="506">
        <v>18</v>
      </c>
      <c r="E506" s="507" t="s">
        <v>201</v>
      </c>
      <c r="F506" s="581"/>
      <c r="G506" s="553"/>
      <c r="H506" s="554">
        <f>SUM(H500:H505)/D506</f>
        <v>108.89278333333333</v>
      </c>
    </row>
    <row r="507" spans="2:8" ht="13.5" thickBot="1" x14ac:dyDescent="0.25">
      <c r="C507" s="486"/>
      <c r="D507" s="1034" t="s">
        <v>206</v>
      </c>
      <c r="E507" s="1035"/>
      <c r="F507" s="1036"/>
      <c r="G507" s="489"/>
      <c r="H507" s="490">
        <f>+H506+H497</f>
        <v>1058.8927833333332</v>
      </c>
    </row>
    <row r="509" spans="2:8" s="453" customFormat="1" x14ac:dyDescent="0.2">
      <c r="B509" s="516">
        <v>3.4</v>
      </c>
      <c r="C509" s="580" t="s">
        <v>192</v>
      </c>
    </row>
    <row r="510" spans="2:8" ht="13.5" thickBot="1" x14ac:dyDescent="0.25"/>
    <row r="511" spans="2:8" ht="13.5" thickBot="1" x14ac:dyDescent="0.25">
      <c r="C511" s="456" t="s">
        <v>58</v>
      </c>
      <c r="D511" s="457" t="s">
        <v>193</v>
      </c>
      <c r="E511" s="458" t="s">
        <v>194</v>
      </c>
      <c r="F511" s="458" t="s">
        <v>61</v>
      </c>
      <c r="G511" s="459" t="s">
        <v>195</v>
      </c>
      <c r="H511" s="460" t="s">
        <v>62</v>
      </c>
    </row>
    <row r="512" spans="2:8" ht="13.5" thickTop="1" x14ac:dyDescent="0.2">
      <c r="C512" s="461"/>
      <c r="D512" s="462"/>
      <c r="E512" s="463"/>
      <c r="F512" s="464"/>
      <c r="G512" s="465"/>
      <c r="H512" s="466"/>
    </row>
    <row r="513" spans="3:10" x14ac:dyDescent="0.2">
      <c r="C513" s="519" t="s">
        <v>17</v>
      </c>
      <c r="D513" s="462"/>
      <c r="E513" s="463"/>
      <c r="F513" s="464"/>
      <c r="G513" s="465"/>
      <c r="H513" s="466"/>
    </row>
    <row r="514" spans="3:10" ht="25.5" x14ac:dyDescent="0.2">
      <c r="C514" s="520" t="s">
        <v>196</v>
      </c>
      <c r="D514" s="498">
        <v>1</v>
      </c>
      <c r="E514" s="499" t="s">
        <v>10</v>
      </c>
      <c r="F514" s="524">
        <v>180</v>
      </c>
      <c r="G514" s="550">
        <v>1.2</v>
      </c>
      <c r="H514" s="523">
        <f>+G514*F514*D514</f>
        <v>216</v>
      </c>
    </row>
    <row r="515" spans="3:10" x14ac:dyDescent="0.2">
      <c r="C515" s="520" t="s">
        <v>18</v>
      </c>
      <c r="D515" s="498">
        <v>15.22</v>
      </c>
      <c r="E515" s="499" t="s">
        <v>13</v>
      </c>
      <c r="F515" s="524">
        <v>1</v>
      </c>
      <c r="G515" s="550"/>
      <c r="H515" s="523">
        <f>D515*F515</f>
        <v>15.22</v>
      </c>
    </row>
    <row r="516" spans="3:10" x14ac:dyDescent="0.2">
      <c r="C516" s="520"/>
      <c r="D516" s="498"/>
      <c r="E516" s="499"/>
      <c r="F516" s="524"/>
      <c r="G516" s="550"/>
      <c r="H516" s="526">
        <f>SUM(H514:H515)</f>
        <v>231.22</v>
      </c>
    </row>
    <row r="517" spans="3:10" x14ac:dyDescent="0.2">
      <c r="C517" s="519" t="s">
        <v>15</v>
      </c>
      <c r="D517" s="462"/>
      <c r="E517" s="463"/>
      <c r="F517" s="464"/>
      <c r="G517" s="550"/>
      <c r="H517" s="466"/>
    </row>
    <row r="518" spans="3:10" ht="25.5" x14ac:dyDescent="0.2">
      <c r="C518" s="520" t="s">
        <v>334</v>
      </c>
      <c r="D518" s="498">
        <v>1</v>
      </c>
      <c r="E518" s="499" t="s">
        <v>198</v>
      </c>
      <c r="F518" s="524">
        <v>81.25</v>
      </c>
      <c r="G518" s="550"/>
      <c r="H518" s="523">
        <f>D518*F518</f>
        <v>81.25</v>
      </c>
      <c r="I518" s="156">
        <f>20*18.21</f>
        <v>364.20000000000005</v>
      </c>
    </row>
    <row r="519" spans="3:10" ht="25.5" x14ac:dyDescent="0.2">
      <c r="C519" s="520" t="s">
        <v>335</v>
      </c>
      <c r="D519" s="498">
        <v>1</v>
      </c>
      <c r="E519" s="499" t="s">
        <v>198</v>
      </c>
      <c r="F519" s="524">
        <v>81.25</v>
      </c>
      <c r="G519" s="550"/>
      <c r="H519" s="523">
        <f>D519*F519</f>
        <v>81.25</v>
      </c>
    </row>
    <row r="520" spans="3:10" ht="25.5" x14ac:dyDescent="0.2">
      <c r="C520" s="520" t="s">
        <v>200</v>
      </c>
      <c r="D520" s="498">
        <v>1</v>
      </c>
      <c r="E520" s="499" t="s">
        <v>198</v>
      </c>
      <c r="F520" s="524">
        <v>81.25</v>
      </c>
      <c r="G520" s="550"/>
      <c r="H520" s="523">
        <f>D520*F520</f>
        <v>81.25</v>
      </c>
      <c r="J520" s="156">
        <f>+I518+180</f>
        <v>544.20000000000005</v>
      </c>
    </row>
    <row r="521" spans="3:10" x14ac:dyDescent="0.2">
      <c r="C521" s="519" t="s">
        <v>117</v>
      </c>
      <c r="D521" s="536">
        <v>2.5</v>
      </c>
      <c r="E521" s="582" t="s">
        <v>201</v>
      </c>
      <c r="F521" s="583"/>
      <c r="G521" s="550"/>
      <c r="H521" s="526">
        <f>SUM(H518:H520)/D521</f>
        <v>97.5</v>
      </c>
    </row>
    <row r="522" spans="3:10" x14ac:dyDescent="0.2">
      <c r="C522" s="520"/>
      <c r="D522" s="498"/>
      <c r="E522" s="499"/>
      <c r="F522" s="524"/>
      <c r="G522" s="550"/>
      <c r="H522" s="523"/>
    </row>
    <row r="523" spans="3:10" x14ac:dyDescent="0.2">
      <c r="C523" s="519" t="s">
        <v>202</v>
      </c>
      <c r="D523" s="462"/>
      <c r="E523" s="463"/>
      <c r="F523" s="464"/>
      <c r="G523" s="550"/>
      <c r="H523" s="466"/>
    </row>
    <row r="524" spans="3:10" x14ac:dyDescent="0.2">
      <c r="C524" s="520" t="s">
        <v>203</v>
      </c>
      <c r="D524" s="498">
        <v>1</v>
      </c>
      <c r="E524" s="499" t="s">
        <v>198</v>
      </c>
      <c r="F524" s="524">
        <v>330.5</v>
      </c>
      <c r="G524" s="550"/>
      <c r="H524" s="523">
        <f>D524*F524</f>
        <v>330.5</v>
      </c>
    </row>
    <row r="525" spans="3:10" x14ac:dyDescent="0.2">
      <c r="C525" s="520" t="s">
        <v>204</v>
      </c>
      <c r="D525" s="498">
        <v>0.01</v>
      </c>
      <c r="E525" s="499" t="s">
        <v>14</v>
      </c>
      <c r="F525" s="524">
        <v>676.26</v>
      </c>
      <c r="G525" s="550"/>
      <c r="H525" s="523">
        <f>D525*F525</f>
        <v>6.7625999999999999</v>
      </c>
    </row>
    <row r="526" spans="3:10" x14ac:dyDescent="0.2">
      <c r="C526" s="520" t="s">
        <v>205</v>
      </c>
      <c r="D526" s="498">
        <v>0.01</v>
      </c>
      <c r="E526" s="499" t="s">
        <v>14</v>
      </c>
      <c r="F526" s="524">
        <v>330.75</v>
      </c>
      <c r="G526" s="550"/>
      <c r="H526" s="523">
        <f>D526*F526</f>
        <v>3.3075000000000001</v>
      </c>
    </row>
    <row r="527" spans="3:10" x14ac:dyDescent="0.2">
      <c r="C527" s="519" t="s">
        <v>117</v>
      </c>
      <c r="D527" s="536">
        <v>2.5</v>
      </c>
      <c r="E527" s="582" t="s">
        <v>201</v>
      </c>
      <c r="F527" s="583"/>
      <c r="G527" s="550"/>
      <c r="H527" s="526">
        <f>SUM(H524:H526)/D527</f>
        <v>136.22804000000002</v>
      </c>
    </row>
    <row r="528" spans="3:10" ht="13.5" thickBot="1" x14ac:dyDescent="0.25">
      <c r="C528" s="551"/>
      <c r="D528" s="506"/>
      <c r="E528" s="507"/>
      <c r="F528" s="581"/>
      <c r="G528" s="584"/>
      <c r="H528" s="554"/>
    </row>
    <row r="529" spans="2:8" ht="13.5" thickBot="1" x14ac:dyDescent="0.25">
      <c r="C529" s="486"/>
      <c r="D529" s="1034" t="s">
        <v>206</v>
      </c>
      <c r="E529" s="1035"/>
      <c r="F529" s="1036"/>
      <c r="G529" s="489"/>
      <c r="H529" s="490">
        <f>+H516+H521+H527</f>
        <v>464.94804000000005</v>
      </c>
    </row>
    <row r="531" spans="2:8" x14ac:dyDescent="0.2">
      <c r="B531" s="516">
        <v>3.5</v>
      </c>
      <c r="C531" s="580" t="s">
        <v>336</v>
      </c>
    </row>
    <row r="532" spans="2:8" ht="13.5" thickBot="1" x14ac:dyDescent="0.25"/>
    <row r="533" spans="2:8" ht="13.5" thickBot="1" x14ac:dyDescent="0.25">
      <c r="C533" s="456" t="s">
        <v>58</v>
      </c>
      <c r="D533" s="457" t="s">
        <v>193</v>
      </c>
      <c r="E533" s="458" t="s">
        <v>194</v>
      </c>
      <c r="F533" s="458" t="s">
        <v>61</v>
      </c>
      <c r="G533" s="459" t="s">
        <v>195</v>
      </c>
      <c r="H533" s="460" t="s">
        <v>62</v>
      </c>
    </row>
    <row r="534" spans="2:8" ht="13.5" thickTop="1" x14ac:dyDescent="0.2">
      <c r="C534" s="461"/>
      <c r="D534" s="462"/>
      <c r="E534" s="463"/>
      <c r="F534" s="464"/>
      <c r="G534" s="465"/>
      <c r="H534" s="466"/>
    </row>
    <row r="535" spans="2:8" x14ac:dyDescent="0.2">
      <c r="C535" s="519" t="s">
        <v>17</v>
      </c>
      <c r="D535" s="462"/>
      <c r="E535" s="463"/>
      <c r="F535" s="464"/>
      <c r="G535" s="465"/>
      <c r="H535" s="466"/>
    </row>
    <row r="536" spans="2:8" x14ac:dyDescent="0.2">
      <c r="C536" s="520"/>
      <c r="D536" s="498"/>
      <c r="E536" s="499"/>
      <c r="F536" s="524"/>
      <c r="G536" s="550"/>
      <c r="H536" s="526"/>
    </row>
    <row r="537" spans="2:8" x14ac:dyDescent="0.2">
      <c r="C537" s="520"/>
      <c r="D537" s="498"/>
      <c r="E537" s="499"/>
      <c r="F537" s="524"/>
      <c r="G537" s="550"/>
      <c r="H537" s="523"/>
    </row>
    <row r="538" spans="2:8" x14ac:dyDescent="0.2">
      <c r="C538" s="519" t="s">
        <v>15</v>
      </c>
      <c r="D538" s="462"/>
      <c r="E538" s="463"/>
      <c r="F538" s="464"/>
      <c r="G538" s="550"/>
      <c r="H538" s="466"/>
    </row>
    <row r="539" spans="2:8" ht="25.5" x14ac:dyDescent="0.2">
      <c r="C539" s="520" t="s">
        <v>334</v>
      </c>
      <c r="D539" s="498">
        <v>1</v>
      </c>
      <c r="E539" s="499" t="s">
        <v>198</v>
      </c>
      <c r="F539" s="524">
        <v>81.25</v>
      </c>
      <c r="G539" s="550"/>
      <c r="H539" s="523">
        <f>D539*F539</f>
        <v>81.25</v>
      </c>
    </row>
    <row r="540" spans="2:8" ht="25.5" x14ac:dyDescent="0.2">
      <c r="C540" s="520" t="s">
        <v>335</v>
      </c>
      <c r="D540" s="498">
        <v>1</v>
      </c>
      <c r="E540" s="499" t="s">
        <v>198</v>
      </c>
      <c r="F540" s="524">
        <v>81.25</v>
      </c>
      <c r="G540" s="550"/>
      <c r="H540" s="523">
        <f>D540*F540</f>
        <v>81.25</v>
      </c>
    </row>
    <row r="541" spans="2:8" ht="25.5" x14ac:dyDescent="0.2">
      <c r="C541" s="520" t="s">
        <v>200</v>
      </c>
      <c r="D541" s="498">
        <v>1</v>
      </c>
      <c r="E541" s="499" t="s">
        <v>198</v>
      </c>
      <c r="F541" s="524">
        <v>81.25</v>
      </c>
      <c r="G541" s="550"/>
      <c r="H541" s="523">
        <f>D541*F541</f>
        <v>81.25</v>
      </c>
    </row>
    <row r="542" spans="2:8" x14ac:dyDescent="0.2">
      <c r="C542" s="519" t="s">
        <v>117</v>
      </c>
      <c r="D542" s="536">
        <v>3</v>
      </c>
      <c r="E542" s="582" t="s">
        <v>201</v>
      </c>
      <c r="F542" s="583"/>
      <c r="G542" s="550"/>
      <c r="H542" s="526">
        <f>SUM(H531:H541)/D542</f>
        <v>81.25</v>
      </c>
    </row>
    <row r="543" spans="2:8" x14ac:dyDescent="0.2">
      <c r="C543" s="520"/>
      <c r="D543" s="498"/>
      <c r="E543" s="499"/>
      <c r="F543" s="524"/>
      <c r="G543" s="550"/>
      <c r="H543" s="523"/>
    </row>
    <row r="544" spans="2:8" x14ac:dyDescent="0.2">
      <c r="C544" s="519" t="s">
        <v>202</v>
      </c>
      <c r="D544" s="462"/>
      <c r="E544" s="463"/>
      <c r="F544" s="464"/>
      <c r="G544" s="550"/>
      <c r="H544" s="466"/>
    </row>
    <row r="545" spans="2:8" x14ac:dyDescent="0.2">
      <c r="C545" s="520" t="s">
        <v>203</v>
      </c>
      <c r="D545" s="498">
        <v>1</v>
      </c>
      <c r="E545" s="499" t="s">
        <v>198</v>
      </c>
      <c r="F545" s="524">
        <v>330.5</v>
      </c>
      <c r="G545" s="550"/>
      <c r="H545" s="523">
        <f>D545*F545</f>
        <v>330.5</v>
      </c>
    </row>
    <row r="546" spans="2:8" x14ac:dyDescent="0.2">
      <c r="C546" s="520" t="s">
        <v>204</v>
      </c>
      <c r="D546" s="498">
        <v>0.01</v>
      </c>
      <c r="E546" s="499" t="s">
        <v>14</v>
      </c>
      <c r="F546" s="524">
        <v>676.26</v>
      </c>
      <c r="G546" s="550"/>
      <c r="H546" s="523">
        <f>D546*F546</f>
        <v>6.7625999999999999</v>
      </c>
    </row>
    <row r="547" spans="2:8" x14ac:dyDescent="0.2">
      <c r="C547" s="520" t="s">
        <v>205</v>
      </c>
      <c r="D547" s="498">
        <v>0.01</v>
      </c>
      <c r="E547" s="499" t="s">
        <v>14</v>
      </c>
      <c r="F547" s="524">
        <v>330.75</v>
      </c>
      <c r="G547" s="550"/>
      <c r="H547" s="523">
        <f>D547*F547</f>
        <v>3.3075000000000001</v>
      </c>
    </row>
    <row r="548" spans="2:8" x14ac:dyDescent="0.2">
      <c r="C548" s="519" t="s">
        <v>117</v>
      </c>
      <c r="D548" s="536">
        <v>3</v>
      </c>
      <c r="E548" s="582" t="s">
        <v>201</v>
      </c>
      <c r="F548" s="583"/>
      <c r="G548" s="550"/>
      <c r="H548" s="526">
        <f>SUM(H545:H547)/D548</f>
        <v>113.52336666666667</v>
      </c>
    </row>
    <row r="549" spans="2:8" ht="13.5" thickBot="1" x14ac:dyDescent="0.25">
      <c r="C549" s="551"/>
      <c r="D549" s="506"/>
      <c r="E549" s="507"/>
      <c r="F549" s="581"/>
      <c r="G549" s="584"/>
      <c r="H549" s="554"/>
    </row>
    <row r="550" spans="2:8" ht="13.5" thickBot="1" x14ac:dyDescent="0.25">
      <c r="C550" s="486"/>
      <c r="D550" s="1034" t="s">
        <v>206</v>
      </c>
      <c r="E550" s="1035"/>
      <c r="F550" s="1036"/>
      <c r="G550" s="489"/>
      <c r="H550" s="490">
        <f>+H536+H542+H548</f>
        <v>194.77336666666667</v>
      </c>
    </row>
    <row r="553" spans="2:8" x14ac:dyDescent="0.2">
      <c r="B553" s="516">
        <v>3.6</v>
      </c>
      <c r="C553" s="580" t="s">
        <v>337</v>
      </c>
    </row>
    <row r="554" spans="2:8" ht="13.5" thickBot="1" x14ac:dyDescent="0.25">
      <c r="C554" s="585"/>
      <c r="D554" s="549"/>
      <c r="E554" s="546"/>
      <c r="F554" s="547"/>
      <c r="G554" s="548"/>
      <c r="H554" s="549"/>
    </row>
    <row r="555" spans="2:8" ht="13.5" thickBot="1" x14ac:dyDescent="0.25">
      <c r="C555" s="456" t="s">
        <v>58</v>
      </c>
      <c r="D555" s="457" t="s">
        <v>193</v>
      </c>
      <c r="E555" s="458" t="s">
        <v>194</v>
      </c>
      <c r="F555" s="458" t="s">
        <v>61</v>
      </c>
      <c r="G555" s="459" t="s">
        <v>195</v>
      </c>
      <c r="H555" s="460" t="s">
        <v>62</v>
      </c>
    </row>
    <row r="556" spans="2:8" ht="13.5" thickTop="1" x14ac:dyDescent="0.2">
      <c r="C556" s="461"/>
      <c r="D556" s="462"/>
      <c r="E556" s="463"/>
      <c r="F556" s="464"/>
      <c r="G556" s="465"/>
      <c r="H556" s="466"/>
    </row>
    <row r="557" spans="2:8" x14ac:dyDescent="0.2">
      <c r="C557" s="519" t="s">
        <v>17</v>
      </c>
      <c r="D557" s="462"/>
      <c r="E557" s="463"/>
      <c r="F557" s="464"/>
      <c r="G557" s="465"/>
      <c r="H557" s="466"/>
    </row>
    <row r="558" spans="2:8" x14ac:dyDescent="0.2">
      <c r="C558" s="520"/>
      <c r="D558" s="498"/>
      <c r="E558" s="499"/>
      <c r="F558" s="521"/>
      <c r="G558" s="550"/>
      <c r="H558" s="523"/>
    </row>
    <row r="559" spans="2:8" x14ac:dyDescent="0.2">
      <c r="C559" s="520"/>
      <c r="D559" s="498"/>
      <c r="E559" s="499"/>
      <c r="F559" s="524"/>
      <c r="G559" s="550"/>
      <c r="H559" s="523"/>
    </row>
    <row r="560" spans="2:8" x14ac:dyDescent="0.2">
      <c r="C560" s="520"/>
      <c r="D560" s="498"/>
      <c r="E560" s="499"/>
      <c r="F560" s="524"/>
      <c r="G560" s="550"/>
      <c r="H560" s="523"/>
    </row>
    <row r="561" spans="3:8" x14ac:dyDescent="0.2">
      <c r="C561" s="519" t="s">
        <v>15</v>
      </c>
      <c r="D561" s="462"/>
      <c r="E561" s="463"/>
      <c r="F561" s="464"/>
      <c r="G561" s="550"/>
      <c r="H561" s="466"/>
    </row>
    <row r="562" spans="3:8" x14ac:dyDescent="0.2">
      <c r="C562" s="520" t="s">
        <v>315</v>
      </c>
      <c r="D562" s="498">
        <v>0.04</v>
      </c>
      <c r="E562" s="499" t="s">
        <v>121</v>
      </c>
      <c r="F562" s="524">
        <v>162.5</v>
      </c>
      <c r="G562" s="550"/>
      <c r="H562" s="523">
        <f>+F562*D562</f>
        <v>6.5</v>
      </c>
    </row>
    <row r="563" spans="3:8" x14ac:dyDescent="0.2">
      <c r="C563" s="520" t="s">
        <v>316</v>
      </c>
      <c r="D563" s="498">
        <v>0.06</v>
      </c>
      <c r="E563" s="499" t="s">
        <v>121</v>
      </c>
      <c r="F563" s="524">
        <v>162.52000000000001</v>
      </c>
      <c r="G563" s="550"/>
      <c r="H563" s="523">
        <f>+F563*D563</f>
        <v>9.7512000000000008</v>
      </c>
    </row>
    <row r="564" spans="3:8" x14ac:dyDescent="0.2">
      <c r="C564" s="520"/>
      <c r="D564" s="498"/>
      <c r="E564" s="499"/>
      <c r="F564" s="524"/>
      <c r="G564" s="550"/>
      <c r="H564" s="526">
        <f>SUM(H562:H563)</f>
        <v>16.251200000000001</v>
      </c>
    </row>
    <row r="565" spans="3:8" x14ac:dyDescent="0.2">
      <c r="C565" s="520"/>
      <c r="D565" s="498"/>
      <c r="E565" s="499"/>
      <c r="F565" s="524"/>
      <c r="G565" s="550"/>
      <c r="H565" s="523"/>
    </row>
    <row r="566" spans="3:8" x14ac:dyDescent="0.2">
      <c r="C566" s="519" t="s">
        <v>202</v>
      </c>
      <c r="D566" s="462"/>
      <c r="E566" s="463"/>
      <c r="F566" s="464"/>
      <c r="G566" s="550"/>
      <c r="H566" s="466"/>
    </row>
    <row r="567" spans="3:8" ht="25.5" x14ac:dyDescent="0.2">
      <c r="C567" s="474" t="s">
        <v>317</v>
      </c>
      <c r="D567" s="475">
        <v>1</v>
      </c>
      <c r="E567" s="476" t="s">
        <v>121</v>
      </c>
      <c r="F567" s="586">
        <f>+'[55]Tarifarios Equipos 2018'!F46</f>
        <v>2035.8775999999998</v>
      </c>
      <c r="G567" s="550"/>
      <c r="H567" s="479">
        <f>D567*F567</f>
        <v>2035.8775999999998</v>
      </c>
    </row>
    <row r="568" spans="3:8" x14ac:dyDescent="0.2">
      <c r="C568" s="520" t="s">
        <v>318</v>
      </c>
      <c r="D568" s="498">
        <v>4.5</v>
      </c>
      <c r="E568" s="499" t="s">
        <v>154</v>
      </c>
      <c r="F568" s="521">
        <f>+G372</f>
        <v>186.5</v>
      </c>
      <c r="G568" s="550"/>
      <c r="H568" s="523">
        <f>+F568*D568</f>
        <v>839.25</v>
      </c>
    </row>
    <row r="569" spans="3:8" x14ac:dyDescent="0.2">
      <c r="C569" s="520" t="s">
        <v>155</v>
      </c>
      <c r="D569" s="498">
        <v>20</v>
      </c>
      <c r="E569" s="499" t="s">
        <v>113</v>
      </c>
      <c r="F569" s="524">
        <f>+H568</f>
        <v>839.25</v>
      </c>
      <c r="G569" s="550"/>
      <c r="H569" s="523">
        <f>+F569*D569/100</f>
        <v>167.85</v>
      </c>
    </row>
    <row r="570" spans="3:8" x14ac:dyDescent="0.2">
      <c r="C570" s="467" t="s">
        <v>294</v>
      </c>
      <c r="D570" s="528">
        <v>35</v>
      </c>
      <c r="E570" s="469" t="s">
        <v>201</v>
      </c>
      <c r="F570" s="529"/>
      <c r="G570" s="550"/>
      <c r="H570" s="472">
        <f>SUM(H567:H569)/D570</f>
        <v>86.942217142857132</v>
      </c>
    </row>
    <row r="571" spans="3:8" x14ac:dyDescent="0.2">
      <c r="C571" s="474"/>
      <c r="D571" s="475"/>
      <c r="E571" s="476"/>
      <c r="F571" s="477"/>
      <c r="G571" s="550"/>
      <c r="H571" s="479"/>
    </row>
    <row r="572" spans="3:8" ht="25.5" x14ac:dyDescent="0.2">
      <c r="C572" s="474" t="s">
        <v>319</v>
      </c>
      <c r="D572" s="531">
        <v>1</v>
      </c>
      <c r="E572" s="532" t="s">
        <v>320</v>
      </c>
      <c r="F572" s="533">
        <v>2500</v>
      </c>
      <c r="G572" s="550"/>
      <c r="H572" s="535">
        <f>D572*F572</f>
        <v>2500</v>
      </c>
    </row>
    <row r="573" spans="3:8" x14ac:dyDescent="0.2">
      <c r="C573" s="520" t="s">
        <v>321</v>
      </c>
      <c r="D573" s="498">
        <v>0.75</v>
      </c>
      <c r="E573" s="499" t="s">
        <v>322</v>
      </c>
      <c r="F573" s="521">
        <f>+O540</f>
        <v>0</v>
      </c>
      <c r="G573" s="550"/>
      <c r="H573" s="523">
        <f>+F573*D573</f>
        <v>0</v>
      </c>
    </row>
    <row r="574" spans="3:8" x14ac:dyDescent="0.2">
      <c r="C574" s="520" t="s">
        <v>155</v>
      </c>
      <c r="D574" s="498">
        <v>20</v>
      </c>
      <c r="E574" s="499" t="s">
        <v>113</v>
      </c>
      <c r="F574" s="524">
        <f>+H573</f>
        <v>0</v>
      </c>
      <c r="G574" s="550"/>
      <c r="H574" s="523">
        <f>+F574*D574/100</f>
        <v>0</v>
      </c>
    </row>
    <row r="575" spans="3:8" x14ac:dyDescent="0.2">
      <c r="C575" s="519" t="s">
        <v>294</v>
      </c>
      <c r="D575" s="536">
        <v>18</v>
      </c>
      <c r="E575" s="463" t="s">
        <v>201</v>
      </c>
      <c r="F575" s="464"/>
      <c r="G575" s="550"/>
      <c r="H575" s="526">
        <f>SUM(H572:H574)/D575</f>
        <v>138.88888888888889</v>
      </c>
    </row>
    <row r="576" spans="3:8" ht="13.5" thickBot="1" x14ac:dyDescent="0.25">
      <c r="C576" s="537"/>
      <c r="D576" s="538"/>
      <c r="E576" s="539"/>
      <c r="F576" s="540"/>
      <c r="G576" s="587"/>
      <c r="H576" s="542"/>
    </row>
    <row r="577" spans="2:8" ht="13.5" thickBot="1" x14ac:dyDescent="0.25">
      <c r="C577" s="486"/>
      <c r="D577" s="1034" t="s">
        <v>206</v>
      </c>
      <c r="E577" s="1035"/>
      <c r="F577" s="1036"/>
      <c r="G577" s="489"/>
      <c r="H577" s="490">
        <f>+H570+H575+H564</f>
        <v>242.08230603174601</v>
      </c>
    </row>
    <row r="579" spans="2:8" ht="15.75" x14ac:dyDescent="0.25">
      <c r="B579" s="454">
        <v>4</v>
      </c>
      <c r="C579" s="455" t="s">
        <v>338</v>
      </c>
    </row>
    <row r="581" spans="2:8" ht="25.5" x14ac:dyDescent="0.2">
      <c r="B581" s="516">
        <v>4.0999999999999996</v>
      </c>
      <c r="C581" s="588" t="s">
        <v>339</v>
      </c>
      <c r="D581" s="589"/>
      <c r="E581" s="590"/>
      <c r="F581" s="453"/>
      <c r="G581" s="589"/>
    </row>
    <row r="582" spans="2:8" ht="13.5" thickBot="1" x14ac:dyDescent="0.25">
      <c r="C582" s="588"/>
      <c r="D582" s="589"/>
      <c r="E582" s="590"/>
      <c r="F582" s="453"/>
      <c r="G582" s="589"/>
    </row>
    <row r="583" spans="2:8" ht="13.5" thickBot="1" x14ac:dyDescent="0.25">
      <c r="C583" s="456" t="s">
        <v>58</v>
      </c>
      <c r="D583" s="457" t="s">
        <v>193</v>
      </c>
      <c r="E583" s="458" t="s">
        <v>194</v>
      </c>
      <c r="F583" s="458" t="s">
        <v>61</v>
      </c>
      <c r="G583" s="458"/>
      <c r="H583" s="460" t="s">
        <v>62</v>
      </c>
    </row>
    <row r="584" spans="2:8" ht="13.5" thickTop="1" x14ac:dyDescent="0.2">
      <c r="C584" s="461"/>
      <c r="D584" s="462"/>
      <c r="E584" s="463"/>
      <c r="F584" s="464"/>
      <c r="G584" s="464"/>
      <c r="H584" s="466"/>
    </row>
    <row r="585" spans="2:8" x14ac:dyDescent="0.2">
      <c r="C585" s="519" t="s">
        <v>17</v>
      </c>
      <c r="D585" s="462"/>
      <c r="E585" s="463"/>
      <c r="F585" s="464"/>
      <c r="G585" s="464"/>
      <c r="H585" s="466"/>
    </row>
    <row r="586" spans="2:8" x14ac:dyDescent="0.2">
      <c r="C586" s="591" t="s">
        <v>340</v>
      </c>
      <c r="D586" s="592">
        <f>19*0.0254*12</f>
        <v>5.7911999999999999</v>
      </c>
      <c r="E586" s="593" t="s">
        <v>12</v>
      </c>
      <c r="F586" s="594">
        <f>252.73*D586</f>
        <v>1463.609976</v>
      </c>
      <c r="G586" s="594"/>
      <c r="H586" s="595">
        <f>+F586</f>
        <v>1463.609976</v>
      </c>
    </row>
    <row r="587" spans="2:8" x14ac:dyDescent="0.2">
      <c r="C587" s="520"/>
      <c r="D587" s="498"/>
      <c r="E587" s="499"/>
      <c r="F587" s="524"/>
      <c r="G587" s="524"/>
      <c r="H587" s="523"/>
    </row>
    <row r="588" spans="2:8" x14ac:dyDescent="0.2">
      <c r="C588" s="519" t="s">
        <v>15</v>
      </c>
      <c r="D588" s="462"/>
      <c r="E588" s="463"/>
      <c r="F588" s="464"/>
      <c r="G588" s="464"/>
      <c r="H588" s="466"/>
    </row>
    <row r="589" spans="2:8" x14ac:dyDescent="0.2">
      <c r="C589" s="520"/>
      <c r="D589" s="498"/>
      <c r="E589" s="499"/>
      <c r="F589" s="524"/>
      <c r="G589" s="524"/>
      <c r="H589" s="523"/>
    </row>
    <row r="590" spans="2:8" x14ac:dyDescent="0.2">
      <c r="C590" s="519" t="s">
        <v>202</v>
      </c>
      <c r="D590" s="462"/>
      <c r="E590" s="463"/>
      <c r="F590" s="464"/>
      <c r="G590" s="464"/>
      <c r="H590" s="466"/>
    </row>
    <row r="591" spans="2:8" ht="13.5" thickBot="1" x14ac:dyDescent="0.25">
      <c r="C591" s="537"/>
      <c r="D591" s="538"/>
      <c r="E591" s="539"/>
      <c r="F591" s="540"/>
      <c r="G591" s="540"/>
      <c r="H591" s="542"/>
    </row>
    <row r="592" spans="2:8" ht="13.5" thickBot="1" x14ac:dyDescent="0.25">
      <c r="C592" s="486"/>
      <c r="D592" s="596" t="s">
        <v>296</v>
      </c>
      <c r="E592" s="597"/>
      <c r="F592" s="598"/>
      <c r="G592" s="599"/>
      <c r="H592" s="554">
        <f>+H586/D586</f>
        <v>252.73</v>
      </c>
    </row>
    <row r="593" spans="2:8" x14ac:dyDescent="0.2">
      <c r="C593" s="600"/>
      <c r="D593" s="589"/>
      <c r="E593" s="590"/>
      <c r="F593" s="453"/>
      <c r="G593" s="589"/>
    </row>
    <row r="595" spans="2:8" s="606" customFormat="1" ht="15.75" x14ac:dyDescent="0.2">
      <c r="B595" s="601">
        <v>5</v>
      </c>
      <c r="C595" s="602" t="s">
        <v>341</v>
      </c>
      <c r="D595" s="603"/>
      <c r="E595" s="604"/>
      <c r="F595" s="603"/>
      <c r="G595" s="605"/>
    </row>
    <row r="597" spans="2:8" s="580" customFormat="1" x14ac:dyDescent="0.2">
      <c r="B597" s="516">
        <f>+'[55]PRES. BUENOS AIRES'!A28</f>
        <v>4.0999999999999996</v>
      </c>
      <c r="C597" s="580" t="str">
        <f>+'[55]PRES. BUENOS AIRES'!B28</f>
        <v xml:space="preserve">TUBERIA Ø3" PVC SRD - 26 C/JUNTA GOMA </v>
      </c>
    </row>
    <row r="598" spans="2:8" ht="13.5" thickBot="1" x14ac:dyDescent="0.25">
      <c r="C598" s="588"/>
      <c r="D598" s="589"/>
      <c r="E598" s="590"/>
      <c r="F598" s="590"/>
      <c r="G598" s="453"/>
      <c r="H598" s="589"/>
    </row>
    <row r="599" spans="2:8" ht="13.5" thickBot="1" x14ac:dyDescent="0.25">
      <c r="C599" s="456" t="s">
        <v>58</v>
      </c>
      <c r="D599" s="457" t="s">
        <v>193</v>
      </c>
      <c r="E599" s="458" t="s">
        <v>194</v>
      </c>
      <c r="F599" s="458" t="s">
        <v>61</v>
      </c>
      <c r="G599" s="459" t="s">
        <v>195</v>
      </c>
      <c r="H599" s="460" t="s">
        <v>62</v>
      </c>
    </row>
    <row r="600" spans="2:8" ht="13.5" thickTop="1" x14ac:dyDescent="0.2">
      <c r="C600" s="607"/>
      <c r="D600" s="608"/>
      <c r="E600" s="609"/>
      <c r="F600" s="610"/>
      <c r="G600" s="611"/>
      <c r="H600" s="612"/>
    </row>
    <row r="601" spans="2:8" x14ac:dyDescent="0.2">
      <c r="C601" s="519" t="s">
        <v>17</v>
      </c>
      <c r="D601" s="462"/>
      <c r="E601" s="463"/>
      <c r="F601" s="464"/>
      <c r="G601" s="465"/>
      <c r="H601" s="466"/>
    </row>
    <row r="602" spans="2:8" x14ac:dyDescent="0.2">
      <c r="C602" s="613"/>
      <c r="D602" s="498"/>
      <c r="E602" s="499"/>
      <c r="F602" s="524"/>
      <c r="G602" s="550"/>
      <c r="H602" s="523"/>
    </row>
    <row r="603" spans="2:8" x14ac:dyDescent="0.2">
      <c r="C603" s="519" t="s">
        <v>15</v>
      </c>
      <c r="D603" s="462"/>
      <c r="E603" s="463"/>
      <c r="F603" s="464"/>
      <c r="G603" s="550"/>
      <c r="H603" s="466"/>
    </row>
    <row r="604" spans="2:8" x14ac:dyDescent="0.2">
      <c r="C604" s="519"/>
      <c r="D604" s="462"/>
      <c r="E604" s="463"/>
      <c r="F604" s="464"/>
      <c r="G604" s="550"/>
      <c r="H604" s="466"/>
    </row>
    <row r="605" spans="2:8" x14ac:dyDescent="0.2">
      <c r="C605" s="520" t="s">
        <v>342</v>
      </c>
      <c r="D605" s="462"/>
      <c r="E605" s="463"/>
      <c r="F605" s="464"/>
      <c r="G605" s="550"/>
      <c r="H605" s="466"/>
    </row>
    <row r="606" spans="2:8" x14ac:dyDescent="0.2">
      <c r="C606" s="614"/>
      <c r="D606" s="462"/>
      <c r="E606" s="463"/>
      <c r="F606" s="464"/>
      <c r="G606" s="550"/>
      <c r="H606" s="466"/>
    </row>
    <row r="607" spans="2:8" x14ac:dyDescent="0.2">
      <c r="C607" s="520" t="s">
        <v>343</v>
      </c>
      <c r="D607" s="615">
        <v>1</v>
      </c>
      <c r="E607" s="616" t="s">
        <v>16</v>
      </c>
      <c r="F607" s="524">
        <v>1500</v>
      </c>
      <c r="G607" s="550"/>
      <c r="H607" s="523">
        <f>+F607*D607</f>
        <v>1500</v>
      </c>
    </row>
    <row r="608" spans="2:8" x14ac:dyDescent="0.2">
      <c r="C608" s="520" t="s">
        <v>344</v>
      </c>
      <c r="D608" s="615">
        <v>2</v>
      </c>
      <c r="E608" s="616" t="s">
        <v>16</v>
      </c>
      <c r="F608" s="524">
        <v>850</v>
      </c>
      <c r="G608" s="550"/>
      <c r="H608" s="523">
        <f>+F608*D608</f>
        <v>1700</v>
      </c>
    </row>
    <row r="609" spans="3:8" x14ac:dyDescent="0.2">
      <c r="C609" s="520" t="s">
        <v>345</v>
      </c>
      <c r="D609" s="615">
        <v>2</v>
      </c>
      <c r="E609" s="617" t="s">
        <v>16</v>
      </c>
      <c r="F609" s="524">
        <v>650</v>
      </c>
      <c r="G609" s="550"/>
      <c r="H609" s="523">
        <f>+F609*D609</f>
        <v>1300</v>
      </c>
    </row>
    <row r="610" spans="3:8" x14ac:dyDescent="0.2">
      <c r="C610" s="520" t="s">
        <v>346</v>
      </c>
      <c r="D610" s="618">
        <v>1</v>
      </c>
      <c r="E610" s="616" t="s">
        <v>16</v>
      </c>
      <c r="F610" s="524">
        <v>500</v>
      </c>
      <c r="G610" s="550"/>
      <c r="H610" s="523">
        <f>+F610*D610</f>
        <v>500</v>
      </c>
    </row>
    <row r="611" spans="3:8" x14ac:dyDescent="0.2">
      <c r="C611" s="619"/>
      <c r="D611" s="498"/>
      <c r="E611" s="499"/>
      <c r="F611" s="524"/>
      <c r="G611" s="550"/>
      <c r="H611" s="523">
        <f>SUM(H607:H610)</f>
        <v>5000</v>
      </c>
    </row>
    <row r="612" spans="3:8" x14ac:dyDescent="0.2">
      <c r="C612" s="520"/>
      <c r="D612" s="528">
        <v>400</v>
      </c>
      <c r="E612" s="469" t="s">
        <v>147</v>
      </c>
      <c r="F612" s="529"/>
      <c r="G612" s="550"/>
      <c r="H612" s="472">
        <f>+H611/D612</f>
        <v>12.5</v>
      </c>
    </row>
    <row r="613" spans="3:8" x14ac:dyDescent="0.2">
      <c r="C613" s="519" t="s">
        <v>202</v>
      </c>
      <c r="D613" s="498"/>
      <c r="E613" s="499"/>
      <c r="F613" s="524"/>
      <c r="G613" s="550"/>
      <c r="H613" s="523"/>
    </row>
    <row r="614" spans="3:8" x14ac:dyDescent="0.2">
      <c r="C614" s="520" t="s">
        <v>347</v>
      </c>
      <c r="D614" s="462"/>
      <c r="E614" s="463"/>
      <c r="F614" s="464"/>
      <c r="G614" s="550"/>
      <c r="H614" s="466"/>
    </row>
    <row r="615" spans="3:8" x14ac:dyDescent="0.2">
      <c r="C615" s="474" t="s">
        <v>348</v>
      </c>
      <c r="D615" s="475">
        <v>1</v>
      </c>
      <c r="E615" s="476" t="s">
        <v>16</v>
      </c>
      <c r="F615" s="477">
        <v>3500</v>
      </c>
      <c r="G615" s="550"/>
      <c r="H615" s="479">
        <f>D615*F615</f>
        <v>3500</v>
      </c>
    </row>
    <row r="616" spans="3:8" x14ac:dyDescent="0.2">
      <c r="C616" s="520" t="s">
        <v>349</v>
      </c>
      <c r="D616" s="498">
        <v>2</v>
      </c>
      <c r="E616" s="499" t="s">
        <v>13</v>
      </c>
      <c r="F616" s="524">
        <v>650</v>
      </c>
      <c r="G616" s="550"/>
      <c r="H616" s="523">
        <f>+F616*D616</f>
        <v>1300</v>
      </c>
    </row>
    <row r="617" spans="3:8" x14ac:dyDescent="0.2">
      <c r="C617" s="520"/>
      <c r="D617" s="498"/>
      <c r="E617" s="499"/>
      <c r="F617" s="521"/>
      <c r="G617" s="550"/>
      <c r="H617" s="526">
        <f>+SUM(H615:H616)/D620</f>
        <v>12</v>
      </c>
    </row>
    <row r="618" spans="3:8" x14ac:dyDescent="0.2">
      <c r="C618" s="520"/>
      <c r="D618" s="498"/>
      <c r="E618" s="499"/>
      <c r="F618" s="521"/>
      <c r="G618" s="550"/>
      <c r="H618" s="523"/>
    </row>
    <row r="619" spans="3:8" x14ac:dyDescent="0.2">
      <c r="C619" s="520" t="s">
        <v>350</v>
      </c>
      <c r="D619" s="498">
        <v>1</v>
      </c>
      <c r="E619" s="499" t="s">
        <v>113</v>
      </c>
      <c r="F619" s="524">
        <f>0.03*H612</f>
        <v>0.375</v>
      </c>
      <c r="G619" s="550"/>
      <c r="H619" s="523">
        <f>+F619*D619</f>
        <v>0.375</v>
      </c>
    </row>
    <row r="620" spans="3:8" x14ac:dyDescent="0.2">
      <c r="C620" s="467"/>
      <c r="D620" s="528">
        <v>400</v>
      </c>
      <c r="E620" s="469" t="s">
        <v>147</v>
      </c>
      <c r="F620" s="529"/>
      <c r="G620" s="550"/>
      <c r="H620" s="472">
        <f>+H619</f>
        <v>0.375</v>
      </c>
    </row>
    <row r="621" spans="3:8" ht="13.5" thickBot="1" x14ac:dyDescent="0.25">
      <c r="C621" s="537"/>
      <c r="D621" s="538"/>
      <c r="E621" s="539"/>
      <c r="F621" s="540"/>
      <c r="G621" s="587"/>
      <c r="H621" s="542"/>
    </row>
    <row r="622" spans="3:8" ht="13.5" thickBot="1" x14ac:dyDescent="0.25">
      <c r="C622" s="486"/>
      <c r="D622" s="1034" t="s">
        <v>296</v>
      </c>
      <c r="E622" s="1035"/>
      <c r="F622" s="1036"/>
      <c r="G622" s="489"/>
      <c r="H622" s="490">
        <f>+H620+H617+H612</f>
        <v>24.875</v>
      </c>
    </row>
    <row r="625" spans="2:8" s="580" customFormat="1" x14ac:dyDescent="0.2">
      <c r="B625" s="516">
        <v>5.2</v>
      </c>
      <c r="C625" s="580" t="s">
        <v>351</v>
      </c>
    </row>
    <row r="626" spans="2:8" ht="13.5" thickBot="1" x14ac:dyDescent="0.25">
      <c r="C626" s="588"/>
      <c r="D626" s="589"/>
      <c r="E626" s="590"/>
      <c r="F626" s="590"/>
      <c r="G626" s="453"/>
      <c r="H626" s="589"/>
    </row>
    <row r="627" spans="2:8" ht="13.5" thickBot="1" x14ac:dyDescent="0.25">
      <c r="C627" s="456" t="s">
        <v>58</v>
      </c>
      <c r="D627" s="457" t="s">
        <v>193</v>
      </c>
      <c r="E627" s="458" t="s">
        <v>194</v>
      </c>
      <c r="F627" s="458" t="s">
        <v>61</v>
      </c>
      <c r="G627" s="459" t="s">
        <v>195</v>
      </c>
      <c r="H627" s="460" t="s">
        <v>62</v>
      </c>
    </row>
    <row r="628" spans="2:8" ht="13.5" thickTop="1" x14ac:dyDescent="0.2">
      <c r="C628" s="607"/>
      <c r="D628" s="608"/>
      <c r="E628" s="609"/>
      <c r="F628" s="610"/>
      <c r="G628" s="611"/>
      <c r="H628" s="612"/>
    </row>
    <row r="629" spans="2:8" x14ac:dyDescent="0.2">
      <c r="C629" s="519" t="s">
        <v>17</v>
      </c>
      <c r="D629" s="462"/>
      <c r="E629" s="463"/>
      <c r="F629" s="464"/>
      <c r="G629" s="465"/>
      <c r="H629" s="466"/>
    </row>
    <row r="630" spans="2:8" x14ac:dyDescent="0.2">
      <c r="C630" s="613"/>
      <c r="D630" s="498"/>
      <c r="E630" s="499"/>
      <c r="F630" s="524"/>
      <c r="G630" s="550"/>
      <c r="H630" s="523"/>
    </row>
    <row r="631" spans="2:8" x14ac:dyDescent="0.2">
      <c r="C631" s="519" t="s">
        <v>15</v>
      </c>
      <c r="D631" s="462"/>
      <c r="E631" s="463"/>
      <c r="F631" s="464"/>
      <c r="G631" s="550"/>
      <c r="H631" s="466"/>
    </row>
    <row r="632" spans="2:8" x14ac:dyDescent="0.2">
      <c r="C632" s="519"/>
      <c r="D632" s="462"/>
      <c r="E632" s="463"/>
      <c r="F632" s="464"/>
      <c r="G632" s="550"/>
      <c r="H632" s="466"/>
    </row>
    <row r="633" spans="2:8" x14ac:dyDescent="0.2">
      <c r="C633" s="520" t="s">
        <v>352</v>
      </c>
      <c r="D633" s="462"/>
      <c r="E633" s="463"/>
      <c r="F633" s="464"/>
      <c r="G633" s="550"/>
      <c r="H633" s="466"/>
    </row>
    <row r="634" spans="2:8" x14ac:dyDescent="0.2">
      <c r="C634" s="614"/>
      <c r="D634" s="462"/>
      <c r="E634" s="463"/>
      <c r="F634" s="464"/>
      <c r="G634" s="550"/>
      <c r="H634" s="466"/>
    </row>
    <row r="635" spans="2:8" x14ac:dyDescent="0.2">
      <c r="C635" s="520" t="s">
        <v>343</v>
      </c>
      <c r="D635" s="615">
        <v>1</v>
      </c>
      <c r="E635" s="616" t="s">
        <v>16</v>
      </c>
      <c r="F635" s="524">
        <v>1500</v>
      </c>
      <c r="G635" s="550"/>
      <c r="H635" s="523">
        <f>+F635*D635</f>
        <v>1500</v>
      </c>
    </row>
    <row r="636" spans="2:8" x14ac:dyDescent="0.2">
      <c r="C636" s="520" t="s">
        <v>344</v>
      </c>
      <c r="D636" s="615">
        <v>2</v>
      </c>
      <c r="E636" s="616" t="s">
        <v>16</v>
      </c>
      <c r="F636" s="524">
        <v>850</v>
      </c>
      <c r="G636" s="550"/>
      <c r="H636" s="523">
        <f>+F636*D636</f>
        <v>1700</v>
      </c>
    </row>
    <row r="637" spans="2:8" x14ac:dyDescent="0.2">
      <c r="C637" s="520" t="s">
        <v>345</v>
      </c>
      <c r="D637" s="615">
        <v>2</v>
      </c>
      <c r="E637" s="617" t="s">
        <v>16</v>
      </c>
      <c r="F637" s="524">
        <v>650</v>
      </c>
      <c r="G637" s="550"/>
      <c r="H637" s="523">
        <f>+F637*D637</f>
        <v>1300</v>
      </c>
    </row>
    <row r="638" spans="2:8" x14ac:dyDescent="0.2">
      <c r="C638" s="520" t="s">
        <v>346</v>
      </c>
      <c r="D638" s="618">
        <v>1</v>
      </c>
      <c r="E638" s="616" t="s">
        <v>16</v>
      </c>
      <c r="F638" s="524">
        <v>500</v>
      </c>
      <c r="G638" s="550"/>
      <c r="H638" s="523">
        <f>+F638*D638</f>
        <v>500</v>
      </c>
    </row>
    <row r="639" spans="2:8" x14ac:dyDescent="0.2">
      <c r="C639" s="619"/>
      <c r="D639" s="498"/>
      <c r="E639" s="499"/>
      <c r="F639" s="524"/>
      <c r="G639" s="550"/>
      <c r="H639" s="523">
        <f>SUM(H635:H638)</f>
        <v>5000</v>
      </c>
    </row>
    <row r="640" spans="2:8" x14ac:dyDescent="0.2">
      <c r="C640" s="520"/>
      <c r="D640" s="528">
        <v>200</v>
      </c>
      <c r="E640" s="469" t="s">
        <v>147</v>
      </c>
      <c r="F640" s="529"/>
      <c r="G640" s="550"/>
      <c r="H640" s="472">
        <f>+H639/D640</f>
        <v>25</v>
      </c>
    </row>
    <row r="641" spans="2:8" x14ac:dyDescent="0.2">
      <c r="C641" s="519" t="s">
        <v>202</v>
      </c>
      <c r="D641" s="498"/>
      <c r="E641" s="499"/>
      <c r="F641" s="524"/>
      <c r="G641" s="550"/>
      <c r="H641" s="523"/>
    </row>
    <row r="642" spans="2:8" x14ac:dyDescent="0.2">
      <c r="C642" s="520" t="s">
        <v>353</v>
      </c>
      <c r="D642" s="462"/>
      <c r="E642" s="463"/>
      <c r="F642" s="464"/>
      <c r="G642" s="550"/>
      <c r="H642" s="466"/>
    </row>
    <row r="643" spans="2:8" x14ac:dyDescent="0.2">
      <c r="C643" s="474" t="s">
        <v>348</v>
      </c>
      <c r="D643" s="475">
        <v>1</v>
      </c>
      <c r="E643" s="476" t="s">
        <v>16</v>
      </c>
      <c r="F643" s="477">
        <v>3500</v>
      </c>
      <c r="G643" s="550"/>
      <c r="H643" s="479">
        <f>D643*F643</f>
        <v>3500</v>
      </c>
    </row>
    <row r="644" spans="2:8" x14ac:dyDescent="0.2">
      <c r="C644" s="520" t="s">
        <v>349</v>
      </c>
      <c r="D644" s="498">
        <v>2</v>
      </c>
      <c r="E644" s="499" t="s">
        <v>13</v>
      </c>
      <c r="F644" s="524">
        <v>650</v>
      </c>
      <c r="G644" s="550"/>
      <c r="H644" s="523">
        <f>+F644*D644</f>
        <v>1300</v>
      </c>
    </row>
    <row r="645" spans="2:8" x14ac:dyDescent="0.2">
      <c r="C645" s="520"/>
      <c r="D645" s="498"/>
      <c r="E645" s="499"/>
      <c r="F645" s="521"/>
      <c r="G645" s="550"/>
      <c r="H645" s="526">
        <f>+SUM(H643:H644)/D648</f>
        <v>12</v>
      </c>
    </row>
    <row r="646" spans="2:8" x14ac:dyDescent="0.2">
      <c r="C646" s="520"/>
      <c r="D646" s="498"/>
      <c r="E646" s="499"/>
      <c r="F646" s="521"/>
      <c r="G646" s="550"/>
      <c r="H646" s="523"/>
    </row>
    <row r="647" spans="2:8" x14ac:dyDescent="0.2">
      <c r="C647" s="520" t="s">
        <v>350</v>
      </c>
      <c r="D647" s="498">
        <v>1</v>
      </c>
      <c r="E647" s="499" t="s">
        <v>113</v>
      </c>
      <c r="F647" s="524">
        <f>0.03*H640</f>
        <v>0.75</v>
      </c>
      <c r="G647" s="550"/>
      <c r="H647" s="523">
        <f>+F647*D647/100</f>
        <v>7.4999999999999997E-3</v>
      </c>
    </row>
    <row r="648" spans="2:8" x14ac:dyDescent="0.2">
      <c r="C648" s="467"/>
      <c r="D648" s="528">
        <v>400</v>
      </c>
      <c r="E648" s="469" t="s">
        <v>147</v>
      </c>
      <c r="F648" s="529"/>
      <c r="G648" s="550"/>
      <c r="H648" s="472">
        <f>+H647</f>
        <v>7.4999999999999997E-3</v>
      </c>
    </row>
    <row r="649" spans="2:8" ht="13.5" thickBot="1" x14ac:dyDescent="0.25">
      <c r="C649" s="537"/>
      <c r="D649" s="538"/>
      <c r="E649" s="539"/>
      <c r="F649" s="540"/>
      <c r="G649" s="587"/>
      <c r="H649" s="542"/>
    </row>
    <row r="650" spans="2:8" ht="13.5" thickBot="1" x14ac:dyDescent="0.25">
      <c r="C650" s="486"/>
      <c r="D650" s="1037" t="s">
        <v>296</v>
      </c>
      <c r="E650" s="1038"/>
      <c r="F650" s="1039"/>
      <c r="G650" s="620"/>
      <c r="H650" s="621">
        <f>+H648+H645+H640</f>
        <v>37.0075</v>
      </c>
    </row>
    <row r="651" spans="2:8" s="627" customFormat="1" x14ac:dyDescent="0.2">
      <c r="B651" s="622"/>
      <c r="C651" s="623"/>
      <c r="D651" s="624"/>
      <c r="E651" s="625"/>
      <c r="F651" s="625"/>
      <c r="G651" s="626"/>
      <c r="H651" s="624"/>
    </row>
    <row r="652" spans="2:8" s="580" customFormat="1" x14ac:dyDescent="0.2">
      <c r="B652" s="516">
        <v>5.3</v>
      </c>
      <c r="C652" s="580" t="e">
        <f>+'[55]PRES. BUENOS AIRES'!#REF!</f>
        <v>#REF!</v>
      </c>
    </row>
    <row r="653" spans="2:8" s="580" customFormat="1" ht="13.5" thickBot="1" x14ac:dyDescent="0.25">
      <c r="B653" s="516"/>
    </row>
    <row r="654" spans="2:8" s="580" customFormat="1" ht="13.5" thickBot="1" x14ac:dyDescent="0.25">
      <c r="B654" s="516"/>
      <c r="C654" s="456" t="s">
        <v>58</v>
      </c>
      <c r="D654" s="457" t="s">
        <v>193</v>
      </c>
      <c r="E654" s="458" t="s">
        <v>194</v>
      </c>
      <c r="F654" s="458" t="s">
        <v>61</v>
      </c>
      <c r="G654" s="459" t="s">
        <v>195</v>
      </c>
      <c r="H654" s="460" t="s">
        <v>62</v>
      </c>
    </row>
    <row r="655" spans="2:8" ht="13.5" thickTop="1" x14ac:dyDescent="0.2">
      <c r="C655" s="607"/>
      <c r="D655" s="608"/>
      <c r="E655" s="609"/>
      <c r="F655" s="610"/>
      <c r="G655" s="611"/>
      <c r="H655" s="612"/>
    </row>
    <row r="656" spans="2:8" s="627" customFormat="1" x14ac:dyDescent="0.2">
      <c r="B656" s="622"/>
      <c r="C656" s="519" t="s">
        <v>17</v>
      </c>
      <c r="D656" s="462"/>
      <c r="E656" s="463"/>
      <c r="F656" s="464"/>
      <c r="G656" s="465"/>
      <c r="H656" s="466"/>
    </row>
    <row r="657" spans="2:8" s="627" customFormat="1" x14ac:dyDescent="0.2">
      <c r="B657" s="622"/>
      <c r="C657" s="613"/>
      <c r="D657" s="498"/>
      <c r="E657" s="499"/>
      <c r="F657" s="524"/>
      <c r="G657" s="550"/>
      <c r="H657" s="523"/>
    </row>
    <row r="658" spans="2:8" s="627" customFormat="1" x14ac:dyDescent="0.2">
      <c r="B658" s="622"/>
      <c r="C658" s="519" t="s">
        <v>15</v>
      </c>
      <c r="D658" s="462"/>
      <c r="E658" s="463"/>
      <c r="F658" s="464"/>
      <c r="G658" s="550"/>
      <c r="H658" s="466"/>
    </row>
    <row r="659" spans="2:8" s="627" customFormat="1" x14ac:dyDescent="0.2">
      <c r="B659" s="622"/>
      <c r="C659" s="519"/>
      <c r="D659" s="462"/>
      <c r="E659" s="463"/>
      <c r="F659" s="464"/>
      <c r="G659" s="550"/>
      <c r="H659" s="466"/>
    </row>
    <row r="660" spans="2:8" s="627" customFormat="1" x14ac:dyDescent="0.2">
      <c r="B660" s="622"/>
      <c r="C660" s="520" t="s">
        <v>352</v>
      </c>
      <c r="D660" s="462"/>
      <c r="E660" s="463"/>
      <c r="F660" s="464"/>
      <c r="G660" s="550"/>
      <c r="H660" s="466"/>
    </row>
    <row r="661" spans="2:8" s="627" customFormat="1" x14ac:dyDescent="0.2">
      <c r="B661" s="622"/>
      <c r="C661" s="614"/>
      <c r="D661" s="462"/>
      <c r="E661" s="463"/>
      <c r="F661" s="464"/>
      <c r="G661" s="550"/>
      <c r="H661" s="466"/>
    </row>
    <row r="662" spans="2:8" s="627" customFormat="1" x14ac:dyDescent="0.2">
      <c r="B662" s="622"/>
      <c r="C662" s="520" t="s">
        <v>343</v>
      </c>
      <c r="D662" s="615">
        <v>1</v>
      </c>
      <c r="E662" s="616" t="s">
        <v>16</v>
      </c>
      <c r="F662" s="524">
        <v>1500</v>
      </c>
      <c r="G662" s="550"/>
      <c r="H662" s="523">
        <f>+F662*D662</f>
        <v>1500</v>
      </c>
    </row>
    <row r="663" spans="2:8" s="627" customFormat="1" x14ac:dyDescent="0.2">
      <c r="B663" s="622"/>
      <c r="C663" s="520" t="s">
        <v>344</v>
      </c>
      <c r="D663" s="615">
        <v>2</v>
      </c>
      <c r="E663" s="616" t="s">
        <v>16</v>
      </c>
      <c r="F663" s="524">
        <v>850</v>
      </c>
      <c r="G663" s="550"/>
      <c r="H663" s="523">
        <f>+F663*D663</f>
        <v>1700</v>
      </c>
    </row>
    <row r="664" spans="2:8" s="627" customFormat="1" x14ac:dyDescent="0.2">
      <c r="B664" s="622"/>
      <c r="C664" s="520" t="s">
        <v>345</v>
      </c>
      <c r="D664" s="615">
        <v>2</v>
      </c>
      <c r="E664" s="617" t="s">
        <v>16</v>
      </c>
      <c r="F664" s="524">
        <v>650</v>
      </c>
      <c r="G664" s="550"/>
      <c r="H664" s="523">
        <f>+F664*D664</f>
        <v>1300</v>
      </c>
    </row>
    <row r="665" spans="2:8" s="627" customFormat="1" x14ac:dyDescent="0.2">
      <c r="B665" s="622"/>
      <c r="C665" s="520" t="s">
        <v>346</v>
      </c>
      <c r="D665" s="618">
        <v>1</v>
      </c>
      <c r="E665" s="616" t="s">
        <v>16</v>
      </c>
      <c r="F665" s="524">
        <v>500</v>
      </c>
      <c r="G665" s="550"/>
      <c r="H665" s="523">
        <f>+F665*D665</f>
        <v>500</v>
      </c>
    </row>
    <row r="666" spans="2:8" s="627" customFormat="1" x14ac:dyDescent="0.2">
      <c r="B666" s="622"/>
      <c r="C666" s="619"/>
      <c r="D666" s="498"/>
      <c r="E666" s="499"/>
      <c r="F666" s="524"/>
      <c r="G666" s="550"/>
      <c r="H666" s="523">
        <f>SUM(H662:H665)</f>
        <v>5000</v>
      </c>
    </row>
    <row r="667" spans="2:8" s="627" customFormat="1" x14ac:dyDescent="0.2">
      <c r="B667" s="622"/>
      <c r="C667" s="520"/>
      <c r="D667" s="528">
        <v>200</v>
      </c>
      <c r="E667" s="469" t="s">
        <v>147</v>
      </c>
      <c r="F667" s="529"/>
      <c r="G667" s="550"/>
      <c r="H667" s="472">
        <f>+H666/D667</f>
        <v>25</v>
      </c>
    </row>
    <row r="668" spans="2:8" s="627" customFormat="1" x14ac:dyDescent="0.2">
      <c r="B668" s="622"/>
      <c r="C668" s="519" t="s">
        <v>202</v>
      </c>
      <c r="D668" s="498"/>
      <c r="E668" s="499"/>
      <c r="F668" s="524"/>
      <c r="G668" s="550"/>
      <c r="H668" s="523"/>
    </row>
    <row r="669" spans="2:8" s="627" customFormat="1" x14ac:dyDescent="0.2">
      <c r="B669" s="622"/>
      <c r="C669" s="520" t="s">
        <v>353</v>
      </c>
      <c r="D669" s="462"/>
      <c r="E669" s="463"/>
      <c r="F669" s="464"/>
      <c r="G669" s="550"/>
      <c r="H669" s="466"/>
    </row>
    <row r="670" spans="2:8" s="627" customFormat="1" x14ac:dyDescent="0.2">
      <c r="B670" s="622"/>
      <c r="C670" s="474" t="s">
        <v>348</v>
      </c>
      <c r="D670" s="475">
        <v>1</v>
      </c>
      <c r="E670" s="476" t="s">
        <v>16</v>
      </c>
      <c r="F670" s="477">
        <v>3500</v>
      </c>
      <c r="G670" s="550"/>
      <c r="H670" s="479">
        <f>D670*F670</f>
        <v>3500</v>
      </c>
    </row>
    <row r="671" spans="2:8" s="627" customFormat="1" x14ac:dyDescent="0.2">
      <c r="B671" s="622"/>
      <c r="C671" s="520" t="s">
        <v>349</v>
      </c>
      <c r="D671" s="498">
        <v>2</v>
      </c>
      <c r="E671" s="499" t="s">
        <v>13</v>
      </c>
      <c r="F671" s="524">
        <v>650</v>
      </c>
      <c r="G671" s="550"/>
      <c r="H671" s="523">
        <f>+F671*D671</f>
        <v>1300</v>
      </c>
    </row>
    <row r="672" spans="2:8" s="627" customFormat="1" x14ac:dyDescent="0.2">
      <c r="B672" s="622"/>
      <c r="C672" s="520"/>
      <c r="D672" s="498"/>
      <c r="E672" s="499"/>
      <c r="F672" s="521"/>
      <c r="G672" s="550"/>
      <c r="H672" s="526">
        <f>+SUM(H670:H671)/D675</f>
        <v>12</v>
      </c>
    </row>
    <row r="673" spans="2:8" s="627" customFormat="1" x14ac:dyDescent="0.2">
      <c r="B673" s="622"/>
      <c r="C673" s="520"/>
      <c r="D673" s="498"/>
      <c r="E673" s="499"/>
      <c r="F673" s="521"/>
      <c r="G673" s="550"/>
      <c r="H673" s="523"/>
    </row>
    <row r="674" spans="2:8" s="627" customFormat="1" x14ac:dyDescent="0.2">
      <c r="B674" s="622"/>
      <c r="C674" s="520" t="s">
        <v>350</v>
      </c>
      <c r="D674" s="498">
        <v>1</v>
      </c>
      <c r="E674" s="499" t="s">
        <v>113</v>
      </c>
      <c r="F674" s="524">
        <f>0.03*H667</f>
        <v>0.75</v>
      </c>
      <c r="G674" s="550"/>
      <c r="H674" s="523">
        <f>+F674*D674/100</f>
        <v>7.4999999999999997E-3</v>
      </c>
    </row>
    <row r="675" spans="2:8" x14ac:dyDescent="0.2">
      <c r="C675" s="467"/>
      <c r="D675" s="528">
        <v>400</v>
      </c>
      <c r="E675" s="469" t="s">
        <v>147</v>
      </c>
      <c r="F675" s="529"/>
      <c r="G675" s="550"/>
      <c r="H675" s="472">
        <f>+H674</f>
        <v>7.4999999999999997E-3</v>
      </c>
    </row>
    <row r="676" spans="2:8" s="455" customFormat="1" ht="16.5" thickBot="1" x14ac:dyDescent="0.3">
      <c r="B676" s="454"/>
      <c r="C676" s="537"/>
      <c r="D676" s="538"/>
      <c r="E676" s="539"/>
      <c r="F676" s="540"/>
      <c r="G676" s="587"/>
      <c r="H676" s="542"/>
    </row>
    <row r="677" spans="2:8" s="455" customFormat="1" ht="16.5" thickBot="1" x14ac:dyDescent="0.3">
      <c r="B677" s="454"/>
      <c r="C677" s="486"/>
      <c r="D677" s="1037" t="s">
        <v>296</v>
      </c>
      <c r="E677" s="1038"/>
      <c r="F677" s="1039"/>
      <c r="G677" s="620"/>
      <c r="H677" s="621">
        <f>+H675+H672+H667</f>
        <v>37.0075</v>
      </c>
    </row>
    <row r="678" spans="2:8" s="455" customFormat="1" ht="15.75" x14ac:dyDescent="0.25">
      <c r="B678" s="454"/>
      <c r="C678" s="486"/>
      <c r="D678" s="513"/>
      <c r="E678" s="513"/>
      <c r="F678" s="513"/>
      <c r="G678" s="514"/>
      <c r="H678" s="628"/>
    </row>
    <row r="679" spans="2:8" s="455" customFormat="1" ht="15.75" x14ac:dyDescent="0.25">
      <c r="B679" s="454">
        <v>6</v>
      </c>
      <c r="C679" s="629" t="s">
        <v>354</v>
      </c>
      <c r="D679" s="513"/>
      <c r="E679" s="513"/>
      <c r="F679" s="513"/>
      <c r="G679" s="514"/>
      <c r="H679" s="628"/>
    </row>
    <row r="680" spans="2:8" s="455" customFormat="1" ht="15.75" x14ac:dyDescent="0.25">
      <c r="B680" s="454"/>
      <c r="C680" s="486"/>
      <c r="D680" s="513"/>
      <c r="E680" s="513"/>
      <c r="F680" s="513"/>
      <c r="G680" s="514"/>
      <c r="H680" s="628"/>
    </row>
    <row r="681" spans="2:8" s="580" customFormat="1" x14ac:dyDescent="0.2">
      <c r="B681" s="516">
        <v>6.1</v>
      </c>
      <c r="C681" s="580" t="s">
        <v>339</v>
      </c>
    </row>
    <row r="682" spans="2:8" s="455" customFormat="1" ht="16.5" thickBot="1" x14ac:dyDescent="0.3">
      <c r="B682" s="454"/>
    </row>
    <row r="683" spans="2:8" s="455" customFormat="1" ht="15.75" x14ac:dyDescent="0.25">
      <c r="B683" s="454"/>
      <c r="C683" s="630" t="s">
        <v>355</v>
      </c>
      <c r="D683" s="631"/>
      <c r="E683" s="632">
        <v>12</v>
      </c>
      <c r="F683" s="631"/>
      <c r="G683" s="631"/>
      <c r="H683" s="633"/>
    </row>
    <row r="684" spans="2:8" s="455" customFormat="1" ht="15.75" x14ac:dyDescent="0.25">
      <c r="B684" s="454"/>
      <c r="C684" s="634" t="s">
        <v>89</v>
      </c>
      <c r="D684" s="635"/>
      <c r="E684" s="636"/>
      <c r="F684" s="635"/>
      <c r="G684" s="635"/>
      <c r="H684" s="637"/>
    </row>
    <row r="685" spans="2:8" s="455" customFormat="1" ht="15.75" x14ac:dyDescent="0.25">
      <c r="B685" s="454"/>
      <c r="C685" s="637" t="s">
        <v>90</v>
      </c>
      <c r="D685" s="635">
        <v>1</v>
      </c>
      <c r="E685" s="636" t="s">
        <v>14</v>
      </c>
      <c r="F685" s="635">
        <v>46438.32</v>
      </c>
      <c r="G685" s="635"/>
      <c r="H685" s="638">
        <f>+D685*F685</f>
        <v>46438.32</v>
      </c>
    </row>
    <row r="686" spans="2:8" s="455" customFormat="1" ht="15.75" x14ac:dyDescent="0.25">
      <c r="B686" s="454"/>
      <c r="C686" s="637" t="s">
        <v>91</v>
      </c>
      <c r="D686" s="635">
        <v>1</v>
      </c>
      <c r="E686" s="636" t="s">
        <v>8</v>
      </c>
      <c r="F686" s="635">
        <v>1350</v>
      </c>
      <c r="G686" s="635"/>
      <c r="H686" s="638">
        <f t="shared" ref="H686:H691" si="6">+D686*F686</f>
        <v>1350</v>
      </c>
    </row>
    <row r="687" spans="2:8" s="455" customFormat="1" ht="15.75" x14ac:dyDescent="0.25">
      <c r="B687" s="454"/>
      <c r="C687" s="637" t="s">
        <v>104</v>
      </c>
      <c r="D687" s="635">
        <v>2</v>
      </c>
      <c r="E687" s="636" t="s">
        <v>14</v>
      </c>
      <c r="F687" s="635">
        <v>28608.3</v>
      </c>
      <c r="G687" s="635"/>
      <c r="H687" s="638">
        <f t="shared" si="6"/>
        <v>57216.6</v>
      </c>
    </row>
    <row r="688" spans="2:8" s="455" customFormat="1" ht="15.75" x14ac:dyDescent="0.25">
      <c r="B688" s="454"/>
      <c r="C688" s="637" t="s">
        <v>93</v>
      </c>
      <c r="D688" s="635">
        <v>1</v>
      </c>
      <c r="E688" s="636" t="s">
        <v>14</v>
      </c>
      <c r="F688" s="635">
        <v>1325</v>
      </c>
      <c r="G688" s="635"/>
      <c r="H688" s="638">
        <f t="shared" si="6"/>
        <v>1325</v>
      </c>
    </row>
    <row r="689" spans="2:8" s="455" customFormat="1" ht="15.75" x14ac:dyDescent="0.25">
      <c r="B689" s="454"/>
      <c r="C689" s="637" t="s">
        <v>105</v>
      </c>
      <c r="D689" s="635">
        <v>2</v>
      </c>
      <c r="E689" s="636" t="s">
        <v>14</v>
      </c>
      <c r="F689" s="635">
        <v>13284.89</v>
      </c>
      <c r="G689" s="635"/>
      <c r="H689" s="638">
        <f t="shared" si="6"/>
        <v>26569.78</v>
      </c>
    </row>
    <row r="690" spans="2:8" s="455" customFormat="1" ht="15.75" x14ac:dyDescent="0.25">
      <c r="B690" s="454"/>
      <c r="C690" s="637" t="s">
        <v>95</v>
      </c>
      <c r="D690" s="635">
        <v>1</v>
      </c>
      <c r="E690" s="636" t="s">
        <v>8</v>
      </c>
      <c r="F690" s="635">
        <v>3500</v>
      </c>
      <c r="G690" s="635"/>
      <c r="H690" s="638">
        <f t="shared" si="6"/>
        <v>3500</v>
      </c>
    </row>
    <row r="691" spans="2:8" s="455" customFormat="1" ht="15.75" x14ac:dyDescent="0.25">
      <c r="B691" s="454"/>
      <c r="C691" s="637" t="s">
        <v>96</v>
      </c>
      <c r="D691" s="635">
        <v>1</v>
      </c>
      <c r="E691" s="636" t="s">
        <v>14</v>
      </c>
      <c r="F691" s="635">
        <v>6557.53</v>
      </c>
      <c r="G691" s="635"/>
      <c r="H691" s="638">
        <f t="shared" si="6"/>
        <v>6557.53</v>
      </c>
    </row>
    <row r="692" spans="2:8" s="455" customFormat="1" ht="15.75" x14ac:dyDescent="0.25">
      <c r="B692" s="454"/>
      <c r="C692" s="637"/>
      <c r="D692" s="635"/>
      <c r="E692" s="636"/>
      <c r="F692" s="635"/>
      <c r="G692" s="635"/>
      <c r="H692" s="639">
        <f>SUM(H685:H691)</f>
        <v>142957.23000000001</v>
      </c>
    </row>
    <row r="693" spans="2:8" s="455" customFormat="1" ht="15.75" x14ac:dyDescent="0.25">
      <c r="B693" s="454"/>
      <c r="C693" s="637" t="s">
        <v>97</v>
      </c>
      <c r="D693" s="635"/>
      <c r="E693" s="636"/>
      <c r="F693" s="635"/>
      <c r="G693" s="635"/>
      <c r="H693" s="639">
        <f>SUM(H692/100)/500</f>
        <v>2.8591446</v>
      </c>
    </row>
    <row r="694" spans="2:8" s="455" customFormat="1" ht="15.75" x14ac:dyDescent="0.25">
      <c r="B694" s="454"/>
      <c r="C694" s="637"/>
      <c r="D694" s="635"/>
      <c r="E694" s="636"/>
      <c r="F694" s="635"/>
      <c r="G694" s="635"/>
      <c r="H694" s="640"/>
    </row>
    <row r="695" spans="2:8" s="455" customFormat="1" ht="15.75" x14ac:dyDescent="0.25">
      <c r="B695" s="454"/>
      <c r="C695" s="634" t="s">
        <v>98</v>
      </c>
      <c r="D695" s="635"/>
      <c r="E695" s="636"/>
      <c r="F695" s="635"/>
      <c r="G695" s="635"/>
      <c r="H695" s="637"/>
    </row>
    <row r="696" spans="2:8" s="455" customFormat="1" ht="15.75" x14ac:dyDescent="0.25">
      <c r="B696" s="454"/>
      <c r="C696" s="637" t="s">
        <v>99</v>
      </c>
      <c r="D696" s="635">
        <v>38581.07</v>
      </c>
      <c r="E696" s="636" t="s">
        <v>13</v>
      </c>
      <c r="F696" s="635">
        <v>2.5</v>
      </c>
      <c r="G696" s="635"/>
      <c r="H696" s="638">
        <f>+D696*F696</f>
        <v>96452.675000000003</v>
      </c>
    </row>
    <row r="697" spans="2:8" s="455" customFormat="1" ht="15.75" x14ac:dyDescent="0.25">
      <c r="B697" s="454"/>
      <c r="C697" s="637"/>
      <c r="D697" s="635"/>
      <c r="E697" s="636"/>
      <c r="F697" s="635"/>
      <c r="G697" s="635"/>
      <c r="H697" s="641">
        <f>SUM(H696/500)</f>
        <v>192.90535</v>
      </c>
    </row>
    <row r="698" spans="2:8" s="455" customFormat="1" ht="15.75" x14ac:dyDescent="0.25">
      <c r="B698" s="454"/>
      <c r="C698" s="634" t="s">
        <v>100</v>
      </c>
      <c r="D698" s="635"/>
      <c r="E698" s="636"/>
      <c r="F698" s="635"/>
      <c r="G698" s="635"/>
      <c r="H698" s="637"/>
    </row>
    <row r="699" spans="2:8" s="455" customFormat="1" ht="15.75" x14ac:dyDescent="0.25">
      <c r="B699" s="454"/>
      <c r="C699" s="637" t="s">
        <v>101</v>
      </c>
      <c r="D699" s="635">
        <v>1</v>
      </c>
      <c r="E699" s="636" t="s">
        <v>16</v>
      </c>
      <c r="F699" s="635">
        <v>1600</v>
      </c>
      <c r="G699" s="635"/>
      <c r="H699" s="638">
        <f>ROUND(D699*F699,2)</f>
        <v>1600</v>
      </c>
    </row>
    <row r="700" spans="2:8" s="455" customFormat="1" ht="15.75" x14ac:dyDescent="0.25">
      <c r="B700" s="454"/>
      <c r="C700" s="637" t="s">
        <v>102</v>
      </c>
      <c r="D700" s="635">
        <v>1</v>
      </c>
      <c r="E700" s="636" t="s">
        <v>16</v>
      </c>
      <c r="F700" s="635">
        <f>750*2</f>
        <v>1500</v>
      </c>
      <c r="G700" s="635"/>
      <c r="H700" s="638">
        <f>ROUND(D700*F700,2)</f>
        <v>1500</v>
      </c>
    </row>
    <row r="701" spans="2:8" x14ac:dyDescent="0.2">
      <c r="C701" s="637"/>
      <c r="D701" s="635"/>
      <c r="E701" s="636"/>
      <c r="F701" s="635"/>
      <c r="G701" s="635"/>
      <c r="H701" s="642">
        <f>SUM(H699:H700)</f>
        <v>3100</v>
      </c>
    </row>
    <row r="702" spans="2:8" x14ac:dyDescent="0.2">
      <c r="C702" s="643"/>
      <c r="D702" s="644"/>
      <c r="E702" s="645"/>
      <c r="F702" s="644"/>
      <c r="G702" s="644"/>
      <c r="H702" s="646">
        <f>SUM(H701/1000)</f>
        <v>3.1</v>
      </c>
    </row>
    <row r="703" spans="2:8" ht="13.5" thickBot="1" x14ac:dyDescent="0.25">
      <c r="C703" s="647"/>
      <c r="D703" s="648" t="s">
        <v>356</v>
      </c>
      <c r="E703" s="649"/>
      <c r="F703" s="649"/>
      <c r="G703" s="648"/>
      <c r="H703" s="650">
        <f>SUM(H693+H697+H702)</f>
        <v>198.8644946</v>
      </c>
    </row>
    <row r="704" spans="2:8" s="657" customFormat="1" x14ac:dyDescent="0.2">
      <c r="B704" s="651"/>
      <c r="C704" s="652"/>
      <c r="D704" s="653"/>
      <c r="E704" s="654"/>
      <c r="F704" s="654"/>
      <c r="G704" s="655"/>
      <c r="H704" s="656"/>
    </row>
    <row r="705" spans="2:8" s="657" customFormat="1" x14ac:dyDescent="0.2">
      <c r="B705" s="658">
        <v>6.2</v>
      </c>
      <c r="C705" s="659" t="s">
        <v>351</v>
      </c>
      <c r="D705" s="653"/>
      <c r="E705" s="654"/>
      <c r="F705" s="654"/>
      <c r="G705" s="655"/>
      <c r="H705" s="656"/>
    </row>
    <row r="706" spans="2:8" s="657" customFormat="1" ht="13.5" thickBot="1" x14ac:dyDescent="0.25">
      <c r="B706" s="651"/>
      <c r="C706" s="652"/>
      <c r="D706" s="653"/>
      <c r="E706" s="654"/>
      <c r="F706" s="654"/>
      <c r="G706" s="655"/>
      <c r="H706" s="656"/>
    </row>
    <row r="707" spans="2:8" s="657" customFormat="1" x14ac:dyDescent="0.2">
      <c r="B707" s="651"/>
      <c r="C707" s="660" t="s">
        <v>88</v>
      </c>
      <c r="D707" s="661"/>
      <c r="E707" s="662">
        <v>8</v>
      </c>
      <c r="F707" s="661"/>
      <c r="G707" s="661"/>
      <c r="H707" s="663"/>
    </row>
    <row r="708" spans="2:8" s="657" customFormat="1" x14ac:dyDescent="0.2">
      <c r="B708" s="651"/>
      <c r="C708" s="664" t="s">
        <v>89</v>
      </c>
      <c r="D708" s="635"/>
      <c r="E708" s="636"/>
      <c r="F708" s="635"/>
      <c r="G708" s="635"/>
      <c r="H708" s="665"/>
    </row>
    <row r="709" spans="2:8" s="657" customFormat="1" x14ac:dyDescent="0.2">
      <c r="B709" s="651"/>
      <c r="C709" s="666" t="s">
        <v>90</v>
      </c>
      <c r="D709" s="635">
        <v>1</v>
      </c>
      <c r="E709" s="636" t="s">
        <v>14</v>
      </c>
      <c r="F709" s="635">
        <v>46438.32</v>
      </c>
      <c r="G709" s="635"/>
      <c r="H709" s="667">
        <f t="shared" ref="H709:H715" si="7">ROUND(D709*F709,2)</f>
        <v>46438.32</v>
      </c>
    </row>
    <row r="710" spans="2:8" s="657" customFormat="1" x14ac:dyDescent="0.2">
      <c r="B710" s="651"/>
      <c r="C710" s="666" t="s">
        <v>91</v>
      </c>
      <c r="D710" s="635">
        <v>1</v>
      </c>
      <c r="E710" s="636" t="s">
        <v>8</v>
      </c>
      <c r="F710" s="635">
        <v>1350</v>
      </c>
      <c r="G710" s="635"/>
      <c r="H710" s="667">
        <f t="shared" si="7"/>
        <v>1350</v>
      </c>
    </row>
    <row r="711" spans="2:8" s="657" customFormat="1" x14ac:dyDescent="0.2">
      <c r="B711" s="651"/>
      <c r="C711" s="666" t="s">
        <v>92</v>
      </c>
      <c r="D711" s="635">
        <v>2</v>
      </c>
      <c r="E711" s="636" t="s">
        <v>14</v>
      </c>
      <c r="F711" s="635">
        <v>5031.51</v>
      </c>
      <c r="G711" s="635"/>
      <c r="H711" s="667">
        <f t="shared" si="7"/>
        <v>10063.02</v>
      </c>
    </row>
    <row r="712" spans="2:8" s="657" customFormat="1" x14ac:dyDescent="0.2">
      <c r="B712" s="651"/>
      <c r="C712" s="666" t="s">
        <v>93</v>
      </c>
      <c r="D712" s="635">
        <v>1</v>
      </c>
      <c r="E712" s="636" t="s">
        <v>14</v>
      </c>
      <c r="F712" s="635">
        <v>1325</v>
      </c>
      <c r="G712" s="635"/>
      <c r="H712" s="667">
        <f t="shared" si="7"/>
        <v>1325</v>
      </c>
    </row>
    <row r="713" spans="2:8" s="657" customFormat="1" x14ac:dyDescent="0.2">
      <c r="B713" s="651"/>
      <c r="C713" s="666" t="s">
        <v>94</v>
      </c>
      <c r="D713" s="635">
        <v>2</v>
      </c>
      <c r="E713" s="636" t="s">
        <v>14</v>
      </c>
      <c r="F713" s="635">
        <v>2701.01</v>
      </c>
      <c r="G713" s="635"/>
      <c r="H713" s="667">
        <f t="shared" si="7"/>
        <v>5402.02</v>
      </c>
    </row>
    <row r="714" spans="2:8" s="657" customFormat="1" x14ac:dyDescent="0.2">
      <c r="B714" s="651"/>
      <c r="C714" s="666" t="s">
        <v>95</v>
      </c>
      <c r="D714" s="635">
        <v>1</v>
      </c>
      <c r="E714" s="636" t="s">
        <v>8</v>
      </c>
      <c r="F714" s="635">
        <v>1450</v>
      </c>
      <c r="G714" s="635"/>
      <c r="H714" s="667">
        <f t="shared" si="7"/>
        <v>1450</v>
      </c>
    </row>
    <row r="715" spans="2:8" s="657" customFormat="1" x14ac:dyDescent="0.2">
      <c r="B715" s="651"/>
      <c r="C715" s="666" t="s">
        <v>96</v>
      </c>
      <c r="D715" s="635">
        <v>1</v>
      </c>
      <c r="E715" s="636" t="s">
        <v>14</v>
      </c>
      <c r="F715" s="635">
        <v>6557.53</v>
      </c>
      <c r="G715" s="635"/>
      <c r="H715" s="667">
        <f t="shared" si="7"/>
        <v>6557.53</v>
      </c>
    </row>
    <row r="716" spans="2:8" s="657" customFormat="1" x14ac:dyDescent="0.2">
      <c r="B716" s="651"/>
      <c r="C716" s="666"/>
      <c r="D716" s="635"/>
      <c r="E716" s="636"/>
      <c r="F716" s="635"/>
      <c r="G716" s="635"/>
      <c r="H716" s="668">
        <f>SUM(H709:H715)</f>
        <v>72585.89</v>
      </c>
    </row>
    <row r="717" spans="2:8" s="657" customFormat="1" x14ac:dyDescent="0.2">
      <c r="B717" s="651"/>
      <c r="C717" s="666" t="s">
        <v>97</v>
      </c>
      <c r="D717" s="635"/>
      <c r="E717" s="636"/>
      <c r="F717" s="635"/>
      <c r="G717" s="635"/>
      <c r="H717" s="668">
        <f>SUM(H716/100)/500</f>
        <v>1.4517177999999999</v>
      </c>
    </row>
    <row r="718" spans="2:8" s="657" customFormat="1" x14ac:dyDescent="0.2">
      <c r="B718" s="651"/>
      <c r="C718" s="666"/>
      <c r="D718" s="635"/>
      <c r="E718" s="636"/>
      <c r="F718" s="635"/>
      <c r="G718" s="635"/>
      <c r="H718" s="668"/>
    </row>
    <row r="719" spans="2:8" s="657" customFormat="1" x14ac:dyDescent="0.2">
      <c r="B719" s="651"/>
      <c r="C719" s="664" t="s">
        <v>98</v>
      </c>
      <c r="D719" s="635"/>
      <c r="E719" s="636"/>
      <c r="F719" s="635"/>
      <c r="G719" s="635"/>
      <c r="H719" s="665"/>
    </row>
    <row r="720" spans="2:8" s="657" customFormat="1" x14ac:dyDescent="0.2">
      <c r="B720" s="651"/>
      <c r="C720" s="666" t="s">
        <v>99</v>
      </c>
      <c r="D720" s="635">
        <f>(500*E707*0.0254*0.0254*E707*3.1416/4)*264+55</f>
        <v>4335.6747934719997</v>
      </c>
      <c r="E720" s="636" t="s">
        <v>13</v>
      </c>
      <c r="F720" s="635">
        <v>2.5</v>
      </c>
      <c r="G720" s="635"/>
      <c r="H720" s="667">
        <f>ROUND(D720*F720,2)</f>
        <v>10839.19</v>
      </c>
    </row>
    <row r="721" spans="2:8" s="657" customFormat="1" x14ac:dyDescent="0.2">
      <c r="B721" s="651"/>
      <c r="C721" s="666"/>
      <c r="D721" s="635"/>
      <c r="E721" s="636"/>
      <c r="F721" s="635">
        <v>4</v>
      </c>
      <c r="G721" s="635"/>
      <c r="H721" s="669">
        <f>SUM(H720/500)</f>
        <v>21.678380000000001</v>
      </c>
    </row>
    <row r="722" spans="2:8" s="657" customFormat="1" x14ac:dyDescent="0.2">
      <c r="B722" s="651"/>
      <c r="C722" s="664" t="s">
        <v>100</v>
      </c>
      <c r="D722" s="635"/>
      <c r="E722" s="636"/>
      <c r="F722" s="635"/>
      <c r="G722" s="635"/>
      <c r="H722" s="665"/>
    </row>
    <row r="723" spans="2:8" s="657" customFormat="1" x14ac:dyDescent="0.2">
      <c r="B723" s="651"/>
      <c r="C723" s="666" t="s">
        <v>101</v>
      </c>
      <c r="D723" s="635">
        <v>1</v>
      </c>
      <c r="E723" s="636" t="s">
        <v>16</v>
      </c>
      <c r="F723" s="635">
        <v>1600</v>
      </c>
      <c r="G723" s="635"/>
      <c r="H723" s="667">
        <f>ROUND(D723*F723,2)</f>
        <v>1600</v>
      </c>
    </row>
    <row r="724" spans="2:8" s="657" customFormat="1" x14ac:dyDescent="0.2">
      <c r="B724" s="651"/>
      <c r="C724" s="666" t="s">
        <v>102</v>
      </c>
      <c r="D724" s="635">
        <v>1</v>
      </c>
      <c r="E724" s="636" t="s">
        <v>16</v>
      </c>
      <c r="F724" s="635">
        <f>750*2</f>
        <v>1500</v>
      </c>
      <c r="G724" s="635"/>
      <c r="H724" s="667">
        <f>ROUND(D724*F724,2)</f>
        <v>1500</v>
      </c>
    </row>
    <row r="725" spans="2:8" s="657" customFormat="1" x14ac:dyDescent="0.2">
      <c r="B725" s="651"/>
      <c r="C725" s="666"/>
      <c r="D725" s="635"/>
      <c r="E725" s="636"/>
      <c r="F725" s="635"/>
      <c r="G725" s="635"/>
      <c r="H725" s="670">
        <f>SUM(H723:H724)</f>
        <v>3100</v>
      </c>
    </row>
    <row r="726" spans="2:8" s="657" customFormat="1" x14ac:dyDescent="0.2">
      <c r="B726" s="651"/>
      <c r="C726" s="666"/>
      <c r="D726" s="635"/>
      <c r="E726" s="636"/>
      <c r="F726" s="635"/>
      <c r="G726" s="635"/>
      <c r="H726" s="668">
        <f>SUM(H725/1000)</f>
        <v>3.1</v>
      </c>
    </row>
    <row r="727" spans="2:8" s="657" customFormat="1" ht="13.5" thickBot="1" x14ac:dyDescent="0.25">
      <c r="B727" s="651"/>
      <c r="C727" s="671"/>
      <c r="D727" s="672" t="s">
        <v>356</v>
      </c>
      <c r="E727" s="673"/>
      <c r="F727" s="672"/>
      <c r="G727" s="672"/>
      <c r="H727" s="674">
        <f>SUM(H717+H721+H726)</f>
        <v>26.230097800000003</v>
      </c>
    </row>
    <row r="728" spans="2:8" s="657" customFormat="1" x14ac:dyDescent="0.2">
      <c r="B728" s="651"/>
      <c r="C728" s="652"/>
      <c r="D728" s="653"/>
      <c r="E728" s="654"/>
      <c r="F728" s="654"/>
      <c r="G728" s="655"/>
      <c r="H728" s="656"/>
    </row>
    <row r="729" spans="2:8" s="657" customFormat="1" x14ac:dyDescent="0.2">
      <c r="B729" s="658">
        <v>6.3</v>
      </c>
      <c r="C729" s="659" t="s">
        <v>357</v>
      </c>
      <c r="D729" s="653"/>
      <c r="E729" s="654"/>
      <c r="F729" s="654"/>
      <c r="G729" s="655"/>
      <c r="H729" s="656"/>
    </row>
    <row r="730" spans="2:8" s="657" customFormat="1" ht="13.5" thickBot="1" x14ac:dyDescent="0.25">
      <c r="B730" s="651"/>
      <c r="C730" s="652"/>
      <c r="D730" s="653"/>
      <c r="E730" s="654"/>
      <c r="F730" s="654"/>
      <c r="G730" s="655"/>
      <c r="H730" s="656"/>
    </row>
    <row r="731" spans="2:8" s="657" customFormat="1" x14ac:dyDescent="0.2">
      <c r="B731" s="651"/>
      <c r="C731" s="660" t="s">
        <v>88</v>
      </c>
      <c r="D731" s="661"/>
      <c r="E731" s="662">
        <v>8</v>
      </c>
      <c r="F731" s="661"/>
      <c r="G731" s="661"/>
      <c r="H731" s="663"/>
    </row>
    <row r="732" spans="2:8" s="657" customFormat="1" x14ac:dyDescent="0.2">
      <c r="B732" s="651"/>
      <c r="C732" s="664" t="s">
        <v>89</v>
      </c>
      <c r="D732" s="635"/>
      <c r="E732" s="636"/>
      <c r="F732" s="635"/>
      <c r="G732" s="635"/>
      <c r="H732" s="665"/>
    </row>
    <row r="733" spans="2:8" s="657" customFormat="1" x14ac:dyDescent="0.2">
      <c r="B733" s="651"/>
      <c r="C733" s="666" t="s">
        <v>90</v>
      </c>
      <c r="D733" s="635">
        <v>1</v>
      </c>
      <c r="E733" s="636" t="s">
        <v>14</v>
      </c>
      <c r="F733" s="635">
        <v>46438.32</v>
      </c>
      <c r="G733" s="635"/>
      <c r="H733" s="667">
        <f t="shared" ref="H733:H739" si="8">ROUND(D733*F733,2)</f>
        <v>46438.32</v>
      </c>
    </row>
    <row r="734" spans="2:8" s="657" customFormat="1" x14ac:dyDescent="0.2">
      <c r="B734" s="651"/>
      <c r="C734" s="666" t="s">
        <v>91</v>
      </c>
      <c r="D734" s="635">
        <v>1</v>
      </c>
      <c r="E734" s="636" t="s">
        <v>8</v>
      </c>
      <c r="F734" s="635">
        <v>1350</v>
      </c>
      <c r="G734" s="635"/>
      <c r="H734" s="667">
        <f t="shared" si="8"/>
        <v>1350</v>
      </c>
    </row>
    <row r="735" spans="2:8" s="657" customFormat="1" x14ac:dyDescent="0.2">
      <c r="B735" s="651"/>
      <c r="C735" s="666" t="s">
        <v>92</v>
      </c>
      <c r="D735" s="635">
        <v>2</v>
      </c>
      <c r="E735" s="636" t="s">
        <v>14</v>
      </c>
      <c r="F735" s="635">
        <v>5031.51</v>
      </c>
      <c r="G735" s="635"/>
      <c r="H735" s="667">
        <f t="shared" si="8"/>
        <v>10063.02</v>
      </c>
    </row>
    <row r="736" spans="2:8" s="657" customFormat="1" x14ac:dyDescent="0.2">
      <c r="B736" s="651"/>
      <c r="C736" s="666" t="s">
        <v>93</v>
      </c>
      <c r="D736" s="635">
        <v>1</v>
      </c>
      <c r="E736" s="636" t="s">
        <v>14</v>
      </c>
      <c r="F736" s="635">
        <v>1325</v>
      </c>
      <c r="G736" s="635"/>
      <c r="H736" s="667">
        <f t="shared" si="8"/>
        <v>1325</v>
      </c>
    </row>
    <row r="737" spans="2:8" s="657" customFormat="1" x14ac:dyDescent="0.2">
      <c r="B737" s="651"/>
      <c r="C737" s="666" t="s">
        <v>94</v>
      </c>
      <c r="D737" s="635">
        <v>2</v>
      </c>
      <c r="E737" s="636" t="s">
        <v>14</v>
      </c>
      <c r="F737" s="635">
        <v>2701.01</v>
      </c>
      <c r="G737" s="635"/>
      <c r="H737" s="667">
        <f t="shared" si="8"/>
        <v>5402.02</v>
      </c>
    </row>
    <row r="738" spans="2:8" s="657" customFormat="1" x14ac:dyDescent="0.2">
      <c r="B738" s="651"/>
      <c r="C738" s="666" t="s">
        <v>95</v>
      </c>
      <c r="D738" s="635">
        <v>1</v>
      </c>
      <c r="E738" s="636" t="s">
        <v>8</v>
      </c>
      <c r="F738" s="635">
        <v>1450</v>
      </c>
      <c r="G738" s="635"/>
      <c r="H738" s="667">
        <f t="shared" si="8"/>
        <v>1450</v>
      </c>
    </row>
    <row r="739" spans="2:8" s="657" customFormat="1" x14ac:dyDescent="0.2">
      <c r="B739" s="651"/>
      <c r="C739" s="666" t="s">
        <v>96</v>
      </c>
      <c r="D739" s="635">
        <v>1</v>
      </c>
      <c r="E739" s="636" t="s">
        <v>14</v>
      </c>
      <c r="F739" s="635">
        <v>6557.53</v>
      </c>
      <c r="G739" s="635"/>
      <c r="H739" s="667">
        <f t="shared" si="8"/>
        <v>6557.53</v>
      </c>
    </row>
    <row r="740" spans="2:8" s="657" customFormat="1" x14ac:dyDescent="0.2">
      <c r="B740" s="651"/>
      <c r="C740" s="666"/>
      <c r="D740" s="635"/>
      <c r="E740" s="636"/>
      <c r="F740" s="635"/>
      <c r="G740" s="635"/>
      <c r="H740" s="668">
        <f>SUM(H733:H739)</f>
        <v>72585.89</v>
      </c>
    </row>
    <row r="741" spans="2:8" s="657" customFormat="1" x14ac:dyDescent="0.2">
      <c r="B741" s="651"/>
      <c r="C741" s="666" t="s">
        <v>97</v>
      </c>
      <c r="D741" s="635"/>
      <c r="E741" s="636"/>
      <c r="F741" s="635"/>
      <c r="G741" s="635"/>
      <c r="H741" s="668">
        <f>SUM(H740/100)/500</f>
        <v>1.4517177999999999</v>
      </c>
    </row>
    <row r="742" spans="2:8" s="657" customFormat="1" x14ac:dyDescent="0.2">
      <c r="B742" s="651"/>
      <c r="C742" s="666"/>
      <c r="D742" s="635"/>
      <c r="E742" s="636"/>
      <c r="F742" s="635"/>
      <c r="G742" s="635"/>
      <c r="H742" s="668"/>
    </row>
    <row r="743" spans="2:8" s="657" customFormat="1" x14ac:dyDescent="0.2">
      <c r="B743" s="651"/>
      <c r="C743" s="664" t="s">
        <v>98</v>
      </c>
      <c r="D743" s="635"/>
      <c r="E743" s="636"/>
      <c r="F743" s="635"/>
      <c r="G743" s="635"/>
      <c r="H743" s="665"/>
    </row>
    <row r="744" spans="2:8" s="657" customFormat="1" x14ac:dyDescent="0.2">
      <c r="B744" s="651"/>
      <c r="C744" s="666" t="s">
        <v>99</v>
      </c>
      <c r="D744" s="635">
        <f>(500*E731*0.0254*0.0254*E731*3.1416/4)*264+55</f>
        <v>4335.6747934719997</v>
      </c>
      <c r="E744" s="636" t="s">
        <v>13</v>
      </c>
      <c r="F744" s="635">
        <v>2.5</v>
      </c>
      <c r="G744" s="635"/>
      <c r="H744" s="667">
        <f>ROUND(D744*F744,2)</f>
        <v>10839.19</v>
      </c>
    </row>
    <row r="745" spans="2:8" s="657" customFormat="1" x14ac:dyDescent="0.2">
      <c r="B745" s="651"/>
      <c r="C745" s="666"/>
      <c r="D745" s="635"/>
      <c r="E745" s="636"/>
      <c r="F745" s="635"/>
      <c r="G745" s="635"/>
      <c r="H745" s="669">
        <f>SUM(H744/500)</f>
        <v>21.678380000000001</v>
      </c>
    </row>
    <row r="746" spans="2:8" s="657" customFormat="1" x14ac:dyDescent="0.2">
      <c r="B746" s="651"/>
      <c r="C746" s="664" t="s">
        <v>100</v>
      </c>
      <c r="D746" s="635"/>
      <c r="E746" s="636"/>
      <c r="F746" s="635"/>
      <c r="G746" s="635"/>
      <c r="H746" s="665"/>
    </row>
    <row r="747" spans="2:8" s="657" customFormat="1" x14ac:dyDescent="0.2">
      <c r="B747" s="651"/>
      <c r="C747" s="666" t="s">
        <v>101</v>
      </c>
      <c r="D747" s="635">
        <v>1</v>
      </c>
      <c r="E747" s="636" t="s">
        <v>16</v>
      </c>
      <c r="F747" s="635">
        <v>1600</v>
      </c>
      <c r="G747" s="635"/>
      <c r="H747" s="667">
        <f>ROUND(D747*F747,2)</f>
        <v>1600</v>
      </c>
    </row>
    <row r="748" spans="2:8" s="657" customFormat="1" x14ac:dyDescent="0.2">
      <c r="B748" s="651"/>
      <c r="C748" s="666" t="s">
        <v>102</v>
      </c>
      <c r="D748" s="635">
        <v>1</v>
      </c>
      <c r="E748" s="636" t="s">
        <v>16</v>
      </c>
      <c r="F748" s="635">
        <f>750*2</f>
        <v>1500</v>
      </c>
      <c r="G748" s="635"/>
      <c r="H748" s="667">
        <f>ROUND(D748*F748,2)</f>
        <v>1500</v>
      </c>
    </row>
    <row r="749" spans="2:8" s="657" customFormat="1" x14ac:dyDescent="0.2">
      <c r="B749" s="651"/>
      <c r="C749" s="666"/>
      <c r="D749" s="635"/>
      <c r="E749" s="636"/>
      <c r="F749" s="635"/>
      <c r="G749" s="635"/>
      <c r="H749" s="670">
        <f>SUM(H747:H748)</f>
        <v>3100</v>
      </c>
    </row>
    <row r="750" spans="2:8" s="657" customFormat="1" x14ac:dyDescent="0.2">
      <c r="B750" s="651"/>
      <c r="C750" s="666"/>
      <c r="D750" s="635"/>
      <c r="E750" s="636"/>
      <c r="F750" s="635"/>
      <c r="G750" s="635"/>
      <c r="H750" s="668">
        <f>SUM(H749/1000)</f>
        <v>3.1</v>
      </c>
    </row>
    <row r="751" spans="2:8" s="657" customFormat="1" ht="13.5" thickBot="1" x14ac:dyDescent="0.25">
      <c r="B751" s="651"/>
      <c r="C751" s="671"/>
      <c r="D751" s="672" t="s">
        <v>356</v>
      </c>
      <c r="E751" s="673"/>
      <c r="F751" s="672"/>
      <c r="G751" s="672"/>
      <c r="H751" s="674">
        <f>SUM(H741+H745+H750)</f>
        <v>26.230097800000003</v>
      </c>
    </row>
    <row r="752" spans="2:8" s="657" customFormat="1" x14ac:dyDescent="0.2">
      <c r="B752" s="651"/>
      <c r="C752" s="652"/>
      <c r="D752" s="653"/>
      <c r="E752" s="654"/>
      <c r="F752" s="654"/>
      <c r="G752" s="655"/>
      <c r="H752" s="656"/>
    </row>
    <row r="753" spans="2:8" x14ac:dyDescent="0.2">
      <c r="C753" s="675"/>
      <c r="D753" s="676"/>
      <c r="E753" s="677"/>
      <c r="F753" s="677"/>
      <c r="G753" s="655"/>
      <c r="H753" s="656"/>
    </row>
    <row r="754" spans="2:8" ht="15.75" x14ac:dyDescent="0.2">
      <c r="B754" s="678">
        <v>7</v>
      </c>
      <c r="C754" s="679" t="s">
        <v>358</v>
      </c>
    </row>
    <row r="756" spans="2:8" x14ac:dyDescent="0.2">
      <c r="B756" s="516">
        <v>7.1</v>
      </c>
      <c r="C756" s="680" t="s">
        <v>359</v>
      </c>
    </row>
    <row r="757" spans="2:8" ht="13.5" thickBot="1" x14ac:dyDescent="0.25">
      <c r="C757" s="680"/>
      <c r="D757" s="681"/>
      <c r="E757" s="681"/>
      <c r="F757" s="682"/>
      <c r="G757" s="682"/>
      <c r="H757" s="681"/>
    </row>
    <row r="758" spans="2:8" ht="14.25" thickTop="1" thickBot="1" x14ac:dyDescent="0.25">
      <c r="C758" s="683" t="s">
        <v>58</v>
      </c>
      <c r="D758" s="457" t="s">
        <v>193</v>
      </c>
      <c r="E758" s="458" t="s">
        <v>194</v>
      </c>
      <c r="F758" s="458" t="s">
        <v>61</v>
      </c>
      <c r="G758" s="459" t="s">
        <v>195</v>
      </c>
      <c r="H758" s="460" t="s">
        <v>62</v>
      </c>
    </row>
    <row r="759" spans="2:8" ht="13.5" thickTop="1" x14ac:dyDescent="0.2">
      <c r="C759" s="684" t="s">
        <v>360</v>
      </c>
      <c r="D759" s="685">
        <f>1.5*1.5/2*0.75</f>
        <v>0.84375</v>
      </c>
      <c r="E759" s="686" t="s">
        <v>10</v>
      </c>
      <c r="F759" s="687">
        <v>165</v>
      </c>
      <c r="G759" s="688"/>
      <c r="H759" s="689">
        <f t="shared" ref="H759:H766" si="9">D759*F759</f>
        <v>139.21875</v>
      </c>
    </row>
    <row r="760" spans="2:8" x14ac:dyDescent="0.2">
      <c r="C760" s="690" t="s">
        <v>361</v>
      </c>
      <c r="D760" s="691">
        <f>(D759-(0.0254*8*0.0254*8*3.1416*D763/4))*0.95</f>
        <v>0.75535066984319998</v>
      </c>
      <c r="E760" s="692" t="s">
        <v>10</v>
      </c>
      <c r="F760" s="693">
        <v>194</v>
      </c>
      <c r="G760" s="694"/>
      <c r="H760" s="695">
        <f t="shared" si="9"/>
        <v>146.53802994958079</v>
      </c>
    </row>
    <row r="761" spans="2:8" x14ac:dyDescent="0.2">
      <c r="C761" s="690" t="s">
        <v>362</v>
      </c>
      <c r="D761" s="691">
        <v>0.36</v>
      </c>
      <c r="E761" s="692" t="s">
        <v>10</v>
      </c>
      <c r="F761" s="693">
        <v>4850</v>
      </c>
      <c r="G761" s="694"/>
      <c r="H761" s="695">
        <f t="shared" si="9"/>
        <v>1746</v>
      </c>
    </row>
    <row r="762" spans="2:8" x14ac:dyDescent="0.2">
      <c r="C762" s="690" t="s">
        <v>363</v>
      </c>
      <c r="D762" s="691">
        <v>1</v>
      </c>
      <c r="E762" s="692" t="s">
        <v>14</v>
      </c>
      <c r="F762" s="693">
        <v>4000</v>
      </c>
      <c r="G762" s="694"/>
      <c r="H762" s="695">
        <f t="shared" si="9"/>
        <v>4000</v>
      </c>
    </row>
    <row r="763" spans="2:8" x14ac:dyDescent="0.2">
      <c r="C763" s="690" t="s">
        <v>364</v>
      </c>
      <c r="D763" s="691">
        <v>1.5</v>
      </c>
      <c r="E763" s="692" t="s">
        <v>50</v>
      </c>
      <c r="F763" s="693">
        <v>1219.3</v>
      </c>
      <c r="G763" s="694"/>
      <c r="H763" s="695">
        <f t="shared" si="9"/>
        <v>1828.9499999999998</v>
      </c>
    </row>
    <row r="764" spans="2:8" x14ac:dyDescent="0.2">
      <c r="C764" s="690" t="s">
        <v>365</v>
      </c>
      <c r="D764" s="696">
        <v>1</v>
      </c>
      <c r="E764" s="692" t="s">
        <v>14</v>
      </c>
      <c r="F764" s="693">
        <v>2800</v>
      </c>
      <c r="G764" s="694"/>
      <c r="H764" s="695">
        <f t="shared" si="9"/>
        <v>2800</v>
      </c>
    </row>
    <row r="765" spans="2:8" x14ac:dyDescent="0.2">
      <c r="C765" s="697" t="s">
        <v>366</v>
      </c>
      <c r="D765" s="698">
        <v>1</v>
      </c>
      <c r="E765" s="699" t="s">
        <v>8</v>
      </c>
      <c r="F765" s="700">
        <v>50</v>
      </c>
      <c r="G765" s="701"/>
      <c r="H765" s="702">
        <f t="shared" si="9"/>
        <v>50</v>
      </c>
    </row>
    <row r="766" spans="2:8" ht="13.5" thickBot="1" x14ac:dyDescent="0.25">
      <c r="C766" s="690" t="s">
        <v>15</v>
      </c>
      <c r="D766" s="696">
        <v>1</v>
      </c>
      <c r="E766" s="703" t="s">
        <v>8</v>
      </c>
      <c r="F766" s="704">
        <v>2150</v>
      </c>
      <c r="G766" s="705"/>
      <c r="H766" s="706">
        <f t="shared" si="9"/>
        <v>2150</v>
      </c>
    </row>
    <row r="767" spans="2:8" ht="14.25" thickTop="1" thickBot="1" x14ac:dyDescent="0.25">
      <c r="C767" s="707"/>
      <c r="D767" s="708" t="s">
        <v>119</v>
      </c>
      <c r="E767" s="709"/>
      <c r="F767" s="710"/>
      <c r="G767" s="711"/>
      <c r="H767" s="712">
        <f>SUM(H759:H766)</f>
        <v>12860.706779949582</v>
      </c>
    </row>
    <row r="768" spans="2:8" ht="13.5" thickTop="1" x14ac:dyDescent="0.2">
      <c r="C768" s="713"/>
      <c r="D768" s="714"/>
      <c r="E768" s="714"/>
      <c r="F768" s="715"/>
      <c r="G768" s="715"/>
      <c r="H768" s="714"/>
    </row>
    <row r="769" spans="2:8" x14ac:dyDescent="0.2">
      <c r="B769" s="516">
        <v>7.2</v>
      </c>
      <c r="C769" s="680" t="s">
        <v>367</v>
      </c>
      <c r="D769" s="714"/>
      <c r="E769" s="714"/>
      <c r="F769" s="715"/>
      <c r="G769" s="715"/>
      <c r="H769" s="714"/>
    </row>
    <row r="770" spans="2:8" ht="13.5" thickBot="1" x14ac:dyDescent="0.25">
      <c r="C770" s="680"/>
      <c r="D770" s="681"/>
      <c r="E770" s="681"/>
      <c r="F770" s="682"/>
      <c r="G770" s="682"/>
      <c r="H770" s="681"/>
    </row>
    <row r="771" spans="2:8" ht="14.25" thickTop="1" thickBot="1" x14ac:dyDescent="0.25">
      <c r="C771" s="683" t="s">
        <v>58</v>
      </c>
      <c r="D771" s="457" t="s">
        <v>193</v>
      </c>
      <c r="E771" s="458" t="s">
        <v>194</v>
      </c>
      <c r="F771" s="458" t="s">
        <v>61</v>
      </c>
      <c r="G771" s="459" t="s">
        <v>195</v>
      </c>
      <c r="H771" s="460" t="s">
        <v>62</v>
      </c>
    </row>
    <row r="772" spans="2:8" ht="13.5" thickTop="1" x14ac:dyDescent="0.2">
      <c r="C772" s="684" t="s">
        <v>360</v>
      </c>
      <c r="D772" s="685">
        <f>2.5*2.5/2*0.75</f>
        <v>2.34375</v>
      </c>
      <c r="E772" s="686" t="s">
        <v>10</v>
      </c>
      <c r="F772" s="687">
        <v>165</v>
      </c>
      <c r="G772" s="688"/>
      <c r="H772" s="689">
        <f t="shared" ref="H772:H779" si="10">D772*F772</f>
        <v>386.71875</v>
      </c>
    </row>
    <row r="773" spans="2:8" x14ac:dyDescent="0.2">
      <c r="C773" s="690" t="s">
        <v>361</v>
      </c>
      <c r="D773" s="691">
        <f>(D772-(0.0254*8*0.0254*8*3.1416*D776/4))*0.95</f>
        <v>2.1187348963007997</v>
      </c>
      <c r="E773" s="692" t="s">
        <v>10</v>
      </c>
      <c r="F773" s="693">
        <v>183.68</v>
      </c>
      <c r="G773" s="694"/>
      <c r="H773" s="695">
        <f t="shared" si="10"/>
        <v>389.16922575253091</v>
      </c>
    </row>
    <row r="774" spans="2:8" x14ac:dyDescent="0.2">
      <c r="C774" s="690" t="s">
        <v>362</v>
      </c>
      <c r="D774" s="691">
        <v>0.36</v>
      </c>
      <c r="E774" s="692" t="s">
        <v>10</v>
      </c>
      <c r="F774" s="693">
        <v>4850</v>
      </c>
      <c r="G774" s="694"/>
      <c r="H774" s="695">
        <f t="shared" si="10"/>
        <v>1746</v>
      </c>
    </row>
    <row r="775" spans="2:8" x14ac:dyDescent="0.2">
      <c r="C775" s="690" t="s">
        <v>363</v>
      </c>
      <c r="D775" s="691">
        <v>1</v>
      </c>
      <c r="E775" s="692" t="s">
        <v>14</v>
      </c>
      <c r="F775" s="693">
        <v>4000</v>
      </c>
      <c r="G775" s="694"/>
      <c r="H775" s="695">
        <f t="shared" si="10"/>
        <v>4000</v>
      </c>
    </row>
    <row r="776" spans="2:8" x14ac:dyDescent="0.2">
      <c r="C776" s="690" t="s">
        <v>364</v>
      </c>
      <c r="D776" s="691">
        <v>3.5</v>
      </c>
      <c r="E776" s="692" t="s">
        <v>14</v>
      </c>
      <c r="F776" s="693">
        <v>1219.3</v>
      </c>
      <c r="G776" s="694"/>
      <c r="H776" s="695">
        <f t="shared" si="10"/>
        <v>4267.55</v>
      </c>
    </row>
    <row r="777" spans="2:8" x14ac:dyDescent="0.2">
      <c r="C777" s="690" t="s">
        <v>365</v>
      </c>
      <c r="D777" s="696">
        <v>1</v>
      </c>
      <c r="E777" s="692" t="s">
        <v>14</v>
      </c>
      <c r="F777" s="693">
        <v>2800</v>
      </c>
      <c r="G777" s="694"/>
      <c r="H777" s="695">
        <f t="shared" si="10"/>
        <v>2800</v>
      </c>
    </row>
    <row r="778" spans="2:8" x14ac:dyDescent="0.2">
      <c r="C778" s="697" t="s">
        <v>366</v>
      </c>
      <c r="D778" s="698">
        <v>1</v>
      </c>
      <c r="E778" s="699" t="s">
        <v>8</v>
      </c>
      <c r="F778" s="700">
        <v>50</v>
      </c>
      <c r="G778" s="701"/>
      <c r="H778" s="702">
        <f t="shared" si="10"/>
        <v>50</v>
      </c>
    </row>
    <row r="779" spans="2:8" ht="13.5" thickBot="1" x14ac:dyDescent="0.25">
      <c r="C779" s="690" t="s">
        <v>15</v>
      </c>
      <c r="D779" s="696">
        <v>1</v>
      </c>
      <c r="E779" s="703" t="s">
        <v>8</v>
      </c>
      <c r="F779" s="704">
        <v>2150</v>
      </c>
      <c r="G779" s="705"/>
      <c r="H779" s="706">
        <f t="shared" si="10"/>
        <v>2150</v>
      </c>
    </row>
    <row r="780" spans="2:8" ht="14.25" thickTop="1" thickBot="1" x14ac:dyDescent="0.25">
      <c r="C780" s="707"/>
      <c r="D780" s="708" t="s">
        <v>119</v>
      </c>
      <c r="E780" s="709"/>
      <c r="F780" s="710"/>
      <c r="G780" s="711"/>
      <c r="H780" s="712">
        <f>SUM(H772:H779)</f>
        <v>15789.437975752531</v>
      </c>
    </row>
    <row r="781" spans="2:8" ht="13.5" thickTop="1" x14ac:dyDescent="0.2">
      <c r="C781" s="713"/>
      <c r="D781" s="714"/>
      <c r="E781" s="714"/>
      <c r="F781" s="715"/>
      <c r="G781" s="715"/>
      <c r="H781" s="714"/>
    </row>
    <row r="782" spans="2:8" x14ac:dyDescent="0.2">
      <c r="B782" s="516">
        <v>7.3</v>
      </c>
      <c r="C782" s="680" t="s">
        <v>368</v>
      </c>
      <c r="D782" s="714"/>
      <c r="E782" s="714"/>
      <c r="F782" s="715"/>
      <c r="G782" s="715"/>
      <c r="H782" s="714"/>
    </row>
    <row r="783" spans="2:8" ht="13.5" thickBot="1" x14ac:dyDescent="0.25">
      <c r="C783" s="680"/>
      <c r="D783" s="681"/>
      <c r="E783" s="681"/>
      <c r="F783" s="682"/>
      <c r="G783" s="682"/>
      <c r="H783" s="681"/>
    </row>
    <row r="784" spans="2:8" ht="14.25" thickTop="1" thickBot="1" x14ac:dyDescent="0.25">
      <c r="C784" s="683" t="s">
        <v>58</v>
      </c>
      <c r="D784" s="457" t="s">
        <v>193</v>
      </c>
      <c r="E784" s="458" t="s">
        <v>194</v>
      </c>
      <c r="F784" s="458" t="s">
        <v>61</v>
      </c>
      <c r="G784" s="459" t="s">
        <v>195</v>
      </c>
      <c r="H784" s="460" t="s">
        <v>62</v>
      </c>
    </row>
    <row r="785" spans="2:8" ht="13.5" thickTop="1" x14ac:dyDescent="0.2">
      <c r="C785" s="684" t="s">
        <v>360</v>
      </c>
      <c r="D785" s="685">
        <f>3.5*3.5/2*0.75</f>
        <v>4.59375</v>
      </c>
      <c r="E785" s="686" t="s">
        <v>10</v>
      </c>
      <c r="F785" s="687">
        <v>170</v>
      </c>
      <c r="G785" s="688"/>
      <c r="H785" s="689">
        <f t="shared" ref="H785:H792" si="11">D785*F785</f>
        <v>780.9375</v>
      </c>
    </row>
    <row r="786" spans="2:8" x14ac:dyDescent="0.2">
      <c r="C786" s="690" t="s">
        <v>361</v>
      </c>
      <c r="D786" s="691">
        <f>(D785-(0.0254*8*0.0254*8*3.1416*D789/4))*0.95</f>
        <v>4.2100230661440001</v>
      </c>
      <c r="E786" s="692" t="s">
        <v>10</v>
      </c>
      <c r="F786" s="693">
        <v>183.68</v>
      </c>
      <c r="G786" s="694"/>
      <c r="H786" s="695">
        <f t="shared" si="11"/>
        <v>773.29703678932992</v>
      </c>
    </row>
    <row r="787" spans="2:8" x14ac:dyDescent="0.2">
      <c r="C787" s="690" t="s">
        <v>362</v>
      </c>
      <c r="D787" s="691">
        <v>0.36</v>
      </c>
      <c r="E787" s="692" t="s">
        <v>10</v>
      </c>
      <c r="F787" s="693">
        <v>4850</v>
      </c>
      <c r="G787" s="694"/>
      <c r="H787" s="695">
        <f t="shared" si="11"/>
        <v>1746</v>
      </c>
    </row>
    <row r="788" spans="2:8" x14ac:dyDescent="0.2">
      <c r="C788" s="690" t="s">
        <v>363</v>
      </c>
      <c r="D788" s="691">
        <v>1</v>
      </c>
      <c r="E788" s="692" t="s">
        <v>14</v>
      </c>
      <c r="F788" s="693">
        <v>4000</v>
      </c>
      <c r="G788" s="694"/>
      <c r="H788" s="695">
        <f t="shared" si="11"/>
        <v>4000</v>
      </c>
    </row>
    <row r="789" spans="2:8" x14ac:dyDescent="0.2">
      <c r="C789" s="690" t="s">
        <v>364</v>
      </c>
      <c r="D789" s="691">
        <v>5</v>
      </c>
      <c r="E789" s="692" t="s">
        <v>14</v>
      </c>
      <c r="F789" s="693">
        <v>1219.3</v>
      </c>
      <c r="G789" s="694"/>
      <c r="H789" s="695">
        <f t="shared" si="11"/>
        <v>6096.5</v>
      </c>
    </row>
    <row r="790" spans="2:8" x14ac:dyDescent="0.2">
      <c r="C790" s="690" t="s">
        <v>365</v>
      </c>
      <c r="D790" s="696">
        <v>1</v>
      </c>
      <c r="E790" s="692" t="s">
        <v>14</v>
      </c>
      <c r="F790" s="693">
        <v>2800</v>
      </c>
      <c r="G790" s="694"/>
      <c r="H790" s="695">
        <f t="shared" si="11"/>
        <v>2800</v>
      </c>
    </row>
    <row r="791" spans="2:8" x14ac:dyDescent="0.2">
      <c r="C791" s="697" t="s">
        <v>366</v>
      </c>
      <c r="D791" s="698">
        <v>1</v>
      </c>
      <c r="E791" s="699" t="s">
        <v>8</v>
      </c>
      <c r="F791" s="700">
        <v>50</v>
      </c>
      <c r="G791" s="701"/>
      <c r="H791" s="702">
        <f t="shared" si="11"/>
        <v>50</v>
      </c>
    </row>
    <row r="792" spans="2:8" ht="13.5" thickBot="1" x14ac:dyDescent="0.25">
      <c r="C792" s="690" t="s">
        <v>15</v>
      </c>
      <c r="D792" s="696">
        <v>1</v>
      </c>
      <c r="E792" s="703" t="s">
        <v>8</v>
      </c>
      <c r="F792" s="704">
        <v>2150</v>
      </c>
      <c r="G792" s="705"/>
      <c r="H792" s="706">
        <f t="shared" si="11"/>
        <v>2150</v>
      </c>
    </row>
    <row r="793" spans="2:8" ht="14.25" thickTop="1" thickBot="1" x14ac:dyDescent="0.25">
      <c r="C793" s="707"/>
      <c r="D793" s="716" t="s">
        <v>119</v>
      </c>
      <c r="E793" s="709"/>
      <c r="F793" s="709"/>
      <c r="G793" s="711"/>
      <c r="H793" s="712">
        <f>SUM(H785:H792)</f>
        <v>18396.734536789329</v>
      </c>
    </row>
    <row r="794" spans="2:8" ht="13.5" thickTop="1" x14ac:dyDescent="0.2"/>
    <row r="795" spans="2:8" ht="15.75" x14ac:dyDescent="0.25">
      <c r="B795" s="454" t="e">
        <f>+'[55]PRES. BUENOS AIRES'!#REF!</f>
        <v>#REF!</v>
      </c>
      <c r="C795" s="455" t="e">
        <f>+'[55]PRES. BUENOS AIRES'!#REF!</f>
        <v>#REF!</v>
      </c>
    </row>
    <row r="796" spans="2:8" ht="15.75" x14ac:dyDescent="0.25">
      <c r="B796" s="454"/>
      <c r="C796" s="455"/>
    </row>
    <row r="797" spans="2:8" s="453" customFormat="1" x14ac:dyDescent="0.2">
      <c r="B797" s="516" t="e">
        <f>+'[55]PRES. BUENOS AIRES'!#REF!</f>
        <v>#REF!</v>
      </c>
      <c r="C797" s="580" t="e">
        <f>+'[55]PRES. BUENOS AIRES'!#REF!</f>
        <v>#REF!</v>
      </c>
    </row>
    <row r="798" spans="2:8" ht="16.5" thickBot="1" x14ac:dyDescent="0.3">
      <c r="B798" s="454"/>
      <c r="C798" s="455"/>
    </row>
    <row r="799" spans="2:8" ht="16.5" thickBot="1" x14ac:dyDescent="0.25">
      <c r="B799" s="454"/>
      <c r="C799" s="456" t="s">
        <v>58</v>
      </c>
      <c r="D799" s="457" t="s">
        <v>193</v>
      </c>
      <c r="E799" s="458" t="s">
        <v>194</v>
      </c>
      <c r="F799" s="458" t="s">
        <v>61</v>
      </c>
      <c r="G799" s="459" t="s">
        <v>195</v>
      </c>
      <c r="H799" s="460" t="s">
        <v>62</v>
      </c>
    </row>
    <row r="800" spans="2:8" ht="16.5" thickTop="1" x14ac:dyDescent="0.2">
      <c r="B800" s="454"/>
      <c r="C800" s="717" t="s">
        <v>369</v>
      </c>
      <c r="D800" s="718">
        <v>0.13</v>
      </c>
      <c r="E800" s="719" t="s">
        <v>16</v>
      </c>
      <c r="F800" s="720">
        <v>1500</v>
      </c>
      <c r="G800" s="721"/>
      <c r="H800" s="722">
        <f>(D800*F800)</f>
        <v>195</v>
      </c>
    </row>
    <row r="801" spans="2:11" ht="15.75" x14ac:dyDescent="0.2">
      <c r="B801" s="454"/>
      <c r="C801" s="723" t="s">
        <v>370</v>
      </c>
      <c r="D801" s="724">
        <v>1</v>
      </c>
      <c r="E801" s="725" t="s">
        <v>16</v>
      </c>
      <c r="F801" s="726">
        <v>1300</v>
      </c>
      <c r="G801" s="727"/>
      <c r="H801" s="728">
        <f>(D801*F801)</f>
        <v>1300</v>
      </c>
    </row>
    <row r="802" spans="2:11" ht="15.75" x14ac:dyDescent="0.2">
      <c r="B802" s="454"/>
      <c r="C802" s="723" t="s">
        <v>371</v>
      </c>
      <c r="D802" s="724">
        <v>3</v>
      </c>
      <c r="E802" s="725" t="s">
        <v>113</v>
      </c>
      <c r="F802" s="726">
        <f>H801</f>
        <v>1300</v>
      </c>
      <c r="G802" s="727"/>
      <c r="H802" s="728">
        <f>(D802*F802)/100</f>
        <v>39</v>
      </c>
    </row>
    <row r="803" spans="2:11" ht="15.75" x14ac:dyDescent="0.2">
      <c r="B803" s="454"/>
      <c r="C803" s="723"/>
      <c r="D803" s="724">
        <v>0.85</v>
      </c>
      <c r="E803" s="725" t="s">
        <v>217</v>
      </c>
      <c r="F803" s="726"/>
      <c r="G803" s="727"/>
      <c r="H803" s="729">
        <f>SUM(H800:H802)</f>
        <v>1534</v>
      </c>
    </row>
    <row r="804" spans="2:11" ht="15.75" x14ac:dyDescent="0.2">
      <c r="B804" s="454"/>
      <c r="C804" s="723"/>
      <c r="D804" s="724"/>
      <c r="E804" s="725"/>
      <c r="F804" s="726"/>
      <c r="G804" s="727"/>
      <c r="H804" s="729">
        <f>H803/D803</f>
        <v>1804.7058823529412</v>
      </c>
    </row>
    <row r="805" spans="2:11" ht="15.75" x14ac:dyDescent="0.2">
      <c r="B805" s="454"/>
      <c r="C805" s="723"/>
      <c r="D805" s="724"/>
      <c r="E805" s="725"/>
      <c r="F805" s="726"/>
      <c r="G805" s="727"/>
      <c r="H805" s="730"/>
    </row>
    <row r="806" spans="2:11" ht="15.75" x14ac:dyDescent="0.2">
      <c r="B806" s="454"/>
      <c r="C806" s="723" t="s">
        <v>372</v>
      </c>
      <c r="D806" s="724">
        <f>(0.94*5)*1.3</f>
        <v>6.1099999999999994</v>
      </c>
      <c r="E806" s="725" t="s">
        <v>10</v>
      </c>
      <c r="F806" s="726">
        <v>200</v>
      </c>
      <c r="G806" s="727"/>
      <c r="H806" s="728">
        <f>(D806*F806)</f>
        <v>1222</v>
      </c>
    </row>
    <row r="807" spans="2:11" ht="15.75" x14ac:dyDescent="0.2">
      <c r="B807" s="454"/>
      <c r="C807" s="723"/>
      <c r="D807" s="731"/>
      <c r="E807" s="725"/>
      <c r="F807" s="726"/>
      <c r="G807" s="727"/>
      <c r="H807" s="728"/>
    </row>
    <row r="808" spans="2:11" ht="16.5" thickBot="1" x14ac:dyDescent="0.25">
      <c r="B808" s="454"/>
      <c r="C808" s="732"/>
      <c r="D808" s="599" t="s">
        <v>296</v>
      </c>
      <c r="E808" s="733"/>
      <c r="F808" s="734"/>
      <c r="G808" s="735"/>
      <c r="H808" s="736">
        <f>H806+H804</f>
        <v>3026.7058823529414</v>
      </c>
    </row>
    <row r="810" spans="2:11" ht="15.75" x14ac:dyDescent="0.25">
      <c r="B810" s="516">
        <v>8.1999999999999993</v>
      </c>
      <c r="C810" s="737" t="s">
        <v>373</v>
      </c>
      <c r="D810" s="737"/>
      <c r="E810" s="737"/>
      <c r="F810" s="737"/>
      <c r="G810" s="737"/>
      <c r="H810" s="737"/>
      <c r="I810" s="738"/>
      <c r="J810" s="738"/>
      <c r="K810" s="738"/>
    </row>
    <row r="811" spans="2:11" ht="16.5" thickBot="1" x14ac:dyDescent="0.3">
      <c r="C811" s="739"/>
      <c r="D811" s="739"/>
      <c r="E811" s="739"/>
      <c r="F811" s="739"/>
      <c r="G811" s="739"/>
      <c r="H811" s="739"/>
      <c r="I811" s="738"/>
      <c r="J811" s="738"/>
      <c r="K811" s="738"/>
    </row>
    <row r="812" spans="2:11" ht="17.25" thickTop="1" thickBot="1" x14ac:dyDescent="0.3">
      <c r="C812" s="683" t="s">
        <v>58</v>
      </c>
      <c r="D812" s="457" t="s">
        <v>193</v>
      </c>
      <c r="E812" s="458" t="s">
        <v>194</v>
      </c>
      <c r="F812" s="458" t="s">
        <v>61</v>
      </c>
      <c r="G812" s="459" t="s">
        <v>195</v>
      </c>
      <c r="H812" s="460" t="s">
        <v>62</v>
      </c>
      <c r="I812" s="738"/>
      <c r="J812" s="738"/>
      <c r="K812" s="738"/>
    </row>
    <row r="813" spans="2:11" ht="16.5" thickTop="1" x14ac:dyDescent="0.25">
      <c r="C813" s="740" t="s">
        <v>374</v>
      </c>
      <c r="D813" s="741"/>
      <c r="E813" s="742"/>
      <c r="F813" s="742"/>
      <c r="G813" s="742"/>
      <c r="H813" s="742"/>
      <c r="I813" s="738"/>
      <c r="J813" s="738"/>
      <c r="K813" s="738"/>
    </row>
    <row r="814" spans="2:11" ht="15.75" x14ac:dyDescent="0.25">
      <c r="C814" s="743" t="s">
        <v>375</v>
      </c>
      <c r="D814" s="744">
        <v>3.93</v>
      </c>
      <c r="E814" s="745" t="s">
        <v>10</v>
      </c>
      <c r="F814" s="746">
        <v>315.58999999999997</v>
      </c>
      <c r="G814" s="746"/>
      <c r="H814" s="744">
        <f>+D814*F814</f>
        <v>1240.2686999999999</v>
      </c>
      <c r="I814" s="738"/>
      <c r="J814" s="738">
        <f>+PI()*(1.5/2)^2*1.5</f>
        <v>2.6507188014663878</v>
      </c>
      <c r="K814" s="738">
        <f>+J814*1.5</f>
        <v>3.9760782021995817</v>
      </c>
    </row>
    <row r="815" spans="2:11" ht="15.75" x14ac:dyDescent="0.25">
      <c r="C815" s="743" t="s">
        <v>376</v>
      </c>
      <c r="D815" s="744">
        <f>+(D814-1.5)*0.95</f>
        <v>2.3085</v>
      </c>
      <c r="E815" s="745" t="s">
        <v>10</v>
      </c>
      <c r="F815" s="747">
        <v>126.55</v>
      </c>
      <c r="G815" s="747"/>
      <c r="H815" s="744">
        <f t="shared" ref="H815:H819" si="12">+D815*F815</f>
        <v>292.14067499999999</v>
      </c>
      <c r="I815" s="738">
        <f>+D814/D815</f>
        <v>1.7024041585445095</v>
      </c>
      <c r="J815" s="738">
        <f>+PI()*(2-1.5)^2/4*1.5</f>
        <v>0.2945243112740431</v>
      </c>
      <c r="K815" s="738"/>
    </row>
    <row r="816" spans="2:11" ht="15.75" x14ac:dyDescent="0.25">
      <c r="C816" s="743" t="s">
        <v>377</v>
      </c>
      <c r="D816" s="744">
        <f>+(D814-D815)*1.2</f>
        <v>1.9458000000000002</v>
      </c>
      <c r="E816" s="745" t="s">
        <v>10</v>
      </c>
      <c r="F816" s="746">
        <v>150</v>
      </c>
      <c r="G816" s="746"/>
      <c r="H816" s="744">
        <f t="shared" si="12"/>
        <v>291.87</v>
      </c>
      <c r="I816" s="738"/>
      <c r="J816" s="738"/>
      <c r="K816" s="738"/>
    </row>
    <row r="817" spans="3:11" ht="15.75" x14ac:dyDescent="0.25">
      <c r="C817" s="743" t="s">
        <v>378</v>
      </c>
      <c r="D817" s="744">
        <v>1</v>
      </c>
      <c r="E817" s="745" t="s">
        <v>118</v>
      </c>
      <c r="F817" s="746">
        <v>8500</v>
      </c>
      <c r="G817" s="746"/>
      <c r="H817" s="744">
        <f t="shared" si="12"/>
        <v>8500</v>
      </c>
      <c r="I817" s="738"/>
      <c r="J817" s="738"/>
      <c r="K817" s="738"/>
    </row>
    <row r="818" spans="3:11" ht="15.75" x14ac:dyDescent="0.25">
      <c r="C818" s="743" t="s">
        <v>379</v>
      </c>
      <c r="D818" s="744">
        <v>7.0000000000000007E-2</v>
      </c>
      <c r="E818" s="745" t="s">
        <v>10</v>
      </c>
      <c r="F818" s="746">
        <v>3914.02</v>
      </c>
      <c r="G818" s="746"/>
      <c r="H818" s="744">
        <f t="shared" si="12"/>
        <v>273.98140000000001</v>
      </c>
      <c r="I818" s="738"/>
      <c r="J818" s="738"/>
      <c r="K818" s="738"/>
    </row>
    <row r="819" spans="3:11" ht="15.75" x14ac:dyDescent="0.25">
      <c r="C819" s="743" t="s">
        <v>380</v>
      </c>
      <c r="D819" s="744">
        <v>1</v>
      </c>
      <c r="E819" s="745" t="s">
        <v>14</v>
      </c>
      <c r="F819" s="746">
        <v>500</v>
      </c>
      <c r="G819" s="746"/>
      <c r="H819" s="744">
        <f t="shared" si="12"/>
        <v>500</v>
      </c>
      <c r="I819" s="738"/>
      <c r="J819" s="738"/>
      <c r="K819" s="738"/>
    </row>
    <row r="820" spans="3:11" ht="15.75" x14ac:dyDescent="0.25">
      <c r="C820" s="748" t="s">
        <v>258</v>
      </c>
      <c r="D820" s="744"/>
      <c r="E820" s="745"/>
      <c r="F820" s="746"/>
      <c r="G820" s="746"/>
      <c r="H820" s="741">
        <f>SUM(H814:H819)</f>
        <v>11098.260775000001</v>
      </c>
      <c r="I820" s="738"/>
      <c r="J820" s="738"/>
      <c r="K820" s="738"/>
    </row>
    <row r="821" spans="3:11" ht="15.75" x14ac:dyDescent="0.25">
      <c r="C821" s="743"/>
      <c r="D821" s="744"/>
      <c r="E821" s="745"/>
      <c r="F821" s="746"/>
      <c r="G821" s="746"/>
      <c r="H821" s="744"/>
      <c r="I821" s="738"/>
      <c r="J821" s="738"/>
      <c r="K821" s="738"/>
    </row>
    <row r="822" spans="3:11" ht="15.75" x14ac:dyDescent="0.25">
      <c r="C822" s="749" t="s">
        <v>381</v>
      </c>
      <c r="D822" s="744"/>
      <c r="E822" s="745"/>
      <c r="F822" s="746"/>
      <c r="G822" s="746"/>
      <c r="H822" s="744"/>
      <c r="I822" s="738"/>
      <c r="J822" s="738"/>
      <c r="K822" s="738"/>
    </row>
    <row r="823" spans="3:11" ht="15.75" x14ac:dyDescent="0.25">
      <c r="C823" s="750" t="s">
        <v>382</v>
      </c>
      <c r="D823" s="744">
        <v>1</v>
      </c>
      <c r="E823" s="745" t="s">
        <v>14</v>
      </c>
      <c r="F823" s="746">
        <f>7000*1.18</f>
        <v>8260</v>
      </c>
      <c r="G823" s="746"/>
      <c r="H823" s="744">
        <f>+F823*D823</f>
        <v>8260</v>
      </c>
      <c r="I823" s="738"/>
      <c r="J823" s="738"/>
      <c r="K823" s="738"/>
    </row>
    <row r="824" spans="3:11" ht="15.75" x14ac:dyDescent="0.25">
      <c r="C824" s="750" t="s">
        <v>383</v>
      </c>
      <c r="D824" s="744">
        <v>1</v>
      </c>
      <c r="E824" s="745" t="s">
        <v>14</v>
      </c>
      <c r="F824" s="746">
        <v>4779</v>
      </c>
      <c r="G824" s="746"/>
      <c r="H824" s="744">
        <f t="shared" ref="H824:H827" si="13">+F824*D824</f>
        <v>4779</v>
      </c>
      <c r="I824" s="738"/>
      <c r="J824" s="738"/>
      <c r="K824" s="738"/>
    </row>
    <row r="825" spans="3:11" ht="15.75" x14ac:dyDescent="0.25">
      <c r="C825" s="750" t="s">
        <v>384</v>
      </c>
      <c r="D825" s="744">
        <v>1</v>
      </c>
      <c r="E825" s="745" t="s">
        <v>14</v>
      </c>
      <c r="F825" s="746">
        <f>2400*1.18</f>
        <v>2832</v>
      </c>
      <c r="G825" s="746"/>
      <c r="H825" s="744">
        <f t="shared" si="13"/>
        <v>2832</v>
      </c>
      <c r="I825" s="738"/>
      <c r="J825" s="738"/>
      <c r="K825" s="738"/>
    </row>
    <row r="826" spans="3:11" ht="15.75" x14ac:dyDescent="0.25">
      <c r="C826" s="751" t="s">
        <v>385</v>
      </c>
      <c r="D826" s="744">
        <v>1</v>
      </c>
      <c r="E826" s="745" t="s">
        <v>14</v>
      </c>
      <c r="F826" s="746">
        <v>415</v>
      </c>
      <c r="G826" s="746"/>
      <c r="H826" s="744">
        <f t="shared" si="13"/>
        <v>415</v>
      </c>
      <c r="I826" s="738"/>
      <c r="J826" s="738"/>
      <c r="K826" s="738"/>
    </row>
    <row r="827" spans="3:11" ht="15.75" x14ac:dyDescent="0.25">
      <c r="C827" s="751" t="s">
        <v>386</v>
      </c>
      <c r="D827" s="752">
        <v>3</v>
      </c>
      <c r="E827" s="753" t="s">
        <v>12</v>
      </c>
      <c r="F827" s="746">
        <f>260*1.18</f>
        <v>306.8</v>
      </c>
      <c r="G827" s="746"/>
      <c r="H827" s="744">
        <f t="shared" si="13"/>
        <v>920.40000000000009</v>
      </c>
      <c r="I827" s="738"/>
      <c r="J827" s="738"/>
      <c r="K827" s="738"/>
    </row>
    <row r="828" spans="3:11" ht="15.75" x14ac:dyDescent="0.25">
      <c r="C828" s="750" t="s">
        <v>387</v>
      </c>
      <c r="D828" s="744"/>
      <c r="E828" s="745"/>
      <c r="F828" s="746"/>
      <c r="G828" s="746"/>
      <c r="H828" s="744">
        <v>7080</v>
      </c>
      <c r="I828" s="738"/>
      <c r="J828" s="738"/>
      <c r="K828" s="738"/>
    </row>
    <row r="829" spans="3:11" ht="15.75" x14ac:dyDescent="0.25">
      <c r="C829" s="749"/>
      <c r="D829" s="744"/>
      <c r="E829" s="745"/>
      <c r="F829" s="754" t="s">
        <v>62</v>
      </c>
      <c r="G829" s="754"/>
      <c r="H829" s="741">
        <f>SUM(H823:H828)</f>
        <v>24286.400000000001</v>
      </c>
      <c r="I829" s="738"/>
      <c r="J829" s="738"/>
      <c r="K829" s="738"/>
    </row>
    <row r="830" spans="3:11" ht="26.25" x14ac:dyDescent="0.25">
      <c r="C830" s="750" t="s">
        <v>388</v>
      </c>
      <c r="D830" s="744"/>
      <c r="E830" s="745"/>
      <c r="F830" s="746"/>
      <c r="G830" s="746"/>
      <c r="H830" s="744"/>
      <c r="I830" s="738"/>
      <c r="J830" s="738"/>
      <c r="K830" s="738"/>
    </row>
    <row r="831" spans="3:11" ht="15.75" x14ac:dyDescent="0.25">
      <c r="C831" s="743"/>
      <c r="D831" s="755" t="s">
        <v>119</v>
      </c>
      <c r="E831" s="756"/>
      <c r="F831" s="757"/>
      <c r="G831" s="757"/>
      <c r="H831" s="755">
        <f>+H829+H820</f>
        <v>35384.660775000004</v>
      </c>
      <c r="I831" s="738"/>
      <c r="J831" s="738"/>
      <c r="K831" s="738"/>
    </row>
    <row r="832" spans="3:11" ht="15.75" x14ac:dyDescent="0.25">
      <c r="C832" s="758"/>
      <c r="D832" s="759"/>
      <c r="E832" s="760"/>
      <c r="F832" s="761"/>
      <c r="G832" s="761"/>
      <c r="H832" s="759"/>
      <c r="I832" s="738"/>
      <c r="J832" s="738"/>
      <c r="K832" s="738"/>
    </row>
    <row r="833" spans="2:11" s="493" customFormat="1" ht="17.45" customHeight="1" x14ac:dyDescent="0.25">
      <c r="B833" s="762">
        <v>8.3000000000000007</v>
      </c>
      <c r="C833" s="763" t="s">
        <v>389</v>
      </c>
      <c r="D833" s="764"/>
      <c r="E833" s="765"/>
      <c r="F833" s="766"/>
      <c r="G833" s="766"/>
      <c r="H833" s="765"/>
      <c r="I833" s="767"/>
      <c r="J833" s="767"/>
      <c r="K833" s="767"/>
    </row>
    <row r="834" spans="2:11" ht="17.45" customHeight="1" thickBot="1" x14ac:dyDescent="0.3">
      <c r="C834" s="763"/>
      <c r="D834" s="768"/>
      <c r="E834" s="752"/>
      <c r="F834" s="769"/>
      <c r="G834" s="769"/>
      <c r="H834" s="759"/>
      <c r="I834" s="738"/>
      <c r="J834" s="738"/>
      <c r="K834" s="738"/>
    </row>
    <row r="835" spans="2:11" ht="17.25" thickTop="1" thickBot="1" x14ac:dyDescent="0.3">
      <c r="C835" s="683" t="s">
        <v>58</v>
      </c>
      <c r="D835" s="457" t="s">
        <v>193</v>
      </c>
      <c r="E835" s="458" t="s">
        <v>194</v>
      </c>
      <c r="F835" s="458" t="s">
        <v>61</v>
      </c>
      <c r="G835" s="459" t="s">
        <v>195</v>
      </c>
      <c r="H835" s="460" t="s">
        <v>62</v>
      </c>
      <c r="I835" s="738"/>
      <c r="J835" s="738"/>
      <c r="K835" s="738"/>
    </row>
    <row r="836" spans="2:11" ht="16.5" thickTop="1" x14ac:dyDescent="0.25">
      <c r="C836" s="740" t="s">
        <v>374</v>
      </c>
      <c r="D836" s="741"/>
      <c r="E836" s="742"/>
      <c r="F836" s="742"/>
      <c r="G836" s="742"/>
      <c r="H836" s="742"/>
      <c r="I836" s="738"/>
      <c r="J836" s="738"/>
      <c r="K836" s="738"/>
    </row>
    <row r="837" spans="2:11" ht="15.75" x14ac:dyDescent="0.25">
      <c r="C837" s="743" t="s">
        <v>375</v>
      </c>
      <c r="D837" s="744">
        <v>5.49</v>
      </c>
      <c r="E837" s="745" t="s">
        <v>10</v>
      </c>
      <c r="F837" s="746">
        <v>315.58999999999997</v>
      </c>
      <c r="G837" s="746"/>
      <c r="H837" s="744">
        <f>+D837*F837</f>
        <v>1732.5890999999999</v>
      </c>
      <c r="I837" s="738"/>
      <c r="J837" s="738"/>
      <c r="K837" s="738"/>
    </row>
    <row r="838" spans="2:11" ht="15.75" x14ac:dyDescent="0.25">
      <c r="C838" s="743" t="s">
        <v>376</v>
      </c>
      <c r="D838" s="744">
        <f>+(D837-2.04)*0.95</f>
        <v>3.2774999999999999</v>
      </c>
      <c r="E838" s="745" t="s">
        <v>10</v>
      </c>
      <c r="F838" s="747">
        <v>126.55</v>
      </c>
      <c r="G838" s="747"/>
      <c r="H838" s="744">
        <f t="shared" ref="H838:H841" si="14">+D838*F838</f>
        <v>414.76762499999995</v>
      </c>
      <c r="I838" s="738">
        <f>+D837/D838</f>
        <v>1.6750572082379864</v>
      </c>
      <c r="J838" s="738"/>
      <c r="K838" s="738"/>
    </row>
    <row r="839" spans="2:11" ht="15.75" x14ac:dyDescent="0.25">
      <c r="C839" s="743" t="s">
        <v>377</v>
      </c>
      <c r="D839" s="744">
        <f>+(D837-D838)*1.2</f>
        <v>2.6550000000000002</v>
      </c>
      <c r="E839" s="745" t="s">
        <v>10</v>
      </c>
      <c r="F839" s="746">
        <v>150</v>
      </c>
      <c r="G839" s="746"/>
      <c r="H839" s="744">
        <f t="shared" si="14"/>
        <v>398.25000000000006</v>
      </c>
      <c r="I839" s="738"/>
      <c r="J839" s="738"/>
      <c r="K839" s="738"/>
    </row>
    <row r="840" spans="2:11" ht="15.75" x14ac:dyDescent="0.25">
      <c r="C840" s="743" t="s">
        <v>379</v>
      </c>
      <c r="D840" s="744">
        <v>0.08</v>
      </c>
      <c r="E840" s="745" t="s">
        <v>10</v>
      </c>
      <c r="F840" s="746">
        <v>3914.02</v>
      </c>
      <c r="G840" s="746"/>
      <c r="H840" s="744">
        <f t="shared" si="14"/>
        <v>313.1216</v>
      </c>
      <c r="I840" s="738"/>
      <c r="J840" s="738"/>
      <c r="K840" s="738"/>
    </row>
    <row r="841" spans="2:11" ht="15.75" x14ac:dyDescent="0.25">
      <c r="C841" s="743" t="s">
        <v>380</v>
      </c>
      <c r="D841" s="744">
        <v>1</v>
      </c>
      <c r="E841" s="745" t="s">
        <v>14</v>
      </c>
      <c r="F841" s="746">
        <v>500</v>
      </c>
      <c r="G841" s="746"/>
      <c r="H841" s="744">
        <f t="shared" si="14"/>
        <v>500</v>
      </c>
      <c r="I841" s="738"/>
      <c r="J841" s="738"/>
      <c r="K841" s="738"/>
    </row>
    <row r="842" spans="2:11" ht="15.75" x14ac:dyDescent="0.25">
      <c r="C842" s="748" t="s">
        <v>258</v>
      </c>
      <c r="D842" s="744"/>
      <c r="E842" s="745"/>
      <c r="F842" s="746"/>
      <c r="G842" s="746"/>
      <c r="H842" s="741">
        <f>SUM(H837:H841)</f>
        <v>3358.7283249999996</v>
      </c>
      <c r="I842" s="738"/>
      <c r="J842" s="738"/>
      <c r="K842" s="738"/>
    </row>
    <row r="843" spans="2:11" ht="15.75" x14ac:dyDescent="0.25">
      <c r="C843" s="743"/>
      <c r="D843" s="744"/>
      <c r="E843" s="745"/>
      <c r="F843" s="746"/>
      <c r="G843" s="746"/>
      <c r="H843" s="744"/>
      <c r="I843" s="738"/>
      <c r="J843" s="738"/>
      <c r="K843" s="738"/>
    </row>
    <row r="844" spans="2:11" ht="15.75" x14ac:dyDescent="0.25">
      <c r="C844" s="749" t="s">
        <v>381</v>
      </c>
      <c r="D844" s="744"/>
      <c r="E844" s="745"/>
      <c r="F844" s="746"/>
      <c r="G844" s="746"/>
      <c r="H844" s="744"/>
      <c r="I844" s="738"/>
      <c r="J844" s="738"/>
      <c r="K844" s="738"/>
    </row>
    <row r="845" spans="2:11" ht="15.75" x14ac:dyDescent="0.25">
      <c r="C845" s="749" t="s">
        <v>383</v>
      </c>
      <c r="D845" s="744">
        <v>1</v>
      </c>
      <c r="E845" s="745" t="s">
        <v>14</v>
      </c>
      <c r="F845" s="746">
        <v>4779</v>
      </c>
      <c r="G845" s="746"/>
      <c r="H845" s="744">
        <f>+F845*D845</f>
        <v>4779</v>
      </c>
      <c r="I845" s="738"/>
      <c r="J845" s="738"/>
      <c r="K845" s="738"/>
    </row>
    <row r="846" spans="2:11" ht="15.75" x14ac:dyDescent="0.25">
      <c r="C846" s="749" t="s">
        <v>390</v>
      </c>
      <c r="D846" s="744">
        <v>1</v>
      </c>
      <c r="E846" s="745" t="s">
        <v>14</v>
      </c>
      <c r="F846" s="746">
        <f>2400*1.18</f>
        <v>2832</v>
      </c>
      <c r="G846" s="746"/>
      <c r="H846" s="744">
        <f>+F846*D846</f>
        <v>2832</v>
      </c>
      <c r="I846" s="738"/>
      <c r="J846" s="738"/>
      <c r="K846" s="738"/>
    </row>
    <row r="847" spans="2:11" ht="15.75" x14ac:dyDescent="0.25">
      <c r="C847" s="749" t="s">
        <v>391</v>
      </c>
      <c r="D847" s="744">
        <v>1</v>
      </c>
      <c r="E847" s="745" t="s">
        <v>14</v>
      </c>
      <c r="F847" s="746">
        <f>3600*1.18</f>
        <v>4248</v>
      </c>
      <c r="G847" s="746"/>
      <c r="H847" s="744">
        <f>+F847*D847</f>
        <v>4248</v>
      </c>
      <c r="I847" s="738"/>
      <c r="J847" s="738"/>
      <c r="K847" s="738"/>
    </row>
    <row r="848" spans="2:11" ht="15.75" x14ac:dyDescent="0.25">
      <c r="C848" s="749" t="s">
        <v>382</v>
      </c>
      <c r="D848" s="744">
        <v>1</v>
      </c>
      <c r="E848" s="745" t="s">
        <v>14</v>
      </c>
      <c r="F848" s="746">
        <f>7000*1.18</f>
        <v>8260</v>
      </c>
      <c r="G848" s="746"/>
      <c r="H848" s="744">
        <f>+F848*D848</f>
        <v>8260</v>
      </c>
      <c r="I848" s="738"/>
      <c r="J848" s="738"/>
      <c r="K848" s="738"/>
    </row>
    <row r="849" spans="2:11" ht="15.75" x14ac:dyDescent="0.25">
      <c r="C849" s="749"/>
      <c r="D849" s="744"/>
      <c r="E849" s="745"/>
      <c r="F849" s="746"/>
      <c r="G849" s="746"/>
      <c r="H849" s="744"/>
      <c r="I849" s="738"/>
      <c r="J849" s="738"/>
      <c r="K849" s="738"/>
    </row>
    <row r="850" spans="2:11" ht="15.75" x14ac:dyDescent="0.25">
      <c r="C850" s="770" t="s">
        <v>392</v>
      </c>
      <c r="D850" s="744">
        <v>1</v>
      </c>
      <c r="E850" s="745" t="s">
        <v>14</v>
      </c>
      <c r="F850" s="746">
        <v>625</v>
      </c>
      <c r="G850" s="746"/>
      <c r="H850" s="744">
        <f t="shared" ref="H850:H851" si="15">+F850*D850</f>
        <v>625</v>
      </c>
      <c r="I850" s="738"/>
      <c r="J850" s="738"/>
      <c r="K850" s="738"/>
    </row>
    <row r="851" spans="2:11" ht="15.75" x14ac:dyDescent="0.25">
      <c r="C851" s="770" t="s">
        <v>393</v>
      </c>
      <c r="D851" s="752">
        <v>4</v>
      </c>
      <c r="E851" s="753" t="s">
        <v>12</v>
      </c>
      <c r="F851" s="746">
        <f>260*1.18</f>
        <v>306.8</v>
      </c>
      <c r="G851" s="746"/>
      <c r="H851" s="744">
        <f t="shared" si="15"/>
        <v>1227.2</v>
      </c>
      <c r="I851" s="738"/>
      <c r="J851" s="738"/>
      <c r="K851" s="738"/>
    </row>
    <row r="852" spans="2:11" ht="15.75" x14ac:dyDescent="0.25">
      <c r="C852" s="743" t="s">
        <v>378</v>
      </c>
      <c r="D852" s="744">
        <v>1</v>
      </c>
      <c r="E852" s="745" t="s">
        <v>118</v>
      </c>
      <c r="F852" s="746">
        <v>8500</v>
      </c>
      <c r="G852" s="746"/>
      <c r="H852" s="744">
        <f>+D852*F852</f>
        <v>8500</v>
      </c>
      <c r="I852" s="738"/>
      <c r="J852" s="738"/>
      <c r="K852" s="738"/>
    </row>
    <row r="853" spans="2:11" ht="15.75" x14ac:dyDescent="0.25">
      <c r="C853" s="771" t="s">
        <v>387</v>
      </c>
      <c r="D853" s="744"/>
      <c r="E853" s="745"/>
      <c r="F853" s="746"/>
      <c r="G853" s="746"/>
      <c r="H853" s="772">
        <v>7080</v>
      </c>
      <c r="I853" s="738"/>
      <c r="J853" s="738"/>
      <c r="K853" s="738"/>
    </row>
    <row r="854" spans="2:11" ht="15.75" x14ac:dyDescent="0.25">
      <c r="C854" s="749"/>
      <c r="D854" s="744"/>
      <c r="E854" s="745"/>
      <c r="F854" s="754" t="s">
        <v>62</v>
      </c>
      <c r="G854" s="754"/>
      <c r="H854" s="741">
        <f>SUM(H845:H853)</f>
        <v>37551.199999999997</v>
      </c>
      <c r="I854" s="738"/>
      <c r="J854" s="738"/>
      <c r="K854" s="738"/>
    </row>
    <row r="855" spans="2:11" ht="26.25" x14ac:dyDescent="0.25">
      <c r="C855" s="749" t="s">
        <v>388</v>
      </c>
      <c r="D855" s="744"/>
      <c r="E855" s="745"/>
      <c r="F855" s="746"/>
      <c r="G855" s="746"/>
      <c r="H855" s="744"/>
      <c r="I855" s="738"/>
      <c r="J855" s="738"/>
      <c r="K855" s="738"/>
    </row>
    <row r="856" spans="2:11" ht="15.75" x14ac:dyDescent="0.25">
      <c r="C856" s="743"/>
      <c r="D856" s="755" t="s">
        <v>119</v>
      </c>
      <c r="E856" s="756"/>
      <c r="F856" s="757"/>
      <c r="G856" s="757"/>
      <c r="H856" s="755">
        <f>+H854+H842</f>
        <v>40909.928324999993</v>
      </c>
      <c r="I856" s="738"/>
      <c r="J856" s="738"/>
      <c r="K856" s="738"/>
    </row>
    <row r="857" spans="2:11" ht="15.75" x14ac:dyDescent="0.25">
      <c r="C857" s="758"/>
      <c r="D857" s="759"/>
      <c r="E857" s="760"/>
      <c r="F857" s="761"/>
      <c r="G857" s="761"/>
      <c r="H857" s="759"/>
      <c r="I857" s="738"/>
      <c r="J857" s="738"/>
      <c r="K857" s="738"/>
    </row>
    <row r="858" spans="2:11" s="493" customFormat="1" ht="15.75" x14ac:dyDescent="0.25">
      <c r="B858" s="762">
        <v>8.4</v>
      </c>
      <c r="C858" s="763" t="s">
        <v>394</v>
      </c>
      <c r="D858" s="764"/>
      <c r="E858" s="765"/>
      <c r="F858" s="766"/>
      <c r="G858" s="766"/>
      <c r="H858" s="765"/>
      <c r="I858" s="767"/>
      <c r="J858" s="767"/>
      <c r="K858" s="767"/>
    </row>
    <row r="859" spans="2:11" ht="16.5" thickBot="1" x14ac:dyDescent="0.3">
      <c r="C859" s="763"/>
      <c r="D859" s="773"/>
      <c r="E859" s="774"/>
      <c r="F859" s="775"/>
      <c r="G859" s="775"/>
      <c r="H859" s="774"/>
      <c r="I859" s="738"/>
      <c r="J859" s="738"/>
      <c r="K859" s="738"/>
    </row>
    <row r="860" spans="2:11" ht="17.25" thickTop="1" thickBot="1" x14ac:dyDescent="0.3">
      <c r="C860" s="683" t="s">
        <v>58</v>
      </c>
      <c r="D860" s="457" t="s">
        <v>193</v>
      </c>
      <c r="E860" s="458" t="s">
        <v>194</v>
      </c>
      <c r="F860" s="458" t="s">
        <v>61</v>
      </c>
      <c r="G860" s="459" t="s">
        <v>195</v>
      </c>
      <c r="H860" s="460" t="s">
        <v>62</v>
      </c>
      <c r="I860" s="738"/>
      <c r="J860" s="738"/>
      <c r="K860" s="738"/>
    </row>
    <row r="861" spans="2:11" ht="16.5" thickTop="1" x14ac:dyDescent="0.25">
      <c r="C861" s="740" t="s">
        <v>374</v>
      </c>
      <c r="D861" s="741"/>
      <c r="E861" s="742"/>
      <c r="F861" s="742"/>
      <c r="G861" s="742"/>
      <c r="H861" s="742"/>
      <c r="I861" s="738"/>
      <c r="J861" s="738"/>
      <c r="K861" s="738"/>
    </row>
    <row r="862" spans="2:11" ht="15.75" x14ac:dyDescent="0.25">
      <c r="C862" s="743" t="s">
        <v>375</v>
      </c>
      <c r="D862" s="744">
        <v>7.07</v>
      </c>
      <c r="E862" s="745" t="s">
        <v>10</v>
      </c>
      <c r="F862" s="746">
        <v>315.58999999999997</v>
      </c>
      <c r="G862" s="746"/>
      <c r="H862" s="744">
        <f>+D862*F862</f>
        <v>2231.2212999999997</v>
      </c>
      <c r="I862" s="738"/>
      <c r="J862" s="738"/>
      <c r="K862" s="738"/>
    </row>
    <row r="863" spans="2:11" ht="15.75" x14ac:dyDescent="0.25">
      <c r="C863" s="743" t="s">
        <v>376</v>
      </c>
      <c r="D863" s="744">
        <f>+(D862-2.63)*0.95</f>
        <v>4.218</v>
      </c>
      <c r="E863" s="745" t="s">
        <v>10</v>
      </c>
      <c r="F863" s="747">
        <v>126.55</v>
      </c>
      <c r="G863" s="747"/>
      <c r="H863" s="744">
        <f t="shared" ref="H863:H866" si="16">+D863*F863</f>
        <v>533.78790000000004</v>
      </c>
      <c r="I863" s="738">
        <f>+D862/D863</f>
        <v>1.6761498340445711</v>
      </c>
      <c r="J863" s="738"/>
      <c r="K863" s="738"/>
    </row>
    <row r="864" spans="2:11" ht="15.75" x14ac:dyDescent="0.25">
      <c r="C864" s="743" t="s">
        <v>377</v>
      </c>
      <c r="D864" s="744">
        <f>+(D862-D863)*1.2</f>
        <v>3.4224000000000001</v>
      </c>
      <c r="E864" s="745" t="s">
        <v>10</v>
      </c>
      <c r="F864" s="746">
        <v>150</v>
      </c>
      <c r="G864" s="746"/>
      <c r="H864" s="744">
        <f t="shared" si="16"/>
        <v>513.36</v>
      </c>
      <c r="I864" s="738"/>
      <c r="J864" s="738"/>
      <c r="K864" s="738"/>
    </row>
    <row r="865" spans="3:11" ht="15.75" x14ac:dyDescent="0.25">
      <c r="C865" s="743" t="s">
        <v>379</v>
      </c>
      <c r="D865" s="744">
        <v>0.08</v>
      </c>
      <c r="E865" s="745" t="s">
        <v>10</v>
      </c>
      <c r="F865" s="746">
        <v>3914.02</v>
      </c>
      <c r="G865" s="746"/>
      <c r="H865" s="744">
        <f t="shared" si="16"/>
        <v>313.1216</v>
      </c>
      <c r="I865" s="738"/>
      <c r="J865" s="738"/>
      <c r="K865" s="738"/>
    </row>
    <row r="866" spans="3:11" ht="15.75" x14ac:dyDescent="0.25">
      <c r="C866" s="743" t="s">
        <v>380</v>
      </c>
      <c r="D866" s="744">
        <v>1</v>
      </c>
      <c r="E866" s="745" t="s">
        <v>14</v>
      </c>
      <c r="F866" s="746">
        <v>500</v>
      </c>
      <c r="G866" s="746"/>
      <c r="H866" s="744">
        <f t="shared" si="16"/>
        <v>500</v>
      </c>
      <c r="I866" s="738"/>
      <c r="J866" s="738"/>
      <c r="K866" s="738"/>
    </row>
    <row r="867" spans="3:11" ht="15.75" x14ac:dyDescent="0.25">
      <c r="C867" s="748" t="s">
        <v>258</v>
      </c>
      <c r="D867" s="744"/>
      <c r="E867" s="745"/>
      <c r="F867" s="746"/>
      <c r="G867" s="746"/>
      <c r="H867" s="741">
        <f>SUM(H862:H866)</f>
        <v>4091.4907999999996</v>
      </c>
      <c r="I867" s="738"/>
      <c r="J867" s="738"/>
      <c r="K867" s="738"/>
    </row>
    <row r="868" spans="3:11" ht="15.75" x14ac:dyDescent="0.25">
      <c r="C868" s="743"/>
      <c r="D868" s="744"/>
      <c r="E868" s="745"/>
      <c r="F868" s="746"/>
      <c r="G868" s="746"/>
      <c r="H868" s="744"/>
      <c r="I868" s="738"/>
      <c r="J868" s="738"/>
      <c r="K868" s="738"/>
    </row>
    <row r="869" spans="3:11" ht="15.75" x14ac:dyDescent="0.25">
      <c r="C869" s="749" t="s">
        <v>381</v>
      </c>
      <c r="D869" s="744"/>
      <c r="E869" s="745"/>
      <c r="F869" s="746"/>
      <c r="G869" s="746"/>
      <c r="H869" s="744"/>
      <c r="I869" s="738"/>
      <c r="J869" s="738"/>
      <c r="K869" s="738"/>
    </row>
    <row r="870" spans="3:11" ht="15.75" x14ac:dyDescent="0.25">
      <c r="C870" s="749" t="s">
        <v>395</v>
      </c>
      <c r="D870" s="744">
        <v>1</v>
      </c>
      <c r="E870" s="745" t="s">
        <v>14</v>
      </c>
      <c r="F870" s="746">
        <f>5400*1.18</f>
        <v>6372</v>
      </c>
      <c r="G870" s="746"/>
      <c r="H870" s="744">
        <f>+F870*D870</f>
        <v>6372</v>
      </c>
      <c r="I870" s="738"/>
      <c r="J870" s="738"/>
      <c r="K870" s="738"/>
    </row>
    <row r="871" spans="3:11" ht="15.75" x14ac:dyDescent="0.25">
      <c r="C871" s="749" t="s">
        <v>396</v>
      </c>
      <c r="D871" s="744">
        <v>1</v>
      </c>
      <c r="E871" s="745" t="s">
        <v>14</v>
      </c>
      <c r="F871" s="746">
        <f>4800*1.18</f>
        <v>5664</v>
      </c>
      <c r="G871" s="746"/>
      <c r="H871" s="744">
        <f>+F871*D871</f>
        <v>5664</v>
      </c>
      <c r="I871" s="738"/>
      <c r="J871" s="738"/>
      <c r="K871" s="738"/>
    </row>
    <row r="872" spans="3:11" ht="15.75" x14ac:dyDescent="0.25">
      <c r="C872" s="749" t="s">
        <v>391</v>
      </c>
      <c r="D872" s="744">
        <v>1</v>
      </c>
      <c r="E872" s="745" t="s">
        <v>14</v>
      </c>
      <c r="F872" s="746">
        <f>3600*1.18</f>
        <v>4248</v>
      </c>
      <c r="G872" s="746"/>
      <c r="H872" s="744">
        <f>+F872*D872</f>
        <v>4248</v>
      </c>
      <c r="I872" s="738"/>
      <c r="J872" s="738"/>
      <c r="K872" s="738"/>
    </row>
    <row r="873" spans="3:11" ht="15.75" x14ac:dyDescent="0.25">
      <c r="C873" s="749" t="s">
        <v>382</v>
      </c>
      <c r="D873" s="744">
        <v>1</v>
      </c>
      <c r="E873" s="745" t="s">
        <v>14</v>
      </c>
      <c r="F873" s="746">
        <f>7000*1.18</f>
        <v>8260</v>
      </c>
      <c r="G873" s="746"/>
      <c r="H873" s="744">
        <f>+F873*D873</f>
        <v>8260</v>
      </c>
      <c r="I873" s="738"/>
      <c r="J873" s="738"/>
      <c r="K873" s="738"/>
    </row>
    <row r="874" spans="3:11" ht="15.75" x14ac:dyDescent="0.25">
      <c r="C874" s="749"/>
      <c r="D874" s="744"/>
      <c r="E874" s="745"/>
      <c r="F874" s="746"/>
      <c r="G874" s="746"/>
      <c r="H874" s="744"/>
      <c r="I874" s="738"/>
      <c r="J874" s="738"/>
      <c r="K874" s="738"/>
    </row>
    <row r="875" spans="3:11" ht="15.75" x14ac:dyDescent="0.25">
      <c r="C875" s="770" t="s">
        <v>392</v>
      </c>
      <c r="D875" s="744">
        <v>1</v>
      </c>
      <c r="E875" s="745" t="s">
        <v>14</v>
      </c>
      <c r="F875" s="746">
        <v>625</v>
      </c>
      <c r="G875" s="746"/>
      <c r="H875" s="744">
        <f t="shared" ref="H875:H876" si="17">+F875*D875</f>
        <v>625</v>
      </c>
      <c r="I875" s="738"/>
      <c r="J875" s="738"/>
      <c r="K875" s="738"/>
    </row>
    <row r="876" spans="3:11" ht="15.75" x14ac:dyDescent="0.25">
      <c r="C876" s="776" t="s">
        <v>397</v>
      </c>
      <c r="D876" s="752">
        <v>5</v>
      </c>
      <c r="E876" s="753" t="s">
        <v>12</v>
      </c>
      <c r="F876" s="746">
        <f>260*1.18</f>
        <v>306.8</v>
      </c>
      <c r="G876" s="746"/>
      <c r="H876" s="744">
        <f t="shared" si="17"/>
        <v>1534</v>
      </c>
      <c r="I876" s="738"/>
      <c r="J876" s="738"/>
      <c r="K876" s="738"/>
    </row>
    <row r="877" spans="3:11" ht="15.75" x14ac:dyDescent="0.25">
      <c r="C877" s="743" t="s">
        <v>378</v>
      </c>
      <c r="D877" s="744">
        <v>1</v>
      </c>
      <c r="E877" s="745" t="s">
        <v>118</v>
      </c>
      <c r="F877" s="746">
        <v>8500</v>
      </c>
      <c r="G877" s="746"/>
      <c r="H877" s="744">
        <f>+D877*F877</f>
        <v>8500</v>
      </c>
      <c r="I877" s="738"/>
      <c r="J877" s="738"/>
      <c r="K877" s="738"/>
    </row>
    <row r="878" spans="3:11" ht="15.75" x14ac:dyDescent="0.25">
      <c r="C878" s="771" t="s">
        <v>387</v>
      </c>
      <c r="D878" s="744"/>
      <c r="E878" s="745"/>
      <c r="F878" s="746"/>
      <c r="G878" s="746"/>
      <c r="H878" s="772">
        <v>7080</v>
      </c>
      <c r="I878" s="738"/>
      <c r="J878" s="738"/>
      <c r="K878" s="738"/>
    </row>
    <row r="879" spans="3:11" ht="15.75" x14ac:dyDescent="0.25">
      <c r="C879" s="749"/>
      <c r="D879" s="744"/>
      <c r="E879" s="745"/>
      <c r="F879" s="754" t="s">
        <v>62</v>
      </c>
      <c r="G879" s="754"/>
      <c r="H879" s="741">
        <f>SUM(H870:H878)</f>
        <v>42283</v>
      </c>
      <c r="I879" s="738"/>
      <c r="J879" s="738"/>
      <c r="K879" s="738"/>
    </row>
    <row r="880" spans="3:11" ht="26.25" x14ac:dyDescent="0.25">
      <c r="C880" s="749" t="s">
        <v>388</v>
      </c>
      <c r="D880" s="744"/>
      <c r="E880" s="745"/>
      <c r="F880" s="746"/>
      <c r="G880" s="746"/>
      <c r="H880" s="744"/>
      <c r="I880" s="738"/>
      <c r="J880" s="738"/>
      <c r="K880" s="738"/>
    </row>
    <row r="881" spans="2:11" ht="15.75" x14ac:dyDescent="0.25">
      <c r="C881" s="743"/>
      <c r="D881" s="755" t="s">
        <v>119</v>
      </c>
      <c r="E881" s="756"/>
      <c r="F881" s="757"/>
      <c r="G881" s="757"/>
      <c r="H881" s="755">
        <f>+H879+H867</f>
        <v>46374.4908</v>
      </c>
      <c r="I881" s="738"/>
      <c r="J881" s="738"/>
      <c r="K881" s="738"/>
    </row>
    <row r="882" spans="2:11" ht="15.75" x14ac:dyDescent="0.25">
      <c r="C882" s="758"/>
      <c r="D882" s="759"/>
      <c r="E882" s="760"/>
      <c r="F882" s="761"/>
      <c r="G882" s="761"/>
      <c r="H882" s="759"/>
      <c r="I882" s="738"/>
      <c r="J882" s="738"/>
      <c r="K882" s="738"/>
    </row>
    <row r="883" spans="2:11" ht="15.75" x14ac:dyDescent="0.25">
      <c r="B883" s="175" t="e">
        <f>+'[55]PRES. BUENOS AIRES'!#REF!</f>
        <v>#REF!</v>
      </c>
      <c r="C883" s="777" t="e">
        <f>+'[55]PRES. BUENOS AIRES'!#REF!</f>
        <v>#REF!</v>
      </c>
      <c r="D883" s="778"/>
      <c r="E883" s="744"/>
      <c r="F883" s="746"/>
      <c r="G883" s="746"/>
      <c r="H883" s="744"/>
      <c r="I883" s="738"/>
      <c r="J883" s="738"/>
      <c r="K883" s="738"/>
    </row>
    <row r="884" spans="2:11" ht="16.5" thickBot="1" x14ac:dyDescent="0.3">
      <c r="C884" s="763"/>
      <c r="D884" s="768"/>
      <c r="E884" s="752"/>
      <c r="F884" s="769"/>
      <c r="G884" s="769"/>
      <c r="H884" s="759"/>
      <c r="I884" s="738"/>
      <c r="J884" s="738"/>
      <c r="K884" s="738"/>
    </row>
    <row r="885" spans="2:11" ht="17.25" thickTop="1" thickBot="1" x14ac:dyDescent="0.3">
      <c r="C885" s="683" t="s">
        <v>58</v>
      </c>
      <c r="D885" s="457" t="s">
        <v>193</v>
      </c>
      <c r="E885" s="458" t="s">
        <v>194</v>
      </c>
      <c r="F885" s="458" t="s">
        <v>61</v>
      </c>
      <c r="G885" s="459" t="s">
        <v>195</v>
      </c>
      <c r="H885" s="460" t="s">
        <v>62</v>
      </c>
      <c r="I885" s="738"/>
      <c r="J885" s="738"/>
      <c r="K885" s="738"/>
    </row>
    <row r="886" spans="2:11" ht="16.5" thickTop="1" x14ac:dyDescent="0.25">
      <c r="C886" s="740" t="s">
        <v>374</v>
      </c>
      <c r="D886" s="741"/>
      <c r="E886" s="742"/>
      <c r="F886" s="742"/>
      <c r="G886" s="742"/>
      <c r="H886" s="742"/>
      <c r="I886" s="738"/>
      <c r="J886" s="738"/>
      <c r="K886" s="738"/>
    </row>
    <row r="887" spans="2:11" ht="15.75" x14ac:dyDescent="0.25">
      <c r="C887" s="743" t="s">
        <v>375</v>
      </c>
      <c r="D887" s="744">
        <v>8.64</v>
      </c>
      <c r="E887" s="745" t="s">
        <v>10</v>
      </c>
      <c r="F887" s="746">
        <v>315.58999999999997</v>
      </c>
      <c r="G887" s="746"/>
      <c r="H887" s="744">
        <f>+D887*F887</f>
        <v>2726.6976</v>
      </c>
      <c r="I887" s="738">
        <f>+PI()*2^2/4*2.85*0.95</f>
        <v>8.5058621095943661</v>
      </c>
      <c r="J887" s="738"/>
      <c r="K887" s="738"/>
    </row>
    <row r="888" spans="2:11" ht="15.75" x14ac:dyDescent="0.25">
      <c r="C888" s="743" t="s">
        <v>376</v>
      </c>
      <c r="D888" s="744">
        <f>+(D887-3.22)*0.95</f>
        <v>5.149</v>
      </c>
      <c r="E888" s="745" t="s">
        <v>10</v>
      </c>
      <c r="F888" s="747">
        <v>126.55</v>
      </c>
      <c r="G888" s="747"/>
      <c r="H888" s="744">
        <f t="shared" ref="H888:H891" si="18">+D888*F888</f>
        <v>651.60595000000001</v>
      </c>
      <c r="I888" s="738">
        <f>+D887/D888</f>
        <v>1.6779957273256945</v>
      </c>
      <c r="J888" s="738">
        <f>+D887/I888</f>
        <v>5.149</v>
      </c>
      <c r="K888" s="738"/>
    </row>
    <row r="889" spans="2:11" ht="15.75" x14ac:dyDescent="0.25">
      <c r="C889" s="743" t="s">
        <v>377</v>
      </c>
      <c r="D889" s="744">
        <f>+(D887-D888)*1.2</f>
        <v>4.1892000000000005</v>
      </c>
      <c r="E889" s="745" t="s">
        <v>10</v>
      </c>
      <c r="F889" s="746">
        <v>150</v>
      </c>
      <c r="G889" s="746"/>
      <c r="H889" s="744">
        <f t="shared" si="18"/>
        <v>628.38000000000011</v>
      </c>
      <c r="I889" s="738"/>
      <c r="J889" s="738"/>
      <c r="K889" s="738"/>
    </row>
    <row r="890" spans="2:11" ht="15.75" x14ac:dyDescent="0.25">
      <c r="C890" s="743" t="s">
        <v>379</v>
      </c>
      <c r="D890" s="744">
        <v>0.08</v>
      </c>
      <c r="E890" s="745" t="s">
        <v>10</v>
      </c>
      <c r="F890" s="746">
        <v>3914.02</v>
      </c>
      <c r="G890" s="746"/>
      <c r="H890" s="744">
        <f t="shared" si="18"/>
        <v>313.1216</v>
      </c>
      <c r="I890" s="738"/>
      <c r="J890" s="738"/>
      <c r="K890" s="738"/>
    </row>
    <row r="891" spans="2:11" ht="15.75" x14ac:dyDescent="0.25">
      <c r="C891" s="743" t="s">
        <v>380</v>
      </c>
      <c r="D891" s="744">
        <v>1</v>
      </c>
      <c r="E891" s="745" t="s">
        <v>14</v>
      </c>
      <c r="F891" s="746">
        <v>500</v>
      </c>
      <c r="G891" s="746"/>
      <c r="H891" s="744">
        <f t="shared" si="18"/>
        <v>500</v>
      </c>
      <c r="I891" s="738"/>
      <c r="J891" s="738"/>
      <c r="K891" s="738"/>
    </row>
    <row r="892" spans="2:11" ht="15.75" x14ac:dyDescent="0.25">
      <c r="C892" s="748" t="s">
        <v>258</v>
      </c>
      <c r="D892" s="744"/>
      <c r="E892" s="745"/>
      <c r="F892" s="746"/>
      <c r="G892" s="746"/>
      <c r="H892" s="741">
        <f>SUM(H887:H891)</f>
        <v>4819.8051500000001</v>
      </c>
      <c r="I892" s="738"/>
      <c r="J892" s="738"/>
      <c r="K892" s="738"/>
    </row>
    <row r="893" spans="2:11" ht="15.75" x14ac:dyDescent="0.25">
      <c r="C893" s="743"/>
      <c r="D893" s="744"/>
      <c r="E893" s="745"/>
      <c r="F893" s="746"/>
      <c r="G893" s="746"/>
      <c r="H893" s="744"/>
      <c r="I893" s="738"/>
      <c r="J893" s="738"/>
      <c r="K893" s="738"/>
    </row>
    <row r="894" spans="2:11" ht="15.75" x14ac:dyDescent="0.25">
      <c r="C894" s="749" t="s">
        <v>381</v>
      </c>
      <c r="D894" s="744"/>
      <c r="E894" s="745"/>
      <c r="F894" s="746"/>
      <c r="G894" s="746"/>
      <c r="H894" s="744"/>
      <c r="I894" s="738"/>
      <c r="J894" s="738"/>
      <c r="K894" s="738"/>
    </row>
    <row r="895" spans="2:11" ht="15.75" x14ac:dyDescent="0.25">
      <c r="C895" s="749" t="s">
        <v>395</v>
      </c>
      <c r="D895" s="744">
        <v>1</v>
      </c>
      <c r="E895" s="745" t="s">
        <v>14</v>
      </c>
      <c r="F895" s="746">
        <f>5400*1.18</f>
        <v>6372</v>
      </c>
      <c r="G895" s="746"/>
      <c r="H895" s="744">
        <f>+F895*D895</f>
        <v>6372</v>
      </c>
      <c r="I895" s="738"/>
      <c r="J895" s="738"/>
      <c r="K895" s="738"/>
    </row>
    <row r="896" spans="2:11" ht="15.75" x14ac:dyDescent="0.25">
      <c r="C896" s="749" t="s">
        <v>398</v>
      </c>
      <c r="D896" s="744">
        <v>1</v>
      </c>
      <c r="E896" s="745" t="s">
        <v>14</v>
      </c>
      <c r="F896" s="746">
        <f>8000*1.18</f>
        <v>9440</v>
      </c>
      <c r="G896" s="746"/>
      <c r="H896" s="744">
        <f>+F896*D896</f>
        <v>9440</v>
      </c>
      <c r="I896" s="738"/>
      <c r="J896" s="738"/>
      <c r="K896" s="738"/>
    </row>
    <row r="897" spans="2:11" ht="15.75" x14ac:dyDescent="0.25">
      <c r="C897" s="749" t="s">
        <v>391</v>
      </c>
      <c r="D897" s="744">
        <v>1</v>
      </c>
      <c r="E897" s="745" t="s">
        <v>14</v>
      </c>
      <c r="F897" s="746">
        <f>3600*1.18</f>
        <v>4248</v>
      </c>
      <c r="G897" s="746"/>
      <c r="H897" s="744">
        <f>+F897*D897</f>
        <v>4248</v>
      </c>
      <c r="I897" s="738"/>
      <c r="J897" s="738"/>
      <c r="K897" s="738"/>
    </row>
    <row r="898" spans="2:11" ht="15.75" x14ac:dyDescent="0.25">
      <c r="C898" s="749" t="s">
        <v>382</v>
      </c>
      <c r="D898" s="744">
        <v>1</v>
      </c>
      <c r="E898" s="745" t="s">
        <v>14</v>
      </c>
      <c r="F898" s="746">
        <f>7000*1.18</f>
        <v>8260</v>
      </c>
      <c r="G898" s="746"/>
      <c r="H898" s="744">
        <f>+F898*D898</f>
        <v>8260</v>
      </c>
      <c r="I898" s="738"/>
      <c r="J898" s="738"/>
      <c r="K898" s="738"/>
    </row>
    <row r="899" spans="2:11" ht="15.75" x14ac:dyDescent="0.25">
      <c r="C899" s="749"/>
      <c r="D899" s="744"/>
      <c r="E899" s="745"/>
      <c r="F899" s="746"/>
      <c r="G899" s="746"/>
      <c r="H899" s="744"/>
      <c r="I899" s="738"/>
      <c r="J899" s="738"/>
      <c r="K899" s="738"/>
    </row>
    <row r="900" spans="2:11" ht="15.75" x14ac:dyDescent="0.25">
      <c r="C900" s="770" t="s">
        <v>392</v>
      </c>
      <c r="D900" s="744">
        <v>1</v>
      </c>
      <c r="E900" s="745" t="s">
        <v>14</v>
      </c>
      <c r="F900" s="746">
        <v>625</v>
      </c>
      <c r="G900" s="746"/>
      <c r="H900" s="744">
        <f t="shared" ref="H900:H901" si="19">+F900*D900</f>
        <v>625</v>
      </c>
      <c r="I900" s="738"/>
      <c r="J900" s="738"/>
      <c r="K900" s="738"/>
    </row>
    <row r="901" spans="2:11" ht="15.75" x14ac:dyDescent="0.25">
      <c r="C901" s="776" t="s">
        <v>399</v>
      </c>
      <c r="D901" s="752">
        <v>6</v>
      </c>
      <c r="E901" s="753" t="s">
        <v>12</v>
      </c>
      <c r="F901" s="746">
        <f>260*1.18</f>
        <v>306.8</v>
      </c>
      <c r="G901" s="746"/>
      <c r="H901" s="744">
        <f t="shared" si="19"/>
        <v>1840.8000000000002</v>
      </c>
      <c r="I901" s="738"/>
      <c r="J901" s="738"/>
      <c r="K901" s="738"/>
    </row>
    <row r="902" spans="2:11" ht="15.75" x14ac:dyDescent="0.25">
      <c r="C902" s="743" t="s">
        <v>378</v>
      </c>
      <c r="D902" s="744">
        <v>1</v>
      </c>
      <c r="E902" s="745" t="s">
        <v>118</v>
      </c>
      <c r="F902" s="746">
        <v>8500</v>
      </c>
      <c r="G902" s="746"/>
      <c r="H902" s="744">
        <f>+D902*F902</f>
        <v>8500</v>
      </c>
      <c r="I902" s="738"/>
      <c r="J902" s="738"/>
      <c r="K902" s="738"/>
    </row>
    <row r="903" spans="2:11" ht="15.75" x14ac:dyDescent="0.25">
      <c r="C903" s="771" t="s">
        <v>387</v>
      </c>
      <c r="D903" s="744"/>
      <c r="E903" s="745"/>
      <c r="F903" s="746"/>
      <c r="G903" s="746"/>
      <c r="H903" s="772">
        <v>7080</v>
      </c>
      <c r="I903" s="738"/>
      <c r="J903" s="738"/>
      <c r="K903" s="738"/>
    </row>
    <row r="904" spans="2:11" ht="15.75" x14ac:dyDescent="0.25">
      <c r="C904" s="749"/>
      <c r="D904" s="744"/>
      <c r="E904" s="745"/>
      <c r="F904" s="754" t="s">
        <v>62</v>
      </c>
      <c r="G904" s="754"/>
      <c r="H904" s="741">
        <f>SUM(H895:H903)</f>
        <v>46365.8</v>
      </c>
      <c r="I904" s="738"/>
      <c r="J904" s="738"/>
      <c r="K904" s="738"/>
    </row>
    <row r="905" spans="2:11" ht="26.25" x14ac:dyDescent="0.25">
      <c r="C905" s="749" t="s">
        <v>388</v>
      </c>
      <c r="D905" s="744"/>
      <c r="E905" s="745"/>
      <c r="F905" s="746"/>
      <c r="G905" s="746"/>
      <c r="H905" s="744"/>
      <c r="I905" s="738"/>
      <c r="J905" s="738"/>
      <c r="K905" s="738"/>
    </row>
    <row r="906" spans="2:11" ht="15.75" x14ac:dyDescent="0.25">
      <c r="C906" s="743"/>
      <c r="D906" s="755" t="s">
        <v>119</v>
      </c>
      <c r="E906" s="756"/>
      <c r="F906" s="757"/>
      <c r="G906" s="757"/>
      <c r="H906" s="755">
        <f>+H904+H892</f>
        <v>51185.605150000003</v>
      </c>
      <c r="I906" s="738"/>
      <c r="J906" s="738"/>
      <c r="K906" s="738"/>
    </row>
    <row r="907" spans="2:11" ht="15.75" x14ac:dyDescent="0.25">
      <c r="C907" s="758"/>
      <c r="D907" s="759"/>
      <c r="E907" s="760"/>
      <c r="F907" s="761"/>
      <c r="G907" s="761"/>
      <c r="H907" s="759"/>
      <c r="I907" s="738"/>
      <c r="J907" s="738"/>
      <c r="K907" s="738"/>
    </row>
    <row r="908" spans="2:11" ht="15.75" x14ac:dyDescent="0.25">
      <c r="C908" s="758"/>
      <c r="D908" s="759"/>
      <c r="E908" s="760"/>
      <c r="F908" s="761"/>
      <c r="G908" s="761"/>
      <c r="H908" s="759"/>
      <c r="I908" s="738"/>
      <c r="J908" s="738"/>
      <c r="K908" s="738"/>
    </row>
    <row r="909" spans="2:11" ht="15.75" x14ac:dyDescent="0.25">
      <c r="C909" s="758"/>
      <c r="D909" s="779"/>
      <c r="E909" s="780"/>
      <c r="F909" s="781"/>
      <c r="G909" s="781"/>
      <c r="H909" s="782"/>
      <c r="I909" s="738"/>
      <c r="J909" s="738"/>
      <c r="K909" s="738"/>
    </row>
    <row r="910" spans="2:11" ht="15.75" x14ac:dyDescent="0.25">
      <c r="B910" s="516" t="e">
        <f>+'[55]PRES. BUENOS AIRES'!#REF!</f>
        <v>#REF!</v>
      </c>
      <c r="C910" s="763" t="e">
        <f>+'[55]PRES. BUENOS AIRES'!#REF!</f>
        <v>#REF!</v>
      </c>
      <c r="D910" s="783"/>
      <c r="E910" s="759"/>
      <c r="F910" s="761"/>
      <c r="G910" s="761"/>
      <c r="H910" s="759"/>
      <c r="I910" s="738"/>
      <c r="J910" s="738"/>
      <c r="K910" s="738"/>
    </row>
    <row r="911" spans="2:11" ht="16.5" thickBot="1" x14ac:dyDescent="0.3">
      <c r="C911" s="763"/>
      <c r="D911" s="773"/>
      <c r="E911" s="774"/>
      <c r="F911" s="775"/>
      <c r="G911" s="775"/>
      <c r="H911" s="774"/>
      <c r="I911" s="738"/>
      <c r="J911" s="738"/>
      <c r="K911" s="738"/>
    </row>
    <row r="912" spans="2:11" ht="17.25" thickTop="1" thickBot="1" x14ac:dyDescent="0.3">
      <c r="C912" s="683" t="s">
        <v>58</v>
      </c>
      <c r="D912" s="457" t="s">
        <v>193</v>
      </c>
      <c r="E912" s="458" t="s">
        <v>194</v>
      </c>
      <c r="F912" s="458" t="s">
        <v>61</v>
      </c>
      <c r="G912" s="459" t="s">
        <v>195</v>
      </c>
      <c r="H912" s="460" t="s">
        <v>62</v>
      </c>
      <c r="I912" s="738"/>
      <c r="J912" s="738"/>
      <c r="K912" s="738"/>
    </row>
    <row r="913" spans="3:11" ht="16.5" thickTop="1" x14ac:dyDescent="0.25">
      <c r="C913" s="740" t="s">
        <v>374</v>
      </c>
      <c r="D913" s="741"/>
      <c r="E913" s="742"/>
      <c r="F913" s="742"/>
      <c r="G913" s="742"/>
      <c r="H913" s="742"/>
      <c r="I913" s="738"/>
      <c r="J913" s="738"/>
      <c r="K913" s="738"/>
    </row>
    <row r="914" spans="3:11" ht="15.75" x14ac:dyDescent="0.25">
      <c r="C914" s="743" t="s">
        <v>375</v>
      </c>
      <c r="D914" s="744">
        <v>11.78</v>
      </c>
      <c r="E914" s="745" t="s">
        <v>10</v>
      </c>
      <c r="F914" s="746">
        <v>315.58999999999997</v>
      </c>
      <c r="G914" s="746"/>
      <c r="H914" s="744">
        <f>+D914*F914</f>
        <v>3717.6501999999996</v>
      </c>
      <c r="I914" s="738">
        <f>+PI()*2^2/4*4*0.95</f>
        <v>11.938052083641214</v>
      </c>
      <c r="J914" s="738"/>
      <c r="K914" s="738"/>
    </row>
    <row r="915" spans="3:11" ht="15.75" x14ac:dyDescent="0.25">
      <c r="C915" s="743" t="s">
        <v>376</v>
      </c>
      <c r="D915" s="744">
        <f>+(D914-4.39)*0.95</f>
        <v>7.0204999999999993</v>
      </c>
      <c r="E915" s="745" t="s">
        <v>10</v>
      </c>
      <c r="F915" s="747">
        <v>126.55</v>
      </c>
      <c r="G915" s="747"/>
      <c r="H915" s="744">
        <f t="shared" ref="H915:H918" si="20">+D915*F915</f>
        <v>888.44427499999995</v>
      </c>
      <c r="I915" s="738"/>
      <c r="J915" s="738"/>
      <c r="K915" s="738"/>
    </row>
    <row r="916" spans="3:11" ht="15.75" x14ac:dyDescent="0.25">
      <c r="C916" s="743" t="s">
        <v>377</v>
      </c>
      <c r="D916" s="744">
        <f>+(D914-D915)*1.2</f>
        <v>5.7114000000000003</v>
      </c>
      <c r="E916" s="745" t="s">
        <v>10</v>
      </c>
      <c r="F916" s="746">
        <v>150</v>
      </c>
      <c r="G916" s="746"/>
      <c r="H916" s="744">
        <f t="shared" si="20"/>
        <v>856.71</v>
      </c>
      <c r="I916" s="738"/>
      <c r="J916" s="738"/>
      <c r="K916" s="738"/>
    </row>
    <row r="917" spans="3:11" ht="15.75" x14ac:dyDescent="0.25">
      <c r="C917" s="784" t="s">
        <v>379</v>
      </c>
      <c r="D917" s="772">
        <v>0.15</v>
      </c>
      <c r="E917" s="785" t="s">
        <v>10</v>
      </c>
      <c r="F917" s="786">
        <v>3914.02</v>
      </c>
      <c r="G917" s="786"/>
      <c r="H917" s="772">
        <f t="shared" si="20"/>
        <v>587.10299999999995</v>
      </c>
      <c r="I917" s="738"/>
      <c r="J917" s="738"/>
      <c r="K917" s="738"/>
    </row>
    <row r="918" spans="3:11" ht="15.75" x14ac:dyDescent="0.25">
      <c r="C918" s="743" t="s">
        <v>380</v>
      </c>
      <c r="D918" s="744">
        <v>1</v>
      </c>
      <c r="E918" s="745" t="s">
        <v>14</v>
      </c>
      <c r="F918" s="746">
        <v>500</v>
      </c>
      <c r="G918" s="746"/>
      <c r="H918" s="744">
        <f t="shared" si="20"/>
        <v>500</v>
      </c>
      <c r="I918" s="738"/>
      <c r="J918" s="738"/>
      <c r="K918" s="738"/>
    </row>
    <row r="919" spans="3:11" ht="15.75" x14ac:dyDescent="0.25">
      <c r="C919" s="748" t="s">
        <v>258</v>
      </c>
      <c r="D919" s="744"/>
      <c r="E919" s="745"/>
      <c r="F919" s="746"/>
      <c r="G919" s="746"/>
      <c r="H919" s="741">
        <f>SUM(H914:H918)</f>
        <v>6549.907475</v>
      </c>
      <c r="I919" s="738"/>
      <c r="J919" s="738"/>
      <c r="K919" s="738"/>
    </row>
    <row r="920" spans="3:11" ht="15.75" x14ac:dyDescent="0.25">
      <c r="C920" s="743"/>
      <c r="D920" s="744"/>
      <c r="E920" s="745"/>
      <c r="F920" s="746"/>
      <c r="G920" s="746"/>
      <c r="H920" s="744"/>
      <c r="I920" s="738"/>
      <c r="J920" s="738"/>
      <c r="K920" s="738"/>
    </row>
    <row r="921" spans="3:11" ht="15.75" x14ac:dyDescent="0.25">
      <c r="C921" s="749" t="s">
        <v>381</v>
      </c>
      <c r="D921" s="744"/>
      <c r="E921" s="745"/>
      <c r="F921" s="746"/>
      <c r="G921" s="746"/>
      <c r="H921" s="744"/>
      <c r="I921" s="738"/>
      <c r="J921" s="738"/>
      <c r="K921" s="738"/>
    </row>
    <row r="922" spans="3:11" ht="15.75" x14ac:dyDescent="0.25">
      <c r="C922" s="749" t="s">
        <v>400</v>
      </c>
      <c r="D922" s="744">
        <v>1</v>
      </c>
      <c r="E922" s="745" t="s">
        <v>14</v>
      </c>
      <c r="F922" s="746">
        <f>7200*1.18</f>
        <v>8496</v>
      </c>
      <c r="G922" s="746"/>
      <c r="H922" s="744">
        <f>+F922*D922</f>
        <v>8496</v>
      </c>
      <c r="I922" s="738"/>
      <c r="J922" s="738"/>
      <c r="K922" s="738"/>
    </row>
    <row r="923" spans="3:11" ht="15.75" x14ac:dyDescent="0.25">
      <c r="C923" s="749" t="s">
        <v>396</v>
      </c>
      <c r="D923" s="744">
        <v>3</v>
      </c>
      <c r="E923" s="745" t="s">
        <v>14</v>
      </c>
      <c r="F923" s="746">
        <f>4800*1.18</f>
        <v>5664</v>
      </c>
      <c r="G923" s="746"/>
      <c r="H923" s="744">
        <f>+F923*D923</f>
        <v>16992</v>
      </c>
      <c r="I923" s="738"/>
      <c r="J923" s="738"/>
      <c r="K923" s="738"/>
    </row>
    <row r="924" spans="3:11" ht="15.75" x14ac:dyDescent="0.25">
      <c r="C924" s="749" t="s">
        <v>391</v>
      </c>
      <c r="D924" s="744">
        <v>1</v>
      </c>
      <c r="E924" s="745" t="s">
        <v>14</v>
      </c>
      <c r="F924" s="746">
        <f>3600*1.18</f>
        <v>4248</v>
      </c>
      <c r="G924" s="746"/>
      <c r="H924" s="744">
        <f>+F924*D924</f>
        <v>4248</v>
      </c>
      <c r="I924" s="738"/>
      <c r="J924" s="738"/>
      <c r="K924" s="738"/>
    </row>
    <row r="925" spans="3:11" ht="15.75" x14ac:dyDescent="0.25">
      <c r="C925" s="749" t="s">
        <v>382</v>
      </c>
      <c r="D925" s="744">
        <v>1</v>
      </c>
      <c r="E925" s="745" t="s">
        <v>14</v>
      </c>
      <c r="F925" s="746">
        <f>7000*1.18</f>
        <v>8260</v>
      </c>
      <c r="G925" s="746"/>
      <c r="H925" s="744">
        <f>+F925*D925</f>
        <v>8260</v>
      </c>
      <c r="I925" s="738"/>
      <c r="J925" s="738"/>
      <c r="K925" s="738"/>
    </row>
    <row r="926" spans="3:11" ht="15.75" x14ac:dyDescent="0.25">
      <c r="C926" s="749"/>
      <c r="D926" s="744"/>
      <c r="E926" s="745"/>
      <c r="F926" s="746"/>
      <c r="G926" s="746"/>
      <c r="H926" s="744"/>
      <c r="I926" s="738"/>
      <c r="J926" s="738"/>
      <c r="K926" s="738"/>
    </row>
    <row r="927" spans="3:11" ht="15.75" x14ac:dyDescent="0.25">
      <c r="C927" s="751" t="s">
        <v>401</v>
      </c>
      <c r="D927" s="744">
        <v>1</v>
      </c>
      <c r="E927" s="745" t="s">
        <v>14</v>
      </c>
      <c r="F927" s="746">
        <v>1400</v>
      </c>
      <c r="G927" s="746"/>
      <c r="H927" s="744">
        <f t="shared" ref="H927:H928" si="21">+F927*D927</f>
        <v>1400</v>
      </c>
      <c r="I927" s="738"/>
      <c r="J927" s="738"/>
      <c r="K927" s="738"/>
    </row>
    <row r="928" spans="3:11" ht="15.75" x14ac:dyDescent="0.25">
      <c r="C928" s="787" t="s">
        <v>402</v>
      </c>
      <c r="D928" s="752">
        <v>8</v>
      </c>
      <c r="E928" s="753" t="s">
        <v>12</v>
      </c>
      <c r="F928" s="746">
        <f>260*1.18</f>
        <v>306.8</v>
      </c>
      <c r="G928" s="746"/>
      <c r="H928" s="744">
        <f t="shared" si="21"/>
        <v>2454.4</v>
      </c>
      <c r="I928" s="738"/>
      <c r="J928" s="738"/>
      <c r="K928" s="738"/>
    </row>
    <row r="929" spans="2:11" ht="15.75" x14ac:dyDescent="0.25">
      <c r="C929" s="743" t="s">
        <v>378</v>
      </c>
      <c r="D929" s="744">
        <v>1</v>
      </c>
      <c r="E929" s="745" t="s">
        <v>118</v>
      </c>
      <c r="F929" s="746">
        <v>8500</v>
      </c>
      <c r="G929" s="746"/>
      <c r="H929" s="744">
        <f>+D929*F929</f>
        <v>8500</v>
      </c>
      <c r="I929" s="738"/>
      <c r="J929" s="738"/>
      <c r="K929" s="738"/>
    </row>
    <row r="930" spans="2:11" ht="15.75" x14ac:dyDescent="0.25">
      <c r="C930" s="771" t="s">
        <v>387</v>
      </c>
      <c r="D930" s="744"/>
      <c r="E930" s="745"/>
      <c r="F930" s="746"/>
      <c r="G930" s="746"/>
      <c r="H930" s="772">
        <v>7080</v>
      </c>
      <c r="I930" s="738"/>
      <c r="J930" s="738"/>
      <c r="K930" s="738"/>
    </row>
    <row r="931" spans="2:11" ht="15.75" x14ac:dyDescent="0.25">
      <c r="C931" s="749"/>
      <c r="D931" s="744"/>
      <c r="E931" s="745"/>
      <c r="F931" s="754" t="s">
        <v>62</v>
      </c>
      <c r="G931" s="754"/>
      <c r="H931" s="741">
        <f>SUM(H922:H930)</f>
        <v>57430.400000000001</v>
      </c>
      <c r="I931" s="738"/>
      <c r="J931" s="738"/>
      <c r="K931" s="738"/>
    </row>
    <row r="932" spans="2:11" ht="26.25" x14ac:dyDescent="0.25">
      <c r="C932" s="749" t="s">
        <v>388</v>
      </c>
      <c r="D932" s="744"/>
      <c r="E932" s="745"/>
      <c r="F932" s="746"/>
      <c r="G932" s="746"/>
      <c r="H932" s="744"/>
      <c r="I932" s="738"/>
      <c r="J932" s="738"/>
      <c r="K932" s="738"/>
    </row>
    <row r="933" spans="2:11" ht="15.75" x14ac:dyDescent="0.25">
      <c r="C933" s="743"/>
      <c r="D933" s="755" t="s">
        <v>119</v>
      </c>
      <c r="E933" s="756"/>
      <c r="F933" s="757"/>
      <c r="G933" s="757"/>
      <c r="H933" s="755">
        <f>+H931+H919</f>
        <v>63980.307475000001</v>
      </c>
      <c r="I933" s="738"/>
      <c r="J933" s="738"/>
      <c r="K933" s="738"/>
    </row>
    <row r="934" spans="2:11" ht="15.75" x14ac:dyDescent="0.25">
      <c r="C934" s="788"/>
      <c r="D934" s="789"/>
      <c r="E934" s="790"/>
      <c r="F934" s="791"/>
      <c r="G934" s="791"/>
      <c r="H934" s="792"/>
      <c r="I934" s="738"/>
      <c r="J934" s="738"/>
      <c r="K934" s="738"/>
    </row>
    <row r="935" spans="2:11" s="627" customFormat="1" ht="15.75" x14ac:dyDescent="0.25">
      <c r="B935" s="622"/>
      <c r="C935" s="758"/>
      <c r="D935" s="779"/>
      <c r="E935" s="780"/>
      <c r="F935" s="781"/>
      <c r="G935" s="781"/>
      <c r="H935" s="793"/>
      <c r="I935" s="767"/>
      <c r="J935" s="767"/>
      <c r="K935" s="767"/>
    </row>
    <row r="936" spans="2:11" s="627" customFormat="1" ht="15.75" x14ac:dyDescent="0.25">
      <c r="B936" s="762" t="e">
        <f>+'[55]PRES. BUENOS AIRES'!#REF!</f>
        <v>#REF!</v>
      </c>
      <c r="C936" s="763" t="e">
        <f>+'[55]PRES. BUENOS AIRES'!#REF!</f>
        <v>#REF!</v>
      </c>
      <c r="D936" s="783"/>
      <c r="E936" s="759"/>
      <c r="F936" s="761"/>
      <c r="G936" s="761"/>
      <c r="H936" s="759"/>
      <c r="I936" s="767"/>
      <c r="J936" s="767"/>
      <c r="K936" s="767"/>
    </row>
    <row r="937" spans="2:11" ht="16.5" thickBot="1" x14ac:dyDescent="0.3">
      <c r="C937" s="763"/>
      <c r="D937" s="768"/>
      <c r="E937" s="752"/>
      <c r="F937" s="769"/>
      <c r="G937" s="769"/>
      <c r="H937" s="759"/>
      <c r="I937" s="738"/>
      <c r="J937" s="738"/>
      <c r="K937" s="738"/>
    </row>
    <row r="938" spans="2:11" ht="17.25" thickTop="1" thickBot="1" x14ac:dyDescent="0.3">
      <c r="C938" s="683" t="s">
        <v>58</v>
      </c>
      <c r="D938" s="457" t="s">
        <v>193</v>
      </c>
      <c r="E938" s="458" t="s">
        <v>194</v>
      </c>
      <c r="F938" s="458" t="s">
        <v>61</v>
      </c>
      <c r="G938" s="459" t="s">
        <v>195</v>
      </c>
      <c r="H938" s="460" t="s">
        <v>62</v>
      </c>
      <c r="I938" s="738"/>
      <c r="J938" s="738"/>
      <c r="K938" s="738"/>
    </row>
    <row r="939" spans="2:11" ht="16.5" thickTop="1" x14ac:dyDescent="0.25">
      <c r="C939" s="740" t="s">
        <v>374</v>
      </c>
      <c r="D939" s="741"/>
      <c r="E939" s="742"/>
      <c r="F939" s="742"/>
      <c r="G939" s="742"/>
      <c r="H939" s="742"/>
      <c r="I939" s="738"/>
      <c r="J939" s="738"/>
      <c r="K939" s="738"/>
    </row>
    <row r="940" spans="2:11" ht="15.75" x14ac:dyDescent="0.25">
      <c r="C940" s="743" t="s">
        <v>375</v>
      </c>
      <c r="D940" s="744">
        <v>14.92</v>
      </c>
      <c r="E940" s="745" t="s">
        <v>10</v>
      </c>
      <c r="F940" s="746">
        <v>315.58999999999997</v>
      </c>
      <c r="G940" s="746"/>
      <c r="H940" s="744">
        <f>+D940*F940</f>
        <v>4708.6027999999997</v>
      </c>
      <c r="I940" s="738">
        <f>+PI()*2^2/4*5*0.95</f>
        <v>14.922565104551516</v>
      </c>
      <c r="J940" s="738"/>
      <c r="K940" s="738"/>
    </row>
    <row r="941" spans="2:11" ht="15.75" x14ac:dyDescent="0.25">
      <c r="C941" s="743" t="s">
        <v>376</v>
      </c>
      <c r="D941" s="744">
        <f>+(D940-5.56)*0.95</f>
        <v>8.8919999999999995</v>
      </c>
      <c r="E941" s="745" t="s">
        <v>10</v>
      </c>
      <c r="F941" s="747">
        <v>126.55</v>
      </c>
      <c r="G941" s="747"/>
      <c r="H941" s="744">
        <f t="shared" ref="H941:H944" si="22">+D941*F941</f>
        <v>1125.2826</v>
      </c>
      <c r="I941" s="738">
        <f>+D940/D941</f>
        <v>1.6779127305443096</v>
      </c>
      <c r="J941" s="738"/>
      <c r="K941" s="738"/>
    </row>
    <row r="942" spans="2:11" ht="15.75" x14ac:dyDescent="0.25">
      <c r="C942" s="743" t="s">
        <v>377</v>
      </c>
      <c r="D942" s="744">
        <f>+(D940-D941)*1.2</f>
        <v>7.2336</v>
      </c>
      <c r="E942" s="745" t="s">
        <v>10</v>
      </c>
      <c r="F942" s="746">
        <v>150</v>
      </c>
      <c r="G942" s="746"/>
      <c r="H942" s="744">
        <f t="shared" si="22"/>
        <v>1085.04</v>
      </c>
      <c r="I942" s="738"/>
      <c r="J942" s="738"/>
      <c r="K942" s="738"/>
    </row>
    <row r="943" spans="2:11" ht="15.75" x14ac:dyDescent="0.25">
      <c r="C943" s="784" t="s">
        <v>379</v>
      </c>
      <c r="D943" s="772">
        <v>0.25</v>
      </c>
      <c r="E943" s="785" t="s">
        <v>10</v>
      </c>
      <c r="F943" s="786">
        <v>3914.02</v>
      </c>
      <c r="G943" s="786"/>
      <c r="H943" s="772">
        <f t="shared" si="22"/>
        <v>978.505</v>
      </c>
      <c r="I943" s="738"/>
      <c r="J943" s="738"/>
      <c r="K943" s="738"/>
    </row>
    <row r="944" spans="2:11" ht="15.75" x14ac:dyDescent="0.25">
      <c r="C944" s="743" t="s">
        <v>380</v>
      </c>
      <c r="D944" s="744">
        <v>1</v>
      </c>
      <c r="E944" s="745" t="s">
        <v>14</v>
      </c>
      <c r="F944" s="746">
        <v>500</v>
      </c>
      <c r="G944" s="746"/>
      <c r="H944" s="744">
        <f t="shared" si="22"/>
        <v>500</v>
      </c>
      <c r="I944" s="738"/>
      <c r="J944" s="738"/>
      <c r="K944" s="738"/>
    </row>
    <row r="945" spans="3:11" ht="15.75" x14ac:dyDescent="0.25">
      <c r="C945" s="748" t="s">
        <v>258</v>
      </c>
      <c r="D945" s="744"/>
      <c r="E945" s="745"/>
      <c r="F945" s="746"/>
      <c r="G945" s="746"/>
      <c r="H945" s="741">
        <f>SUM(H940:H944)</f>
        <v>8397.4303999999993</v>
      </c>
      <c r="I945" s="738"/>
      <c r="J945" s="738"/>
      <c r="K945" s="738"/>
    </row>
    <row r="946" spans="3:11" ht="15.75" x14ac:dyDescent="0.25">
      <c r="C946" s="743"/>
      <c r="D946" s="744"/>
      <c r="E946" s="745"/>
      <c r="F946" s="746"/>
      <c r="G946" s="746"/>
      <c r="H946" s="744"/>
      <c r="I946" s="738"/>
      <c r="J946" s="738"/>
      <c r="K946" s="738"/>
    </row>
    <row r="947" spans="3:11" ht="15.75" x14ac:dyDescent="0.25">
      <c r="C947" s="749" t="s">
        <v>381</v>
      </c>
      <c r="D947" s="744"/>
      <c r="E947" s="745"/>
      <c r="F947" s="746"/>
      <c r="G947" s="746"/>
      <c r="H947" s="744"/>
      <c r="I947" s="738"/>
      <c r="J947" s="738"/>
      <c r="K947" s="738"/>
    </row>
    <row r="948" spans="3:11" ht="15.75" x14ac:dyDescent="0.25">
      <c r="C948" s="749" t="s">
        <v>400</v>
      </c>
      <c r="D948" s="744">
        <v>1</v>
      </c>
      <c r="E948" s="745" t="s">
        <v>14</v>
      </c>
      <c r="F948" s="746">
        <f>7200*1.18</f>
        <v>8496</v>
      </c>
      <c r="G948" s="746"/>
      <c r="H948" s="744">
        <f>+F948*D948</f>
        <v>8496</v>
      </c>
      <c r="I948" s="738"/>
      <c r="J948" s="738"/>
      <c r="K948" s="738"/>
    </row>
    <row r="949" spans="3:11" ht="15.75" x14ac:dyDescent="0.25">
      <c r="C949" s="749" t="s">
        <v>398</v>
      </c>
      <c r="D949" s="744">
        <v>2</v>
      </c>
      <c r="E949" s="745" t="s">
        <v>14</v>
      </c>
      <c r="F949" s="746">
        <f>8000*1.18</f>
        <v>9440</v>
      </c>
      <c r="G949" s="746"/>
      <c r="H949" s="744">
        <f>+F949*D949</f>
        <v>18880</v>
      </c>
      <c r="I949" s="738"/>
      <c r="J949" s="738"/>
      <c r="K949" s="738"/>
    </row>
    <row r="950" spans="3:11" ht="15.75" x14ac:dyDescent="0.25">
      <c r="C950" s="749" t="s">
        <v>396</v>
      </c>
      <c r="D950" s="744">
        <v>1</v>
      </c>
      <c r="E950" s="745" t="s">
        <v>14</v>
      </c>
      <c r="F950" s="746">
        <f>4800*1.18</f>
        <v>5664</v>
      </c>
      <c r="G950" s="746"/>
      <c r="H950" s="744">
        <f>+F950*D950</f>
        <v>5664</v>
      </c>
      <c r="I950" s="738"/>
      <c r="J950" s="738"/>
      <c r="K950" s="738"/>
    </row>
    <row r="951" spans="3:11" ht="15.75" x14ac:dyDescent="0.25">
      <c r="C951" s="749" t="s">
        <v>391</v>
      </c>
      <c r="D951" s="744">
        <v>1</v>
      </c>
      <c r="E951" s="745" t="s">
        <v>14</v>
      </c>
      <c r="F951" s="746">
        <f>3600*1.18</f>
        <v>4248</v>
      </c>
      <c r="G951" s="746"/>
      <c r="H951" s="744">
        <f>+F951*D951</f>
        <v>4248</v>
      </c>
      <c r="I951" s="738"/>
      <c r="J951" s="738"/>
      <c r="K951" s="738"/>
    </row>
    <row r="952" spans="3:11" ht="15.75" x14ac:dyDescent="0.25">
      <c r="C952" s="749" t="s">
        <v>382</v>
      </c>
      <c r="D952" s="744">
        <v>1</v>
      </c>
      <c r="E952" s="745" t="s">
        <v>14</v>
      </c>
      <c r="F952" s="746">
        <f>7000*1.18</f>
        <v>8260</v>
      </c>
      <c r="G952" s="746"/>
      <c r="H952" s="744">
        <f>+F952*D952</f>
        <v>8260</v>
      </c>
      <c r="I952" s="738"/>
      <c r="J952" s="738"/>
      <c r="K952" s="738"/>
    </row>
    <row r="953" spans="3:11" ht="15.75" x14ac:dyDescent="0.25">
      <c r="C953" s="749"/>
      <c r="D953" s="744"/>
      <c r="E953" s="745"/>
      <c r="F953" s="746"/>
      <c r="G953" s="746"/>
      <c r="H953" s="744"/>
      <c r="I953" s="738"/>
      <c r="J953" s="738"/>
      <c r="K953" s="738"/>
    </row>
    <row r="954" spans="3:11" ht="15.75" x14ac:dyDescent="0.25">
      <c r="C954" s="770" t="s">
        <v>401</v>
      </c>
      <c r="D954" s="744">
        <v>1</v>
      </c>
      <c r="E954" s="745" t="s">
        <v>14</v>
      </c>
      <c r="F954" s="746">
        <v>1500</v>
      </c>
      <c r="G954" s="746"/>
      <c r="H954" s="744">
        <f t="shared" ref="H954:H955" si="23">+F954*D954</f>
        <v>1500</v>
      </c>
      <c r="I954" s="738"/>
      <c r="J954" s="738"/>
      <c r="K954" s="738"/>
    </row>
    <row r="955" spans="3:11" ht="15.75" x14ac:dyDescent="0.25">
      <c r="C955" s="776" t="s">
        <v>403</v>
      </c>
      <c r="D955" s="752">
        <v>10</v>
      </c>
      <c r="E955" s="753" t="s">
        <v>12</v>
      </c>
      <c r="F955" s="746">
        <f>260*1.18</f>
        <v>306.8</v>
      </c>
      <c r="G955" s="746"/>
      <c r="H955" s="744">
        <f t="shared" si="23"/>
        <v>3068</v>
      </c>
      <c r="I955" s="738"/>
      <c r="J955" s="738"/>
      <c r="K955" s="738"/>
    </row>
    <row r="956" spans="3:11" ht="15.75" x14ac:dyDescent="0.25">
      <c r="C956" s="743" t="s">
        <v>378</v>
      </c>
      <c r="D956" s="744">
        <v>1</v>
      </c>
      <c r="E956" s="745" t="s">
        <v>118</v>
      </c>
      <c r="F956" s="746">
        <v>8500</v>
      </c>
      <c r="G956" s="746"/>
      <c r="H956" s="744">
        <f>+D956*F956</f>
        <v>8500</v>
      </c>
      <c r="I956" s="738"/>
      <c r="J956" s="738"/>
      <c r="K956" s="738"/>
    </row>
    <row r="957" spans="3:11" ht="15.75" x14ac:dyDescent="0.25">
      <c r="C957" s="771" t="s">
        <v>387</v>
      </c>
      <c r="D957" s="744"/>
      <c r="E957" s="745"/>
      <c r="F957" s="746"/>
      <c r="G957" s="746"/>
      <c r="H957" s="772">
        <v>7080</v>
      </c>
      <c r="I957" s="738"/>
      <c r="J957" s="738"/>
      <c r="K957" s="738"/>
    </row>
    <row r="958" spans="3:11" ht="15.75" x14ac:dyDescent="0.25">
      <c r="C958" s="749"/>
      <c r="D958" s="744"/>
      <c r="E958" s="745"/>
      <c r="F958" s="754" t="s">
        <v>62</v>
      </c>
      <c r="G958" s="754"/>
      <c r="H958" s="741">
        <f>SUM(H948:H957)</f>
        <v>65696</v>
      </c>
      <c r="I958" s="738"/>
      <c r="J958" s="738"/>
      <c r="K958" s="738"/>
    </row>
    <row r="959" spans="3:11" ht="26.25" x14ac:dyDescent="0.25">
      <c r="C959" s="749" t="s">
        <v>388</v>
      </c>
      <c r="D959" s="744"/>
      <c r="E959" s="745"/>
      <c r="F959" s="746"/>
      <c r="G959" s="746"/>
      <c r="H959" s="744"/>
      <c r="I959" s="738"/>
      <c r="J959" s="738"/>
      <c r="K959" s="738"/>
    </row>
    <row r="960" spans="3:11" ht="15.75" x14ac:dyDescent="0.25">
      <c r="C960" s="743"/>
      <c r="D960" s="755" t="s">
        <v>119</v>
      </c>
      <c r="E960" s="756"/>
      <c r="F960" s="757"/>
      <c r="G960" s="757"/>
      <c r="H960" s="755">
        <f>+H958+H945</f>
        <v>74093.430399999997</v>
      </c>
      <c r="I960" s="738"/>
      <c r="J960" s="738"/>
      <c r="K960" s="738"/>
    </row>
    <row r="961" spans="2:11" ht="15.75" x14ac:dyDescent="0.25">
      <c r="C961" s="794"/>
      <c r="D961" s="794"/>
      <c r="E961" s="794"/>
      <c r="F961" s="794"/>
      <c r="G961" s="794"/>
      <c r="H961" s="794"/>
      <c r="I961" s="738"/>
      <c r="J961" s="738"/>
      <c r="K961" s="738"/>
    </row>
    <row r="962" spans="2:11" ht="15.75" x14ac:dyDescent="0.25">
      <c r="C962" s="794"/>
      <c r="D962" s="794"/>
      <c r="E962" s="794"/>
      <c r="F962" s="794"/>
      <c r="G962" s="794"/>
      <c r="H962" s="794"/>
      <c r="I962" s="738"/>
      <c r="J962" s="738"/>
      <c r="K962" s="738"/>
    </row>
    <row r="963" spans="2:11" s="627" customFormat="1" ht="15.75" x14ac:dyDescent="0.25">
      <c r="B963" s="762" t="e">
        <f>+'[55]PRES. BUENOS AIRES'!#REF!</f>
        <v>#REF!</v>
      </c>
      <c r="C963" s="763" t="e">
        <f>+'[55]PRES. BUENOS AIRES'!#REF!</f>
        <v>#REF!</v>
      </c>
      <c r="D963" s="783"/>
      <c r="E963" s="759"/>
      <c r="F963" s="761"/>
      <c r="G963" s="761"/>
      <c r="H963" s="759"/>
      <c r="I963" s="767"/>
      <c r="J963" s="767"/>
      <c r="K963" s="767"/>
    </row>
    <row r="964" spans="2:11" ht="16.5" thickBot="1" x14ac:dyDescent="0.3">
      <c r="C964" s="763"/>
      <c r="D964" s="768"/>
      <c r="E964" s="752"/>
      <c r="F964" s="769"/>
      <c r="G964" s="769"/>
      <c r="H964" s="759"/>
      <c r="I964" s="738"/>
      <c r="J964" s="738"/>
      <c r="K964" s="738"/>
    </row>
    <row r="965" spans="2:11" ht="17.25" thickTop="1" thickBot="1" x14ac:dyDescent="0.3">
      <c r="C965" s="683" t="s">
        <v>58</v>
      </c>
      <c r="D965" s="457" t="s">
        <v>193</v>
      </c>
      <c r="E965" s="458" t="s">
        <v>194</v>
      </c>
      <c r="F965" s="458" t="s">
        <v>61</v>
      </c>
      <c r="G965" s="459" t="s">
        <v>195</v>
      </c>
      <c r="H965" s="460" t="s">
        <v>62</v>
      </c>
      <c r="I965" s="738"/>
      <c r="J965" s="738"/>
      <c r="K965" s="738"/>
    </row>
    <row r="966" spans="2:11" ht="16.5" thickTop="1" x14ac:dyDescent="0.25">
      <c r="C966" s="740" t="s">
        <v>374</v>
      </c>
      <c r="D966" s="741"/>
      <c r="E966" s="742"/>
      <c r="F966" s="742"/>
      <c r="G966" s="742"/>
      <c r="H966" s="742"/>
      <c r="I966" s="738"/>
      <c r="J966" s="738"/>
      <c r="K966" s="738"/>
    </row>
    <row r="967" spans="2:11" ht="15.75" x14ac:dyDescent="0.25">
      <c r="C967" s="743" t="s">
        <v>375</v>
      </c>
      <c r="D967" s="744">
        <f>+ROUND(I967,2)</f>
        <v>18.850000000000001</v>
      </c>
      <c r="E967" s="745" t="s">
        <v>10</v>
      </c>
      <c r="F967" s="746">
        <v>315.58999999999997</v>
      </c>
      <c r="G967" s="746"/>
      <c r="H967" s="744">
        <f>+D967*F967</f>
        <v>5948.8715000000002</v>
      </c>
      <c r="I967" s="738">
        <f>+PI()*(1.2+0.8)^2/4*6</f>
        <v>18.849555921538759</v>
      </c>
      <c r="J967" s="738"/>
      <c r="K967" s="738"/>
    </row>
    <row r="968" spans="2:11" ht="15.75" x14ac:dyDescent="0.25">
      <c r="C968" s="743" t="s">
        <v>376</v>
      </c>
      <c r="D968" s="744">
        <f>+(D967-7.02)*0.95</f>
        <v>11.238500000000002</v>
      </c>
      <c r="E968" s="745" t="s">
        <v>10</v>
      </c>
      <c r="F968" s="747">
        <v>126.55</v>
      </c>
      <c r="G968" s="747"/>
      <c r="H968" s="744">
        <f t="shared" ref="H968:H971" si="24">+D968*F968</f>
        <v>1422.2321750000003</v>
      </c>
      <c r="I968" s="738">
        <f>+D967-(D967/(1.6779*0.95))</f>
        <v>7.0244411090303984</v>
      </c>
      <c r="J968" s="738"/>
      <c r="K968" s="738"/>
    </row>
    <row r="969" spans="2:11" ht="15.75" x14ac:dyDescent="0.25">
      <c r="C969" s="743" t="s">
        <v>377</v>
      </c>
      <c r="D969" s="744">
        <f>+(D967-D968)*1.2</f>
        <v>9.133799999999999</v>
      </c>
      <c r="E969" s="745" t="s">
        <v>10</v>
      </c>
      <c r="F969" s="746">
        <v>150</v>
      </c>
      <c r="G969" s="746"/>
      <c r="H969" s="744">
        <f t="shared" si="24"/>
        <v>1370.07</v>
      </c>
      <c r="I969" s="738"/>
      <c r="J969" s="738"/>
      <c r="K969" s="738"/>
    </row>
    <row r="970" spans="2:11" ht="15.75" x14ac:dyDescent="0.25">
      <c r="C970" s="784" t="s">
        <v>379</v>
      </c>
      <c r="D970" s="772">
        <v>0.35</v>
      </c>
      <c r="E970" s="785" t="s">
        <v>10</v>
      </c>
      <c r="F970" s="786">
        <v>3914.02</v>
      </c>
      <c r="G970" s="786"/>
      <c r="H970" s="772">
        <f t="shared" si="24"/>
        <v>1369.9069999999999</v>
      </c>
      <c r="I970" s="738"/>
      <c r="J970" s="738"/>
      <c r="K970" s="738"/>
    </row>
    <row r="971" spans="2:11" ht="15.75" x14ac:dyDescent="0.25">
      <c r="C971" s="743" t="s">
        <v>380</v>
      </c>
      <c r="D971" s="744">
        <v>1</v>
      </c>
      <c r="E971" s="745" t="s">
        <v>14</v>
      </c>
      <c r="F971" s="746">
        <v>500</v>
      </c>
      <c r="G971" s="746"/>
      <c r="H971" s="744">
        <f t="shared" si="24"/>
        <v>500</v>
      </c>
      <c r="I971" s="738"/>
      <c r="J971" s="738"/>
      <c r="K971" s="738"/>
    </row>
    <row r="972" spans="2:11" ht="15.75" x14ac:dyDescent="0.25">
      <c r="C972" s="748" t="s">
        <v>258</v>
      </c>
      <c r="D972" s="744"/>
      <c r="E972" s="745"/>
      <c r="F972" s="746"/>
      <c r="G972" s="746"/>
      <c r="H972" s="741">
        <f>SUM(H967:H971)</f>
        <v>10611.080674999999</v>
      </c>
      <c r="I972" s="738"/>
      <c r="J972" s="738"/>
      <c r="K972" s="738"/>
    </row>
    <row r="973" spans="2:11" ht="15.75" x14ac:dyDescent="0.25">
      <c r="C973" s="743"/>
      <c r="D973" s="744"/>
      <c r="E973" s="745"/>
      <c r="F973" s="746"/>
      <c r="G973" s="746"/>
      <c r="H973" s="744"/>
      <c r="I973" s="738"/>
      <c r="J973" s="738"/>
      <c r="K973" s="738"/>
    </row>
    <row r="974" spans="2:11" ht="15.75" x14ac:dyDescent="0.25">
      <c r="C974" s="749" t="s">
        <v>381</v>
      </c>
      <c r="D974" s="744"/>
      <c r="E974" s="745"/>
      <c r="F974" s="746"/>
      <c r="G974" s="746"/>
      <c r="H974" s="744"/>
      <c r="I974" s="738"/>
      <c r="J974" s="738"/>
      <c r="K974" s="738"/>
    </row>
    <row r="975" spans="2:11" ht="15.75" x14ac:dyDescent="0.25">
      <c r="C975" s="749" t="s">
        <v>400</v>
      </c>
      <c r="D975" s="744">
        <v>1</v>
      </c>
      <c r="E975" s="745" t="s">
        <v>14</v>
      </c>
      <c r="F975" s="746">
        <f>7200*1.18</f>
        <v>8496</v>
      </c>
      <c r="G975" s="746"/>
      <c r="H975" s="744">
        <f>+F975*D975</f>
        <v>8496</v>
      </c>
      <c r="I975" s="738"/>
      <c r="J975" s="738">
        <v>0.9</v>
      </c>
      <c r="K975" s="738">
        <f>+J975*D975</f>
        <v>0.9</v>
      </c>
    </row>
    <row r="976" spans="2:11" ht="15.75" x14ac:dyDescent="0.25">
      <c r="C976" s="749" t="s">
        <v>398</v>
      </c>
      <c r="D976" s="744">
        <v>2</v>
      </c>
      <c r="E976" s="745" t="s">
        <v>14</v>
      </c>
      <c r="F976" s="746">
        <f>8000*1.18</f>
        <v>9440</v>
      </c>
      <c r="G976" s="746"/>
      <c r="H976" s="744">
        <f>+F976*D976</f>
        <v>18880</v>
      </c>
      <c r="I976" s="738"/>
      <c r="J976" s="738">
        <v>1.1000000000000001</v>
      </c>
      <c r="K976" s="738">
        <f t="shared" ref="K976:K979" si="25">+J976*D976</f>
        <v>2.2000000000000002</v>
      </c>
    </row>
    <row r="977" spans="2:11" ht="15.75" x14ac:dyDescent="0.25">
      <c r="C977" s="749" t="s">
        <v>396</v>
      </c>
      <c r="D977" s="744">
        <v>3</v>
      </c>
      <c r="E977" s="745" t="s">
        <v>14</v>
      </c>
      <c r="F977" s="746">
        <f>4800*1.18</f>
        <v>5664</v>
      </c>
      <c r="G977" s="746"/>
      <c r="H977" s="744">
        <f>+F977*D977</f>
        <v>16992</v>
      </c>
      <c r="I977" s="738"/>
      <c r="J977" s="738">
        <v>0.6</v>
      </c>
      <c r="K977" s="738">
        <f t="shared" si="25"/>
        <v>1.7999999999999998</v>
      </c>
    </row>
    <row r="978" spans="2:11" ht="15.75" x14ac:dyDescent="0.25">
      <c r="C978" s="749" t="s">
        <v>391</v>
      </c>
      <c r="D978" s="744">
        <v>1</v>
      </c>
      <c r="E978" s="745" t="s">
        <v>14</v>
      </c>
      <c r="F978" s="746">
        <f>3600*1.18</f>
        <v>4248</v>
      </c>
      <c r="G978" s="746"/>
      <c r="H978" s="744">
        <f>+F978*D978</f>
        <v>4248</v>
      </c>
      <c r="I978" s="738"/>
      <c r="J978" s="738">
        <v>0.45</v>
      </c>
      <c r="K978" s="738">
        <f t="shared" si="25"/>
        <v>0.45</v>
      </c>
    </row>
    <row r="979" spans="2:11" ht="15.75" x14ac:dyDescent="0.25">
      <c r="C979" s="749" t="s">
        <v>382</v>
      </c>
      <c r="D979" s="744">
        <v>1</v>
      </c>
      <c r="E979" s="745" t="s">
        <v>14</v>
      </c>
      <c r="F979" s="746">
        <f>7000*1.18</f>
        <v>8260</v>
      </c>
      <c r="G979" s="746"/>
      <c r="H979" s="744">
        <f>+F979*D979</f>
        <v>8260</v>
      </c>
      <c r="I979" s="738"/>
      <c r="J979" s="738">
        <v>0.6</v>
      </c>
      <c r="K979" s="738">
        <f t="shared" si="25"/>
        <v>0.6</v>
      </c>
    </row>
    <row r="980" spans="2:11" ht="15.75" x14ac:dyDescent="0.25">
      <c r="C980" s="749"/>
      <c r="D980" s="744"/>
      <c r="E980" s="745"/>
      <c r="F980" s="746"/>
      <c r="G980" s="746"/>
      <c r="H980" s="744"/>
      <c r="I980" s="738"/>
      <c r="J980" s="738"/>
      <c r="K980" s="738">
        <f>SUM(K975:K979)</f>
        <v>5.95</v>
      </c>
    </row>
    <row r="981" spans="2:11" ht="15.75" x14ac:dyDescent="0.25">
      <c r="C981" s="770" t="s">
        <v>401</v>
      </c>
      <c r="D981" s="744">
        <v>1</v>
      </c>
      <c r="E981" s="745" t="s">
        <v>14</v>
      </c>
      <c r="F981" s="746">
        <v>1500</v>
      </c>
      <c r="G981" s="746"/>
      <c r="H981" s="744">
        <f t="shared" ref="H981:H982" si="26">+F981*D981</f>
        <v>1500</v>
      </c>
      <c r="I981" s="738"/>
      <c r="J981" s="738"/>
      <c r="K981" s="738"/>
    </row>
    <row r="982" spans="2:11" ht="15.75" x14ac:dyDescent="0.25">
      <c r="C982" s="776" t="s">
        <v>403</v>
      </c>
      <c r="D982" s="752">
        <v>10</v>
      </c>
      <c r="E982" s="753" t="s">
        <v>12</v>
      </c>
      <c r="F982" s="746">
        <f>260*1.18</f>
        <v>306.8</v>
      </c>
      <c r="G982" s="746"/>
      <c r="H982" s="744">
        <f t="shared" si="26"/>
        <v>3068</v>
      </c>
      <c r="I982" s="738"/>
      <c r="J982" s="738"/>
      <c r="K982" s="738"/>
    </row>
    <row r="983" spans="2:11" ht="15.75" x14ac:dyDescent="0.25">
      <c r="C983" s="743" t="s">
        <v>378</v>
      </c>
      <c r="D983" s="744">
        <v>1</v>
      </c>
      <c r="E983" s="745" t="s">
        <v>118</v>
      </c>
      <c r="F983" s="746">
        <v>8500</v>
      </c>
      <c r="G983" s="746"/>
      <c r="H983" s="744">
        <f>+D983*F983</f>
        <v>8500</v>
      </c>
      <c r="I983" s="738"/>
      <c r="J983" s="738"/>
      <c r="K983" s="738"/>
    </row>
    <row r="984" spans="2:11" ht="15.75" x14ac:dyDescent="0.25">
      <c r="C984" s="771" t="s">
        <v>387</v>
      </c>
      <c r="D984" s="744"/>
      <c r="E984" s="745"/>
      <c r="F984" s="746"/>
      <c r="G984" s="746"/>
      <c r="H984" s="772">
        <v>7080</v>
      </c>
      <c r="I984" s="738"/>
      <c r="J984" s="738"/>
      <c r="K984" s="738"/>
    </row>
    <row r="985" spans="2:11" ht="15.75" x14ac:dyDescent="0.25">
      <c r="C985" s="749"/>
      <c r="D985" s="744"/>
      <c r="E985" s="745"/>
      <c r="F985" s="754" t="s">
        <v>62</v>
      </c>
      <c r="G985" s="754"/>
      <c r="H985" s="741">
        <f>SUM(H975:H984)</f>
        <v>77024</v>
      </c>
      <c r="I985" s="738"/>
      <c r="J985" s="738"/>
      <c r="K985" s="738"/>
    </row>
    <row r="986" spans="2:11" ht="26.25" x14ac:dyDescent="0.25">
      <c r="C986" s="749" t="s">
        <v>388</v>
      </c>
      <c r="D986" s="744"/>
      <c r="E986" s="745"/>
      <c r="F986" s="746"/>
      <c r="G986" s="746"/>
      <c r="H986" s="744"/>
      <c r="I986" s="738"/>
      <c r="J986" s="738"/>
      <c r="K986" s="738"/>
    </row>
    <row r="987" spans="2:11" ht="15.75" x14ac:dyDescent="0.25">
      <c r="C987" s="743"/>
      <c r="D987" s="755" t="s">
        <v>119</v>
      </c>
      <c r="E987" s="756"/>
      <c r="F987" s="757"/>
      <c r="G987" s="757"/>
      <c r="H987" s="755">
        <f>+H985+H972</f>
        <v>87635.080675000005</v>
      </c>
      <c r="I987" s="738"/>
      <c r="J987" s="738"/>
      <c r="K987" s="738"/>
    </row>
    <row r="988" spans="2:11" ht="15.75" x14ac:dyDescent="0.25">
      <c r="C988" s="794"/>
      <c r="D988" s="794"/>
      <c r="E988" s="794"/>
      <c r="F988" s="794"/>
      <c r="G988" s="794"/>
      <c r="H988" s="794"/>
      <c r="I988" s="738"/>
      <c r="J988" s="738"/>
      <c r="K988" s="738"/>
    </row>
    <row r="989" spans="2:11" s="627" customFormat="1" ht="15.75" x14ac:dyDescent="0.25">
      <c r="B989" s="762" t="e">
        <f>+'[55]PRES. BUENOS AIRES'!#REF!</f>
        <v>#REF!</v>
      </c>
      <c r="C989" s="763" t="e">
        <f>+'[55]PRES. BUENOS AIRES'!#REF!</f>
        <v>#REF!</v>
      </c>
      <c r="D989" s="783"/>
      <c r="E989" s="759"/>
      <c r="F989" s="761"/>
      <c r="G989" s="761"/>
      <c r="H989" s="759"/>
      <c r="I989" s="767"/>
      <c r="J989" s="767"/>
      <c r="K989" s="767"/>
    </row>
    <row r="990" spans="2:11" ht="16.5" thickBot="1" x14ac:dyDescent="0.3">
      <c r="C990" s="763"/>
      <c r="D990" s="768"/>
      <c r="E990" s="752"/>
      <c r="F990" s="769"/>
      <c r="G990" s="769"/>
      <c r="H990" s="759"/>
      <c r="I990" s="738"/>
      <c r="J990" s="738"/>
      <c r="K990" s="738"/>
    </row>
    <row r="991" spans="2:11" ht="17.25" thickTop="1" thickBot="1" x14ac:dyDescent="0.3">
      <c r="C991" s="683" t="s">
        <v>58</v>
      </c>
      <c r="D991" s="457" t="s">
        <v>193</v>
      </c>
      <c r="E991" s="458" t="s">
        <v>194</v>
      </c>
      <c r="F991" s="458" t="s">
        <v>61</v>
      </c>
      <c r="G991" s="459" t="s">
        <v>195</v>
      </c>
      <c r="H991" s="460" t="s">
        <v>62</v>
      </c>
      <c r="I991" s="738"/>
      <c r="J991" s="738"/>
      <c r="K991" s="738"/>
    </row>
    <row r="992" spans="2:11" ht="16.5" thickTop="1" x14ac:dyDescent="0.25">
      <c r="C992" s="740" t="s">
        <v>374</v>
      </c>
      <c r="D992" s="741"/>
      <c r="E992" s="742"/>
      <c r="F992" s="742"/>
      <c r="G992" s="742"/>
      <c r="H992" s="742"/>
      <c r="I992" s="738"/>
      <c r="J992" s="738"/>
      <c r="K992" s="738"/>
    </row>
    <row r="993" spans="3:11" ht="15.75" x14ac:dyDescent="0.25">
      <c r="C993" s="743" t="s">
        <v>375</v>
      </c>
      <c r="D993" s="744">
        <f>+ROUND(I993,2)</f>
        <v>20.420000000000002</v>
      </c>
      <c r="E993" s="745" t="s">
        <v>10</v>
      </c>
      <c r="F993" s="746">
        <v>315.58999999999997</v>
      </c>
      <c r="G993" s="746"/>
      <c r="H993" s="744">
        <f>+D993*F993</f>
        <v>6444.3478000000005</v>
      </c>
      <c r="I993" s="738">
        <f>+PI()*(1.2+0.8)^2/4*6.5</f>
        <v>20.420352248333657</v>
      </c>
      <c r="J993" s="738"/>
      <c r="K993" s="738"/>
    </row>
    <row r="994" spans="3:11" ht="15.75" x14ac:dyDescent="0.25">
      <c r="C994" s="743" t="s">
        <v>376</v>
      </c>
      <c r="D994" s="744">
        <f>+(D993-8.19)*0.95</f>
        <v>11.618500000000001</v>
      </c>
      <c r="E994" s="745" t="s">
        <v>10</v>
      </c>
      <c r="F994" s="747">
        <v>126.55</v>
      </c>
      <c r="G994" s="747"/>
      <c r="H994" s="744">
        <f t="shared" ref="H994:H997" si="27">+D994*F994</f>
        <v>1470.321175</v>
      </c>
      <c r="I994" s="738">
        <f>+D993-(D993/(1.6779*0.95))</f>
        <v>7.6095006602865105</v>
      </c>
      <c r="J994" s="738"/>
      <c r="K994" s="738"/>
    </row>
    <row r="995" spans="3:11" ht="15.75" x14ac:dyDescent="0.25">
      <c r="C995" s="743" t="s">
        <v>377</v>
      </c>
      <c r="D995" s="744">
        <f>+(D993-D994)*1.2</f>
        <v>10.5618</v>
      </c>
      <c r="E995" s="745" t="s">
        <v>10</v>
      </c>
      <c r="F995" s="746">
        <v>150</v>
      </c>
      <c r="G995" s="746"/>
      <c r="H995" s="744">
        <f t="shared" si="27"/>
        <v>1584.27</v>
      </c>
      <c r="I995" s="738"/>
      <c r="J995" s="738"/>
      <c r="K995" s="738"/>
    </row>
    <row r="996" spans="3:11" ht="15.75" x14ac:dyDescent="0.25">
      <c r="C996" s="784" t="s">
        <v>379</v>
      </c>
      <c r="D996" s="772">
        <v>0.45</v>
      </c>
      <c r="E996" s="785" t="s">
        <v>10</v>
      </c>
      <c r="F996" s="786">
        <v>3914.02</v>
      </c>
      <c r="G996" s="786"/>
      <c r="H996" s="772">
        <f t="shared" si="27"/>
        <v>1761.309</v>
      </c>
      <c r="I996" s="738"/>
      <c r="J996" s="738"/>
      <c r="K996" s="738"/>
    </row>
    <row r="997" spans="3:11" ht="15.75" x14ac:dyDescent="0.25">
      <c r="C997" s="743" t="s">
        <v>380</v>
      </c>
      <c r="D997" s="744">
        <v>1</v>
      </c>
      <c r="E997" s="745" t="s">
        <v>14</v>
      </c>
      <c r="F997" s="746">
        <v>500</v>
      </c>
      <c r="G997" s="746"/>
      <c r="H997" s="744">
        <f t="shared" si="27"/>
        <v>500</v>
      </c>
      <c r="I997" s="738"/>
      <c r="J997" s="738"/>
      <c r="K997" s="738"/>
    </row>
    <row r="998" spans="3:11" ht="15.75" x14ac:dyDescent="0.25">
      <c r="C998" s="748" t="s">
        <v>258</v>
      </c>
      <c r="D998" s="744"/>
      <c r="E998" s="745"/>
      <c r="F998" s="746"/>
      <c r="G998" s="746"/>
      <c r="H998" s="741">
        <f>SUM(H993:H997)</f>
        <v>11760.247975</v>
      </c>
      <c r="I998" s="738"/>
      <c r="J998" s="738"/>
      <c r="K998" s="738"/>
    </row>
    <row r="999" spans="3:11" ht="15.75" x14ac:dyDescent="0.25">
      <c r="C999" s="743"/>
      <c r="D999" s="744"/>
      <c r="E999" s="745"/>
      <c r="F999" s="746"/>
      <c r="G999" s="746"/>
      <c r="H999" s="744"/>
      <c r="I999" s="738"/>
      <c r="J999" s="738"/>
      <c r="K999" s="738"/>
    </row>
    <row r="1000" spans="3:11" ht="15.75" x14ac:dyDescent="0.25">
      <c r="C1000" s="749" t="s">
        <v>381</v>
      </c>
      <c r="D1000" s="744"/>
      <c r="E1000" s="745"/>
      <c r="F1000" s="746"/>
      <c r="G1000" s="746"/>
      <c r="H1000" s="744"/>
      <c r="I1000" s="738"/>
      <c r="J1000" s="738"/>
      <c r="K1000" s="738"/>
    </row>
    <row r="1001" spans="3:11" ht="15.75" x14ac:dyDescent="0.25">
      <c r="C1001" s="749" t="s">
        <v>400</v>
      </c>
      <c r="D1001" s="744">
        <v>1</v>
      </c>
      <c r="E1001" s="745" t="s">
        <v>14</v>
      </c>
      <c r="F1001" s="746">
        <f>7200*1.18</f>
        <v>8496</v>
      </c>
      <c r="G1001" s="746"/>
      <c r="H1001" s="744">
        <f>+F1001*D1001</f>
        <v>8496</v>
      </c>
      <c r="I1001" s="738"/>
      <c r="J1001" s="738">
        <v>0.9</v>
      </c>
      <c r="K1001" s="738">
        <f>+J1001*D1001</f>
        <v>0.9</v>
      </c>
    </row>
    <row r="1002" spans="3:11" ht="15.75" x14ac:dyDescent="0.25">
      <c r="C1002" s="749" t="s">
        <v>398</v>
      </c>
      <c r="D1002" s="744">
        <v>3</v>
      </c>
      <c r="E1002" s="745" t="s">
        <v>14</v>
      </c>
      <c r="F1002" s="746">
        <f>8000*1.18</f>
        <v>9440</v>
      </c>
      <c r="G1002" s="746"/>
      <c r="H1002" s="744">
        <f>+F1002*D1002</f>
        <v>28320</v>
      </c>
      <c r="I1002" s="738"/>
      <c r="J1002" s="738">
        <v>1.1000000000000001</v>
      </c>
      <c r="K1002" s="738">
        <f t="shared" ref="K1002:K1005" si="28">+J1002*D1002</f>
        <v>3.3000000000000003</v>
      </c>
    </row>
    <row r="1003" spans="3:11" ht="15.75" x14ac:dyDescent="0.25">
      <c r="C1003" s="749" t="s">
        <v>396</v>
      </c>
      <c r="D1003" s="744">
        <v>2</v>
      </c>
      <c r="E1003" s="745" t="s">
        <v>14</v>
      </c>
      <c r="F1003" s="746">
        <f>4800*1.18</f>
        <v>5664</v>
      </c>
      <c r="G1003" s="746"/>
      <c r="H1003" s="744">
        <f>+F1003*D1003</f>
        <v>11328</v>
      </c>
      <c r="I1003" s="738"/>
      <c r="J1003" s="738">
        <v>0.6</v>
      </c>
      <c r="K1003" s="738">
        <f t="shared" si="28"/>
        <v>1.2</v>
      </c>
    </row>
    <row r="1004" spans="3:11" ht="15.75" x14ac:dyDescent="0.25">
      <c r="C1004" s="749" t="s">
        <v>391</v>
      </c>
      <c r="D1004" s="744">
        <v>1</v>
      </c>
      <c r="E1004" s="745" t="s">
        <v>14</v>
      </c>
      <c r="F1004" s="746">
        <f>3600*1.18</f>
        <v>4248</v>
      </c>
      <c r="G1004" s="746"/>
      <c r="H1004" s="744">
        <f>+F1004*D1004</f>
        <v>4248</v>
      </c>
      <c r="I1004" s="738"/>
      <c r="J1004" s="738">
        <v>0.45</v>
      </c>
      <c r="K1004" s="738">
        <f t="shared" si="28"/>
        <v>0.45</v>
      </c>
    </row>
    <row r="1005" spans="3:11" ht="15.75" x14ac:dyDescent="0.25">
      <c r="C1005" s="749" t="s">
        <v>382</v>
      </c>
      <c r="D1005" s="744">
        <v>1</v>
      </c>
      <c r="E1005" s="745" t="s">
        <v>14</v>
      </c>
      <c r="F1005" s="746">
        <f>7000*1.18</f>
        <v>8260</v>
      </c>
      <c r="G1005" s="746"/>
      <c r="H1005" s="744">
        <f>+F1005*D1005</f>
        <v>8260</v>
      </c>
      <c r="I1005" s="738"/>
      <c r="J1005" s="738">
        <v>0.6</v>
      </c>
      <c r="K1005" s="738">
        <f t="shared" si="28"/>
        <v>0.6</v>
      </c>
    </row>
    <row r="1006" spans="3:11" ht="15.75" x14ac:dyDescent="0.25">
      <c r="C1006" s="749"/>
      <c r="D1006" s="744"/>
      <c r="E1006" s="745"/>
      <c r="F1006" s="746"/>
      <c r="G1006" s="746"/>
      <c r="H1006" s="744"/>
      <c r="I1006" s="738"/>
      <c r="J1006" s="738"/>
      <c r="K1006" s="738">
        <f>SUM(K1001:K1005)</f>
        <v>6.45</v>
      </c>
    </row>
    <row r="1007" spans="3:11" ht="15.75" x14ac:dyDescent="0.25">
      <c r="C1007" s="751" t="s">
        <v>401</v>
      </c>
      <c r="D1007" s="744">
        <v>1</v>
      </c>
      <c r="E1007" s="745" t="s">
        <v>14</v>
      </c>
      <c r="F1007" s="746">
        <v>1500</v>
      </c>
      <c r="G1007" s="746"/>
      <c r="H1007" s="744">
        <f t="shared" ref="H1007:H1008" si="29">+F1007*D1007</f>
        <v>1500</v>
      </c>
      <c r="I1007" s="738"/>
      <c r="J1007" s="738"/>
      <c r="K1007" s="738"/>
    </row>
    <row r="1008" spans="3:11" ht="15.75" x14ac:dyDescent="0.25">
      <c r="C1008" s="787" t="s">
        <v>403</v>
      </c>
      <c r="D1008" s="744">
        <v>10</v>
      </c>
      <c r="E1008" s="795" t="s">
        <v>12</v>
      </c>
      <c r="F1008" s="746">
        <f>260*1.18</f>
        <v>306.8</v>
      </c>
      <c r="G1008" s="746"/>
      <c r="H1008" s="744">
        <f t="shared" si="29"/>
        <v>3068</v>
      </c>
      <c r="I1008" s="738"/>
      <c r="J1008" s="738"/>
      <c r="K1008" s="738"/>
    </row>
    <row r="1009" spans="2:11" ht="15.75" x14ac:dyDescent="0.25">
      <c r="C1009" s="743" t="s">
        <v>378</v>
      </c>
      <c r="D1009" s="744">
        <v>1</v>
      </c>
      <c r="E1009" s="745" t="s">
        <v>118</v>
      </c>
      <c r="F1009" s="746">
        <v>8500</v>
      </c>
      <c r="G1009" s="746"/>
      <c r="H1009" s="744">
        <f>+D1009*F1009</f>
        <v>8500</v>
      </c>
      <c r="I1009" s="738"/>
      <c r="J1009" s="738"/>
      <c r="K1009" s="738"/>
    </row>
    <row r="1010" spans="2:11" ht="15.75" x14ac:dyDescent="0.25">
      <c r="C1010" s="771" t="s">
        <v>387</v>
      </c>
      <c r="D1010" s="744"/>
      <c r="E1010" s="745"/>
      <c r="F1010" s="746"/>
      <c r="G1010" s="746"/>
      <c r="H1010" s="772">
        <v>7080</v>
      </c>
      <c r="I1010" s="738"/>
      <c r="J1010" s="738"/>
      <c r="K1010" s="738"/>
    </row>
    <row r="1011" spans="2:11" ht="15.75" x14ac:dyDescent="0.25">
      <c r="C1011" s="749"/>
      <c r="D1011" s="744"/>
      <c r="E1011" s="745"/>
      <c r="F1011" s="754" t="s">
        <v>62</v>
      </c>
      <c r="G1011" s="754"/>
      <c r="H1011" s="741">
        <f>SUM(H1001:H1010)</f>
        <v>80800</v>
      </c>
      <c r="I1011" s="738"/>
      <c r="J1011" s="738"/>
      <c r="K1011" s="738"/>
    </row>
    <row r="1012" spans="2:11" ht="26.25" x14ac:dyDescent="0.25">
      <c r="C1012" s="749" t="s">
        <v>388</v>
      </c>
      <c r="D1012" s="744"/>
      <c r="E1012" s="745"/>
      <c r="F1012" s="746"/>
      <c r="G1012" s="746"/>
      <c r="H1012" s="744"/>
      <c r="I1012" s="738"/>
      <c r="J1012" s="738"/>
      <c r="K1012" s="738"/>
    </row>
    <row r="1013" spans="2:11" ht="15.75" x14ac:dyDescent="0.25">
      <c r="C1013" s="743"/>
      <c r="D1013" s="755" t="s">
        <v>119</v>
      </c>
      <c r="E1013" s="756"/>
      <c r="F1013" s="757"/>
      <c r="G1013" s="757"/>
      <c r="H1013" s="755">
        <f>+H1011+H998</f>
        <v>92560.247975000006</v>
      </c>
      <c r="I1013" s="738"/>
      <c r="J1013" s="738"/>
      <c r="K1013" s="738"/>
    </row>
    <row r="1015" spans="2:11" ht="15.75" x14ac:dyDescent="0.25">
      <c r="B1015" s="454" t="e">
        <f>+'[55]PRES. BUENOS AIRES'!#REF!</f>
        <v>#REF!</v>
      </c>
      <c r="C1015" s="455" t="e">
        <f>+'[55]PRES. BUENOS AIRES'!#REF!</f>
        <v>#REF!</v>
      </c>
    </row>
    <row r="1017" spans="2:11" x14ac:dyDescent="0.2">
      <c r="B1017" s="516">
        <v>9.1</v>
      </c>
      <c r="C1017" s="580" t="s">
        <v>404</v>
      </c>
    </row>
    <row r="1018" spans="2:11" ht="13.5" thickBot="1" x14ac:dyDescent="0.25"/>
    <row r="1019" spans="2:11" ht="13.5" thickBot="1" x14ac:dyDescent="0.25">
      <c r="C1019" s="456" t="s">
        <v>58</v>
      </c>
      <c r="D1019" s="457" t="s">
        <v>193</v>
      </c>
      <c r="E1019" s="458" t="s">
        <v>194</v>
      </c>
      <c r="F1019" s="458" t="s">
        <v>61</v>
      </c>
      <c r="G1019" s="459" t="s">
        <v>195</v>
      </c>
      <c r="H1019" s="460" t="s">
        <v>62</v>
      </c>
    </row>
    <row r="1020" spans="2:11" ht="13.5" thickTop="1" x14ac:dyDescent="0.2">
      <c r="C1020" s="717" t="s">
        <v>369</v>
      </c>
      <c r="D1020" s="718">
        <v>0.13</v>
      </c>
      <c r="E1020" s="719" t="s">
        <v>16</v>
      </c>
      <c r="F1020" s="720">
        <v>1500</v>
      </c>
      <c r="G1020" s="721"/>
      <c r="H1020" s="722">
        <f>(D1020*F1020)</f>
        <v>195</v>
      </c>
    </row>
    <row r="1021" spans="2:11" x14ac:dyDescent="0.2">
      <c r="C1021" s="723" t="s">
        <v>370</v>
      </c>
      <c r="D1021" s="724">
        <v>1</v>
      </c>
      <c r="E1021" s="725" t="s">
        <v>16</v>
      </c>
      <c r="F1021" s="726">
        <v>1300</v>
      </c>
      <c r="G1021" s="727"/>
      <c r="H1021" s="728">
        <f>(D1021*F1021)</f>
        <v>1300</v>
      </c>
    </row>
    <row r="1022" spans="2:11" x14ac:dyDescent="0.2">
      <c r="C1022" s="723" t="s">
        <v>371</v>
      </c>
      <c r="D1022" s="724">
        <v>3</v>
      </c>
      <c r="E1022" s="725" t="s">
        <v>113</v>
      </c>
      <c r="F1022" s="726">
        <f>H1021</f>
        <v>1300</v>
      </c>
      <c r="G1022" s="727"/>
      <c r="H1022" s="728">
        <f>(D1022*F1022)/100</f>
        <v>39</v>
      </c>
    </row>
    <row r="1023" spans="2:11" x14ac:dyDescent="0.2">
      <c r="C1023" s="723"/>
      <c r="D1023" s="724">
        <v>0.85</v>
      </c>
      <c r="E1023" s="725" t="s">
        <v>217</v>
      </c>
      <c r="F1023" s="726"/>
      <c r="G1023" s="727"/>
      <c r="H1023" s="729">
        <f>SUM(H1020:H1022)</f>
        <v>1534</v>
      </c>
    </row>
    <row r="1024" spans="2:11" x14ac:dyDescent="0.2">
      <c r="C1024" s="723"/>
      <c r="D1024" s="724"/>
      <c r="E1024" s="725"/>
      <c r="F1024" s="726"/>
      <c r="G1024" s="727"/>
      <c r="H1024" s="729">
        <f>H1023/D1023</f>
        <v>1804.7058823529412</v>
      </c>
    </row>
    <row r="1025" spans="2:8" x14ac:dyDescent="0.2">
      <c r="C1025" s="723"/>
      <c r="D1025" s="724"/>
      <c r="E1025" s="725"/>
      <c r="F1025" s="726"/>
      <c r="G1025" s="727"/>
      <c r="H1025" s="730"/>
    </row>
    <row r="1026" spans="2:8" x14ac:dyDescent="0.2">
      <c r="C1026" s="723" t="s">
        <v>372</v>
      </c>
      <c r="D1026" s="724">
        <f>(10*2.5*0.15)*1.3</f>
        <v>4.875</v>
      </c>
      <c r="E1026" s="725" t="s">
        <v>10</v>
      </c>
      <c r="F1026" s="726">
        <v>200</v>
      </c>
      <c r="G1026" s="727"/>
      <c r="H1026" s="728">
        <f>(D1026*F1026)</f>
        <v>975</v>
      </c>
    </row>
    <row r="1027" spans="2:8" x14ac:dyDescent="0.2">
      <c r="C1027" s="723"/>
      <c r="D1027" s="731"/>
      <c r="E1027" s="725"/>
      <c r="F1027" s="726"/>
      <c r="G1027" s="727"/>
      <c r="H1027" s="728"/>
    </row>
    <row r="1028" spans="2:8" ht="13.5" thickBot="1" x14ac:dyDescent="0.25">
      <c r="C1028" s="732"/>
      <c r="D1028" s="599" t="s">
        <v>296</v>
      </c>
      <c r="E1028" s="733"/>
      <c r="F1028" s="734"/>
      <c r="G1028" s="735"/>
      <c r="H1028" s="736">
        <f>H1026+H1024</f>
        <v>2779.7058823529414</v>
      </c>
    </row>
    <row r="1030" spans="2:8" x14ac:dyDescent="0.2">
      <c r="B1030" s="516">
        <v>9.1999999999999993</v>
      </c>
      <c r="C1030" s="580" t="s">
        <v>405</v>
      </c>
    </row>
    <row r="1031" spans="2:8" ht="13.5" thickBot="1" x14ac:dyDescent="0.25"/>
    <row r="1032" spans="2:8" ht="13.5" thickBot="1" x14ac:dyDescent="0.25">
      <c r="C1032" s="456" t="s">
        <v>58</v>
      </c>
      <c r="D1032" s="457" t="s">
        <v>193</v>
      </c>
      <c r="E1032" s="458" t="s">
        <v>194</v>
      </c>
      <c r="F1032" s="458" t="s">
        <v>61</v>
      </c>
      <c r="G1032" s="459" t="s">
        <v>195</v>
      </c>
      <c r="H1032" s="460" t="s">
        <v>62</v>
      </c>
    </row>
    <row r="1033" spans="2:8" ht="13.5" thickTop="1" x14ac:dyDescent="0.2">
      <c r="C1033" s="796" t="s">
        <v>17</v>
      </c>
      <c r="D1033" s="721"/>
      <c r="E1033" s="721"/>
      <c r="F1033" s="721"/>
      <c r="G1033" s="721"/>
      <c r="H1033" s="797"/>
    </row>
    <row r="1034" spans="2:8" x14ac:dyDescent="0.2">
      <c r="C1034" s="798" t="s">
        <v>406</v>
      </c>
      <c r="D1034" s="799">
        <v>1.05</v>
      </c>
      <c r="E1034" s="800" t="s">
        <v>10</v>
      </c>
      <c r="F1034" s="801">
        <v>6706.71</v>
      </c>
      <c r="G1034" s="802">
        <f>G776</f>
        <v>0</v>
      </c>
      <c r="H1034" s="803">
        <f>+F1034*D1034</f>
        <v>7042.0455000000002</v>
      </c>
    </row>
    <row r="1035" spans="2:8" x14ac:dyDescent="0.2">
      <c r="C1035" s="798" t="s">
        <v>57</v>
      </c>
      <c r="D1035" s="804">
        <v>1.58</v>
      </c>
      <c r="E1035" s="800" t="s">
        <v>23</v>
      </c>
      <c r="F1035" s="801">
        <v>2645.66</v>
      </c>
      <c r="G1035" s="802">
        <f>G909</f>
        <v>0</v>
      </c>
      <c r="H1035" s="803">
        <f>+F1035*D1035</f>
        <v>4180.1427999999996</v>
      </c>
    </row>
    <row r="1036" spans="2:8" x14ac:dyDescent="0.2">
      <c r="C1036" s="798"/>
      <c r="D1036" s="799"/>
      <c r="E1036" s="799"/>
      <c r="F1036" s="799"/>
      <c r="G1036" s="805" t="s">
        <v>107</v>
      </c>
      <c r="H1036" s="806">
        <f>SUM(H1034:H1035)</f>
        <v>11222.1883</v>
      </c>
    </row>
    <row r="1037" spans="2:8" x14ac:dyDescent="0.2">
      <c r="C1037" s="613"/>
      <c r="D1037" s="727"/>
      <c r="E1037" s="727"/>
      <c r="F1037" s="727"/>
      <c r="G1037" s="727"/>
      <c r="H1037" s="807"/>
    </row>
    <row r="1038" spans="2:8" x14ac:dyDescent="0.2">
      <c r="C1038" s="519" t="s">
        <v>15</v>
      </c>
      <c r="D1038" s="727"/>
      <c r="E1038" s="727"/>
      <c r="F1038" s="727"/>
      <c r="G1038" s="727"/>
      <c r="H1038" s="807"/>
    </row>
    <row r="1039" spans="2:8" x14ac:dyDescent="0.2">
      <c r="C1039" s="613"/>
      <c r="D1039" s="727"/>
      <c r="E1039" s="727"/>
      <c r="F1039" s="727"/>
      <c r="G1039" s="727"/>
      <c r="H1039" s="807"/>
    </row>
    <row r="1040" spans="2:8" x14ac:dyDescent="0.2">
      <c r="C1040" s="520" t="s">
        <v>407</v>
      </c>
      <c r="D1040" s="727">
        <v>0.5</v>
      </c>
      <c r="E1040" s="800" t="s">
        <v>16</v>
      </c>
      <c r="F1040" s="727">
        <v>650</v>
      </c>
      <c r="G1040" s="727"/>
      <c r="H1040" s="803">
        <f>+F1040*D1040</f>
        <v>325</v>
      </c>
    </row>
    <row r="1041" spans="2:8" x14ac:dyDescent="0.2">
      <c r="C1041" s="474" t="s">
        <v>408</v>
      </c>
      <c r="D1041" s="727">
        <v>1.58</v>
      </c>
      <c r="E1041" s="800" t="s">
        <v>23</v>
      </c>
      <c r="F1041" s="727">
        <v>323.63</v>
      </c>
      <c r="G1041" s="727"/>
      <c r="H1041" s="803">
        <f>+F1041*D1041</f>
        <v>511.33539999999999</v>
      </c>
    </row>
    <row r="1042" spans="2:8" x14ac:dyDescent="0.2">
      <c r="C1042" s="613"/>
      <c r="D1042" s="727"/>
      <c r="E1042" s="727"/>
      <c r="F1042" s="727"/>
      <c r="G1042" s="805" t="s">
        <v>107</v>
      </c>
      <c r="H1042" s="808">
        <f>SUM(H1040:H1041)</f>
        <v>836.33539999999994</v>
      </c>
    </row>
    <row r="1043" spans="2:8" x14ac:dyDescent="0.2">
      <c r="C1043" s="519" t="s">
        <v>202</v>
      </c>
      <c r="D1043" s="727"/>
      <c r="E1043" s="727"/>
      <c r="F1043" s="727"/>
      <c r="G1043" s="727"/>
      <c r="H1043" s="807"/>
    </row>
    <row r="1044" spans="2:8" x14ac:dyDescent="0.2">
      <c r="C1044" s="474" t="s">
        <v>409</v>
      </c>
      <c r="D1044" s="727">
        <v>0.01</v>
      </c>
      <c r="E1044" s="809" t="s">
        <v>118</v>
      </c>
      <c r="F1044" s="810">
        <f>+H1041+H1040</f>
        <v>836.33539999999994</v>
      </c>
      <c r="G1044" s="727"/>
      <c r="H1044" s="807">
        <f>+F1044*D1044</f>
        <v>8.3633539999999993</v>
      </c>
    </row>
    <row r="1045" spans="2:8" ht="13.5" thickBot="1" x14ac:dyDescent="0.25">
      <c r="C1045" s="811"/>
      <c r="D1045" s="735"/>
      <c r="E1045" s="735"/>
      <c r="F1045" s="735"/>
      <c r="G1045" s="735"/>
      <c r="H1045" s="812"/>
    </row>
    <row r="1046" spans="2:8" ht="13.5" thickBot="1" x14ac:dyDescent="0.25">
      <c r="C1046" s="813"/>
      <c r="D1046" s="814" t="s">
        <v>206</v>
      </c>
      <c r="E1046" s="815"/>
      <c r="F1046" s="816"/>
      <c r="G1046" s="817"/>
      <c r="H1046" s="818">
        <f>+H1044+H1042+H1036</f>
        <v>12066.887053999999</v>
      </c>
    </row>
    <row r="1049" spans="2:8" x14ac:dyDescent="0.2">
      <c r="B1049" s="819">
        <v>12</v>
      </c>
      <c r="C1049" s="156" t="e">
        <f>+'[55]PRES. BUENOS AIRES'!#REF!</f>
        <v>#REF!</v>
      </c>
    </row>
    <row r="1050" spans="2:8" x14ac:dyDescent="0.2">
      <c r="B1050" s="819"/>
    </row>
    <row r="1051" spans="2:8" x14ac:dyDescent="0.2">
      <c r="B1051" s="819"/>
    </row>
    <row r="1052" spans="2:8" ht="13.5" thickBot="1" x14ac:dyDescent="0.25">
      <c r="B1052" s="819"/>
    </row>
    <row r="1053" spans="2:8" ht="13.5" thickBot="1" x14ac:dyDescent="0.25">
      <c r="B1053" s="819"/>
      <c r="C1053" s="456" t="s">
        <v>58</v>
      </c>
      <c r="D1053" s="457" t="s">
        <v>193</v>
      </c>
      <c r="E1053" s="458" t="s">
        <v>194</v>
      </c>
      <c r="F1053" s="458" t="s">
        <v>61</v>
      </c>
      <c r="G1053" s="459" t="s">
        <v>195</v>
      </c>
      <c r="H1053" s="460" t="s">
        <v>62</v>
      </c>
    </row>
    <row r="1054" spans="2:8" ht="13.5" thickTop="1" x14ac:dyDescent="0.2">
      <c r="B1054" s="819"/>
      <c r="C1054" s="796" t="s">
        <v>17</v>
      </c>
      <c r="D1054" s="820"/>
      <c r="E1054" s="820"/>
      <c r="F1054" s="820"/>
      <c r="G1054" s="721"/>
      <c r="H1054" s="797"/>
    </row>
    <row r="1055" spans="2:8" x14ac:dyDescent="0.2">
      <c r="B1055" s="819"/>
      <c r="C1055" s="798" t="s">
        <v>41</v>
      </c>
      <c r="D1055" s="821">
        <v>1.17</v>
      </c>
      <c r="E1055" s="821" t="s">
        <v>410</v>
      </c>
      <c r="F1055" s="822" t="e">
        <f>+#REF!</f>
        <v>#REF!</v>
      </c>
      <c r="G1055" s="802">
        <f>G797</f>
        <v>0</v>
      </c>
      <c r="H1055" s="803" t="e">
        <f>+F1055*D1055</f>
        <v>#REF!</v>
      </c>
    </row>
    <row r="1056" spans="2:8" x14ac:dyDescent="0.2">
      <c r="B1056" s="819"/>
      <c r="C1056" s="798" t="s">
        <v>411</v>
      </c>
      <c r="D1056" s="823">
        <v>3.09</v>
      </c>
      <c r="E1056" s="821" t="s">
        <v>24</v>
      </c>
      <c r="F1056" s="822" t="e">
        <f>+#REF!</f>
        <v>#REF!</v>
      </c>
      <c r="G1056" s="802">
        <f>G930</f>
        <v>0</v>
      </c>
      <c r="H1056" s="803" t="e">
        <f>+F1056*D1056</f>
        <v>#REF!</v>
      </c>
    </row>
    <row r="1057" spans="2:9" x14ac:dyDescent="0.2">
      <c r="B1057" s="819"/>
      <c r="C1057" s="798" t="s">
        <v>412</v>
      </c>
      <c r="D1057" s="823">
        <v>3</v>
      </c>
      <c r="E1057" s="821" t="s">
        <v>24</v>
      </c>
      <c r="F1057" s="822" t="e">
        <f>+#REF!</f>
        <v>#REF!</v>
      </c>
      <c r="G1057" s="802"/>
      <c r="H1057" s="803" t="e">
        <f>+F1057*D1057</f>
        <v>#REF!</v>
      </c>
    </row>
    <row r="1058" spans="2:9" x14ac:dyDescent="0.2">
      <c r="B1058" s="819"/>
      <c r="C1058" s="798" t="s">
        <v>413</v>
      </c>
      <c r="D1058" s="823">
        <v>2</v>
      </c>
      <c r="E1058" s="821" t="s">
        <v>414</v>
      </c>
      <c r="F1058" s="822">
        <v>2200</v>
      </c>
      <c r="G1058" s="802">
        <f>G931</f>
        <v>0</v>
      </c>
      <c r="H1058" s="803">
        <f>+F1058*D1058/8</f>
        <v>550</v>
      </c>
      <c r="I1058" s="156">
        <f>2.2*2.54*2</f>
        <v>11.176000000000002</v>
      </c>
    </row>
    <row r="1059" spans="2:9" x14ac:dyDescent="0.2">
      <c r="B1059" s="819"/>
      <c r="C1059" s="613"/>
      <c r="D1059" s="824"/>
      <c r="E1059" s="824"/>
      <c r="F1059" s="824"/>
      <c r="G1059" s="805" t="s">
        <v>415</v>
      </c>
      <c r="H1059" s="806" t="e">
        <f>SUM(H1055:H1058)/10.64</f>
        <v>#REF!</v>
      </c>
    </row>
    <row r="1060" spans="2:9" x14ac:dyDescent="0.2">
      <c r="B1060" s="819"/>
      <c r="C1060" s="519" t="s">
        <v>15</v>
      </c>
      <c r="D1060" s="824"/>
      <c r="E1060" s="824"/>
      <c r="F1060" s="824"/>
      <c r="G1060" s="727"/>
      <c r="H1060" s="807"/>
    </row>
    <row r="1061" spans="2:9" x14ac:dyDescent="0.2">
      <c r="B1061" s="819"/>
      <c r="C1061" s="613"/>
      <c r="D1061" s="824"/>
      <c r="E1061" s="824"/>
      <c r="F1061" s="824"/>
      <c r="G1061" s="727"/>
      <c r="H1061" s="807"/>
    </row>
    <row r="1062" spans="2:9" x14ac:dyDescent="0.2">
      <c r="B1062" s="819"/>
      <c r="C1062" s="520" t="s">
        <v>116</v>
      </c>
      <c r="D1062" s="824">
        <v>1</v>
      </c>
      <c r="E1062" s="821" t="s">
        <v>16</v>
      </c>
      <c r="F1062" s="824">
        <v>750</v>
      </c>
      <c r="G1062" s="727"/>
      <c r="H1062" s="803">
        <f>+F1062*D1062</f>
        <v>750</v>
      </c>
    </row>
    <row r="1063" spans="2:9" x14ac:dyDescent="0.2">
      <c r="B1063" s="819"/>
      <c r="C1063" s="520" t="s">
        <v>416</v>
      </c>
      <c r="D1063" s="824">
        <v>1</v>
      </c>
      <c r="E1063" s="821" t="s">
        <v>16</v>
      </c>
      <c r="F1063" s="824">
        <v>750</v>
      </c>
      <c r="G1063" s="727"/>
      <c r="H1063" s="803">
        <f>+F1063*D1063</f>
        <v>750</v>
      </c>
    </row>
    <row r="1064" spans="2:9" x14ac:dyDescent="0.2">
      <c r="B1064" s="819"/>
      <c r="C1064" s="474" t="s">
        <v>343</v>
      </c>
      <c r="D1064" s="824">
        <v>0.2</v>
      </c>
      <c r="E1064" s="821" t="s">
        <v>16</v>
      </c>
      <c r="F1064" s="824">
        <v>1200</v>
      </c>
      <c r="G1064" s="727"/>
      <c r="H1064" s="803">
        <f>+F1064*D1064</f>
        <v>240</v>
      </c>
    </row>
    <row r="1065" spans="2:9" x14ac:dyDescent="0.2">
      <c r="B1065" s="819"/>
      <c r="C1065" s="613"/>
      <c r="D1065" s="824"/>
      <c r="E1065" s="824"/>
      <c r="F1065" s="824"/>
      <c r="G1065" s="805" t="s">
        <v>415</v>
      </c>
      <c r="H1065" s="808">
        <f>SUM(H1062:H1064)/10.64</f>
        <v>163.53383458646616</v>
      </c>
    </row>
    <row r="1066" spans="2:9" x14ac:dyDescent="0.2">
      <c r="B1066" s="819"/>
      <c r="C1066" s="519" t="s">
        <v>202</v>
      </c>
      <c r="D1066" s="824"/>
      <c r="E1066" s="824"/>
      <c r="F1066" s="824"/>
      <c r="G1066" s="727"/>
      <c r="H1066" s="807"/>
    </row>
    <row r="1067" spans="2:9" x14ac:dyDescent="0.2">
      <c r="B1067" s="819"/>
      <c r="C1067" s="520" t="s">
        <v>417</v>
      </c>
      <c r="D1067" s="824">
        <v>0.03</v>
      </c>
      <c r="E1067" s="824"/>
      <c r="F1067" s="825">
        <f>+H1065</f>
        <v>163.53383458646616</v>
      </c>
      <c r="G1067" s="727"/>
      <c r="H1067" s="826">
        <f>+F1067*D1067</f>
        <v>4.9060150375939848</v>
      </c>
    </row>
    <row r="1068" spans="2:9" x14ac:dyDescent="0.2">
      <c r="B1068" s="819"/>
      <c r="C1068" s="474" t="s">
        <v>418</v>
      </c>
      <c r="D1068" s="824">
        <v>0.01</v>
      </c>
      <c r="E1068" s="827" t="s">
        <v>118</v>
      </c>
      <c r="F1068" s="825">
        <f>+H1064+H1062</f>
        <v>990</v>
      </c>
      <c r="G1068" s="727"/>
      <c r="H1068" s="807">
        <f>+F1068*D1068</f>
        <v>9.9</v>
      </c>
    </row>
    <row r="1069" spans="2:9" x14ac:dyDescent="0.2">
      <c r="B1069" s="819"/>
      <c r="C1069" s="474"/>
      <c r="D1069" s="824">
        <v>10.64</v>
      </c>
      <c r="E1069" s="827"/>
      <c r="F1069" s="825"/>
      <c r="G1069" s="805" t="s">
        <v>415</v>
      </c>
      <c r="H1069" s="828">
        <f>SUM(H1067:H1068)</f>
        <v>14.806015037593985</v>
      </c>
    </row>
    <row r="1070" spans="2:9" ht="13.5" thickBot="1" x14ac:dyDescent="0.25">
      <c r="B1070" s="819"/>
      <c r="C1070" s="811"/>
      <c r="D1070" s="735"/>
      <c r="E1070" s="735"/>
      <c r="F1070" s="735"/>
      <c r="G1070" s="735"/>
      <c r="H1070" s="812"/>
    </row>
    <row r="1071" spans="2:9" ht="13.5" thickBot="1" x14ac:dyDescent="0.25">
      <c r="B1071" s="819"/>
      <c r="C1071" s="813"/>
      <c r="D1071" s="814" t="s">
        <v>314</v>
      </c>
      <c r="E1071" s="815"/>
      <c r="F1071" s="816"/>
      <c r="G1071" s="817"/>
      <c r="H1071" s="818" t="e">
        <f>ROUND(+H1069+H1065+H1059,2)</f>
        <v>#REF!</v>
      </c>
    </row>
    <row r="1072" spans="2:9" x14ac:dyDescent="0.2">
      <c r="B1072" s="819"/>
    </row>
    <row r="1073" spans="2:2" x14ac:dyDescent="0.2">
      <c r="B1073" s="819"/>
    </row>
    <row r="1074" spans="2:2" x14ac:dyDescent="0.2">
      <c r="B1074" s="819"/>
    </row>
  </sheetData>
  <mergeCells count="21">
    <mergeCell ref="D478:F478"/>
    <mergeCell ref="D507:F507"/>
    <mergeCell ref="D529:F529"/>
    <mergeCell ref="D90:F90"/>
    <mergeCell ref="C92:G92"/>
    <mergeCell ref="C104:H104"/>
    <mergeCell ref="D238:F238"/>
    <mergeCell ref="D389:F389"/>
    <mergeCell ref="D390:F390"/>
    <mergeCell ref="C286:G286"/>
    <mergeCell ref="C337:G337"/>
    <mergeCell ref="D247:F247"/>
    <mergeCell ref="C255:G255"/>
    <mergeCell ref="D411:F411"/>
    <mergeCell ref="D431:F431"/>
    <mergeCell ref="D457:F457"/>
    <mergeCell ref="D550:F550"/>
    <mergeCell ref="D577:F577"/>
    <mergeCell ref="D622:F622"/>
    <mergeCell ref="D650:F650"/>
    <mergeCell ref="D677:F677"/>
  </mergeCells>
  <pageMargins left="0.7" right="0.7" top="0.75" bottom="0.75" header="0.3" footer="0.3"/>
  <pageSetup scale="75" orientation="portrait" r:id="rId1"/>
  <rowBreaks count="1" manualBreakCount="1">
    <brk id="433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2"/>
  <sheetViews>
    <sheetView showGridLines="0" showZeros="0" tabSelected="1" view="pageBreakPreview" zoomScale="110" zoomScaleNormal="100" zoomScaleSheetLayoutView="110" workbookViewId="0">
      <selection activeCell="J8" sqref="J8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6" width="13.42578125" style="6" customWidth="1"/>
    <col min="7" max="7" width="17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1058"/>
      <c r="B1" s="1058"/>
      <c r="C1" s="1058"/>
      <c r="D1" s="1058"/>
      <c r="E1" s="1058"/>
      <c r="F1" s="1058"/>
      <c r="G1" s="154"/>
    </row>
    <row r="2" spans="1:18" s="1" customFormat="1" x14ac:dyDescent="0.2">
      <c r="A2" s="1058"/>
      <c r="B2" s="1058"/>
      <c r="C2" s="1058"/>
      <c r="D2" s="1058"/>
      <c r="E2" s="1058"/>
      <c r="F2" s="1058"/>
      <c r="G2" s="154"/>
    </row>
    <row r="3" spans="1:18" s="1" customFormat="1" x14ac:dyDescent="0.2">
      <c r="A3" s="1058"/>
      <c r="B3" s="1058"/>
      <c r="C3" s="1058"/>
      <c r="D3" s="1058"/>
      <c r="E3" s="1058"/>
      <c r="F3" s="1058"/>
      <c r="G3" s="154"/>
    </row>
    <row r="4" spans="1:18" s="1" customFormat="1" x14ac:dyDescent="0.2">
      <c r="A4" s="1058"/>
      <c r="B4" s="1058"/>
      <c r="C4" s="1058"/>
      <c r="D4" s="1058"/>
      <c r="E4" s="1058"/>
      <c r="F4" s="1058"/>
      <c r="G4" s="154"/>
    </row>
    <row r="5" spans="1:18" s="1" customFormat="1" ht="8.25" customHeight="1" x14ac:dyDescent="0.2">
      <c r="A5" s="1058"/>
      <c r="B5" s="1058"/>
      <c r="C5" s="1058"/>
      <c r="D5" s="1058"/>
      <c r="E5" s="1058"/>
      <c r="F5" s="1058"/>
      <c r="G5" s="154"/>
    </row>
    <row r="6" spans="1:18" s="1" customFormat="1" x14ac:dyDescent="0.2">
      <c r="A6" s="49"/>
      <c r="B6" s="50"/>
      <c r="C6" s="51"/>
      <c r="D6" s="52"/>
      <c r="E6" s="53"/>
      <c r="F6" s="54"/>
      <c r="G6" s="54"/>
    </row>
    <row r="7" spans="1:18" s="131" customFormat="1" ht="18" customHeight="1" x14ac:dyDescent="0.2">
      <c r="A7" s="129" t="s">
        <v>129</v>
      </c>
      <c r="B7" s="1059" t="s">
        <v>523</v>
      </c>
      <c r="C7" s="1059"/>
      <c r="D7" s="1059"/>
      <c r="E7" s="1059"/>
      <c r="F7" s="1059"/>
      <c r="G7" s="130"/>
    </row>
    <row r="8" spans="1:18" s="1" customFormat="1" ht="14.25" customHeight="1" x14ac:dyDescent="0.2">
      <c r="A8" s="55" t="s">
        <v>419</v>
      </c>
      <c r="B8" s="50"/>
      <c r="C8" s="56"/>
      <c r="D8" s="52" t="s">
        <v>0</v>
      </c>
      <c r="E8" s="57"/>
      <c r="F8" s="130"/>
      <c r="G8" s="54"/>
    </row>
    <row r="9" spans="1:18" s="1" customFormat="1" ht="14.25" customHeight="1" x14ac:dyDescent="0.2">
      <c r="A9" s="55"/>
      <c r="B9" s="50"/>
      <c r="C9" s="56"/>
      <c r="D9" s="52"/>
      <c r="E9" s="57"/>
      <c r="F9" s="54"/>
      <c r="G9" s="54"/>
    </row>
    <row r="10" spans="1:18" s="33" customFormat="1" ht="11.25" customHeight="1" x14ac:dyDescent="0.25">
      <c r="A10" s="58" t="s">
        <v>1</v>
      </c>
      <c r="B10" s="58" t="s">
        <v>2</v>
      </c>
      <c r="C10" s="59" t="s">
        <v>3</v>
      </c>
      <c r="D10" s="58" t="s">
        <v>4</v>
      </c>
      <c r="E10" s="60" t="s">
        <v>5</v>
      </c>
      <c r="F10" s="60" t="s">
        <v>6</v>
      </c>
      <c r="G10" s="148"/>
      <c r="H10" s="159"/>
      <c r="I10" s="149"/>
      <c r="J10" s="149"/>
      <c r="K10" s="149"/>
      <c r="L10" s="147"/>
    </row>
    <row r="11" spans="1:18" ht="10.5" customHeight="1" x14ac:dyDescent="0.25">
      <c r="A11" s="61"/>
      <c r="B11" s="61"/>
      <c r="C11" s="62"/>
      <c r="D11" s="61"/>
      <c r="E11" s="63"/>
      <c r="F11" s="63"/>
      <c r="G11" s="150"/>
      <c r="H11" s="160"/>
      <c r="I11" s="149"/>
      <c r="J11" s="149"/>
      <c r="K11" s="149"/>
      <c r="L11" s="2"/>
    </row>
    <row r="12" spans="1:18" s="8" customFormat="1" ht="25.5" customHeight="1" x14ac:dyDescent="0.2">
      <c r="A12" s="64" t="s">
        <v>127</v>
      </c>
      <c r="B12" s="67" t="s">
        <v>517</v>
      </c>
      <c r="C12" s="42"/>
      <c r="D12" s="65"/>
      <c r="E12" s="44"/>
      <c r="F12" s="66"/>
      <c r="G12" s="151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9.75" customHeight="1" x14ac:dyDescent="0.2">
      <c r="A13" s="65"/>
      <c r="B13" s="39"/>
      <c r="C13" s="42"/>
      <c r="D13" s="65"/>
      <c r="E13" s="44"/>
      <c r="F13" s="66"/>
      <c r="G13" s="15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8" customFormat="1" ht="12.75" customHeight="1" x14ac:dyDescent="0.2">
      <c r="A14" s="68">
        <v>1</v>
      </c>
      <c r="B14" s="39" t="s">
        <v>106</v>
      </c>
      <c r="C14" s="44">
        <v>1892.4</v>
      </c>
      <c r="D14" s="65" t="s">
        <v>12</v>
      </c>
      <c r="E14" s="44"/>
      <c r="F14" s="66">
        <f t="shared" ref="F14:F32" si="0">ROUND(C14*E14,2)</f>
        <v>0</v>
      </c>
      <c r="G14" s="151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s="8" customFormat="1" ht="12.75" customHeight="1" x14ac:dyDescent="0.2">
      <c r="A15" s="38"/>
      <c r="B15" s="39"/>
      <c r="C15" s="42"/>
      <c r="D15" s="65"/>
      <c r="E15" s="44"/>
      <c r="F15" s="66">
        <f t="shared" si="0"/>
        <v>0</v>
      </c>
      <c r="G15" s="15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69">
        <v>2</v>
      </c>
      <c r="B16" s="67" t="s">
        <v>9</v>
      </c>
      <c r="C16" s="42"/>
      <c r="D16" s="65"/>
      <c r="E16" s="44"/>
      <c r="F16" s="66">
        <f t="shared" si="0"/>
        <v>0</v>
      </c>
      <c r="G16" s="151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8" customFormat="1" ht="12.75" customHeight="1" x14ac:dyDescent="0.2">
      <c r="A17" s="70">
        <v>2.1</v>
      </c>
      <c r="B17" s="39" t="s">
        <v>84</v>
      </c>
      <c r="C17" s="44">
        <v>1854.55</v>
      </c>
      <c r="D17" s="65" t="s">
        <v>10</v>
      </c>
      <c r="E17" s="44"/>
      <c r="F17" s="66">
        <f t="shared" si="0"/>
        <v>0</v>
      </c>
      <c r="G17" s="151"/>
      <c r="H17" s="34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s="8" customFormat="1" ht="12.75" customHeight="1" x14ac:dyDescent="0.2">
      <c r="A18" s="70">
        <v>2.2000000000000002</v>
      </c>
      <c r="B18" s="39" t="s">
        <v>83</v>
      </c>
      <c r="C18" s="44">
        <v>141.93</v>
      </c>
      <c r="D18" s="65" t="s">
        <v>10</v>
      </c>
      <c r="E18" s="44"/>
      <c r="F18" s="66">
        <f t="shared" si="0"/>
        <v>0</v>
      </c>
      <c r="G18" s="151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 s="8" customFormat="1" ht="25.5" x14ac:dyDescent="0.2">
      <c r="A19" s="70">
        <v>2.2999999999999998</v>
      </c>
      <c r="B19" s="40" t="s">
        <v>87</v>
      </c>
      <c r="C19" s="1020">
        <v>1568.74</v>
      </c>
      <c r="D19" s="43" t="s">
        <v>10</v>
      </c>
      <c r="E19" s="1021"/>
      <c r="F19" s="1026">
        <f t="shared" si="0"/>
        <v>0</v>
      </c>
      <c r="G19" s="151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 s="8" customFormat="1" ht="27.75" customHeight="1" x14ac:dyDescent="0.2">
      <c r="A20" s="70">
        <v>2.4</v>
      </c>
      <c r="B20" s="1022" t="s">
        <v>130</v>
      </c>
      <c r="C20" s="35">
        <v>342.97</v>
      </c>
      <c r="D20" s="65" t="s">
        <v>10</v>
      </c>
      <c r="E20" s="35"/>
      <c r="F20" s="75">
        <f t="shared" si="0"/>
        <v>0</v>
      </c>
      <c r="G20" s="151"/>
      <c r="H20" s="7"/>
      <c r="I20" s="7"/>
      <c r="J20" s="7"/>
      <c r="K20" s="46"/>
      <c r="L20" s="7"/>
      <c r="M20" s="7"/>
      <c r="N20" s="7"/>
      <c r="O20" s="7"/>
      <c r="P20" s="7"/>
      <c r="Q20" s="7"/>
      <c r="R20" s="7"/>
    </row>
    <row r="21" spans="1:18" s="8" customFormat="1" ht="9" customHeight="1" x14ac:dyDescent="0.2">
      <c r="A21" s="70"/>
      <c r="B21" s="39"/>
      <c r="C21" s="44"/>
      <c r="D21" s="65"/>
      <c r="E21" s="44"/>
      <c r="F21" s="66">
        <f t="shared" si="0"/>
        <v>0</v>
      </c>
      <c r="G21" s="151"/>
      <c r="H21" s="7"/>
      <c r="I21" s="7"/>
      <c r="J21" s="7"/>
      <c r="K21" s="46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69">
        <v>3</v>
      </c>
      <c r="B22" s="67" t="s">
        <v>82</v>
      </c>
      <c r="C22" s="1023"/>
      <c r="D22" s="64"/>
      <c r="E22" s="1023"/>
      <c r="F22" s="66">
        <f t="shared" si="0"/>
        <v>0</v>
      </c>
      <c r="G22" s="151"/>
      <c r="H22" s="7"/>
      <c r="I22" s="7"/>
      <c r="J22" s="7"/>
      <c r="K22" s="46"/>
      <c r="L22" s="7"/>
      <c r="M22" s="7"/>
      <c r="N22" s="7"/>
      <c r="O22" s="7"/>
      <c r="P22" s="7"/>
      <c r="Q22" s="7"/>
      <c r="R22" s="7"/>
    </row>
    <row r="23" spans="1:18" s="8" customFormat="1" ht="25.5" x14ac:dyDescent="0.2">
      <c r="A23" s="71">
        <v>3.1</v>
      </c>
      <c r="B23" s="40" t="s">
        <v>122</v>
      </c>
      <c r="C23" s="35">
        <v>1949.17</v>
      </c>
      <c r="D23" s="65" t="s">
        <v>12</v>
      </c>
      <c r="E23" s="73"/>
      <c r="F23" s="75">
        <f t="shared" si="0"/>
        <v>0</v>
      </c>
      <c r="G23" s="151"/>
      <c r="H23" s="7"/>
      <c r="I23" s="7"/>
      <c r="J23" s="7"/>
      <c r="K23" s="46"/>
      <c r="L23" s="7"/>
      <c r="M23" s="7"/>
      <c r="N23" s="7"/>
      <c r="O23" s="7"/>
      <c r="P23" s="7"/>
      <c r="Q23" s="7"/>
      <c r="R23" s="7"/>
    </row>
    <row r="24" spans="1:18" s="8" customFormat="1" ht="9.75" customHeight="1" x14ac:dyDescent="0.2">
      <c r="A24" s="74"/>
      <c r="B24" s="40"/>
      <c r="C24" s="83"/>
      <c r="D24" s="65"/>
      <c r="E24" s="44"/>
      <c r="F24" s="66">
        <f t="shared" si="0"/>
        <v>0</v>
      </c>
      <c r="G24" s="15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69">
        <v>4</v>
      </c>
      <c r="B25" s="67" t="s">
        <v>81</v>
      </c>
      <c r="C25" s="1023"/>
      <c r="D25" s="64"/>
      <c r="E25" s="1023"/>
      <c r="F25" s="66">
        <f t="shared" si="0"/>
        <v>0</v>
      </c>
      <c r="G25" s="15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8" customFormat="1" ht="25.5" x14ac:dyDescent="0.2">
      <c r="A26" s="71">
        <v>4.0999999999999996</v>
      </c>
      <c r="B26" s="40" t="s">
        <v>122</v>
      </c>
      <c r="C26" s="35">
        <v>1949.17</v>
      </c>
      <c r="D26" s="65" t="s">
        <v>12</v>
      </c>
      <c r="E26" s="35"/>
      <c r="F26" s="75">
        <f t="shared" si="0"/>
        <v>0</v>
      </c>
      <c r="G26" s="151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s="8" customFormat="1" ht="9" customHeight="1" x14ac:dyDescent="0.2">
      <c r="A27" s="70"/>
      <c r="B27" s="40"/>
      <c r="C27" s="42"/>
      <c r="D27" s="65"/>
      <c r="E27" s="44"/>
      <c r="F27" s="75">
        <f t="shared" si="0"/>
        <v>0</v>
      </c>
      <c r="G27" s="15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25.5" x14ac:dyDescent="0.2">
      <c r="A28" s="77">
        <v>5</v>
      </c>
      <c r="B28" s="45" t="s">
        <v>519</v>
      </c>
      <c r="C28" s="38"/>
      <c r="D28" s="65"/>
      <c r="E28" s="73"/>
      <c r="F28" s="75">
        <f t="shared" si="0"/>
        <v>0</v>
      </c>
      <c r="G28" s="151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8" customFormat="1" x14ac:dyDescent="0.2">
      <c r="A29" s="71">
        <v>5.0999999999999996</v>
      </c>
      <c r="B29" s="1024" t="s">
        <v>520</v>
      </c>
      <c r="C29" s="78">
        <v>1</v>
      </c>
      <c r="D29" s="65" t="s">
        <v>14</v>
      </c>
      <c r="E29" s="73"/>
      <c r="F29" s="75">
        <f t="shared" si="0"/>
        <v>0</v>
      </c>
      <c r="G29" s="151"/>
      <c r="H29" s="46"/>
      <c r="I29" s="46"/>
      <c r="J29" s="7"/>
      <c r="K29" s="7"/>
      <c r="L29" s="7"/>
      <c r="M29" s="7"/>
      <c r="N29" s="7"/>
      <c r="O29" s="7"/>
      <c r="P29" s="7"/>
      <c r="Q29" s="7"/>
      <c r="R29" s="7"/>
    </row>
    <row r="30" spans="1:18" s="8" customFormat="1" x14ac:dyDescent="0.2">
      <c r="A30" s="71">
        <v>5.2</v>
      </c>
      <c r="B30" s="1024" t="s">
        <v>518</v>
      </c>
      <c r="C30" s="78">
        <v>2</v>
      </c>
      <c r="D30" s="65" t="s">
        <v>14</v>
      </c>
      <c r="E30" s="73"/>
      <c r="F30" s="75">
        <f t="shared" si="0"/>
        <v>0</v>
      </c>
      <c r="G30" s="151"/>
      <c r="H30" s="1028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x14ac:dyDescent="0.2">
      <c r="A31" s="71">
        <v>5.3</v>
      </c>
      <c r="B31" s="1024" t="s">
        <v>521</v>
      </c>
      <c r="C31" s="78">
        <v>2</v>
      </c>
      <c r="D31" s="65" t="s">
        <v>14</v>
      </c>
      <c r="E31" s="73"/>
      <c r="F31" s="75">
        <f t="shared" si="0"/>
        <v>0</v>
      </c>
      <c r="G31" s="151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 x14ac:dyDescent="0.2">
      <c r="A32" s="71">
        <v>5.4</v>
      </c>
      <c r="B32" s="1024" t="s">
        <v>522</v>
      </c>
      <c r="C32" s="78">
        <v>2</v>
      </c>
      <c r="D32" s="65" t="s">
        <v>14</v>
      </c>
      <c r="E32" s="73"/>
      <c r="F32" s="75">
        <f t="shared" si="0"/>
        <v>0</v>
      </c>
      <c r="G32" s="151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s="8" customFormat="1" x14ac:dyDescent="0.2">
      <c r="A33" s="71">
        <v>5.5</v>
      </c>
      <c r="B33" s="1024" t="s">
        <v>131</v>
      </c>
      <c r="C33" s="78">
        <v>5</v>
      </c>
      <c r="D33" s="65" t="s">
        <v>14</v>
      </c>
      <c r="E33" s="73"/>
      <c r="F33" s="75">
        <f t="shared" ref="F33:F41" si="1">ROUND(C33*E33,2)</f>
        <v>0</v>
      </c>
      <c r="G33" s="151"/>
      <c r="H33" s="46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 s="8" customFormat="1" x14ac:dyDescent="0.2">
      <c r="A34" s="71">
        <v>5.6</v>
      </c>
      <c r="B34" s="1024" t="s">
        <v>132</v>
      </c>
      <c r="C34" s="78">
        <v>2</v>
      </c>
      <c r="D34" s="65" t="s">
        <v>14</v>
      </c>
      <c r="E34" s="73"/>
      <c r="F34" s="75">
        <f t="shared" si="1"/>
        <v>0</v>
      </c>
      <c r="G34" s="15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 s="8" customFormat="1" x14ac:dyDescent="0.2">
      <c r="A35" s="71">
        <v>5.7</v>
      </c>
      <c r="B35" s="1025" t="s">
        <v>128</v>
      </c>
      <c r="C35" s="78">
        <v>3</v>
      </c>
      <c r="D35" s="65" t="s">
        <v>14</v>
      </c>
      <c r="E35" s="73"/>
      <c r="F35" s="75">
        <f t="shared" si="1"/>
        <v>0</v>
      </c>
      <c r="G35" s="151"/>
      <c r="H35" s="7"/>
      <c r="I35" s="172"/>
      <c r="J35" s="7"/>
      <c r="K35" s="7"/>
      <c r="L35" s="7"/>
      <c r="M35" s="7"/>
      <c r="N35" s="7"/>
      <c r="O35" s="7"/>
      <c r="P35" s="7"/>
      <c r="Q35" s="7"/>
      <c r="R35" s="7"/>
    </row>
    <row r="36" spans="1:18" s="8" customFormat="1" ht="12" customHeight="1" x14ac:dyDescent="0.2">
      <c r="A36" s="71"/>
      <c r="B36" s="40"/>
      <c r="C36" s="38"/>
      <c r="D36" s="65"/>
      <c r="E36" s="73"/>
      <c r="F36" s="75">
        <f t="shared" si="1"/>
        <v>0</v>
      </c>
      <c r="G36" s="151"/>
      <c r="H36" s="7"/>
      <c r="I36" s="173"/>
      <c r="J36" s="7"/>
      <c r="K36" s="7"/>
      <c r="L36" s="7"/>
      <c r="M36" s="7"/>
      <c r="N36" s="7"/>
      <c r="O36" s="7"/>
      <c r="P36" s="7"/>
      <c r="Q36" s="7"/>
      <c r="R36" s="7"/>
    </row>
    <row r="37" spans="1:18" s="8" customFormat="1" ht="12.75" customHeight="1" x14ac:dyDescent="0.2">
      <c r="A37" s="77">
        <v>6</v>
      </c>
      <c r="B37" s="79" t="s">
        <v>80</v>
      </c>
      <c r="C37" s="37"/>
      <c r="D37" s="36"/>
      <c r="E37" s="80"/>
      <c r="F37" s="75">
        <f t="shared" si="1"/>
        <v>0</v>
      </c>
      <c r="G37" s="151"/>
      <c r="H37" s="7"/>
      <c r="I37" s="173"/>
      <c r="J37" s="7"/>
      <c r="K37" s="7"/>
      <c r="L37" s="7"/>
      <c r="M37" s="7"/>
      <c r="N37" s="7"/>
      <c r="O37" s="7"/>
      <c r="P37" s="7"/>
      <c r="Q37" s="7"/>
      <c r="R37" s="7"/>
    </row>
    <row r="38" spans="1:18" s="8" customFormat="1" ht="12.75" customHeight="1" x14ac:dyDescent="0.2">
      <c r="A38" s="70">
        <v>6.1</v>
      </c>
      <c r="B38" s="40" t="s">
        <v>86</v>
      </c>
      <c r="C38" s="44">
        <v>1892.4</v>
      </c>
      <c r="D38" s="81" t="s">
        <v>12</v>
      </c>
      <c r="E38" s="44"/>
      <c r="F38" s="75">
        <f t="shared" si="1"/>
        <v>0</v>
      </c>
      <c r="G38" s="151"/>
      <c r="H38" s="7"/>
      <c r="I38" s="173"/>
      <c r="J38" s="7"/>
      <c r="K38" s="7"/>
      <c r="L38" s="7"/>
      <c r="M38" s="7"/>
      <c r="N38" s="7"/>
      <c r="O38" s="7"/>
      <c r="P38" s="7"/>
      <c r="Q38" s="7"/>
      <c r="R38" s="7"/>
    </row>
    <row r="39" spans="1:18" s="8" customFormat="1" ht="12.75" customHeight="1" x14ac:dyDescent="0.2">
      <c r="A39" s="70"/>
      <c r="B39" s="40"/>
      <c r="C39" s="42"/>
      <c r="D39" s="81"/>
      <c r="E39" s="82"/>
      <c r="F39" s="72">
        <f t="shared" si="1"/>
        <v>0</v>
      </c>
      <c r="G39" s="151"/>
      <c r="H39" s="46"/>
      <c r="I39" s="173"/>
      <c r="J39" s="7"/>
      <c r="K39" s="7"/>
      <c r="L39" s="7"/>
      <c r="M39" s="7"/>
      <c r="N39" s="7"/>
      <c r="O39" s="7"/>
      <c r="P39" s="7"/>
      <c r="Q39" s="7"/>
      <c r="R39" s="7"/>
    </row>
    <row r="40" spans="1:18" s="8" customFormat="1" ht="38.25" x14ac:dyDescent="0.2">
      <c r="A40" s="76">
        <v>7</v>
      </c>
      <c r="B40" s="41" t="s">
        <v>85</v>
      </c>
      <c r="C40" s="35">
        <v>1892.4</v>
      </c>
      <c r="D40" s="65" t="s">
        <v>12</v>
      </c>
      <c r="E40" s="73"/>
      <c r="F40" s="72">
        <f t="shared" si="1"/>
        <v>0</v>
      </c>
      <c r="G40" s="151"/>
      <c r="H40" s="161"/>
      <c r="I40" s="173"/>
      <c r="J40" s="7"/>
      <c r="K40" s="7"/>
      <c r="L40" s="7"/>
      <c r="M40" s="7"/>
      <c r="N40" s="7"/>
      <c r="O40" s="7"/>
      <c r="P40" s="7"/>
      <c r="Q40" s="7"/>
      <c r="R40" s="7"/>
    </row>
    <row r="41" spans="1:18" s="8" customFormat="1" x14ac:dyDescent="0.2">
      <c r="A41" s="76">
        <v>8</v>
      </c>
      <c r="B41" s="41" t="s">
        <v>126</v>
      </c>
      <c r="C41" s="35">
        <v>1892.4</v>
      </c>
      <c r="D41" s="65" t="s">
        <v>12</v>
      </c>
      <c r="E41" s="73"/>
      <c r="F41" s="72">
        <f t="shared" si="1"/>
        <v>0</v>
      </c>
      <c r="G41" s="151"/>
      <c r="H41" s="7"/>
      <c r="I41" s="173"/>
      <c r="J41" s="7"/>
      <c r="K41" s="7"/>
      <c r="L41" s="7"/>
      <c r="M41" s="7"/>
      <c r="N41" s="7"/>
      <c r="O41" s="7"/>
      <c r="P41" s="7"/>
      <c r="Q41" s="7"/>
      <c r="R41" s="7"/>
    </row>
    <row r="42" spans="1:18" s="8" customFormat="1" ht="9" customHeight="1" x14ac:dyDescent="0.2">
      <c r="A42" s="71"/>
      <c r="B42" s="40"/>
      <c r="C42" s="38"/>
      <c r="D42" s="65"/>
      <c r="E42" s="73"/>
      <c r="F42" s="66"/>
      <c r="G42" s="151"/>
      <c r="H42" s="7"/>
      <c r="I42" s="174"/>
      <c r="J42" s="7"/>
      <c r="K42" s="7"/>
      <c r="L42" s="7"/>
      <c r="M42" s="7"/>
      <c r="N42" s="7"/>
      <c r="O42" s="7"/>
      <c r="P42" s="7"/>
      <c r="Q42" s="7"/>
      <c r="R42" s="7"/>
    </row>
    <row r="43" spans="1:18" s="8" customFormat="1" ht="12.75" customHeight="1" x14ac:dyDescent="0.2">
      <c r="A43" s="69">
        <v>9</v>
      </c>
      <c r="B43" s="162" t="s">
        <v>133</v>
      </c>
      <c r="C43" s="163"/>
      <c r="D43" s="164"/>
      <c r="E43" s="165"/>
      <c r="F43" s="166">
        <f t="shared" ref="F43:F50" si="2">+ROUND(C43*E43,2)</f>
        <v>0</v>
      </c>
      <c r="G43" s="151"/>
      <c r="H43" s="7"/>
      <c r="I43" s="12"/>
      <c r="J43" s="7"/>
      <c r="K43" s="7"/>
      <c r="L43" s="7"/>
      <c r="M43" s="7"/>
      <c r="N43" s="7"/>
      <c r="O43" s="7"/>
      <c r="P43" s="7"/>
      <c r="Q43" s="7"/>
      <c r="R43" s="7"/>
    </row>
    <row r="44" spans="1:18" s="8" customFormat="1" ht="12.75" customHeight="1" x14ac:dyDescent="0.2">
      <c r="A44" s="70">
        <v>9.1</v>
      </c>
      <c r="B44" s="167" t="s">
        <v>134</v>
      </c>
      <c r="C44" s="165">
        <v>3784.8</v>
      </c>
      <c r="D44" s="168" t="s">
        <v>12</v>
      </c>
      <c r="E44" s="165"/>
      <c r="F44" s="166">
        <f t="shared" si="2"/>
        <v>0</v>
      </c>
      <c r="G44" s="151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s="8" customFormat="1" ht="12.75" customHeight="1" x14ac:dyDescent="0.2">
      <c r="A45" s="70">
        <v>9.1999999999999993</v>
      </c>
      <c r="B45" s="167" t="s">
        <v>135</v>
      </c>
      <c r="C45" s="165">
        <v>1513.92</v>
      </c>
      <c r="D45" s="168" t="s">
        <v>11</v>
      </c>
      <c r="E45" s="165"/>
      <c r="F45" s="166">
        <f t="shared" si="2"/>
        <v>0</v>
      </c>
      <c r="G45" s="151"/>
      <c r="I45" s="9"/>
      <c r="J45" s="7"/>
      <c r="K45" s="7"/>
      <c r="L45" s="7"/>
      <c r="M45" s="7"/>
      <c r="N45" s="7"/>
      <c r="O45" s="7"/>
      <c r="P45" s="7"/>
      <c r="Q45" s="7"/>
      <c r="R45" s="7"/>
    </row>
    <row r="46" spans="1:18" s="8" customFormat="1" ht="12.75" customHeight="1" x14ac:dyDescent="0.2">
      <c r="A46" s="70">
        <v>9.3000000000000007</v>
      </c>
      <c r="B46" s="167" t="s">
        <v>136</v>
      </c>
      <c r="C46" s="163">
        <v>102.19</v>
      </c>
      <c r="D46" s="164" t="s">
        <v>10</v>
      </c>
      <c r="E46" s="163"/>
      <c r="F46" s="169">
        <f t="shared" si="2"/>
        <v>0</v>
      </c>
      <c r="G46" s="151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12.75" customHeight="1" x14ac:dyDescent="0.2">
      <c r="A47" s="70">
        <v>9.4</v>
      </c>
      <c r="B47" s="170" t="s">
        <v>137</v>
      </c>
      <c r="C47" s="165">
        <v>363.34</v>
      </c>
      <c r="D47" s="168" t="s">
        <v>10</v>
      </c>
      <c r="E47" s="165"/>
      <c r="F47" s="166">
        <f t="shared" si="2"/>
        <v>0</v>
      </c>
      <c r="G47" s="151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2.75" customHeight="1" x14ac:dyDescent="0.2">
      <c r="A48" s="70">
        <v>9.5</v>
      </c>
      <c r="B48" s="170" t="s">
        <v>138</v>
      </c>
      <c r="C48" s="163">
        <v>1513.92</v>
      </c>
      <c r="D48" s="164" t="s">
        <v>11</v>
      </c>
      <c r="E48" s="165"/>
      <c r="F48" s="166">
        <f t="shared" si="2"/>
        <v>0</v>
      </c>
      <c r="G48" s="151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12.75" customHeight="1" x14ac:dyDescent="0.2">
      <c r="A49" s="70">
        <v>9.6</v>
      </c>
      <c r="B49" s="171" t="s">
        <v>139</v>
      </c>
      <c r="C49" s="163">
        <v>1892.4</v>
      </c>
      <c r="D49" s="164" t="s">
        <v>11</v>
      </c>
      <c r="E49" s="163"/>
      <c r="F49" s="169">
        <f t="shared" si="2"/>
        <v>0</v>
      </c>
      <c r="G49" s="151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ht="12.75" customHeight="1" x14ac:dyDescent="0.2">
      <c r="A50" s="70">
        <v>9.6999999999999993</v>
      </c>
      <c r="B50" s="40" t="s">
        <v>515</v>
      </c>
      <c r="C50" s="163">
        <v>3784.8000000000006</v>
      </c>
      <c r="D50" s="164" t="s">
        <v>140</v>
      </c>
      <c r="E50" s="165"/>
      <c r="F50" s="166">
        <f t="shared" si="2"/>
        <v>0</v>
      </c>
      <c r="G50" s="151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6.75" customHeight="1" x14ac:dyDescent="0.2">
      <c r="A51" s="68"/>
      <c r="B51" s="91"/>
      <c r="C51" s="35"/>
      <c r="D51" s="65"/>
      <c r="E51" s="35"/>
      <c r="F51" s="75"/>
      <c r="G51" s="151"/>
      <c r="J51" s="7"/>
      <c r="K51" s="7"/>
      <c r="L51" s="7"/>
      <c r="M51" s="7"/>
      <c r="N51" s="7"/>
      <c r="O51" s="7"/>
      <c r="P51" s="7"/>
      <c r="Q51" s="7"/>
      <c r="R51" s="7"/>
    </row>
    <row r="52" spans="1:18" s="10" customFormat="1" ht="12.75" customHeight="1" x14ac:dyDescent="0.2">
      <c r="A52" s="1029"/>
      <c r="B52" s="1030" t="s">
        <v>124</v>
      </c>
      <c r="C52" s="1031"/>
      <c r="D52" s="1032"/>
      <c r="E52" s="1031"/>
      <c r="F52" s="1033">
        <f>SUM(F14:F51)</f>
        <v>0</v>
      </c>
      <c r="G52" s="151"/>
      <c r="J52" s="9"/>
      <c r="K52" s="9"/>
      <c r="L52" s="9"/>
      <c r="M52" s="9"/>
      <c r="N52" s="9"/>
      <c r="O52" s="9"/>
      <c r="P52" s="9"/>
      <c r="Q52" s="9"/>
      <c r="R52" s="9"/>
    </row>
    <row r="53" spans="1:18" s="13" customFormat="1" x14ac:dyDescent="0.2">
      <c r="A53" s="71"/>
      <c r="B53" s="40"/>
      <c r="C53" s="78"/>
      <c r="D53" s="65"/>
      <c r="E53" s="73"/>
      <c r="F53" s="72">
        <f>ROUND(C53*E53,2)</f>
        <v>0</v>
      </c>
      <c r="G53" s="151"/>
      <c r="H53" s="7"/>
      <c r="J53" s="12"/>
      <c r="K53" s="12"/>
      <c r="L53" s="12"/>
      <c r="M53" s="12"/>
      <c r="N53" s="12"/>
      <c r="O53" s="12"/>
      <c r="P53" s="12"/>
      <c r="Q53" s="12"/>
      <c r="R53" s="12"/>
    </row>
    <row r="54" spans="1:18" s="8" customFormat="1" x14ac:dyDescent="0.2">
      <c r="A54" s="90" t="s">
        <v>64</v>
      </c>
      <c r="B54" s="67" t="s">
        <v>63</v>
      </c>
      <c r="C54" s="44"/>
      <c r="D54" s="65"/>
      <c r="E54" s="44"/>
      <c r="F54" s="66"/>
      <c r="G54" s="151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27.75" customHeight="1" x14ac:dyDescent="0.2">
      <c r="A55" s="68">
        <v>1</v>
      </c>
      <c r="B55" s="91" t="s">
        <v>79</v>
      </c>
      <c r="C55" s="1062"/>
      <c r="D55" s="1019" t="s">
        <v>516</v>
      </c>
      <c r="E55" s="1062"/>
      <c r="F55" s="75">
        <f>E55*C55</f>
        <v>0</v>
      </c>
      <c r="G55" s="151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ht="13.5" customHeight="1" thickBot="1" x14ac:dyDescent="0.25">
      <c r="A56" s="68"/>
      <c r="B56" s="91"/>
      <c r="C56" s="35"/>
      <c r="D56" s="65"/>
      <c r="E56" s="35"/>
      <c r="F56" s="75"/>
      <c r="G56" s="151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s="17" customFormat="1" ht="14.25" thickTop="1" thickBot="1" x14ac:dyDescent="0.25">
      <c r="A57" s="92"/>
      <c r="B57" s="85" t="s">
        <v>78</v>
      </c>
      <c r="C57" s="93"/>
      <c r="D57" s="94"/>
      <c r="E57" s="95"/>
      <c r="F57" s="96">
        <f>SUM(F55:F55)</f>
        <v>0</v>
      </c>
      <c r="G57" s="151"/>
      <c r="H57" s="16"/>
      <c r="I57" s="7"/>
      <c r="J57" s="16"/>
      <c r="K57" s="16"/>
      <c r="L57" s="16"/>
      <c r="M57" s="16"/>
      <c r="N57" s="16"/>
      <c r="O57" s="16"/>
      <c r="P57" s="16"/>
      <c r="Q57" s="16"/>
      <c r="R57" s="16"/>
    </row>
    <row r="58" spans="1:18" s="19" customFormat="1" ht="9.75" customHeight="1" thickTop="1" thickBot="1" x14ac:dyDescent="0.25">
      <c r="A58" s="86"/>
      <c r="B58" s="87"/>
      <c r="C58" s="47"/>
      <c r="D58" s="36"/>
      <c r="E58" s="88"/>
      <c r="F58" s="89"/>
      <c r="G58" s="13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s="15" customFormat="1" ht="14.25" thickTop="1" thickBot="1" x14ac:dyDescent="0.25">
      <c r="A59" s="133"/>
      <c r="B59" s="132" t="s">
        <v>77</v>
      </c>
      <c r="C59" s="134"/>
      <c r="D59" s="135"/>
      <c r="E59" s="136"/>
      <c r="F59" s="137">
        <f>+F52+F57</f>
        <v>0</v>
      </c>
      <c r="G59" s="139"/>
      <c r="H59" s="20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18" s="14" customFormat="1" ht="13.5" thickTop="1" x14ac:dyDescent="0.2">
      <c r="A60" s="92"/>
      <c r="B60" s="85" t="s">
        <v>77</v>
      </c>
      <c r="C60" s="93"/>
      <c r="D60" s="94"/>
      <c r="E60" s="97"/>
      <c r="F60" s="96">
        <f>F59</f>
        <v>0</v>
      </c>
      <c r="G60" s="139"/>
      <c r="H60" s="20"/>
    </row>
    <row r="61" spans="1:18" s="14" customFormat="1" x14ac:dyDescent="0.2">
      <c r="A61" s="98"/>
      <c r="B61" s="87"/>
      <c r="C61" s="47"/>
      <c r="D61" s="36"/>
      <c r="E61" s="99"/>
      <c r="F61" s="89"/>
      <c r="G61" s="138"/>
      <c r="H61" s="20"/>
    </row>
    <row r="62" spans="1:18" s="8" customFormat="1" x14ac:dyDescent="0.2">
      <c r="A62" s="100"/>
      <c r="B62" s="101" t="s">
        <v>65</v>
      </c>
      <c r="C62" s="101"/>
      <c r="D62" s="101"/>
      <c r="E62" s="102"/>
      <c r="F62" s="38"/>
      <c r="G62" s="140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x14ac:dyDescent="0.2">
      <c r="A63" s="103"/>
      <c r="B63" s="104" t="s">
        <v>67</v>
      </c>
      <c r="C63" s="103">
        <v>0.1</v>
      </c>
      <c r="D63" s="105"/>
      <c r="E63" s="106"/>
      <c r="F63" s="146">
        <f t="shared" ref="F63:F68" si="3">C63*$F$59</f>
        <v>0</v>
      </c>
      <c r="G63" s="141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x14ac:dyDescent="0.2">
      <c r="A64" s="103"/>
      <c r="B64" s="104" t="s">
        <v>66</v>
      </c>
      <c r="C64" s="103">
        <v>0.03</v>
      </c>
      <c r="D64" s="105"/>
      <c r="E64" s="106"/>
      <c r="F64" s="146">
        <f t="shared" si="3"/>
        <v>0</v>
      </c>
      <c r="G64" s="141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35" s="8" customFormat="1" x14ac:dyDescent="0.2">
      <c r="A65" s="103"/>
      <c r="B65" s="104" t="s">
        <v>76</v>
      </c>
      <c r="C65" s="103">
        <v>0.04</v>
      </c>
      <c r="D65" s="105"/>
      <c r="E65" s="106"/>
      <c r="F65" s="146">
        <f t="shared" si="3"/>
        <v>0</v>
      </c>
      <c r="G65" s="14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35" s="8" customFormat="1" x14ac:dyDescent="0.2">
      <c r="A66" s="103"/>
      <c r="B66" s="104" t="s">
        <v>25</v>
      </c>
      <c r="C66" s="103">
        <v>0.03</v>
      </c>
      <c r="D66" s="105"/>
      <c r="E66" s="106"/>
      <c r="F66" s="146">
        <f t="shared" si="3"/>
        <v>0</v>
      </c>
      <c r="G66" s="141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35" s="8" customFormat="1" x14ac:dyDescent="0.2">
      <c r="A67" s="103"/>
      <c r="B67" s="104" t="s">
        <v>75</v>
      </c>
      <c r="C67" s="103">
        <v>0.05</v>
      </c>
      <c r="D67" s="105"/>
      <c r="E67" s="106"/>
      <c r="F67" s="146">
        <f t="shared" si="3"/>
        <v>0</v>
      </c>
      <c r="G67" s="141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35" s="8" customFormat="1" x14ac:dyDescent="0.2">
      <c r="A68" s="103"/>
      <c r="B68" s="104" t="s">
        <v>68</v>
      </c>
      <c r="C68" s="103">
        <v>0.01</v>
      </c>
      <c r="D68" s="105"/>
      <c r="E68" s="106"/>
      <c r="F68" s="146">
        <f t="shared" si="3"/>
        <v>0</v>
      </c>
      <c r="G68" s="14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35" s="8" customFormat="1" x14ac:dyDescent="0.2">
      <c r="A69" s="103"/>
      <c r="B69" s="104" t="s">
        <v>74</v>
      </c>
      <c r="C69" s="103">
        <v>0.18</v>
      </c>
      <c r="D69" s="105"/>
      <c r="E69" s="105"/>
      <c r="F69" s="146">
        <f>C69*F63</f>
        <v>0</v>
      </c>
      <c r="G69" s="141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35" s="8" customFormat="1" x14ac:dyDescent="0.2">
      <c r="A70" s="108"/>
      <c r="B70" s="112" t="s">
        <v>72</v>
      </c>
      <c r="C70" s="113">
        <v>1E-3</v>
      </c>
      <c r="D70" s="111"/>
      <c r="E70" s="105"/>
      <c r="F70" s="146">
        <f>F60*C70</f>
        <v>0</v>
      </c>
      <c r="G70" s="141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35" s="8" customFormat="1" x14ac:dyDescent="0.2">
      <c r="A71" s="108"/>
      <c r="B71" s="109" t="s">
        <v>73</v>
      </c>
      <c r="C71" s="110">
        <v>0.1</v>
      </c>
      <c r="D71" s="111"/>
      <c r="E71" s="105"/>
      <c r="F71" s="146">
        <f>F60*C71</f>
        <v>0</v>
      </c>
      <c r="G71" s="141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35" x14ac:dyDescent="0.25">
      <c r="B72" s="157" t="s">
        <v>125</v>
      </c>
      <c r="C72" s="158">
        <v>1.4999999999999999E-2</v>
      </c>
      <c r="F72" s="6">
        <f>+F60*C72</f>
        <v>0</v>
      </c>
      <c r="G72" s="1027"/>
      <c r="H72" s="149"/>
      <c r="I72" s="149"/>
      <c r="J72" s="149"/>
      <c r="K72" s="2"/>
    </row>
    <row r="73" spans="1:35" s="8" customFormat="1" ht="25.5" x14ac:dyDescent="0.2">
      <c r="A73" s="108"/>
      <c r="B73" s="152" t="s">
        <v>123</v>
      </c>
      <c r="C73" s="153">
        <v>0.03</v>
      </c>
      <c r="D73" s="111"/>
      <c r="E73" s="105"/>
      <c r="F73" s="146">
        <f>+F60*C73</f>
        <v>0</v>
      </c>
      <c r="G73" s="141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35" s="11" customFormat="1" ht="12.75" customHeight="1" x14ac:dyDescent="0.2">
      <c r="A74" s="114"/>
      <c r="B74" s="107" t="s">
        <v>69</v>
      </c>
      <c r="C74" s="103">
        <v>0.05</v>
      </c>
      <c r="D74" s="48"/>
      <c r="E74" s="83"/>
      <c r="F74" s="84">
        <f>F59*C74</f>
        <v>0</v>
      </c>
      <c r="G74" s="14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1:35" s="23" customFormat="1" x14ac:dyDescent="0.2">
      <c r="A75" s="115"/>
      <c r="B75" s="116" t="s">
        <v>71</v>
      </c>
      <c r="C75" s="117"/>
      <c r="D75" s="118"/>
      <c r="E75" s="117"/>
      <c r="F75" s="128">
        <f>SUM(F63:F74)</f>
        <v>0</v>
      </c>
      <c r="G75" s="143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</row>
    <row r="76" spans="1:35" s="8" customFormat="1" ht="9" customHeight="1" x14ac:dyDescent="0.2">
      <c r="A76" s="119"/>
      <c r="B76" s="119"/>
      <c r="C76" s="119"/>
      <c r="D76" s="119"/>
      <c r="E76" s="119"/>
      <c r="F76" s="120"/>
      <c r="G76" s="144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35" s="23" customFormat="1" ht="12.75" customHeight="1" x14ac:dyDescent="0.2">
      <c r="A77" s="121"/>
      <c r="B77" s="122" t="s">
        <v>70</v>
      </c>
      <c r="C77" s="121"/>
      <c r="D77" s="121"/>
      <c r="E77" s="121"/>
      <c r="F77" s="127">
        <f>+F60+F75</f>
        <v>0</v>
      </c>
      <c r="G77" s="145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</row>
    <row r="78" spans="1:35" s="27" customFormat="1" x14ac:dyDescent="0.2">
      <c r="A78" s="126"/>
      <c r="B78" s="123"/>
      <c r="C78" s="124"/>
      <c r="D78" s="124"/>
      <c r="E78" s="125"/>
      <c r="F78" s="125"/>
      <c r="G78" s="125"/>
      <c r="H78" s="26"/>
      <c r="I78" s="24"/>
      <c r="J78" s="25"/>
      <c r="K78" s="26"/>
      <c r="L78" s="26"/>
    </row>
    <row r="79" spans="1:35" s="27" customFormat="1" x14ac:dyDescent="0.25">
      <c r="A79" s="1060"/>
      <c r="B79" s="1061"/>
      <c r="C79" s="1061"/>
      <c r="D79" s="1061"/>
      <c r="E79" s="1061"/>
      <c r="F79" s="1061"/>
      <c r="G79" s="155"/>
      <c r="H79" s="26"/>
      <c r="I79" s="24"/>
      <c r="J79" s="25"/>
      <c r="K79" s="26"/>
      <c r="L79" s="26"/>
    </row>
    <row r="80" spans="1:35" s="7" customFormat="1" x14ac:dyDescent="0.2">
      <c r="A80" s="28"/>
      <c r="B80" s="28"/>
      <c r="C80" s="28"/>
      <c r="D80" s="28"/>
      <c r="E80" s="28"/>
      <c r="F80" s="29"/>
      <c r="G80" s="29"/>
      <c r="J80" s="30"/>
      <c r="K80" s="30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s="7" customFormat="1" x14ac:dyDescent="0.2">
      <c r="A81" s="31"/>
      <c r="B81" s="32"/>
      <c r="C81" s="21"/>
      <c r="D81" s="21"/>
      <c r="E81" s="21"/>
      <c r="F81" s="29"/>
      <c r="G81" s="29"/>
      <c r="J81" s="30"/>
      <c r="K81" s="30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s="7" customFormat="1" x14ac:dyDescent="0.2">
      <c r="A82" s="31"/>
      <c r="B82" s="32"/>
      <c r="C82" s="21"/>
      <c r="D82" s="21"/>
      <c r="E82" s="21"/>
      <c r="F82" s="29"/>
      <c r="G82" s="29"/>
      <c r="J82" s="30"/>
      <c r="K82" s="30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</sheetData>
  <sheetProtection algorithmName="SHA-512" hashValue="5K07M1/ZSG1aAeyz95V4ncFAZfUcdFzI3SQDhqpzskBj846dPYnkrzmpgTs0R+kPmMLYM6JDf+zw/YKjVbX7Jg==" saltValue="9I0C6/V8HDzkdh1y/YHtEw==" spinCount="100000" sheet="1" objects="1" scenarios="1"/>
  <mergeCells count="7">
    <mergeCell ref="A79:F79"/>
    <mergeCell ref="A1:F1"/>
    <mergeCell ref="A2:F2"/>
    <mergeCell ref="A3:F3"/>
    <mergeCell ref="A4:F4"/>
    <mergeCell ref="A5:F5"/>
    <mergeCell ref="B7:F7"/>
  </mergeCells>
  <printOptions horizontalCentered="1"/>
  <pageMargins left="0.25" right="0.16" top="0.12" bottom="0.17" header="3.937007874015748E-2" footer="0"/>
  <pageSetup orientation="portrait" r:id="rId1"/>
  <headerFooter alignWithMargins="0">
    <oddFooter>&amp;C&amp;6Página &amp;P de &amp;N&amp;R&amp;6&amp;D
&amp;T</oddFooter>
  </headerFooter>
  <rowBreaks count="1" manualBreakCount="1">
    <brk id="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Analisis de Costos Generales</vt:lpstr>
      <vt:lpstr>LOTE 7</vt:lpstr>
      <vt:lpstr>'Analisis de Costos Generales'!Área_de_impresión</vt:lpstr>
      <vt:lpstr>'LOTE 7'!Área_de_impresión</vt:lpstr>
      <vt:lpstr>'LOTE 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Aysha Annette Piña Zarzuela</cp:lastModifiedBy>
  <cp:lastPrinted>2020-11-06T18:38:15Z</cp:lastPrinted>
  <dcterms:created xsi:type="dcterms:W3CDTF">2018-05-23T14:28:08Z</dcterms:created>
  <dcterms:modified xsi:type="dcterms:W3CDTF">2020-11-23T13:57:23Z</dcterms:modified>
</cp:coreProperties>
</file>