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COMPARACION PRECIOS DE OBRAS\INAPA-CCC-CP-2021-00   M. AC. TABARA ABAJO\"/>
    </mc:Choice>
  </mc:AlternateContent>
  <xr:revisionPtr revIDLastSave="0" documentId="8_{E459D87F-A777-410A-A46C-19A1343D4F5D}" xr6:coauthVersionLast="47" xr6:coauthVersionMax="47" xr10:uidLastSave="{00000000-0000-0000-0000-000000000000}"/>
  <workbookProtection workbookAlgorithmName="SHA-512" workbookHashValue="idOoB8cvqLWH0R2NBbXOD6UgeQbcDIQt3IVc2GgyjUobDrM/UJxXe+5n8/3xIaK4bZtN0lCIlKaXGVD99IKwNQ==" workbookSaltValue="GoBxPrQbBrZaIwXl7H/7cQ==" workbookSpinCount="100000" lockStructure="1"/>
  <bookViews>
    <workbookView xWindow="-120" yWindow="-120" windowWidth="29040" windowHeight="15840" firstSheet="1" activeTab="1" xr2:uid="{00000000-000D-0000-FFFF-FFFF00000000}"/>
  </bookViews>
  <sheets>
    <sheet name="PRESUPUESTO PARA IMP." sheetId="8" state="hidden" r:id="rId1"/>
    <sheet name="LISTADO DE PARIDAS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1">#REF!</definedName>
    <definedName name="\a" localSheetId="0">#REF!</definedName>
    <definedName name="\a">#REF!</definedName>
    <definedName name="\b" localSheetId="1">#REF!</definedName>
    <definedName name="\b" localSheetId="0">#REF!</definedName>
    <definedName name="\b">#REF!</definedName>
    <definedName name="\c">#N/A</definedName>
    <definedName name="\d">#N/A</definedName>
    <definedName name="\f" localSheetId="1">#REF!</definedName>
    <definedName name="\f" localSheetId="0">#REF!</definedName>
    <definedName name="\f">#REF!</definedName>
    <definedName name="\i" localSheetId="1">#REF!</definedName>
    <definedName name="\i" localSheetId="0">#REF!</definedName>
    <definedName name="\i">#REF!</definedName>
    <definedName name="\m" localSheetId="1">#REF!</definedName>
    <definedName name="\m" localSheetId="0">#REF!</definedName>
    <definedName name="\m">#REF!</definedName>
    <definedName name="\o" localSheetId="1">#REF!</definedName>
    <definedName name="\o" localSheetId="0">#REF!</definedName>
    <definedName name="\o">#REF!</definedName>
    <definedName name="\p" localSheetId="1">#REF!</definedName>
    <definedName name="\p" localSheetId="0">#REF!</definedName>
    <definedName name="\p">#REF!</definedName>
    <definedName name="\q" localSheetId="1">#REF!</definedName>
    <definedName name="\q" localSheetId="0">#REF!</definedName>
    <definedName name="\q">#REF!</definedName>
    <definedName name="\w" localSheetId="1">#REF!</definedName>
    <definedName name="\w" localSheetId="0">#REF!</definedName>
    <definedName name="\w">#REF!</definedName>
    <definedName name="\z" localSheetId="1">#REF!</definedName>
    <definedName name="\z" localSheetId="0">#REF!</definedName>
    <definedName name="\z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1">#REF!</definedName>
    <definedName name="_________ZC1" localSheetId="0">#REF!</definedName>
    <definedName name="_________ZC1">#REF!</definedName>
    <definedName name="_________ZE1" localSheetId="1">#REF!</definedName>
    <definedName name="_________ZE1" localSheetId="0">#REF!</definedName>
    <definedName name="_________ZE1">#REF!</definedName>
    <definedName name="_________ZE2" localSheetId="1">#REF!</definedName>
    <definedName name="_________ZE2" localSheetId="0">#REF!</definedName>
    <definedName name="_________ZE2">#REF!</definedName>
    <definedName name="_________ZE3" localSheetId="1">#REF!</definedName>
    <definedName name="_________ZE3" localSheetId="0">#REF!</definedName>
    <definedName name="_________ZE3">#REF!</definedName>
    <definedName name="_________ZE4" localSheetId="1">#REF!</definedName>
    <definedName name="_________ZE4" localSheetId="0">#REF!</definedName>
    <definedName name="_________ZE4">#REF!</definedName>
    <definedName name="_________ZE5" localSheetId="1">#REF!</definedName>
    <definedName name="_________ZE5" localSheetId="0">#REF!</definedName>
    <definedName name="_________ZE5">#REF!</definedName>
    <definedName name="_________ZE6" localSheetId="1">#REF!</definedName>
    <definedName name="_________ZE6" localSheetId="0">#REF!</definedName>
    <definedName name="_________ZE6">#REF!</definedName>
    <definedName name="________ZC1" localSheetId="1">#REF!</definedName>
    <definedName name="________ZC1" localSheetId="0">#REF!</definedName>
    <definedName name="________ZC1">#REF!</definedName>
    <definedName name="________ZE1" localSheetId="1">#REF!</definedName>
    <definedName name="________ZE1" localSheetId="0">#REF!</definedName>
    <definedName name="________ZE1">#REF!</definedName>
    <definedName name="________ZE2" localSheetId="1">#REF!</definedName>
    <definedName name="________ZE2" localSheetId="0">#REF!</definedName>
    <definedName name="________ZE2">#REF!</definedName>
    <definedName name="________ZE3" localSheetId="1">#REF!</definedName>
    <definedName name="________ZE3" localSheetId="0">#REF!</definedName>
    <definedName name="________ZE3">#REF!</definedName>
    <definedName name="________ZE4" localSheetId="1">#REF!</definedName>
    <definedName name="________ZE4" localSheetId="0">#REF!</definedName>
    <definedName name="________ZE4">#REF!</definedName>
    <definedName name="________ZE5" localSheetId="1">#REF!</definedName>
    <definedName name="________ZE5" localSheetId="0">#REF!</definedName>
    <definedName name="________ZE5">#REF!</definedName>
    <definedName name="________ZE6" localSheetId="1">#REF!</definedName>
    <definedName name="________ZE6" localSheetId="0">#REF!</definedName>
    <definedName name="________ZE6">#REF!</definedName>
    <definedName name="_______ZC1" localSheetId="1">#REF!</definedName>
    <definedName name="_______ZC1" localSheetId="0">#REF!</definedName>
    <definedName name="_______ZC1">#REF!</definedName>
    <definedName name="_______ZE1" localSheetId="1">#REF!</definedName>
    <definedName name="_______ZE1" localSheetId="0">#REF!</definedName>
    <definedName name="_______ZE1">#REF!</definedName>
    <definedName name="_______ZE2" localSheetId="1">#REF!</definedName>
    <definedName name="_______ZE2" localSheetId="0">#REF!</definedName>
    <definedName name="_______ZE2">#REF!</definedName>
    <definedName name="_______ZE3" localSheetId="1">#REF!</definedName>
    <definedName name="_______ZE3" localSheetId="0">#REF!</definedName>
    <definedName name="_______ZE3">#REF!</definedName>
    <definedName name="_______ZE4" localSheetId="1">#REF!</definedName>
    <definedName name="_______ZE4" localSheetId="0">#REF!</definedName>
    <definedName name="_______ZE4">#REF!</definedName>
    <definedName name="_______ZE5" localSheetId="1">#REF!</definedName>
    <definedName name="_______ZE5" localSheetId="0">#REF!</definedName>
    <definedName name="_______ZE5">#REF!</definedName>
    <definedName name="_______ZE6" localSheetId="1">#REF!</definedName>
    <definedName name="_______ZE6" localSheetId="0">#REF!</definedName>
    <definedName name="_______ZE6">#REF!</definedName>
    <definedName name="______ZC1" localSheetId="1">#REF!</definedName>
    <definedName name="______ZC1" localSheetId="0">#REF!</definedName>
    <definedName name="______ZC1">#REF!</definedName>
    <definedName name="______ZE1" localSheetId="1">#REF!</definedName>
    <definedName name="______ZE1" localSheetId="0">#REF!</definedName>
    <definedName name="______ZE1">#REF!</definedName>
    <definedName name="______ZE2" localSheetId="1">#REF!</definedName>
    <definedName name="______ZE2" localSheetId="0">#REF!</definedName>
    <definedName name="______ZE2">#REF!</definedName>
    <definedName name="______ZE3" localSheetId="1">#REF!</definedName>
    <definedName name="______ZE3" localSheetId="0">#REF!</definedName>
    <definedName name="______ZE3">#REF!</definedName>
    <definedName name="______ZE4" localSheetId="1">#REF!</definedName>
    <definedName name="______ZE4" localSheetId="0">#REF!</definedName>
    <definedName name="______ZE4">#REF!</definedName>
    <definedName name="______ZE5" localSheetId="1">#REF!</definedName>
    <definedName name="______ZE5" localSheetId="0">#REF!</definedName>
    <definedName name="______ZE5">#REF!</definedName>
    <definedName name="______ZE6" localSheetId="1">#REF!</definedName>
    <definedName name="______ZE6" localSheetId="0">#REF!</definedName>
    <definedName name="______ZE6">#REF!</definedName>
    <definedName name="_____ZC1" localSheetId="1">#REF!</definedName>
    <definedName name="_____ZC1" localSheetId="0">#REF!</definedName>
    <definedName name="_____ZC1">#REF!</definedName>
    <definedName name="_____ZE1" localSheetId="1">#REF!</definedName>
    <definedName name="_____ZE1" localSheetId="0">#REF!</definedName>
    <definedName name="_____ZE1">#REF!</definedName>
    <definedName name="_____ZE2" localSheetId="1">#REF!</definedName>
    <definedName name="_____ZE2" localSheetId="0">#REF!</definedName>
    <definedName name="_____ZE2">#REF!</definedName>
    <definedName name="_____ZE3" localSheetId="1">#REF!</definedName>
    <definedName name="_____ZE3" localSheetId="0">#REF!</definedName>
    <definedName name="_____ZE3">#REF!</definedName>
    <definedName name="_____ZE4" localSheetId="1">#REF!</definedName>
    <definedName name="_____ZE4" localSheetId="0">#REF!</definedName>
    <definedName name="_____ZE4">#REF!</definedName>
    <definedName name="_____ZE5" localSheetId="1">#REF!</definedName>
    <definedName name="_____ZE5" localSheetId="0">#REF!</definedName>
    <definedName name="_____ZE5">#REF!</definedName>
    <definedName name="_____ZE6" localSheetId="1">#REF!</definedName>
    <definedName name="_____ZE6" localSheetId="0">#REF!</definedName>
    <definedName name="_____ZE6">#REF!</definedName>
    <definedName name="____ZC1" localSheetId="1">#REF!</definedName>
    <definedName name="____ZC1" localSheetId="0">#REF!</definedName>
    <definedName name="____ZC1">#REF!</definedName>
    <definedName name="____ZE1" localSheetId="1">#REF!</definedName>
    <definedName name="____ZE1" localSheetId="0">#REF!</definedName>
    <definedName name="____ZE1">#REF!</definedName>
    <definedName name="____ZE2" localSheetId="1">#REF!</definedName>
    <definedName name="____ZE2" localSheetId="0">#REF!</definedName>
    <definedName name="____ZE2">#REF!</definedName>
    <definedName name="____ZE3" localSheetId="1">#REF!</definedName>
    <definedName name="____ZE3" localSheetId="0">#REF!</definedName>
    <definedName name="____ZE3">#REF!</definedName>
    <definedName name="____ZE4" localSheetId="1">#REF!</definedName>
    <definedName name="____ZE4" localSheetId="0">#REF!</definedName>
    <definedName name="____ZE4">#REF!</definedName>
    <definedName name="____ZE5" localSheetId="1">#REF!</definedName>
    <definedName name="____ZE5" localSheetId="0">#REF!</definedName>
    <definedName name="____ZE5">#REF!</definedName>
    <definedName name="____ZE6" localSheetId="1">#REF!</definedName>
    <definedName name="____ZE6" localSheetId="0">#REF!</definedName>
    <definedName name="____ZE6">#REF!</definedName>
    <definedName name="___ZC1" localSheetId="1">#REF!</definedName>
    <definedName name="___ZC1" localSheetId="0">#REF!</definedName>
    <definedName name="___ZC1">#REF!</definedName>
    <definedName name="___ZE1" localSheetId="1">#REF!</definedName>
    <definedName name="___ZE1" localSheetId="0">#REF!</definedName>
    <definedName name="___ZE1">#REF!</definedName>
    <definedName name="___ZE2" localSheetId="1">#REF!</definedName>
    <definedName name="___ZE2" localSheetId="0">#REF!</definedName>
    <definedName name="___ZE2">#REF!</definedName>
    <definedName name="___ZE3" localSheetId="1">#REF!</definedName>
    <definedName name="___ZE3" localSheetId="0">#REF!</definedName>
    <definedName name="___ZE3">#REF!</definedName>
    <definedName name="___ZE4" localSheetId="1">#REF!</definedName>
    <definedName name="___ZE4" localSheetId="0">#REF!</definedName>
    <definedName name="___ZE4">#REF!</definedName>
    <definedName name="___ZE5" localSheetId="1">#REF!</definedName>
    <definedName name="___ZE5" localSheetId="0">#REF!</definedName>
    <definedName name="___ZE5">#REF!</definedName>
    <definedName name="___ZE6" localSheetId="1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1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1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1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1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1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1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1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1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1">#REF!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1" hidden="1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1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1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1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1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1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1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1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1">[1]PVC!#REF!</definedName>
    <definedName name="a" localSheetId="0">[1]PVC!#REF!</definedName>
    <definedName name="a">[1]PVC!#REF!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1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'[2]M.O.'!#REF!</definedName>
    <definedName name="AA">'[2]M.O.'!#REF!</definedName>
    <definedName name="AC38G40">'[3]LISTADO INSUMOS DEL 2000'!$I$29</definedName>
    <definedName name="acero" localSheetId="1">#REF!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[4]INSU!$D$9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1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1">[5]INS!#REF!</definedName>
    <definedName name="ACUEDUCTO" localSheetId="0">[5]INS!#REF!</definedName>
    <definedName name="ACUEDUCTO">[5]INS!#REF!</definedName>
    <definedName name="ACUEDUCTO_8" localSheetId="0">#REF!</definedName>
    <definedName name="ACUEDUCTO_8">#REF!</definedName>
    <definedName name="ADA" localSheetId="0">'[6]CUB-10181-3(Rescision)'!#REF!</definedName>
    <definedName name="ADA">'[6]CUB-10181-3(Rescision)'!#REF!</definedName>
    <definedName name="ADAPTADOR_HEM_PVC_1" localSheetId="1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1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1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1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1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1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1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1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1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1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1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1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1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[4]INSU!$D$17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1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1">#REF!</definedName>
    <definedName name="ALBANIL" localSheetId="0">#REF!</definedName>
    <definedName name="ALBANIL">#REF!</definedName>
    <definedName name="ALBANIL2">'[2]M.O.'!$C$12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1">#REF!</definedName>
    <definedName name="ALBANIL3" localSheetId="0">#REF!</definedName>
    <definedName name="ALBANIL3">#REF!</definedName>
    <definedName name="ana" localSheetId="1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1">'[7]M.O.'!#REF!</definedName>
    <definedName name="analiis" localSheetId="0">'[7]M.O.'!#REF!</definedName>
    <definedName name="analiis">'[7]M.O.'!#REF!</definedName>
    <definedName name="analisis" localSheetId="0">#REF!</definedName>
    <definedName name="analisis">#REF!</definedName>
    <definedName name="ANALISSSSS" localSheetId="1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1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1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RANDELA_INODORO_PVC_4" localSheetId="1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1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1">#REF!</definedName>
    <definedName name="_xlnm.Extract" localSheetId="0">#REF!</definedName>
    <definedName name="_xlnm.Extract">#REF!</definedName>
    <definedName name="_xlnm.Print_Area" localSheetId="1">'LISTADO DE PARIDAS'!$A$1:$F$100</definedName>
    <definedName name="_xlnm.Print_Area" localSheetId="0">'PRESUPUESTO PARA IMP.'!$A$1:$F$122</definedName>
    <definedName name="_xlnm.Print_Area">#REF!</definedName>
    <definedName name="ARENA_PAÑETE" localSheetId="1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1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1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1">'[8]M.O.'!#REF!</definedName>
    <definedName name="as" localSheetId="0">'[8]M.O.'!#REF!</definedName>
    <definedName name="as">'[8]M.O.'!#REF!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1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1">[9]INS!#REF!</definedName>
    <definedName name="AYCARP" localSheetId="0">[9]INS!#REF!</definedName>
    <definedName name="AYCARP">[9]INS!#REF!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1">#REF!</definedName>
    <definedName name="AYUDANTE" localSheetId="0">#REF!</definedName>
    <definedName name="AYUDANTE">#REF!</definedName>
    <definedName name="Ayudante_2da" localSheetId="1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1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1">[10]ADDENDA!#REF!</definedName>
    <definedName name="b" localSheetId="0">[10]ADDENDA!#REF!</definedName>
    <definedName name="b">[10]ADDENDA!#REF!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1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1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1">#REF!</definedName>
    <definedName name="base" localSheetId="0">#REF!</definedName>
    <definedName name="base">#REF!</definedName>
    <definedName name="BASE_CONTEN" localSheetId="1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1">#REF!</definedName>
    <definedName name="BBB" localSheetId="0">#REF!</definedName>
    <definedName name="BBB">#REF!</definedName>
    <definedName name="BLOCK_4" localSheetId="1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1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1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1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1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1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[11]INSU!$B$42</definedName>
    <definedName name="BOQUILLA_FREGADERO_CROMO" localSheetId="1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1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1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1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1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1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'[2]M.O.'!$C$9</definedName>
    <definedName name="BRIGADATOPOGRAFICA_6" localSheetId="0">#REF!</definedName>
    <definedName name="BRIGADATOPOGRAFICA_6">#REF!</definedName>
    <definedName name="BVNBVNBV" localSheetId="1">'[12]M.O.'!#REF!</definedName>
    <definedName name="BVNBVNBV" localSheetId="0">'[12]M.O.'!#REF!</definedName>
    <definedName name="BVNBVNBV">'[12]M.O.'!#REF!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1">[13]precios!#REF!</definedName>
    <definedName name="caballeteasbecto" localSheetId="0">[13]precios!#REF!</definedName>
    <definedName name="caballeteasbecto">[13]precios!#REF!</definedName>
    <definedName name="caballeteasbecto_8" localSheetId="0">#REF!</definedName>
    <definedName name="caballeteasbecto_8">#REF!</definedName>
    <definedName name="caballeteasbeto" localSheetId="1">[13]precios!#REF!</definedName>
    <definedName name="caballeteasbeto" localSheetId="0">[13]precios!#REF!</definedName>
    <definedName name="caballeteasbeto">[13]precios!#REF!</definedName>
    <definedName name="caballeteasbeto_8" localSheetId="0">#REF!</definedName>
    <definedName name="caballeteasbeto_8">#REF!</definedName>
    <definedName name="CAJA_2x4_12" localSheetId="1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1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1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1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1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1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1">'[7]M.O.'!#REF!</definedName>
    <definedName name="CARACOL" localSheetId="0">'[7]M.O.'!#REF!</definedName>
    <definedName name="CARACOL">'[7]M.O.'!#REF!</definedName>
    <definedName name="CARANTEPECHO" localSheetId="1">'[2]M.O.'!#REF!</definedName>
    <definedName name="CARANTEPECHO" localSheetId="0">'[2]M.O.'!#REF!</definedName>
    <definedName name="CARANTEPECHO">'[2]M.O.'!#REF!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1">'[2]M.O.'!#REF!</definedName>
    <definedName name="CARCOL30" localSheetId="0">'[2]M.O.'!#REF!</definedName>
    <definedName name="CARCOL30">'[2]M.O.'!#REF!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1">'[2]M.O.'!#REF!</definedName>
    <definedName name="CARCOL50" localSheetId="0">'[2]M.O.'!#REF!</definedName>
    <definedName name="CARCOL50">'[2]M.O.'!#REF!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'[7]M.O.'!#REF!</definedName>
    <definedName name="CARCOL51">'[7]M.O.'!#REF!</definedName>
    <definedName name="CARCOLAMARRE" localSheetId="1">'[2]M.O.'!#REF!</definedName>
    <definedName name="CARCOLAMARRE" localSheetId="0">'[2]M.O.'!#REF!</definedName>
    <definedName name="CARCOLAMARRE">'[2]M.O.'!#REF!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1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1">'[2]M.O.'!#REF!</definedName>
    <definedName name="CARLOSAPLA" localSheetId="0">'[2]M.O.'!#REF!</definedName>
    <definedName name="CARLOSAPLA">'[2]M.O.'!#REF!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1">'[2]M.O.'!#REF!</definedName>
    <definedName name="CARLOSAVARIASAGUAS" localSheetId="0">'[2]M.O.'!#REF!</definedName>
    <definedName name="CARLOSAVARIASAGUAS">'[2]M.O.'!#REF!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1">'[2]M.O.'!#REF!</definedName>
    <definedName name="CARMURO" localSheetId="0">'[2]M.O.'!#REF!</definedName>
    <definedName name="CARMURO">'[2]M.O.'!#REF!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1">[9]INS!#REF!</definedName>
    <definedName name="CARP1" localSheetId="0">[9]INS!#REF!</definedName>
    <definedName name="CARP1">[9]INS!#REF!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1">[9]INS!#REF!</definedName>
    <definedName name="CARP2" localSheetId="0">[9]INS!#REF!</definedName>
    <definedName name="CARP2">[9]INS!#REF!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1">'[2]M.O.'!#REF!</definedName>
    <definedName name="CARPDINTEL" localSheetId="0">'[2]M.O.'!#REF!</definedName>
    <definedName name="CARPDINTEL">'[2]M.O.'!#REF!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1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1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1">'[2]M.O.'!#REF!</definedName>
    <definedName name="CARPVIGA2040" localSheetId="0">'[2]M.O.'!#REF!</definedName>
    <definedName name="CARPVIGA2040">'[2]M.O.'!#REF!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1">'[2]M.O.'!#REF!</definedName>
    <definedName name="CARPVIGA3050" localSheetId="0">'[2]M.O.'!#REF!</definedName>
    <definedName name="CARPVIGA3050">'[2]M.O.'!#REF!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1">'[2]M.O.'!#REF!</definedName>
    <definedName name="CARPVIGA3060" localSheetId="0">'[2]M.O.'!#REF!</definedName>
    <definedName name="CARPVIGA3060">'[2]M.O.'!#REF!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1">'[2]M.O.'!#REF!</definedName>
    <definedName name="CARPVIGA4080" localSheetId="0">'[2]M.O.'!#REF!</definedName>
    <definedName name="CARPVIGA4080">'[2]M.O.'!#REF!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1">'[2]M.O.'!#REF!</definedName>
    <definedName name="CARRAMPA" localSheetId="0">'[2]M.O.'!#REF!</definedName>
    <definedName name="CARRAMPA">'[2]M.O.'!#REF!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1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1">'[7]M.O.'!#REF!</definedName>
    <definedName name="CASABE" localSheetId="0">'[7]M.O.'!#REF!</definedName>
    <definedName name="CASABE">'[7]M.O.'!#REF!</definedName>
    <definedName name="CASABE_8" localSheetId="0">#REF!</definedName>
    <definedName name="CASABE_8">#REF!</definedName>
    <definedName name="CASBESTO" localSheetId="1">'[2]M.O.'!#REF!</definedName>
    <definedName name="CASBESTO" localSheetId="0">'[2]M.O.'!#REF!</definedName>
    <definedName name="CASBESTO">'[2]M.O.'!#REF!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1">[9]INS!#REF!</definedName>
    <definedName name="CBLOCK10" localSheetId="0">[9]INS!#REF!</definedName>
    <definedName name="CBLOCK10">[9]INS!#REF!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'[14]LISTADO INSUMOS DEL 2000'!$I$29</definedName>
    <definedName name="CEMENTO" localSheetId="1">#REF!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1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1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1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1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1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[11]INSU!$B$104</definedName>
    <definedName name="CHAZOS" localSheetId="1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1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1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[4]INSU!$D$130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[4]INSU!$D$131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1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1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[15]INS!$D$767</definedName>
    <definedName name="CODIGO">#N/A</definedName>
    <definedName name="CODIGO_6">NA()</definedName>
    <definedName name="CODO_ACERO_16x25a70" localSheetId="1">#REF!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1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1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1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1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1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1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1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1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1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1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1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1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1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1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1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1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1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1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1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1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1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1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1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1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1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1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1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1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1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1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1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1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1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1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1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1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1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1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1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1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1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1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1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1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1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1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1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1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1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1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1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1">[5]INS!#REF!</definedName>
    <definedName name="COPIA" localSheetId="0">[5]INS!#REF!</definedName>
    <definedName name="COPIA">[5]INS!#REF!</definedName>
    <definedName name="COPIA_8" localSheetId="0">#REF!</definedName>
    <definedName name="COPIA_8">#REF!</definedName>
    <definedName name="CRUZ_HG_1_12" localSheetId="1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1">[10]ADDENDA!#REF!</definedName>
    <definedName name="cuadro" localSheetId="0">[10]ADDENDA!#REF!</definedName>
    <definedName name="cuadro">[10]ADDENDA!#REF!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1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1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1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1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1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1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1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1">'[2]M.O.'!#REF!</definedName>
    <definedName name="CZINC" localSheetId="0">'[2]M.O.'!#REF!</definedName>
    <definedName name="CZINC">'[2]M.O.'!#REF!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1">#REF!</definedName>
    <definedName name="D" localSheetId="0">#REF!</definedName>
    <definedName name="D">#REF!</definedName>
    <definedName name="derop" localSheetId="1">'[8]M.O.'!#REF!</definedName>
    <definedName name="derop" localSheetId="0">'[8]M.O.'!#REF!</definedName>
    <definedName name="derop">'[8]M.O.'!#REF!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1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1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1">#REF!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[4]MO!$B$256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1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1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1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1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1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1">#REF!</definedName>
    <definedName name="DIOS" localSheetId="0">#REF!</definedName>
    <definedName name="DIOS">#REF!</definedName>
    <definedName name="DISTRIBUCION_DE_AREAS_POR_NIVEL" localSheetId="1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1">[16]INS!#REF!</definedName>
    <definedName name="donatelo" localSheetId="0">[16]INS!#REF!</definedName>
    <definedName name="donatelo">[16]INS!#REF!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1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1">#REF!</definedName>
    <definedName name="e" localSheetId="0">#REF!</definedName>
    <definedName name="e">#REF!</definedName>
    <definedName name="ELECTRODOS" localSheetId="1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1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[4]MO!$B$247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1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1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1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1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1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1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1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1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1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1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1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1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1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1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1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1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1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1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1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1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1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1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1">[10]ADDENDA!#REF!</definedName>
    <definedName name="expl" localSheetId="0">[10]ADDENDA!#REF!</definedName>
    <definedName name="expl">[10]ADDENDA!#REF!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1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1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1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1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1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1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1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[9]INS!$D$561</definedName>
    <definedName name="GASOLINA_6" localSheetId="0">#REF!</definedName>
    <definedName name="GASOLINA_6">#REF!</definedName>
    <definedName name="GAVIONES" localSheetId="1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1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RANITO_30x30" localSheetId="1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1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1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1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1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1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1">#REF!</definedName>
    <definedName name="GT" localSheetId="0">#REF!</definedName>
    <definedName name="GT">#REF!</definedName>
    <definedName name="H" localSheetId="0">'[2]M.O.'!#REF!</definedName>
    <definedName name="H">'[2]M.O.'!#REF!</definedName>
    <definedName name="HACHA" localSheetId="1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1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1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1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1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1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1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'[15]HORM. Y MORTEROS.'!$H$212</definedName>
    <definedName name="hormigon140" localSheetId="1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1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1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1">'[7]M.O.'!#REF!</definedName>
    <definedName name="ilma" localSheetId="0">'[7]M.O.'!#REF!</definedName>
    <definedName name="ilma">'[7]M.O.'!#REF!</definedName>
    <definedName name="impresion_2" localSheetId="0">[17]Directos!#REF!</definedName>
    <definedName name="impresion_2">[17]Directos!#REF!</definedName>
    <definedName name="Imprimir_área_IM" localSheetId="1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'[8]M.O.'!$C$10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1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1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1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1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1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1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1">#REF!</definedName>
    <definedName name="JOEL" localSheetId="0">#REF!</definedName>
    <definedName name="JOEL">#REF!</definedName>
    <definedName name="JUNTA_CERA_INODORO" localSheetId="1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1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1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1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1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1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1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1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1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1">'[7]M.O.'!#REF!</definedName>
    <definedName name="k" localSheetId="0">'[7]M.O.'!#REF!</definedName>
    <definedName name="k">'[7]M.O.'!#REF!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1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1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[11]INSU!$B$41</definedName>
    <definedName name="LAQUEAR_MADERA" localSheetId="1">#REF!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1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1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1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1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1">#REF!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1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1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1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1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1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1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1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1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1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1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1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1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1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>'[2]M.O.'!$C$10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1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1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[4]INSU!$D$132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1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1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1">[9]INS!#REF!</definedName>
    <definedName name="MAESTROCARP" localSheetId="0">[9]INS!#REF!</definedName>
    <definedName name="MAESTROCARP">[9]INS!#REF!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1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1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1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1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1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1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1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1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1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1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1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1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1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1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1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1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1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1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1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1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1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1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1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1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1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1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1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1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1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1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1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1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1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[4]MO!$B$612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1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1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1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1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1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1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1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1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1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1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1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1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1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1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1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1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1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1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1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1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1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1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1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1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1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1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1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1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1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1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1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1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1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1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1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1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1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1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1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1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1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1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1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1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1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1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1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1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1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1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1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1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1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1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1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1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1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1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1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1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1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1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1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1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1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1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1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1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1">[9]INS!#REF!</definedName>
    <definedName name="MOPISOCERAMICA" localSheetId="0">[9]INS!#REF!</definedName>
    <definedName name="MOPISOCERAMICA">[9]INS!#REF!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1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1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1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1">[18]Insumos!#REF!</definedName>
    <definedName name="NADA" localSheetId="0">[18]Insumos!#REF!</definedName>
    <definedName name="NADA">[18]Insumos!#REF!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1">[18]Insumos!#REF!</definedName>
    <definedName name="NINGUNA" localSheetId="0">[18]Insumos!#REF!</definedName>
    <definedName name="NINGUNA">[18]Insumos!#REF!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1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1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1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1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1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1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1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1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1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1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1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1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1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OPERADOR_GREADER" localSheetId="1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1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1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1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1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1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[15]SALARIOS!$C$10</definedName>
    <definedName name="OXIGENO_CIL" localSheetId="1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1">[19]peso!#REF!</definedName>
    <definedName name="p" localSheetId="0">[19]peso!#REF!</definedName>
    <definedName name="p">[19]peso!#REF!</definedName>
    <definedName name="p_8" localSheetId="0">#REF!</definedName>
    <definedName name="p_8">#REF!</definedName>
    <definedName name="P1XE" localSheetId="1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1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1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1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1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1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1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1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1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1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1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1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1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1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1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1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1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1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1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1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1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1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1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1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1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1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1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1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1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1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1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1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1">#REF!</definedName>
    <definedName name="PEON" localSheetId="0">#REF!</definedName>
    <definedName name="PEON">#REF!</definedName>
    <definedName name="Peon_1">[4]MO!$B$11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[11]MO!$B$11</definedName>
    <definedName name="PEONCARP" localSheetId="1">[9]INS!#REF!</definedName>
    <definedName name="PEONCARP" localSheetId="0">[9]INS!#REF!</definedName>
    <definedName name="PEONCARP">[9]INS!#REF!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[11]INSU!$B$91</definedName>
    <definedName name="Pernos" localSheetId="1">#REF!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1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1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1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[15]INS!$D$770</definedName>
    <definedName name="PINTURA_ACR_COLOR_PREPARADO" localSheetId="1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1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1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1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1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1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[11]INSU!$B$103</definedName>
    <definedName name="PLANTA_ELECTRICA" localSheetId="1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[11]INSU!$B$90</definedName>
    <definedName name="PLIGADORA2">[9]INS!$D$563</definedName>
    <definedName name="PLIGADORA2_6" localSheetId="0">#REF!</definedName>
    <definedName name="PLIGADORA2_6">#REF!</definedName>
    <definedName name="PLOMERO" localSheetId="1">[9]INS!#REF!</definedName>
    <definedName name="PLOMERO" localSheetId="0">[9]INS!#REF!</definedName>
    <definedName name="PLOMERO">[9]INS!#REF!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1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1">[9]INS!#REF!</definedName>
    <definedName name="PLOMEROAYUDANTE" localSheetId="0">[9]INS!#REF!</definedName>
    <definedName name="PLOMEROAYUDANTE">[9]INS!#REF!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1">[9]INS!#REF!</definedName>
    <definedName name="PLOMEROOFICIAL" localSheetId="0">[9]INS!#REF!</definedName>
    <definedName name="PLOMEROOFICIAL">[9]INS!#REF!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[4]INSU!$D$133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1">[13]precios!#REF!</definedName>
    <definedName name="pmadera2162" localSheetId="0">[13]precios!#REF!</definedName>
    <definedName name="pmadera2162">[13]precios!#REF!</definedName>
    <definedName name="pmadera2162_8" localSheetId="0">#REF!</definedName>
    <definedName name="pmadera2162_8">#REF!</definedName>
    <definedName name="po">[20]PRESUPUESTO!$O$9:$O$236</definedName>
    <definedName name="POSTE_HA_25_CUAD" localSheetId="1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1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1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1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[21]Precios!$A$4:$F$1576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1">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1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1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1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[9]INS!$D$568</definedName>
    <definedName name="PWINCHE2000K_6" localSheetId="0">#REF!</definedName>
    <definedName name="PWINCHE2000K_6">#REF!</definedName>
    <definedName name="Q" localSheetId="1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[9]INS!#REF!</definedName>
    <definedName name="QQ">[9]INS!#REF!</definedName>
    <definedName name="QQQ" localSheetId="0">'[2]M.O.'!#REF!</definedName>
    <definedName name="QQQ">'[2]M.O.'!#REF!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[20]PRESUPUESTO!$M$10:$AH$731</definedName>
    <definedName name="qwe">[22]INSU!$D$133</definedName>
    <definedName name="qwe_6" localSheetId="0">#REF!</definedName>
    <definedName name="qwe_6">#REF!</definedName>
    <definedName name="RASTRILLO" localSheetId="1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1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1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1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1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1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1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1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1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1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1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1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1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1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1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1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1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1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1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1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1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1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1">#REF!</definedName>
    <definedName name="spm" localSheetId="0">#REF!</definedName>
    <definedName name="spm">#REF!</definedName>
    <definedName name="SS">'[7]M.O.'!$C$12</definedName>
    <definedName name="SUB_TOTAL" localSheetId="1">#REF!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1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1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1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1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1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1">#REF!</definedName>
    <definedName name="TC" localSheetId="0">#REF!</definedName>
    <definedName name="TC">#REF!</definedName>
    <definedName name="TEE_ACERO_12x8" localSheetId="1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1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1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1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1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1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1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1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1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1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1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1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1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1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1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1">'LISTADO DE PARIDAS'!$1:$10</definedName>
    <definedName name="_xlnm.Print_Titles" localSheetId="0">'PRESUPUESTO PARA IMP.'!$1:$10</definedName>
    <definedName name="_xlnm.Print_Titles">#N/A</definedName>
    <definedName name="TNC" localSheetId="0">#REF!</definedName>
    <definedName name="TNC">#REF!</definedName>
    <definedName name="Tolas" localSheetId="1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1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1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1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1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1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1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1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1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1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1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1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1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1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1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1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1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1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1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1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1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1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1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1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1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1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1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1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1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1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1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1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1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1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1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1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1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1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1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1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1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1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1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1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1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1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1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1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1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1">#REF!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1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1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1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1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1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1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1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1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1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1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1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1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1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1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1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1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1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1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1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1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1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1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1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1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IBRADO" localSheetId="1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1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1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1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inche" localSheetId="1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[9]INS!$D$561</definedName>
    <definedName name="YEE_PVC_DREN_2" localSheetId="1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1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1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1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1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1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4" l="1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M15" i="14" l="1"/>
  <c r="M14" i="14"/>
  <c r="F85" i="14" l="1"/>
  <c r="F91" i="14" l="1"/>
  <c r="F89" i="14"/>
  <c r="F90" i="14"/>
  <c r="F97" i="14"/>
  <c r="F96" i="14"/>
  <c r="F88" i="14"/>
  <c r="F94" i="14" s="1"/>
  <c r="F95" i="14"/>
  <c r="F87" i="14"/>
  <c r="F93" i="14"/>
  <c r="F92" i="14"/>
  <c r="I67" i="8"/>
  <c r="I72" i="8" s="1"/>
  <c r="I73" i="8" s="1"/>
  <c r="J73" i="8" s="1"/>
  <c r="H94" i="8"/>
  <c r="G82" i="8"/>
  <c r="G81" i="8"/>
  <c r="F81" i="8"/>
  <c r="G80" i="8"/>
  <c r="F80" i="8"/>
  <c r="F82" i="8" s="1"/>
  <c r="G79" i="8"/>
  <c r="F79" i="8"/>
  <c r="G78" i="8"/>
  <c r="F78" i="8"/>
  <c r="G77" i="8"/>
  <c r="G76" i="8"/>
  <c r="F76" i="8"/>
  <c r="G75" i="8"/>
  <c r="F75" i="8"/>
  <c r="G74" i="8"/>
  <c r="F74" i="8"/>
  <c r="G72" i="8"/>
  <c r="F72" i="8"/>
  <c r="G71" i="8"/>
  <c r="F71" i="8"/>
  <c r="G70" i="8"/>
  <c r="F70" i="8"/>
  <c r="G69" i="8"/>
  <c r="F69" i="8"/>
  <c r="J68" i="8"/>
  <c r="G67" i="8"/>
  <c r="F67" i="8"/>
  <c r="J66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I58" i="8"/>
  <c r="H58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G41" i="8"/>
  <c r="F41" i="8"/>
  <c r="G40" i="8"/>
  <c r="F40" i="8"/>
  <c r="G39" i="8"/>
  <c r="J38" i="8"/>
  <c r="K38" i="8" s="1"/>
  <c r="L38" i="8" s="1"/>
  <c r="G38" i="8"/>
  <c r="F38" i="8"/>
  <c r="J37" i="8"/>
  <c r="K37" i="8" s="1"/>
  <c r="L37" i="8" s="1"/>
  <c r="G37" i="8"/>
  <c r="F37" i="8"/>
  <c r="J36" i="8"/>
  <c r="K36" i="8" s="1"/>
  <c r="L36" i="8" s="1"/>
  <c r="G36" i="8"/>
  <c r="F36" i="8"/>
  <c r="G35" i="8"/>
  <c r="J34" i="8"/>
  <c r="G34" i="8"/>
  <c r="F34" i="8"/>
  <c r="G33" i="8"/>
  <c r="F33" i="8"/>
  <c r="J32" i="8"/>
  <c r="G32" i="8"/>
  <c r="F32" i="8"/>
  <c r="G31" i="8"/>
  <c r="F31" i="8"/>
  <c r="G30" i="8"/>
  <c r="F30" i="8"/>
  <c r="G29" i="8"/>
  <c r="F29" i="8"/>
  <c r="G28" i="8"/>
  <c r="F28" i="8"/>
  <c r="G27" i="8"/>
  <c r="G26" i="8"/>
  <c r="G25" i="8"/>
  <c r="F25" i="8"/>
  <c r="G24" i="8"/>
  <c r="G23" i="8"/>
  <c r="G22" i="8"/>
  <c r="G21" i="8"/>
  <c r="G20" i="8"/>
  <c r="J19" i="8"/>
  <c r="G19" i="8"/>
  <c r="F19" i="8"/>
  <c r="G18" i="8"/>
  <c r="F18" i="8"/>
  <c r="G17" i="8"/>
  <c r="F17" i="8"/>
  <c r="G16" i="8"/>
  <c r="F16" i="8"/>
  <c r="G15" i="8"/>
  <c r="F15" i="8"/>
  <c r="J14" i="8"/>
  <c r="K15" i="8" s="1"/>
  <c r="M15" i="8" s="1"/>
  <c r="I14" i="8"/>
  <c r="G14" i="8"/>
  <c r="F14" i="8"/>
  <c r="G13" i="8"/>
  <c r="F13" i="8"/>
  <c r="G12" i="8"/>
  <c r="I71" i="8" l="1"/>
  <c r="I68" i="8"/>
  <c r="K14" i="8"/>
  <c r="M14" i="8" s="1"/>
  <c r="I70" i="8"/>
  <c r="F98" i="14"/>
  <c r="F100" i="14" s="1"/>
  <c r="I69" i="8"/>
  <c r="F21" i="8"/>
  <c r="F73" i="8"/>
  <c r="G73" i="8"/>
  <c r="G68" i="8"/>
  <c r="G84" i="8" s="1"/>
  <c r="F68" i="8"/>
  <c r="F77" i="8" l="1"/>
  <c r="F84" i="8" s="1"/>
  <c r="F85" i="8" s="1"/>
  <c r="F96" i="8" s="1"/>
  <c r="F89" i="8" l="1"/>
  <c r="F88" i="8"/>
  <c r="F94" i="8" s="1"/>
  <c r="H95" i="8"/>
  <c r="F87" i="8"/>
  <c r="F97" i="8"/>
  <c r="F91" i="8"/>
  <c r="F92" i="8"/>
  <c r="F93" i="8"/>
  <c r="F95" i="8"/>
  <c r="F90" i="8"/>
  <c r="F98" i="8" l="1"/>
  <c r="F100" i="8" s="1"/>
  <c r="J99" i="8" s="1"/>
</calcChain>
</file>

<file path=xl/sharedStrings.xml><?xml version="1.0" encoding="utf-8"?>
<sst xmlns="http://schemas.openxmlformats.org/spreadsheetml/2006/main" count="278" uniqueCount="160">
  <si>
    <t>INSTITUTO NACIONAL DE AGUAS POTABLES Y ALCANTARILLADOS</t>
  </si>
  <si>
    <t>***INAPA***</t>
  </si>
  <si>
    <t>DIRRECCION DE INGENIERIA</t>
  </si>
  <si>
    <t>DEPARTAMENTO  DE COSTOS Y PRESUPUESTOS</t>
  </si>
  <si>
    <t>ZONA : II</t>
  </si>
  <si>
    <t>Partida</t>
  </si>
  <si>
    <t>DESCRIPCION</t>
  </si>
  <si>
    <t>Cantidad</t>
  </si>
  <si>
    <t>Unidad</t>
  </si>
  <si>
    <t>P.U. (RD$)</t>
  </si>
  <si>
    <t>Valor (RD$)</t>
  </si>
  <si>
    <t>A</t>
  </si>
  <si>
    <t>U</t>
  </si>
  <si>
    <t>SUB TOTAL FASE  A</t>
  </si>
  <si>
    <t>B</t>
  </si>
  <si>
    <t xml:space="preserve">REPLANTEO </t>
  </si>
  <si>
    <t>M</t>
  </si>
  <si>
    <t>MOVIMIENTO DE TIERRA:</t>
  </si>
  <si>
    <t>M3</t>
  </si>
  <si>
    <t>M2</t>
  </si>
  <si>
    <t>SUMINISTRO DE TUBERIAS</t>
  </si>
  <si>
    <t>DE Ø12" PVC  (SDR-21) C/JUNTA DE GOMA+ 4% PERDIDA POR CAMPANA</t>
  </si>
  <si>
    <t>COLOCACION DE TUBERIAS</t>
  </si>
  <si>
    <t>DE Ø12" PVC  (SDR-26) C/JUNTA DE GOMA+ 4% PERDIDA POR CAMPANA)</t>
  </si>
  <si>
    <t>SUMINISTRO Y COLOCACION PIEZAS ESPECIALES</t>
  </si>
  <si>
    <t xml:space="preserve">CODO Ø 12X20° ACERO SCH-40 CON PROTECCION ANTICORROSIVA </t>
  </si>
  <si>
    <t xml:space="preserve">CODO Ø 12X30° ACERO SCH-40 CON PROTECCION ANTICORROSIVA </t>
  </si>
  <si>
    <t xml:space="preserve">CODO Ø 12X45° ACERO SCH-40 CON PROTECCION ANTICORROSIVA </t>
  </si>
  <si>
    <t>JUNTA MECANICA TIPO DRESSER Ø 12" H.F 150 PSI</t>
  </si>
  <si>
    <t>ANCLAJE DE H.A.</t>
  </si>
  <si>
    <t>SUMINISTRO Y COLOCACION DE VALVULAS</t>
  </si>
  <si>
    <t>UD</t>
  </si>
  <si>
    <t>CAJA TELESCOPICA P/VALVULAS (INCL. BASE Y TAPA DE H.S.)</t>
  </si>
  <si>
    <t>PRUEBA HIDROSTATICA</t>
  </si>
  <si>
    <t xml:space="preserve">TUBERIA  Ø12" PVC  </t>
  </si>
  <si>
    <t>CORTE DE CARPETA ASFALTICA</t>
  </si>
  <si>
    <t>EXTRACION DE CARPETA ASFALTICA</t>
  </si>
  <si>
    <t>SUMINITRO DE MATERIAL BASE PARA RELLENO</t>
  </si>
  <si>
    <t>RELLENO COMPACTADO C/COMPACTADOR MECANICO EN CAPA DE 0.20 M.</t>
  </si>
  <si>
    <t>SUMINISTRO Y COL. DE ASFALTO CALIENTE+25% DESP e= 2"</t>
  </si>
  <si>
    <t>TRANSPORTE DE ASFALTO (DISTANCIA  = 50 KM )</t>
  </si>
  <si>
    <t>M3/KM</t>
  </si>
  <si>
    <t>CONTROL, SEÑALIZACION  Y SEGURIDAD VIAL</t>
  </si>
  <si>
    <t>SUB TOTAL FASE  B</t>
  </si>
  <si>
    <t>VARIOS</t>
  </si>
  <si>
    <t>CAMPAMENTO (ALQUILER DE SOLAR CON O SIN CASA, CONSTRUCCION CASETA ALMACEN)</t>
  </si>
  <si>
    <t>MES</t>
  </si>
  <si>
    <t>SUB- TOTAL GENERAL</t>
  </si>
  <si>
    <t>GASTOS ADMINISTRATIVOS</t>
  </si>
  <si>
    <t>HONORARIOS PROFESIONALES</t>
  </si>
  <si>
    <t>SEGUROS, POLIZAS Y FIANZAS</t>
  </si>
  <si>
    <t>SUPERVISION DE LA OBRA</t>
  </si>
  <si>
    <t>GASTOS DE TRANSPORTE</t>
  </si>
  <si>
    <t>LEY 6-86</t>
  </si>
  <si>
    <t>CODIA</t>
  </si>
  <si>
    <t xml:space="preserve">MEDIDA DE COMPENSACION AMBIENTAL </t>
  </si>
  <si>
    <t>IMPREVISTOS</t>
  </si>
  <si>
    <t>MANTENIMIENTO Y OPERACIÓN SISTEMAS INAPA</t>
  </si>
  <si>
    <t>TOTAL GASTOS INDIRECTOS</t>
  </si>
  <si>
    <t>TOTAL A CONTRATAR</t>
  </si>
  <si>
    <t xml:space="preserve">                    PREPARADO POR:</t>
  </si>
  <si>
    <t xml:space="preserve"> REVISADO POR:</t>
  </si>
  <si>
    <t xml:space="preserve">                ING. ELVIRA JIMENEZ</t>
  </si>
  <si>
    <t xml:space="preserve">     ANALISTA DE PRESUPUESTOS DE OBAS</t>
  </si>
  <si>
    <t xml:space="preserve">          ANALISTA DE PRESUPUESTOS DE OBAS</t>
  </si>
  <si>
    <t xml:space="preserve">        SOMETIDO  POR: </t>
  </si>
  <si>
    <t xml:space="preserve">       VISTO BUENO:</t>
  </si>
  <si>
    <t xml:space="preserve">             ING. SONIA RODRIGUEZ</t>
  </si>
  <si>
    <t xml:space="preserve"> ING. JOSE MANUEL AYBAR OVALLE</t>
  </si>
  <si>
    <t>ENC. DEPTO DE COSTOS Y PRESUPUESTOS</t>
  </si>
  <si>
    <t>DIRECTOR DE INGENIERIA</t>
  </si>
  <si>
    <t xml:space="preserve">VALVULA DE COMPUERTA Ø12" HF PLATILLADA COMPLETA  (150PSI)  (INCL.: VALVULA PLATILLADA, TORNILLOS,  JUNTA DE GOMA,  NIPLE PLATILLADO, JUNTA DRESSER ) </t>
  </si>
  <si>
    <t>OBRA:  MEJORAMIENTO ACUEDUCTO TABARA ABAJO (COLOCACION LINEA DE ADUCCION )</t>
  </si>
  <si>
    <t xml:space="preserve">NIPLE 12' 'X 1.50  ACERO SCH-30, C/PROTECCION ANTICORROSIVA </t>
  </si>
  <si>
    <t xml:space="preserve">LÍNEA DE ADUCCION </t>
  </si>
  <si>
    <t>EXCAVACION EN ROCA C/EQUIPO (INCLUYE EXTRACCION) 30%</t>
  </si>
  <si>
    <t>EXCAVACION MATERIAL COMPACTO C/EQUIPO 70%</t>
  </si>
  <si>
    <t>SUMINISTRO MATERIAL DE MINA PARA RELLENO DIST. PROM = 10 KM (SUJETO A APROBACION DE LA SUPERVISION)   (50%)</t>
  </si>
  <si>
    <t>RELLENO COMPACTADO C/COMPACTADOR MECANICO EN CAPAS DE 0.20 M</t>
  </si>
  <si>
    <t>SUMINISTRO Y COLOCACION ASIENTO DE ARENA (INCLUYE ACARREO INTERNO)</t>
  </si>
  <si>
    <t>RECHEQUEO SUPERFICIE</t>
  </si>
  <si>
    <t>BOTE DE MATERIAL CON CAMION D= 5 KM, (INC. ESPARCIMIENTO DE MATERIAL EN LUGAR DE BOTE</t>
  </si>
  <si>
    <t xml:space="preserve">CODO Ø 12X10° ACERO SCH-40 CON PROTECCION ANTICORROSIVA </t>
  </si>
  <si>
    <t xml:space="preserve">CODO Ø 12X15° ACERO SCH-40 CON PROTECCION ANTICORROSIVA </t>
  </si>
  <si>
    <t xml:space="preserve">CODO Ø 12X25° ACERO SCH-40 CON PROTECCION ANTICORROSIVA </t>
  </si>
  <si>
    <t xml:space="preserve">CODO Ø 12X35° ACERO SCH-40 CON PROTECCION ANTICORROSIVA </t>
  </si>
  <si>
    <t xml:space="preserve">CODO Ø 12X40° ACERO SCH-40 CON PROTECCION ANTICORROSIVA </t>
  </si>
  <si>
    <t xml:space="preserve">CODO Ø 12X50° ACERO SCH-40 CON PROTECCION ANTICORROSIVA </t>
  </si>
  <si>
    <t xml:space="preserve">CODO Ø 12X56° ACERO SCH-40 CON PROTECCION ANTICORROSIVA </t>
  </si>
  <si>
    <t>C</t>
  </si>
  <si>
    <t>NIPLE 12' 'X 1.00  ACERO SCH-80, C/PROTECCION ANTICORROSIVA</t>
  </si>
  <si>
    <t>DE Ø12" PVC  (SDR-26) C/JUNTA DE GOMA+ 4% PERDIDA POR CAMPANA</t>
  </si>
  <si>
    <t>REGISTRO PARA VALVULA DE 12'' (SEGUN DISEÑO)</t>
  </si>
  <si>
    <t>PRESUPUESTO: No. 169  D/F 19/10/2020</t>
  </si>
  <si>
    <t>ING. XIOMARA LORENZO</t>
  </si>
  <si>
    <t>VALVULA DE AIRE Ø2"  COMPLETA  (150PSI)  (INCL.: VALVULA , TORNILLOS,  JUNTA DE GOMA,  NIPLE PLATILLADO, JUNTA DRESSER ) A COLOCAR EN TUBERIA DE 12''</t>
  </si>
  <si>
    <t>VALVULA DE DESAGÜE Ø6" HF PLATILLADA COMPLETA  (150PSI)  (INCL.: VALVULA PLATILLADA, TORNILLOS,  JUNTA DE GOMA,  NIPLE PLATILLADO, JUNTA DRESSER ) A COLOCAR EN TUBERIA DE 12''</t>
  </si>
  <si>
    <t>YEE 12'' X 12''  ACERO SCH-40, C/PROTECCION ANTICORROSIVA  PLATILLADO EN DOS EXTREMOS</t>
  </si>
  <si>
    <t xml:space="preserve">BOTE DE MATERIAL D= 5 KM </t>
  </si>
  <si>
    <t>SUMINISTRO Y COLOCACION DE IMPRIMACION</t>
  </si>
  <si>
    <t>VALLA ANUNCIANDO OBRA 16' X 10' IMPRESION FULL COLOR CONTENIENDO LOGO DE INAPA, NOMBRE DE PROYECTO Y CONTRATISTA. ESTRUCTURA EN TUBOS GALVANIZADOS 1 1/2"X 1 1/2" Y SOPORTES EN TUBO CUAD. 4" X 4"</t>
  </si>
  <si>
    <t>SUB-TOTAL C</t>
  </si>
  <si>
    <t>UBICACION : PROVINCIA  AZUA</t>
  </si>
  <si>
    <t>ITBIS A HONORARIOS PROFESIONALES ( LEY 07-2007)</t>
  </si>
  <si>
    <t>EMPALME A  LINEA EXISTENTE (SUMINISTRO Y COLOCACION) VER DETALLE</t>
  </si>
  <si>
    <t>DESMONTE Y COLOCACION VALVULA DE 12'' EXISTENTE (INCL. CORTE DE TUBERIA EXISTENTE, DESMONTE Y RECOLOCACION DE VALVULA DE 12'')</t>
  </si>
  <si>
    <t>ASFALTO L=3,500 M</t>
  </si>
  <si>
    <t xml:space="preserve">CODO Ø 12X10° ACERO SCH-40 </t>
  </si>
  <si>
    <t xml:space="preserve">CODO Ø 12X15° ACERO SCH-40 </t>
  </si>
  <si>
    <t xml:space="preserve">CODO Ø 12X20° ACERO SCH-40 </t>
  </si>
  <si>
    <t xml:space="preserve">CODO Ø 12X25° ACERO SCH-40 </t>
  </si>
  <si>
    <t xml:space="preserve">CODO Ø 12X30° ACERO SCH-40 </t>
  </si>
  <si>
    <t xml:space="preserve">CODO Ø 12X35° ACERO SCH-40 </t>
  </si>
  <si>
    <t xml:space="preserve">CODO Ø 12X40° ACERO SCH-40 </t>
  </si>
  <si>
    <t>CODO Ø 12X45° ACERO SCH-40</t>
  </si>
  <si>
    <t xml:space="preserve">CODO Ø 12X50° ACERO SCH-40 </t>
  </si>
  <si>
    <t xml:space="preserve">NIPLE 12' 'X 1.50  ACERO SCH-30, C/PROTECCIÓN ANTICORROSIVA </t>
  </si>
  <si>
    <t>NIPLE 12' 'X 1.00  ACERO SCH-80, C/PROTECCIÓN ANTICORROSIVA</t>
  </si>
  <si>
    <t>YEE 12'' X 12''  ACERO SCH-40, C/PROTECCIÓN ANTICORROSIVA  PLATILLADO EN DOS EXTREMOS</t>
  </si>
  <si>
    <t xml:space="preserve">LÍNEA DE ADUCCIÓN </t>
  </si>
  <si>
    <t>EXCAVACIÓN EN ROCA C/EQUIPO (INCLUYE EXTRACCIÓN) 30%</t>
  </si>
  <si>
    <t>EXCAVACIÓN MATERIAL COMPACTO C/EQUIPO 70%</t>
  </si>
  <si>
    <t>SUMINISTRO MATERIAL DE MINA PARA RELLENO DIST. PROM = 10 KM (SUJETO A APROBACIÓN DE LA SUPERVISIÓN)   (50%)</t>
  </si>
  <si>
    <t>RELLENO COMPACTADO C/COMPACTADOR MECÁNICO EN CAPAS DE 0.20 M</t>
  </si>
  <si>
    <t>SUMINISTRO Y COLOCACIÓN ASIENTO DE ARENA (INCLUYE ACARREO INTERNO)</t>
  </si>
  <si>
    <t>BOTE DE MATERIAL CON CAMIÓN D= 5 KM, (INC. ESPARCIMIENTO DE MATERIAL EN LUGAR DE BOTE</t>
  </si>
  <si>
    <t>SUMINISTRO DE TUBERÍAS</t>
  </si>
  <si>
    <t>DE Ø12" PVC  (SDR-21) C/JUNTA DE GOMA+ 4% PÉRDIDA POR CAMPANA</t>
  </si>
  <si>
    <t>DE Ø12" PVC  (SDR-26) C/JUNTA DE GOMA+ 4% PÉRDIDA POR CAMPANA</t>
  </si>
  <si>
    <t>COLOCACIÓN DE TUBERÍAS</t>
  </si>
  <si>
    <t xml:space="preserve">SUMINISTRO Y COLOCACIÓN PIEZAS ESPECIALES CON PROTECCIÓN ANTICORROSIVA </t>
  </si>
  <si>
    <t xml:space="preserve">CODO Ø 12X55° ACERO SCH-40 </t>
  </si>
  <si>
    <t>SUMINISTRO Y COLOCACIÓN DE VÁLVULAS</t>
  </si>
  <si>
    <t>CAJA TELESCÓPICA P/VÁLVULAS (INCL. BASE Y TAPA DE H.S.)</t>
  </si>
  <si>
    <t>PRUEBA HIDROSTÁTICA</t>
  </si>
  <si>
    <t xml:space="preserve">TUBERÍA  Ø12" PVC  </t>
  </si>
  <si>
    <t>EXTRACCIÓN DE CARPETA ASFÁLTICA</t>
  </si>
  <si>
    <t>RELLENO COMPACTADO C/COMPACTADOR MECÁNICO EN CAPA DE 0.20 M.</t>
  </si>
  <si>
    <t>SUMINISTRO Y COLOCACIÓN DE IMPRIMACIÓN</t>
  </si>
  <si>
    <t>VALLA ANUNCIANDO OBRA 16' X 10' IMPRESIÓN FULL COLOR CONTENIENDO LOGO DE INAPA, NOMBRE DE PROYECTO Y CONTRATISTA. ESTRUCTURA EN TUBOS GALVANIZADOS 1 1/2"X 1 1/2" Y SOPORTES EN TUBO CUAD. 4" X 4"</t>
  </si>
  <si>
    <t>SEGUROS, PÓLIZAS Y FIANZAS</t>
  </si>
  <si>
    <t>SUPERVISIÓN DE LA OBRA</t>
  </si>
  <si>
    <t xml:space="preserve">MEDIDA DE COMPENSACIÓN AMBIENTAL </t>
  </si>
  <si>
    <t>DIRRECCIÓN DE INGENIERÍA</t>
  </si>
  <si>
    <t>EMPALME A  LÍNEA EXISTENTE (SUMINISTRO Y COLOCACIÓN) VER DETALLE</t>
  </si>
  <si>
    <t xml:space="preserve">VÁLVULA DE COMPUERTA Ø12" HF PLATILLADA COMPLETA  (150 PSI)  (INCL.: VALVULA PLATILLADA, TORNILLOS,  JUNTA DE GOMA,  NIPLE PLATILLADO, JUNTA DRESSER ) </t>
  </si>
  <si>
    <t>REGISTRO PARA VÁLVULA DE 12'' (SEGÚN DISEÑO)</t>
  </si>
  <si>
    <t>DESMONTE Y COLOCACIÓN VALVULA DE 12'' EXISTENTE (INCL. CORTE DE TUBERÍA EXISTENTE, DESMONTE Y RECOLOCACIÓN DE VÁLVULA DE Ø12'')</t>
  </si>
  <si>
    <t>DE Ø12" PVC  (SDR-26) C/JUNTA DE GOMA+ 4% PÉRDIDA POR CAMPANA)</t>
  </si>
  <si>
    <t>VÁLVULA DE DESAGÜE Ø6" HF PLATILLADA COMPLETA  (150 PSI)  (INCL.: VÁLVULA PLATILLADA, TORNILLOS,  JUNTA DE GOMA,  NIPLE PLATILLADO, JUNTA DRESSER ) A COLOCAR EN TUBERÍA DE 12''</t>
  </si>
  <si>
    <t>VÁLVULA DE AIRE Ø2"  COMPLETA  (150PSI)  (INCL.: VÁLVULA , TORNILLOS,  JUNTA DE GOMA,  NIPLE PLATILLADO, JUNTA DRESSER ) A COLOCAR EN TUBERÍA DE Ø12''</t>
  </si>
  <si>
    <t>CORTE DE CARPETA ASFÁLTICA</t>
  </si>
  <si>
    <t>CAMPAMENTO (ALQUILER DE SOLAR CON O SIN CASA, CONSTRUCCIÓN CASETA ALMACÉN)</t>
  </si>
  <si>
    <t>OBRA:  MEJORAMIENTO ACUEDUCTO TÁBARA ABAJO (COLOCACIÓN LÍNEA DE ADUCCIÓN)</t>
  </si>
  <si>
    <t>ITBIS A HONORARIOS PROFESIONALES (LEY 07-2007)</t>
  </si>
  <si>
    <t>MESES</t>
  </si>
  <si>
    <t>CONTROL, SEÑALIZACIÓN  Y SEGURIDAD VIAL, INCLUYE CONOS, CENTELLAS DE AVISO DE PELIGRO, PERSONAL , CHALECOS REFLECTIVOS, PANTALLA LUCES LED PARA AVISO DE DESVIO)</t>
  </si>
  <si>
    <r>
      <t>M</t>
    </r>
    <r>
      <rPr>
        <vertAlign val="superscript"/>
        <sz val="10"/>
        <color indexed="8"/>
        <rFont val="Bookman Old Style"/>
        <family val="1"/>
      </rPr>
      <t>3</t>
    </r>
  </si>
  <si>
    <r>
      <t>M</t>
    </r>
    <r>
      <rPr>
        <vertAlign val="superscript"/>
        <sz val="10"/>
        <color indexed="8"/>
        <rFont val="Bookman Old Style"/>
        <family val="1"/>
      </rPr>
      <t>2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</si>
  <si>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color indexed="8"/>
        <rFont val="Bookman Old Style"/>
        <family val="1"/>
      </rPr>
      <t>3</t>
    </r>
    <r>
      <rPr>
        <sz val="10"/>
        <color indexed="8"/>
        <rFont val="Bookman Old Style"/>
        <family val="1"/>
      </rPr>
      <t>/KM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</si>
</sst>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.00;[Red]#,##0.00"/>
    <numFmt numFmtId="165" formatCode="_-* #,##0.00_-;\-* #,##0.00_-;_-* &quot;-&quot;??_-;_-@_-"/>
    <numFmt numFmtId="166" formatCode="0.0"/>
    <numFmt numFmtId="167" formatCode="#,##0.0;\-#,##0.0"/>
    <numFmt numFmtId="168" formatCode="_-* #,##0.00\ _€_-;\-* #,##0.00\ _€_-;_-* &quot;-&quot;??\ _€_-;_-@_-"/>
    <numFmt numFmtId="169" formatCode="0.00_)"/>
    <numFmt numFmtId="170" formatCode="0_)"/>
    <numFmt numFmtId="171" formatCode="General_)"/>
    <numFmt numFmtId="172" formatCode="0.0%"/>
    <numFmt numFmtId="173" formatCode="#,##0.0000;[Red]#,##0.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Tahoma"/>
      <family val="2"/>
    </font>
    <font>
      <sz val="8"/>
      <name val="Arial"/>
      <family val="2"/>
    </font>
    <font>
      <b/>
      <sz val="12"/>
      <name val="Bookman Old Style"/>
      <family val="1"/>
    </font>
    <font>
      <sz val="12"/>
      <name val="Bookman Old Style"/>
      <family val="1"/>
    </font>
    <font>
      <sz val="10"/>
      <name val="Bookman Old Style"/>
      <family val="1"/>
    </font>
    <font>
      <b/>
      <sz val="8"/>
      <name val="Bookman Old Style"/>
      <family val="1"/>
    </font>
    <font>
      <b/>
      <sz val="10"/>
      <name val="Bookman Old Style"/>
      <family val="1"/>
    </font>
    <font>
      <sz val="10"/>
      <color indexed="8"/>
      <name val="Bookman Old Style"/>
      <family val="1"/>
    </font>
    <font>
      <sz val="10"/>
      <color theme="1"/>
      <name val="Bookman Old Style"/>
      <family val="1"/>
    </font>
    <font>
      <vertAlign val="superscript"/>
      <sz val="10"/>
      <color indexed="8"/>
      <name val="Bookman Old Style"/>
      <family val="1"/>
    </font>
    <font>
      <b/>
      <sz val="10"/>
      <color theme="1"/>
      <name val="Bookman Old Style"/>
      <family val="1"/>
    </font>
    <font>
      <b/>
      <sz val="10"/>
      <color indexed="8"/>
      <name val="Bookman Old Style"/>
      <family val="1"/>
    </font>
    <font>
      <sz val="10"/>
      <color rgb="FFFF0000"/>
      <name val="Bookman Old Style"/>
      <family val="1"/>
    </font>
    <font>
      <b/>
      <sz val="10"/>
      <color rgb="FFFF0000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9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</cellStyleXfs>
  <cellXfs count="371">
    <xf numFmtId="0" fontId="0" fillId="0" borderId="0" xfId="0"/>
    <xf numFmtId="0" fontId="7" fillId="0" borderId="3" xfId="2" applyFont="1" applyBorder="1" applyAlignment="1">
      <alignment horizontal="center" vertical="top"/>
    </xf>
    <xf numFmtId="0" fontId="9" fillId="2" borderId="3" xfId="0" applyFont="1" applyFill="1" applyBorder="1" applyAlignment="1">
      <alignment vertical="top"/>
    </xf>
    <xf numFmtId="4" fontId="7" fillId="2" borderId="3" xfId="3" applyNumberFormat="1" applyFont="1" applyFill="1" applyBorder="1" applyAlignment="1">
      <alignment horizontal="right" vertical="top" wrapText="1"/>
    </xf>
    <xf numFmtId="1" fontId="7" fillId="3" borderId="3" xfId="2" applyNumberFormat="1" applyFont="1" applyFill="1" applyBorder="1" applyAlignment="1">
      <alignment horizontal="right" vertical="top"/>
    </xf>
    <xf numFmtId="0" fontId="7" fillId="3" borderId="3" xfId="2" applyFont="1" applyFill="1" applyBorder="1" applyAlignment="1">
      <alignment vertical="top"/>
    </xf>
    <xf numFmtId="164" fontId="3" fillId="3" borderId="3" xfId="2" applyNumberFormat="1" applyFill="1" applyBorder="1" applyAlignment="1">
      <alignment vertical="top"/>
    </xf>
    <xf numFmtId="164" fontId="3" fillId="3" borderId="3" xfId="2" applyNumberForma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 wrapText="1"/>
    </xf>
    <xf numFmtId="4" fontId="3" fillId="3" borderId="0" xfId="5" applyNumberFormat="1" applyFont="1" applyFill="1" applyBorder="1" applyAlignment="1">
      <alignment vertical="top"/>
    </xf>
    <xf numFmtId="0" fontId="9" fillId="0" borderId="3" xfId="0" applyFont="1" applyFill="1" applyBorder="1" applyAlignment="1">
      <alignment vertical="top"/>
    </xf>
    <xf numFmtId="0" fontId="10" fillId="0" borderId="3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167" fontId="3" fillId="3" borderId="3" xfId="0" applyNumberFormat="1" applyFont="1" applyFill="1" applyBorder="1" applyAlignment="1" applyProtection="1">
      <alignment horizontal="right" vertical="top"/>
    </xf>
    <xf numFmtId="0" fontId="12" fillId="3" borderId="3" xfId="0" applyNumberFormat="1" applyFont="1" applyFill="1" applyBorder="1" applyAlignment="1">
      <alignment vertical="top" wrapText="1"/>
    </xf>
    <xf numFmtId="4" fontId="3" fillId="3" borderId="3" xfId="0" applyNumberFormat="1" applyFont="1" applyFill="1" applyBorder="1" applyAlignment="1">
      <alignment horizontal="right" vertical="top"/>
    </xf>
    <xf numFmtId="4" fontId="3" fillId="3" borderId="3" xfId="0" applyNumberFormat="1" applyFont="1" applyFill="1" applyBorder="1" applyAlignment="1">
      <alignment horizontal="center" vertical="top"/>
    </xf>
    <xf numFmtId="4" fontId="3" fillId="3" borderId="3" xfId="0" applyNumberFormat="1" applyFont="1" applyFill="1" applyBorder="1" applyAlignment="1">
      <alignment horizontal="right" vertical="top" wrapText="1"/>
    </xf>
    <xf numFmtId="168" fontId="3" fillId="0" borderId="0" xfId="8" applyFont="1" applyFill="1" applyAlignment="1">
      <alignment vertical="top" wrapText="1"/>
    </xf>
    <xf numFmtId="0" fontId="3" fillId="5" borderId="0" xfId="0" applyFont="1" applyFill="1" applyBorder="1" applyAlignment="1">
      <alignment vertical="top"/>
    </xf>
    <xf numFmtId="0" fontId="3" fillId="5" borderId="0" xfId="0" applyFont="1" applyFill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2" fontId="3" fillId="0" borderId="3" xfId="0" applyNumberFormat="1" applyFont="1" applyFill="1" applyBorder="1" applyAlignment="1">
      <alignment vertical="top"/>
    </xf>
    <xf numFmtId="0" fontId="9" fillId="0" borderId="3" xfId="0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vertical="top"/>
    </xf>
    <xf numFmtId="170" fontId="7" fillId="3" borderId="3" xfId="9" applyNumberFormat="1" applyFont="1" applyFill="1" applyBorder="1" applyAlignment="1">
      <alignment vertical="top"/>
    </xf>
    <xf numFmtId="4" fontId="7" fillId="3" borderId="3" xfId="0" applyNumberFormat="1" applyFont="1" applyFill="1" applyBorder="1" applyAlignment="1">
      <alignment horizontal="right" vertical="top" wrapText="1"/>
    </xf>
    <xf numFmtId="166" fontId="3" fillId="3" borderId="3" xfId="9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vertical="top"/>
    </xf>
    <xf numFmtId="4" fontId="12" fillId="3" borderId="3" xfId="0" applyNumberFormat="1" applyFont="1" applyFill="1" applyBorder="1" applyAlignment="1">
      <alignment vertical="top" wrapText="1"/>
    </xf>
    <xf numFmtId="171" fontId="12" fillId="6" borderId="3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4" fontId="12" fillId="3" borderId="3" xfId="0" applyNumberFormat="1" applyFont="1" applyFill="1" applyBorder="1" applyAlignment="1">
      <alignment vertical="top"/>
    </xf>
    <xf numFmtId="4" fontId="12" fillId="0" borderId="3" xfId="0" applyNumberFormat="1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4" fontId="12" fillId="6" borderId="3" xfId="0" applyNumberFormat="1" applyFont="1" applyFill="1" applyBorder="1" applyAlignment="1">
      <alignment vertical="top"/>
    </xf>
    <xf numFmtId="0" fontId="3" fillId="6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2" fontId="3" fillId="3" borderId="3" xfId="9" applyNumberFormat="1" applyFont="1" applyFill="1" applyBorder="1" applyAlignment="1">
      <alignment horizontal="right" vertical="top"/>
    </xf>
    <xf numFmtId="167" fontId="3" fillId="0" borderId="3" xfId="0" applyNumberFormat="1" applyFont="1" applyFill="1" applyBorder="1" applyAlignment="1" applyProtection="1">
      <alignment horizontal="left" vertical="top" wrapText="1"/>
    </xf>
    <xf numFmtId="4" fontId="3" fillId="3" borderId="3" xfId="0" applyNumberFormat="1" applyFont="1" applyFill="1" applyBorder="1" applyAlignment="1">
      <alignment vertical="top"/>
    </xf>
    <xf numFmtId="0" fontId="12" fillId="0" borderId="3" xfId="0" applyNumberFormat="1" applyFont="1" applyFill="1" applyBorder="1" applyAlignment="1">
      <alignment vertical="top" wrapText="1"/>
    </xf>
    <xf numFmtId="0" fontId="7" fillId="0" borderId="3" xfId="2" applyFont="1" applyBorder="1" applyAlignment="1">
      <alignment horizontal="left" vertical="top"/>
    </xf>
    <xf numFmtId="164" fontId="3" fillId="0" borderId="3" xfId="2" applyNumberFormat="1" applyFont="1" applyBorder="1" applyAlignment="1">
      <alignment vertical="top"/>
    </xf>
    <xf numFmtId="164" fontId="3" fillId="0" borderId="3" xfId="2" applyNumberFormat="1" applyFont="1" applyBorder="1" applyAlignment="1">
      <alignment horizontal="center" vertical="top"/>
    </xf>
    <xf numFmtId="1" fontId="3" fillId="0" borderId="3" xfId="2" applyNumberFormat="1" applyFont="1" applyBorder="1" applyAlignment="1">
      <alignment vertical="top"/>
    </xf>
    <xf numFmtId="164" fontId="7" fillId="2" borderId="3" xfId="2" applyNumberFormat="1" applyFont="1" applyFill="1" applyBorder="1" applyAlignment="1">
      <alignment vertical="top"/>
    </xf>
    <xf numFmtId="0" fontId="3" fillId="2" borderId="5" xfId="2" applyFont="1" applyFill="1" applyBorder="1" applyAlignment="1">
      <alignment horizontal="right" vertical="top"/>
    </xf>
    <xf numFmtId="0" fontId="7" fillId="2" borderId="5" xfId="2" applyFont="1" applyFill="1" applyBorder="1" applyAlignment="1">
      <alignment horizontal="center" vertical="top"/>
    </xf>
    <xf numFmtId="164" fontId="3" fillId="2" borderId="5" xfId="2" applyNumberFormat="1" applyFont="1" applyFill="1" applyBorder="1" applyAlignment="1">
      <alignment vertical="top"/>
    </xf>
    <xf numFmtId="164" fontId="3" fillId="2" borderId="5" xfId="2" applyNumberFormat="1" applyFont="1" applyFill="1" applyBorder="1" applyAlignment="1">
      <alignment horizontal="center" vertical="top"/>
    </xf>
    <xf numFmtId="164" fontId="7" fillId="2" borderId="5" xfId="2" applyNumberFormat="1" applyFont="1" applyFill="1" applyBorder="1" applyAlignment="1">
      <alignment vertical="top"/>
    </xf>
    <xf numFmtId="0" fontId="3" fillId="2" borderId="7" xfId="2" applyFont="1" applyFill="1" applyBorder="1" applyAlignment="1">
      <alignment horizontal="right" vertical="top"/>
    </xf>
    <xf numFmtId="0" fontId="7" fillId="2" borderId="7" xfId="2" applyFont="1" applyFill="1" applyBorder="1" applyAlignment="1">
      <alignment horizontal="center" vertical="top"/>
    </xf>
    <xf numFmtId="164" fontId="3" fillId="2" borderId="7" xfId="2" applyNumberFormat="1" applyFont="1" applyFill="1" applyBorder="1" applyAlignment="1">
      <alignment vertical="top"/>
    </xf>
    <xf numFmtId="164" fontId="3" fillId="2" borderId="7" xfId="2" applyNumberFormat="1" applyFont="1" applyFill="1" applyBorder="1" applyAlignment="1">
      <alignment horizontal="center" vertical="top"/>
    </xf>
    <xf numFmtId="164" fontId="7" fillId="2" borderId="7" xfId="2" applyNumberFormat="1" applyFont="1" applyFill="1" applyBorder="1" applyAlignment="1">
      <alignment vertical="top"/>
    </xf>
    <xf numFmtId="166" fontId="7" fillId="0" borderId="3" xfId="2" applyNumberFormat="1" applyFont="1" applyBorder="1" applyAlignment="1">
      <alignment horizontal="right" vertical="top"/>
    </xf>
    <xf numFmtId="166" fontId="3" fillId="0" borderId="3" xfId="2" applyNumberFormat="1" applyFont="1" applyBorder="1" applyAlignment="1">
      <alignment horizontal="right" vertical="top"/>
    </xf>
    <xf numFmtId="172" fontId="3" fillId="0" borderId="3" xfId="2" applyNumberFormat="1" applyBorder="1" applyAlignment="1">
      <alignment vertical="top"/>
    </xf>
    <xf numFmtId="166" fontId="3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vertical="top"/>
    </xf>
    <xf numFmtId="164" fontId="3" fillId="0" borderId="4" xfId="2" applyNumberFormat="1" applyFont="1" applyBorder="1" applyAlignment="1">
      <alignment horizontal="right" vertical="top"/>
    </xf>
    <xf numFmtId="0" fontId="3" fillId="6" borderId="3" xfId="0" applyNumberFormat="1" applyFont="1" applyFill="1" applyBorder="1" applyAlignment="1">
      <alignment horizontal="right" vertical="top" wrapText="1"/>
    </xf>
    <xf numFmtId="0" fontId="3" fillId="2" borderId="5" xfId="2" applyFill="1" applyBorder="1" applyAlignment="1">
      <alignment vertical="top"/>
    </xf>
    <xf numFmtId="0" fontId="7" fillId="2" borderId="5" xfId="2" applyFont="1" applyFill="1" applyBorder="1" applyAlignment="1">
      <alignment horizontal="right" vertical="top"/>
    </xf>
    <xf numFmtId="164" fontId="3" fillId="2" borderId="5" xfId="2" applyNumberFormat="1" applyFill="1" applyBorder="1" applyAlignment="1">
      <alignment vertical="top"/>
    </xf>
    <xf numFmtId="164" fontId="3" fillId="2" borderId="5" xfId="2" applyNumberFormat="1" applyFill="1" applyBorder="1" applyAlignment="1">
      <alignment horizontal="center" vertical="top"/>
    </xf>
    <xf numFmtId="164" fontId="7" fillId="2" borderId="8" xfId="2" applyNumberFormat="1" applyFont="1" applyFill="1" applyBorder="1" applyAlignment="1">
      <alignment vertical="top"/>
    </xf>
    <xf numFmtId="0" fontId="7" fillId="3" borderId="3" xfId="12" applyFont="1" applyFill="1" applyBorder="1" applyAlignment="1">
      <alignment horizontal="center" vertical="top"/>
    </xf>
    <xf numFmtId="0" fontId="7" fillId="3" borderId="3" xfId="12" applyFont="1" applyFill="1" applyBorder="1" applyAlignment="1">
      <alignment horizontal="left" vertical="top"/>
    </xf>
    <xf numFmtId="172" fontId="7" fillId="3" borderId="3" xfId="13" applyNumberFormat="1" applyFont="1" applyFill="1" applyBorder="1" applyAlignment="1">
      <alignment vertical="top" wrapText="1"/>
    </xf>
    <xf numFmtId="4" fontId="7" fillId="3" borderId="3" xfId="11" applyNumberFormat="1" applyFont="1" applyFill="1" applyBorder="1" applyAlignment="1">
      <alignment horizontal="center" vertical="top" wrapText="1"/>
    </xf>
    <xf numFmtId="43" fontId="7" fillId="3" borderId="3" xfId="11" applyFont="1" applyFill="1" applyBorder="1" applyAlignment="1">
      <alignment horizontal="center" vertical="top" wrapText="1"/>
    </xf>
    <xf numFmtId="4" fontId="7" fillId="3" borderId="3" xfId="14" applyNumberFormat="1" applyFont="1" applyFill="1" applyBorder="1" applyAlignment="1">
      <alignment horizontal="right" vertical="top"/>
    </xf>
    <xf numFmtId="43" fontId="7" fillId="2" borderId="5" xfId="1" applyFont="1" applyFill="1" applyBorder="1" applyAlignment="1">
      <alignment vertical="top"/>
    </xf>
    <xf numFmtId="0" fontId="3" fillId="0" borderId="0" xfId="15" applyFont="1" applyFill="1" applyBorder="1" applyAlignment="1">
      <alignment vertical="top" wrapText="1"/>
    </xf>
    <xf numFmtId="0" fontId="3" fillId="0" borderId="3" xfId="2" applyFont="1" applyBorder="1" applyAlignment="1">
      <alignment horizontal="right" vertical="top"/>
    </xf>
    <xf numFmtId="0" fontId="3" fillId="0" borderId="3" xfId="2" applyFont="1" applyBorder="1" applyAlignment="1">
      <alignment horizontal="left" vertical="top" wrapText="1"/>
    </xf>
    <xf numFmtId="43" fontId="3" fillId="0" borderId="4" xfId="2" applyNumberFormat="1" applyFont="1" applyBorder="1" applyAlignment="1">
      <alignment horizontal="center" vertical="top"/>
    </xf>
    <xf numFmtId="0" fontId="3" fillId="0" borderId="3" xfId="2" applyFont="1" applyBorder="1" applyAlignment="1">
      <alignment horizontal="center" vertical="top"/>
    </xf>
    <xf numFmtId="0" fontId="3" fillId="0" borderId="3" xfId="2" applyFont="1" applyBorder="1" applyAlignment="1">
      <alignment horizontal="left" vertical="top"/>
    </xf>
    <xf numFmtId="168" fontId="12" fillId="3" borderId="3" xfId="8" applyFont="1" applyFill="1" applyBorder="1" applyAlignment="1">
      <alignment horizontal="right" vertical="top" wrapText="1"/>
    </xf>
    <xf numFmtId="168" fontId="12" fillId="3" borderId="3" xfId="8" applyFont="1" applyFill="1" applyBorder="1" applyAlignment="1">
      <alignment horizontal="center" vertical="top" wrapText="1"/>
    </xf>
    <xf numFmtId="168" fontId="9" fillId="3" borderId="3" xfId="8" applyFont="1" applyFill="1" applyBorder="1" applyAlignment="1">
      <alignment horizontal="right" vertical="top" wrapText="1"/>
    </xf>
    <xf numFmtId="168" fontId="3" fillId="3" borderId="3" xfId="8" applyFont="1" applyFill="1" applyBorder="1" applyAlignment="1" applyProtection="1">
      <alignment horizontal="right" vertical="top" wrapText="1"/>
      <protection locked="0"/>
    </xf>
    <xf numFmtId="0" fontId="3" fillId="3" borderId="0" xfId="0" applyFont="1" applyFill="1" applyAlignment="1">
      <alignment horizontal="center" vertical="top"/>
    </xf>
    <xf numFmtId="166" fontId="3" fillId="3" borderId="3" xfId="0" applyNumberFormat="1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horizontal="justify" vertical="top" wrapText="1"/>
    </xf>
    <xf numFmtId="164" fontId="3" fillId="3" borderId="6" xfId="0" applyNumberFormat="1" applyFont="1" applyFill="1" applyBorder="1" applyAlignment="1">
      <alignment horizontal="right" vertical="top"/>
    </xf>
    <xf numFmtId="168" fontId="3" fillId="3" borderId="0" xfId="8" applyFont="1" applyFill="1" applyBorder="1" applyAlignment="1">
      <alignment horizontal="right" vertical="top" wrapText="1"/>
    </xf>
    <xf numFmtId="168" fontId="3" fillId="3" borderId="3" xfId="8" applyFont="1" applyFill="1" applyBorder="1" applyAlignment="1">
      <alignment horizontal="center" vertical="top" wrapText="1"/>
    </xf>
    <xf numFmtId="168" fontId="3" fillId="3" borderId="3" xfId="8" applyFont="1" applyFill="1" applyBorder="1" applyAlignment="1" applyProtection="1">
      <alignment horizontal="right" vertical="top" wrapText="1"/>
    </xf>
    <xf numFmtId="4" fontId="3" fillId="3" borderId="0" xfId="0" applyNumberFormat="1" applyFont="1" applyFill="1" applyAlignment="1">
      <alignment horizontal="center" vertical="top"/>
    </xf>
    <xf numFmtId="4" fontId="3" fillId="3" borderId="0" xfId="0" applyNumberFormat="1" applyFont="1" applyFill="1" applyBorder="1" applyAlignment="1">
      <alignment horizontal="left" vertical="top" wrapText="1"/>
    </xf>
    <xf numFmtId="0" fontId="3" fillId="3" borderId="3" xfId="0" applyNumberFormat="1" applyFont="1" applyFill="1" applyBorder="1" applyAlignment="1">
      <alignment horizontal="justify" vertical="top" wrapText="1"/>
    </xf>
    <xf numFmtId="2" fontId="9" fillId="0" borderId="3" xfId="0" applyNumberFormat="1" applyFont="1" applyFill="1" applyBorder="1" applyAlignment="1">
      <alignment vertical="top"/>
    </xf>
    <xf numFmtId="43" fontId="13" fillId="5" borderId="0" xfId="0" applyNumberFormat="1" applyFont="1" applyFill="1" applyBorder="1" applyAlignment="1">
      <alignment vertical="top"/>
    </xf>
    <xf numFmtId="4" fontId="9" fillId="0" borderId="3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9" fillId="0" borderId="5" xfId="0" applyFont="1" applyFill="1" applyBorder="1" applyAlignment="1">
      <alignment vertical="top"/>
    </xf>
    <xf numFmtId="0" fontId="3" fillId="0" borderId="5" xfId="0" applyFont="1" applyFill="1" applyBorder="1" applyAlignment="1">
      <alignment vertical="top" wrapText="1"/>
    </xf>
    <xf numFmtId="43" fontId="13" fillId="5" borderId="0" xfId="1" applyFont="1" applyFill="1" applyBorder="1" applyAlignment="1">
      <alignment vertical="top"/>
    </xf>
    <xf numFmtId="0" fontId="5" fillId="0" borderId="0" xfId="2" applyFont="1" applyBorder="1" applyAlignment="1">
      <alignment vertical="top"/>
    </xf>
    <xf numFmtId="0" fontId="5" fillId="0" borderId="0" xfId="2" applyFont="1" applyAlignment="1">
      <alignment vertical="top"/>
    </xf>
    <xf numFmtId="14" fontId="3" fillId="0" borderId="0" xfId="2" applyNumberFormat="1" applyFill="1" applyAlignment="1">
      <alignment horizontal="left" vertical="top"/>
    </xf>
    <xf numFmtId="0" fontId="3" fillId="0" borderId="0" xfId="2" applyAlignment="1">
      <alignment vertical="top"/>
    </xf>
    <xf numFmtId="0" fontId="3" fillId="0" borderId="0" xfId="2" applyBorder="1" applyAlignment="1">
      <alignment vertical="top"/>
    </xf>
    <xf numFmtId="0" fontId="7" fillId="0" borderId="2" xfId="2" applyFont="1" applyBorder="1" applyAlignment="1">
      <alignment horizontal="center" vertical="top"/>
    </xf>
    <xf numFmtId="0" fontId="7" fillId="0" borderId="4" xfId="2" applyFont="1" applyBorder="1" applyAlignment="1">
      <alignment horizontal="center" vertical="top"/>
    </xf>
    <xf numFmtId="0" fontId="7" fillId="0" borderId="3" xfId="2" applyFont="1" applyBorder="1" applyAlignment="1">
      <alignment horizontal="left" vertical="top" wrapText="1"/>
    </xf>
    <xf numFmtId="43" fontId="3" fillId="0" borderId="3" xfId="1" applyFont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right" vertical="top"/>
    </xf>
    <xf numFmtId="43" fontId="3" fillId="0" borderId="0" xfId="2" applyNumberFormat="1" applyFont="1" applyBorder="1" applyAlignment="1">
      <alignment vertical="top"/>
    </xf>
    <xf numFmtId="0" fontId="3" fillId="0" borderId="0" xfId="2" applyFont="1" applyBorder="1" applyAlignment="1">
      <alignment vertical="top"/>
    </xf>
    <xf numFmtId="0" fontId="3" fillId="0" borderId="0" xfId="2" applyFont="1" applyAlignment="1">
      <alignment vertical="top"/>
    </xf>
    <xf numFmtId="43" fontId="3" fillId="0" borderId="0" xfId="1" applyFont="1" applyBorder="1" applyAlignment="1">
      <alignment vertical="top"/>
    </xf>
    <xf numFmtId="0" fontId="3" fillId="0" borderId="4" xfId="2" applyFont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4" fontId="9" fillId="2" borderId="3" xfId="0" applyNumberFormat="1" applyFont="1" applyFill="1" applyBorder="1" applyAlignment="1">
      <alignment vertical="top"/>
    </xf>
    <xf numFmtId="0" fontId="9" fillId="2" borderId="3" xfId="0" applyFont="1" applyFill="1" applyBorder="1" applyAlignment="1">
      <alignment horizontal="center" vertical="top"/>
    </xf>
    <xf numFmtId="2" fontId="9" fillId="2" borderId="3" xfId="0" applyNumberFormat="1" applyFont="1" applyFill="1" applyBorder="1" applyAlignment="1">
      <alignment vertical="top"/>
    </xf>
    <xf numFmtId="0" fontId="7" fillId="0" borderId="3" xfId="2" applyFont="1" applyBorder="1" applyAlignment="1">
      <alignment horizontal="right" vertical="top"/>
    </xf>
    <xf numFmtId="43" fontId="3" fillId="0" borderId="0" xfId="2" applyNumberFormat="1" applyBorder="1" applyAlignment="1">
      <alignment vertical="top"/>
    </xf>
    <xf numFmtId="0" fontId="7" fillId="0" borderId="3" xfId="0" applyFont="1" applyFill="1" applyBorder="1" applyAlignment="1">
      <alignment vertical="top"/>
    </xf>
    <xf numFmtId="43" fontId="7" fillId="4" borderId="0" xfId="1" applyFont="1" applyFill="1" applyBorder="1" applyAlignment="1">
      <alignment vertical="top"/>
    </xf>
    <xf numFmtId="0" fontId="11" fillId="3" borderId="3" xfId="7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vertical="top"/>
    </xf>
    <xf numFmtId="0" fontId="3" fillId="0" borderId="3" xfId="0" applyNumberFormat="1" applyFont="1" applyFill="1" applyBorder="1" applyAlignment="1">
      <alignment vertical="top"/>
    </xf>
    <xf numFmtId="4" fontId="3" fillId="3" borderId="0" xfId="5" applyNumberFormat="1" applyFont="1" applyFill="1" applyBorder="1" applyAlignment="1">
      <alignment horizontal="right" vertical="top"/>
    </xf>
    <xf numFmtId="0" fontId="14" fillId="3" borderId="0" xfId="0" applyFont="1" applyFill="1" applyBorder="1" applyAlignment="1">
      <alignment vertical="top"/>
    </xf>
    <xf numFmtId="171" fontId="12" fillId="3" borderId="3" xfId="0" applyNumberFormat="1" applyFont="1" applyFill="1" applyBorder="1" applyAlignment="1">
      <alignment horizontal="center" vertical="top"/>
    </xf>
    <xf numFmtId="2" fontId="9" fillId="0" borderId="3" xfId="0" applyNumberFormat="1" applyFont="1" applyFill="1" applyBorder="1" applyAlignment="1">
      <alignment horizontal="right" vertical="top"/>
    </xf>
    <xf numFmtId="0" fontId="3" fillId="3" borderId="3" xfId="2" applyFont="1" applyFill="1" applyBorder="1" applyAlignment="1">
      <alignment horizontal="right" vertical="top"/>
    </xf>
    <xf numFmtId="0" fontId="7" fillId="3" borderId="6" xfId="2" applyFont="1" applyFill="1" applyBorder="1" applyAlignment="1">
      <alignment horizontal="center" vertical="top"/>
    </xf>
    <xf numFmtId="164" fontId="3" fillId="3" borderId="6" xfId="2" applyNumberFormat="1" applyFont="1" applyFill="1" applyBorder="1" applyAlignment="1">
      <alignment vertical="top"/>
    </xf>
    <xf numFmtId="164" fontId="3" fillId="3" borderId="6" xfId="2" applyNumberFormat="1" applyFont="1" applyFill="1" applyBorder="1" applyAlignment="1">
      <alignment horizontal="center" vertical="top"/>
    </xf>
    <xf numFmtId="164" fontId="3" fillId="0" borderId="6" xfId="2" applyNumberFormat="1" applyBorder="1" applyAlignment="1">
      <alignment vertical="top"/>
    </xf>
    <xf numFmtId="164" fontId="3" fillId="0" borderId="6" xfId="2" applyNumberFormat="1" applyBorder="1" applyAlignment="1">
      <alignment horizontal="center" vertical="top"/>
    </xf>
    <xf numFmtId="0" fontId="7" fillId="3" borderId="3" xfId="2" applyFont="1" applyFill="1" applyBorder="1" applyAlignment="1">
      <alignment horizontal="center" vertical="top"/>
    </xf>
    <xf numFmtId="164" fontId="3" fillId="3" borderId="3" xfId="2" applyNumberFormat="1" applyFont="1" applyFill="1" applyBorder="1" applyAlignment="1">
      <alignment vertical="top"/>
    </xf>
    <xf numFmtId="164" fontId="3" fillId="3" borderId="3" xfId="2" applyNumberFormat="1" applyFont="1" applyFill="1" applyBorder="1" applyAlignment="1">
      <alignment horizontal="center" vertical="top"/>
    </xf>
    <xf numFmtId="164" fontId="7" fillId="3" borderId="6" xfId="2" applyNumberFormat="1" applyFont="1" applyFill="1" applyBorder="1" applyAlignment="1">
      <alignment vertical="top"/>
    </xf>
    <xf numFmtId="4" fontId="7" fillId="0" borderId="0" xfId="2" applyNumberFormat="1" applyFont="1" applyBorder="1" applyAlignment="1">
      <alignment vertical="top"/>
    </xf>
    <xf numFmtId="164" fontId="3" fillId="0" borderId="0" xfId="2" applyNumberFormat="1" applyBorder="1" applyAlignment="1">
      <alignment vertical="top"/>
    </xf>
    <xf numFmtId="4" fontId="3" fillId="0" borderId="0" xfId="2" applyNumberFormat="1" applyBorder="1" applyAlignment="1">
      <alignment vertical="top"/>
    </xf>
    <xf numFmtId="4" fontId="3" fillId="0" borderId="0" xfId="2" applyNumberFormat="1" applyAlignment="1">
      <alignment vertical="top"/>
    </xf>
    <xf numFmtId="43" fontId="3" fillId="0" borderId="0" xfId="1" applyFont="1" applyAlignment="1">
      <alignment vertical="top"/>
    </xf>
    <xf numFmtId="43" fontId="3" fillId="0" borderId="0" xfId="2" applyNumberFormat="1" applyAlignment="1">
      <alignment vertical="top"/>
    </xf>
    <xf numFmtId="4" fontId="7" fillId="0" borderId="0" xfId="2" applyNumberFormat="1" applyFont="1" applyAlignment="1">
      <alignment vertical="top"/>
    </xf>
    <xf numFmtId="4" fontId="7" fillId="3" borderId="0" xfId="2" applyNumberFormat="1" applyFont="1" applyFill="1" applyAlignment="1">
      <alignment vertical="top"/>
    </xf>
    <xf numFmtId="0" fontId="3" fillId="3" borderId="0" xfId="2" applyFill="1" applyAlignment="1">
      <alignment vertical="top"/>
    </xf>
    <xf numFmtId="43" fontId="3" fillId="3" borderId="0" xfId="1" applyFont="1" applyFill="1" applyAlignment="1">
      <alignment vertical="top"/>
    </xf>
    <xf numFmtId="43" fontId="3" fillId="3" borderId="0" xfId="2" applyNumberFormat="1" applyFill="1" applyAlignment="1">
      <alignment vertical="top"/>
    </xf>
    <xf numFmtId="0" fontId="3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vertical="top"/>
    </xf>
    <xf numFmtId="164" fontId="3" fillId="0" borderId="0" xfId="2" applyNumberFormat="1" applyFont="1" applyFill="1" applyBorder="1" applyAlignment="1">
      <alignment vertical="top"/>
    </xf>
    <xf numFmtId="164" fontId="3" fillId="0" borderId="0" xfId="2" applyNumberFormat="1" applyFont="1" applyFill="1" applyBorder="1" applyAlignment="1">
      <alignment horizontal="center" vertical="top"/>
    </xf>
    <xf numFmtId="165" fontId="3" fillId="0" borderId="0" xfId="4" applyFont="1" applyFill="1" applyBorder="1" applyAlignment="1">
      <alignment vertical="top"/>
    </xf>
    <xf numFmtId="164" fontId="7" fillId="0" borderId="0" xfId="2" applyNumberFormat="1" applyFont="1" applyFill="1" applyBorder="1" applyAlignment="1">
      <alignment vertical="top"/>
    </xf>
    <xf numFmtId="173" fontId="3" fillId="0" borderId="0" xfId="2" applyNumberFormat="1" applyAlignment="1">
      <alignment vertical="top"/>
    </xf>
    <xf numFmtId="165" fontId="3" fillId="0" borderId="0" xfId="4" applyFont="1" applyFill="1" applyBorder="1" applyAlignment="1">
      <alignment horizontal="center" vertical="top"/>
    </xf>
    <xf numFmtId="0" fontId="3" fillId="0" borderId="0" xfId="2" quotePrefix="1" applyFont="1" applyFill="1" applyBorder="1" applyAlignment="1">
      <alignment horizontal="left" vertical="top"/>
    </xf>
    <xf numFmtId="0" fontId="3" fillId="0" borderId="0" xfId="2" applyFont="1" applyFill="1" applyAlignment="1">
      <alignment vertical="top"/>
    </xf>
    <xf numFmtId="0" fontId="12" fillId="3" borderId="3" xfId="0" applyNumberFormat="1" applyFont="1" applyFill="1" applyBorder="1" applyAlignment="1">
      <alignment horizontal="justify" vertical="top" wrapText="1"/>
    </xf>
    <xf numFmtId="0" fontId="3" fillId="3" borderId="3" xfId="10" applyNumberFormat="1" applyFont="1" applyFill="1" applyBorder="1" applyAlignment="1" applyProtection="1">
      <alignment horizontal="justify" vertical="top" wrapText="1"/>
    </xf>
    <xf numFmtId="0" fontId="3" fillId="0" borderId="0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left" vertical="top"/>
    </xf>
    <xf numFmtId="0" fontId="4" fillId="0" borderId="0" xfId="2" applyFont="1" applyAlignment="1">
      <alignment horizontal="center" vertical="top"/>
    </xf>
    <xf numFmtId="43" fontId="3" fillId="0" borderId="0" xfId="1" applyAlignment="1">
      <alignment vertical="top"/>
    </xf>
    <xf numFmtId="168" fontId="9" fillId="0" borderId="3" xfId="8" applyFont="1" applyFill="1" applyBorder="1" applyAlignment="1">
      <alignment horizontal="right" vertical="top" wrapText="1"/>
    </xf>
    <xf numFmtId="0" fontId="17" fillId="0" borderId="0" xfId="2" applyFont="1" applyBorder="1" applyAlignment="1">
      <alignment vertical="top"/>
    </xf>
    <xf numFmtId="0" fontId="17" fillId="0" borderId="0" xfId="2" applyFont="1" applyAlignment="1">
      <alignment vertical="top"/>
    </xf>
    <xf numFmtId="0" fontId="18" fillId="0" borderId="0" xfId="0" applyFont="1" applyFill="1" applyBorder="1" applyAlignment="1">
      <alignment vertical="top"/>
    </xf>
    <xf numFmtId="0" fontId="18" fillId="0" borderId="0" xfId="2" applyFont="1" applyAlignment="1">
      <alignment vertical="top"/>
    </xf>
    <xf numFmtId="2" fontId="18" fillId="0" borderId="0" xfId="2" applyNumberFormat="1" applyFont="1" applyAlignment="1">
      <alignment vertical="top"/>
    </xf>
    <xf numFmtId="0" fontId="18" fillId="0" borderId="0" xfId="2" applyFont="1" applyBorder="1" applyAlignment="1">
      <alignment vertical="top"/>
    </xf>
    <xf numFmtId="43" fontId="18" fillId="0" borderId="0" xfId="2" applyNumberFormat="1" applyFont="1" applyBorder="1" applyAlignment="1">
      <alignment vertical="top"/>
    </xf>
    <xf numFmtId="43" fontId="18" fillId="0" borderId="0" xfId="1" applyFont="1" applyBorder="1" applyAlignment="1">
      <alignment vertical="top"/>
    </xf>
    <xf numFmtId="168" fontId="18" fillId="0" borderId="0" xfId="8" applyFont="1" applyFill="1" applyAlignment="1">
      <alignment vertical="top" wrapText="1"/>
    </xf>
    <xf numFmtId="0" fontId="18" fillId="3" borderId="0" xfId="0" applyFont="1" applyFill="1" applyAlignment="1">
      <alignment horizontal="center" vertical="top"/>
    </xf>
    <xf numFmtId="0" fontId="18" fillId="3" borderId="0" xfId="0" applyFont="1" applyFill="1" applyBorder="1" applyAlignment="1">
      <alignment horizontal="left" vertical="top" wrapText="1"/>
    </xf>
    <xf numFmtId="4" fontId="18" fillId="3" borderId="0" xfId="0" applyNumberFormat="1" applyFont="1" applyFill="1" applyAlignment="1">
      <alignment horizontal="center" vertical="top"/>
    </xf>
    <xf numFmtId="4" fontId="18" fillId="3" borderId="0" xfId="0" applyNumberFormat="1" applyFont="1" applyFill="1" applyBorder="1" applyAlignment="1">
      <alignment horizontal="left" vertical="top" wrapText="1"/>
    </xf>
    <xf numFmtId="43" fontId="20" fillId="4" borderId="0" xfId="1" applyFont="1" applyFill="1" applyBorder="1" applyAlignment="1">
      <alignment vertical="top"/>
    </xf>
    <xf numFmtId="4" fontId="18" fillId="0" borderId="0" xfId="0" applyNumberFormat="1" applyFont="1" applyFill="1" applyBorder="1" applyAlignment="1">
      <alignment vertical="top"/>
    </xf>
    <xf numFmtId="167" fontId="18" fillId="0" borderId="3" xfId="0" applyNumberFormat="1" applyFont="1" applyFill="1" applyBorder="1" applyAlignment="1" applyProtection="1">
      <alignment horizontal="right" vertical="top"/>
    </xf>
    <xf numFmtId="43" fontId="18" fillId="0" borderId="0" xfId="2" applyNumberFormat="1" applyFont="1" applyFill="1" applyBorder="1" applyAlignment="1">
      <alignment vertical="top"/>
    </xf>
    <xf numFmtId="43" fontId="26" fillId="0" borderId="0" xfId="0" applyNumberFormat="1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8" fillId="0" borderId="0" xfId="0" applyFont="1" applyFill="1" applyBorder="1" applyAlignment="1">
      <alignment horizontal="left" vertical="top" wrapText="1"/>
    </xf>
    <xf numFmtId="43" fontId="26" fillId="0" borderId="0" xfId="1" applyFont="1" applyFill="1" applyBorder="1" applyAlignment="1">
      <alignment vertical="top"/>
    </xf>
    <xf numFmtId="4" fontId="18" fillId="3" borderId="0" xfId="5" applyNumberFormat="1" applyFont="1" applyFill="1" applyBorder="1" applyAlignment="1">
      <alignment vertical="top"/>
    </xf>
    <xf numFmtId="4" fontId="18" fillId="3" borderId="0" xfId="5" applyNumberFormat="1" applyFont="1" applyFill="1" applyBorder="1" applyAlignment="1">
      <alignment horizontal="right" vertical="top"/>
    </xf>
    <xf numFmtId="0" fontId="20" fillId="3" borderId="0" xfId="0" applyFont="1" applyFill="1" applyBorder="1" applyAlignment="1">
      <alignment vertical="top"/>
    </xf>
    <xf numFmtId="167" fontId="18" fillId="0" borderId="3" xfId="0" applyNumberFormat="1" applyFont="1" applyFill="1" applyBorder="1" applyAlignment="1" applyProtection="1">
      <alignment horizontal="left" vertical="top" wrapText="1"/>
    </xf>
    <xf numFmtId="0" fontId="18" fillId="3" borderId="3" xfId="10" applyNumberFormat="1" applyFont="1" applyFill="1" applyBorder="1" applyAlignment="1" applyProtection="1">
      <alignment horizontal="justify" vertical="top" wrapText="1"/>
    </xf>
    <xf numFmtId="4" fontId="20" fillId="0" borderId="0" xfId="2" applyNumberFormat="1" applyFont="1" applyBorder="1" applyAlignment="1">
      <alignment vertical="top"/>
    </xf>
    <xf numFmtId="164" fontId="18" fillId="0" borderId="0" xfId="2" applyNumberFormat="1" applyFont="1" applyBorder="1" applyAlignment="1">
      <alignment vertical="top"/>
    </xf>
    <xf numFmtId="4" fontId="18" fillId="0" borderId="0" xfId="2" applyNumberFormat="1" applyFont="1" applyBorder="1" applyAlignment="1">
      <alignment vertical="top"/>
    </xf>
    <xf numFmtId="4" fontId="18" fillId="0" borderId="0" xfId="2" applyNumberFormat="1" applyFont="1" applyAlignment="1">
      <alignment vertical="top"/>
    </xf>
    <xf numFmtId="43" fontId="18" fillId="0" borderId="0" xfId="1" applyFont="1" applyAlignment="1">
      <alignment vertical="top"/>
    </xf>
    <xf numFmtId="43" fontId="18" fillId="0" borderId="0" xfId="2" applyNumberFormat="1" applyFont="1" applyAlignment="1">
      <alignment vertical="top"/>
    </xf>
    <xf numFmtId="4" fontId="20" fillId="0" borderId="0" xfId="2" applyNumberFormat="1" applyFont="1" applyAlignment="1">
      <alignment vertical="top"/>
    </xf>
    <xf numFmtId="4" fontId="20" fillId="3" borderId="0" xfId="2" applyNumberFormat="1" applyFont="1" applyFill="1" applyAlignment="1">
      <alignment vertical="top"/>
    </xf>
    <xf numFmtId="0" fontId="18" fillId="3" borderId="0" xfId="2" applyFont="1" applyFill="1" applyAlignment="1">
      <alignment vertical="top"/>
    </xf>
    <xf numFmtId="43" fontId="18" fillId="3" borderId="0" xfId="1" applyFont="1" applyFill="1" applyAlignment="1">
      <alignment vertical="top"/>
    </xf>
    <xf numFmtId="43" fontId="18" fillId="3" borderId="0" xfId="2" applyNumberFormat="1" applyFont="1" applyFill="1" applyAlignment="1">
      <alignment vertical="top"/>
    </xf>
    <xf numFmtId="4" fontId="27" fillId="0" borderId="0" xfId="2" applyNumberFormat="1" applyFont="1" applyAlignment="1">
      <alignment vertical="top"/>
    </xf>
    <xf numFmtId="0" fontId="18" fillId="0" borderId="0" xfId="2" applyFont="1" applyFill="1" applyBorder="1" applyAlignment="1">
      <alignment vertical="top"/>
    </xf>
    <xf numFmtId="0" fontId="20" fillId="0" borderId="0" xfId="2" applyFont="1" applyFill="1" applyBorder="1" applyAlignment="1">
      <alignment vertical="top"/>
    </xf>
    <xf numFmtId="164" fontId="18" fillId="0" borderId="0" xfId="2" applyNumberFormat="1" applyFont="1" applyFill="1" applyBorder="1" applyAlignment="1">
      <alignment vertical="top"/>
    </xf>
    <xf numFmtId="2" fontId="18" fillId="0" borderId="0" xfId="2" applyNumberFormat="1" applyFont="1" applyFill="1" applyBorder="1" applyAlignment="1">
      <alignment horizontal="center" vertical="top"/>
    </xf>
    <xf numFmtId="165" fontId="18" fillId="0" borderId="0" xfId="4" applyFont="1" applyFill="1" applyBorder="1" applyAlignment="1">
      <alignment vertical="top"/>
    </xf>
    <xf numFmtId="164" fontId="20" fillId="0" borderId="0" xfId="2" applyNumberFormat="1" applyFont="1" applyFill="1" applyBorder="1" applyAlignment="1">
      <alignment vertical="top"/>
    </xf>
    <xf numFmtId="0" fontId="18" fillId="0" borderId="0" xfId="15" applyFont="1" applyFill="1" applyBorder="1" applyAlignment="1">
      <alignment vertical="top" wrapText="1"/>
    </xf>
    <xf numFmtId="0" fontId="18" fillId="0" borderId="0" xfId="2" applyFont="1" applyFill="1" applyAlignment="1">
      <alignment vertical="top"/>
    </xf>
    <xf numFmtId="0" fontId="16" fillId="0" borderId="0" xfId="2" applyFont="1" applyAlignment="1" applyProtection="1">
      <alignment horizontal="center" vertical="top"/>
      <protection locked="0"/>
    </xf>
    <xf numFmtId="2" fontId="16" fillId="0" borderId="0" xfId="2" applyNumberFormat="1" applyFont="1" applyAlignment="1" applyProtection="1">
      <alignment horizontal="center" vertical="top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14" fontId="18" fillId="0" borderId="0" xfId="2" applyNumberFormat="1" applyFont="1" applyFill="1" applyAlignment="1" applyProtection="1">
      <alignment horizontal="left" vertical="top"/>
      <protection locked="0"/>
    </xf>
    <xf numFmtId="0" fontId="18" fillId="0" borderId="0" xfId="2" applyFont="1" applyAlignment="1" applyProtection="1">
      <alignment vertical="top"/>
      <protection locked="0"/>
    </xf>
    <xf numFmtId="2" fontId="18" fillId="0" borderId="0" xfId="2" applyNumberFormat="1" applyFont="1" applyAlignment="1" applyProtection="1">
      <alignment vertical="top"/>
      <protection locked="0"/>
    </xf>
    <xf numFmtId="0" fontId="18" fillId="0" borderId="0" xfId="2" applyFont="1" applyBorder="1" applyAlignment="1" applyProtection="1">
      <alignment vertical="top"/>
      <protection locked="0"/>
    </xf>
    <xf numFmtId="2" fontId="18" fillId="0" borderId="0" xfId="2" applyNumberFormat="1" applyFont="1" applyBorder="1" applyAlignment="1" applyProtection="1">
      <alignment vertical="top"/>
      <protection locked="0"/>
    </xf>
    <xf numFmtId="0" fontId="20" fillId="0" borderId="2" xfId="2" applyFont="1" applyBorder="1" applyAlignment="1" applyProtection="1">
      <alignment horizontal="center" vertical="top"/>
      <protection locked="0"/>
    </xf>
    <xf numFmtId="2" fontId="20" fillId="0" borderId="2" xfId="2" applyNumberFormat="1" applyFont="1" applyBorder="1" applyAlignment="1" applyProtection="1">
      <alignment horizontal="center" vertical="top"/>
      <protection locked="0"/>
    </xf>
    <xf numFmtId="0" fontId="20" fillId="0" borderId="3" xfId="2" applyFont="1" applyBorder="1" applyAlignment="1" applyProtection="1">
      <alignment horizontal="center" vertical="top"/>
      <protection locked="0"/>
    </xf>
    <xf numFmtId="0" fontId="20" fillId="0" borderId="4" xfId="2" applyFont="1" applyBorder="1" applyAlignment="1" applyProtection="1">
      <alignment horizontal="center" vertical="top"/>
      <protection locked="0"/>
    </xf>
    <xf numFmtId="2" fontId="20" fillId="0" borderId="3" xfId="2" applyNumberFormat="1" applyFont="1" applyBorder="1" applyAlignment="1" applyProtection="1">
      <alignment horizontal="center" vertical="top"/>
      <protection locked="0"/>
    </xf>
    <xf numFmtId="43" fontId="18" fillId="0" borderId="3" xfId="1" applyFont="1" applyBorder="1" applyAlignment="1" applyProtection="1">
      <alignment horizontal="center" vertical="top"/>
      <protection locked="0"/>
    </xf>
    <xf numFmtId="4" fontId="18" fillId="0" borderId="3" xfId="0" applyNumberFormat="1" applyFont="1" applyFill="1" applyBorder="1" applyAlignment="1" applyProtection="1">
      <alignment horizontal="right" vertical="top"/>
      <protection locked="0"/>
    </xf>
    <xf numFmtId="4" fontId="18" fillId="0" borderId="3" xfId="0" applyNumberFormat="1" applyFont="1" applyFill="1" applyBorder="1" applyAlignment="1" applyProtection="1">
      <alignment vertical="top"/>
      <protection locked="0"/>
    </xf>
    <xf numFmtId="0" fontId="18" fillId="0" borderId="3" xfId="2" applyFont="1" applyBorder="1" applyAlignment="1" applyProtection="1">
      <alignment horizontal="center" vertical="top"/>
      <protection locked="0"/>
    </xf>
    <xf numFmtId="2" fontId="22" fillId="2" borderId="3" xfId="0" applyNumberFormat="1" applyFont="1" applyFill="1" applyBorder="1" applyAlignment="1" applyProtection="1">
      <alignment vertical="top"/>
      <protection locked="0"/>
    </xf>
    <xf numFmtId="164" fontId="18" fillId="3" borderId="3" xfId="2" applyNumberFormat="1" applyFont="1" applyFill="1" applyBorder="1" applyAlignment="1" applyProtection="1">
      <alignment vertical="top"/>
      <protection locked="0"/>
    </xf>
    <xf numFmtId="168" fontId="22" fillId="0" borderId="3" xfId="8" applyFont="1" applyFill="1" applyBorder="1" applyAlignment="1" applyProtection="1">
      <alignment horizontal="right" vertical="top" wrapText="1"/>
      <protection locked="0"/>
    </xf>
    <xf numFmtId="164" fontId="18" fillId="3" borderId="6" xfId="0" applyNumberFormat="1" applyFont="1" applyFill="1" applyBorder="1" applyAlignment="1" applyProtection="1">
      <alignment horizontal="right" vertical="top"/>
      <protection locked="0"/>
    </xf>
    <xf numFmtId="168" fontId="18" fillId="0" borderId="3" xfId="8" applyFont="1" applyFill="1" applyBorder="1" applyAlignment="1" applyProtection="1">
      <alignment horizontal="right" vertical="top" wrapText="1"/>
      <protection locked="0"/>
    </xf>
    <xf numFmtId="4" fontId="22" fillId="0" borderId="3" xfId="0" applyNumberFormat="1" applyFont="1" applyFill="1" applyBorder="1" applyAlignment="1" applyProtection="1">
      <alignment vertical="top"/>
      <protection locked="0"/>
    </xf>
    <xf numFmtId="0" fontId="22" fillId="0" borderId="3" xfId="0" applyFont="1" applyFill="1" applyBorder="1" applyAlignment="1" applyProtection="1">
      <alignment vertical="top"/>
      <protection locked="0"/>
    </xf>
    <xf numFmtId="4" fontId="22" fillId="0" borderId="5" xfId="0" applyNumberFormat="1" applyFont="1" applyFill="1" applyBorder="1" applyAlignment="1" applyProtection="1">
      <alignment vertical="top"/>
      <protection locked="0"/>
    </xf>
    <xf numFmtId="2" fontId="22" fillId="0" borderId="3" xfId="0" applyNumberFormat="1" applyFont="1" applyFill="1" applyBorder="1" applyAlignment="1" applyProtection="1">
      <alignment vertical="top"/>
      <protection locked="0"/>
    </xf>
    <xf numFmtId="4" fontId="18" fillId="0" borderId="3" xfId="0" applyNumberFormat="1" applyFont="1" applyFill="1" applyBorder="1" applyAlignment="1" applyProtection="1">
      <alignment horizontal="right" vertical="top" wrapText="1"/>
      <protection locked="0"/>
    </xf>
    <xf numFmtId="4" fontId="20" fillId="3" borderId="3" xfId="0" applyNumberFormat="1" applyFont="1" applyFill="1" applyBorder="1" applyAlignment="1" applyProtection="1">
      <alignment horizontal="right" vertical="top" wrapText="1"/>
      <protection locked="0"/>
    </xf>
    <xf numFmtId="4" fontId="21" fillId="3" borderId="3" xfId="0" applyNumberFormat="1" applyFont="1" applyFill="1" applyBorder="1" applyAlignment="1" applyProtection="1">
      <alignment vertical="top" wrapText="1"/>
      <protection locked="0"/>
    </xf>
    <xf numFmtId="4" fontId="21" fillId="3" borderId="3" xfId="0" applyNumberFormat="1" applyFont="1" applyFill="1" applyBorder="1" applyAlignment="1" applyProtection="1">
      <alignment vertical="top"/>
      <protection locked="0"/>
    </xf>
    <xf numFmtId="4" fontId="21" fillId="0" borderId="3" xfId="0" applyNumberFormat="1" applyFont="1" applyFill="1" applyBorder="1" applyAlignment="1" applyProtection="1">
      <alignment vertical="top"/>
      <protection locked="0"/>
    </xf>
    <xf numFmtId="4" fontId="18" fillId="3" borderId="3" xfId="0" applyNumberFormat="1" applyFont="1" applyFill="1" applyBorder="1" applyAlignment="1" applyProtection="1">
      <alignment vertical="top"/>
      <protection locked="0"/>
    </xf>
    <xf numFmtId="2" fontId="22" fillId="0" borderId="3" xfId="0" applyNumberFormat="1" applyFont="1" applyFill="1" applyBorder="1" applyAlignment="1" applyProtection="1">
      <alignment horizontal="right" vertical="top"/>
      <protection locked="0"/>
    </xf>
    <xf numFmtId="164" fontId="18" fillId="3" borderId="6" xfId="2" applyNumberFormat="1" applyFont="1" applyFill="1" applyBorder="1" applyAlignment="1" applyProtection="1">
      <alignment vertical="top"/>
      <protection locked="0"/>
    </xf>
    <xf numFmtId="164" fontId="18" fillId="0" borderId="3" xfId="2" applyNumberFormat="1" applyFont="1" applyBorder="1" applyAlignment="1" applyProtection="1">
      <alignment vertical="top"/>
      <protection locked="0"/>
    </xf>
    <xf numFmtId="164" fontId="18" fillId="0" borderId="6" xfId="2" applyNumberFormat="1" applyFont="1" applyBorder="1" applyAlignment="1" applyProtection="1">
      <alignment vertical="top"/>
      <protection locked="0"/>
    </xf>
    <xf numFmtId="164" fontId="18" fillId="2" borderId="5" xfId="2" applyNumberFormat="1" applyFont="1" applyFill="1" applyBorder="1" applyAlignment="1" applyProtection="1">
      <alignment vertical="top"/>
      <protection locked="0"/>
    </xf>
    <xf numFmtId="164" fontId="20" fillId="2" borderId="5" xfId="2" applyNumberFormat="1" applyFont="1" applyFill="1" applyBorder="1" applyAlignment="1" applyProtection="1">
      <alignment vertical="top"/>
      <protection locked="0"/>
    </xf>
    <xf numFmtId="164" fontId="20" fillId="3" borderId="6" xfId="2" applyNumberFormat="1" applyFont="1" applyFill="1" applyBorder="1" applyAlignment="1" applyProtection="1">
      <alignment vertical="top"/>
      <protection locked="0"/>
    </xf>
    <xf numFmtId="164" fontId="18" fillId="2" borderId="7" xfId="2" applyNumberFormat="1" applyFont="1" applyFill="1" applyBorder="1" applyAlignment="1" applyProtection="1">
      <alignment vertical="top"/>
      <protection locked="0"/>
    </xf>
    <xf numFmtId="164" fontId="20" fillId="2" borderId="7" xfId="2" applyNumberFormat="1" applyFont="1" applyFill="1" applyBorder="1" applyAlignment="1" applyProtection="1">
      <alignment vertical="top"/>
      <protection locked="0"/>
    </xf>
    <xf numFmtId="166" fontId="20" fillId="0" borderId="3" xfId="2" applyNumberFormat="1" applyFont="1" applyBorder="1" applyAlignment="1" applyProtection="1">
      <alignment horizontal="right" vertical="top"/>
      <protection locked="0"/>
    </xf>
    <xf numFmtId="164" fontId="20" fillId="2" borderId="8" xfId="2" applyNumberFormat="1" applyFont="1" applyFill="1" applyBorder="1" applyAlignment="1" applyProtection="1">
      <alignment vertical="top"/>
      <protection locked="0"/>
    </xf>
    <xf numFmtId="43" fontId="20" fillId="3" borderId="3" xfId="11" applyFont="1" applyFill="1" applyBorder="1" applyAlignment="1" applyProtection="1">
      <alignment horizontal="center" vertical="top" wrapText="1"/>
      <protection locked="0"/>
    </xf>
    <xf numFmtId="4" fontId="20" fillId="3" borderId="3" xfId="14" applyNumberFormat="1" applyFont="1" applyFill="1" applyBorder="1" applyAlignment="1" applyProtection="1">
      <alignment horizontal="right" vertical="top"/>
      <protection locked="0"/>
    </xf>
    <xf numFmtId="43" fontId="20" fillId="2" borderId="5" xfId="1" applyFont="1" applyFill="1" applyBorder="1" applyAlignment="1" applyProtection="1">
      <alignment vertical="top"/>
      <protection locked="0"/>
    </xf>
    <xf numFmtId="0" fontId="20" fillId="0" borderId="3" xfId="2" applyFont="1" applyBorder="1" applyAlignment="1" applyProtection="1">
      <alignment horizontal="center" vertical="top"/>
    </xf>
    <xf numFmtId="0" fontId="20" fillId="0" borderId="3" xfId="2" applyFont="1" applyBorder="1" applyAlignment="1" applyProtection="1">
      <alignment horizontal="left" vertical="top" wrapText="1"/>
    </xf>
    <xf numFmtId="168" fontId="21" fillId="3" borderId="3" xfId="8" applyFont="1" applyFill="1" applyBorder="1" applyAlignment="1" applyProtection="1">
      <alignment horizontal="right" vertical="top" wrapText="1"/>
    </xf>
    <xf numFmtId="2" fontId="18" fillId="0" borderId="3" xfId="2" applyNumberFormat="1" applyFont="1" applyBorder="1" applyAlignment="1" applyProtection="1">
      <alignment horizontal="center" vertical="top"/>
    </xf>
    <xf numFmtId="0" fontId="18" fillId="0" borderId="3" xfId="2" applyFont="1" applyBorder="1" applyAlignment="1" applyProtection="1">
      <alignment horizontal="right" vertical="top"/>
    </xf>
    <xf numFmtId="0" fontId="18" fillId="0" borderId="3" xfId="2" applyFont="1" applyBorder="1" applyAlignment="1" applyProtection="1">
      <alignment horizontal="left" vertical="top" wrapText="1"/>
    </xf>
    <xf numFmtId="0" fontId="21" fillId="3" borderId="3" xfId="0" applyNumberFormat="1" applyFont="1" applyFill="1" applyBorder="1" applyAlignment="1" applyProtection="1">
      <alignment horizontal="justify" vertical="top" wrapText="1"/>
    </xf>
    <xf numFmtId="0" fontId="21" fillId="3" borderId="3" xfId="0" applyNumberFormat="1" applyFont="1" applyFill="1" applyBorder="1" applyAlignment="1" applyProtection="1">
      <alignment vertical="top" wrapText="1"/>
    </xf>
    <xf numFmtId="0" fontId="18" fillId="0" borderId="3" xfId="2" applyFont="1" applyBorder="1" applyAlignment="1" applyProtection="1">
      <alignment horizontal="center" vertical="top"/>
    </xf>
    <xf numFmtId="0" fontId="18" fillId="0" borderId="4" xfId="2" applyFont="1" applyBorder="1" applyAlignment="1" applyProtection="1">
      <alignment horizontal="center" vertical="top"/>
    </xf>
    <xf numFmtId="0" fontId="22" fillId="2" borderId="3" xfId="0" applyFont="1" applyFill="1" applyBorder="1" applyAlignment="1" applyProtection="1">
      <alignment vertical="top"/>
    </xf>
    <xf numFmtId="0" fontId="20" fillId="2" borderId="3" xfId="0" applyFont="1" applyFill="1" applyBorder="1" applyAlignment="1" applyProtection="1">
      <alignment horizontal="center" vertical="top" wrapText="1"/>
    </xf>
    <xf numFmtId="4" fontId="22" fillId="2" borderId="3" xfId="0" applyNumberFormat="1" applyFont="1" applyFill="1" applyBorder="1" applyAlignment="1" applyProtection="1">
      <alignment vertical="top"/>
    </xf>
    <xf numFmtId="2" fontId="22" fillId="2" borderId="3" xfId="0" applyNumberFormat="1" applyFont="1" applyFill="1" applyBorder="1" applyAlignment="1" applyProtection="1">
      <alignment horizontal="center" vertical="top"/>
    </xf>
    <xf numFmtId="0" fontId="20" fillId="0" borderId="4" xfId="2" applyFont="1" applyBorder="1" applyAlignment="1" applyProtection="1">
      <alignment horizontal="center" vertical="top"/>
    </xf>
    <xf numFmtId="2" fontId="20" fillId="0" borderId="3" xfId="2" applyNumberFormat="1" applyFont="1" applyBorder="1" applyAlignment="1" applyProtection="1">
      <alignment horizontal="center" vertical="top"/>
    </xf>
    <xf numFmtId="0" fontId="20" fillId="0" borderId="3" xfId="2" applyFont="1" applyBorder="1" applyAlignment="1" applyProtection="1">
      <alignment horizontal="left" vertical="top"/>
    </xf>
    <xf numFmtId="0" fontId="20" fillId="0" borderId="3" xfId="2" applyFont="1" applyBorder="1" applyAlignment="1" applyProtection="1">
      <alignment horizontal="right" vertical="top"/>
    </xf>
    <xf numFmtId="0" fontId="18" fillId="0" borderId="3" xfId="2" applyFont="1" applyBorder="1" applyAlignment="1" applyProtection="1">
      <alignment horizontal="left" vertical="top"/>
    </xf>
    <xf numFmtId="43" fontId="18" fillId="0" borderId="4" xfId="2" applyNumberFormat="1" applyFont="1" applyBorder="1" applyAlignment="1" applyProtection="1">
      <alignment horizontal="center" vertical="top"/>
    </xf>
    <xf numFmtId="1" fontId="20" fillId="3" borderId="3" xfId="2" applyNumberFormat="1" applyFont="1" applyFill="1" applyBorder="1" applyAlignment="1" applyProtection="1">
      <alignment horizontal="right" vertical="top"/>
    </xf>
    <xf numFmtId="0" fontId="20" fillId="3" borderId="3" xfId="2" applyFont="1" applyFill="1" applyBorder="1" applyAlignment="1" applyProtection="1">
      <alignment vertical="top"/>
    </xf>
    <xf numFmtId="164" fontId="18" fillId="3" borderId="3" xfId="2" applyNumberFormat="1" applyFont="1" applyFill="1" applyBorder="1" applyAlignment="1" applyProtection="1">
      <alignment vertical="top"/>
    </xf>
    <xf numFmtId="2" fontId="18" fillId="3" borderId="3" xfId="2" applyNumberFormat="1" applyFont="1" applyFill="1" applyBorder="1" applyAlignment="1" applyProtection="1">
      <alignment horizontal="center" vertical="top"/>
    </xf>
    <xf numFmtId="166" fontId="18" fillId="3" borderId="3" xfId="0" applyNumberFormat="1" applyFont="1" applyFill="1" applyBorder="1" applyAlignment="1" applyProtection="1">
      <alignment horizontal="right" vertical="top" wrapText="1"/>
    </xf>
    <xf numFmtId="0" fontId="18" fillId="3" borderId="3" xfId="0" applyFont="1" applyFill="1" applyBorder="1" applyAlignment="1" applyProtection="1">
      <alignment horizontal="left" vertical="top" wrapText="1"/>
    </xf>
    <xf numFmtId="2" fontId="21" fillId="3" borderId="3" xfId="8" applyNumberFormat="1" applyFont="1" applyFill="1" applyBorder="1" applyAlignment="1" applyProtection="1">
      <alignment horizontal="center" vertical="top" wrapText="1"/>
    </xf>
    <xf numFmtId="0" fontId="18" fillId="3" borderId="3" xfId="0" applyFont="1" applyFill="1" applyBorder="1" applyAlignment="1" applyProtection="1">
      <alignment horizontal="justify" vertical="top" wrapText="1"/>
    </xf>
    <xf numFmtId="168" fontId="18" fillId="3" borderId="0" xfId="8" applyFont="1" applyFill="1" applyBorder="1" applyAlignment="1" applyProtection="1">
      <alignment horizontal="right" vertical="top" wrapText="1"/>
    </xf>
    <xf numFmtId="0" fontId="18" fillId="3" borderId="3" xfId="0" applyNumberFormat="1" applyFont="1" applyFill="1" applyBorder="1" applyAlignment="1" applyProtection="1">
      <alignment horizontal="justify" vertical="top" wrapText="1"/>
    </xf>
    <xf numFmtId="0" fontId="24" fillId="0" borderId="3" xfId="0" applyFont="1" applyFill="1" applyBorder="1" applyAlignment="1" applyProtection="1">
      <alignment vertical="top"/>
    </xf>
    <xf numFmtId="0" fontId="20" fillId="0" borderId="3" xfId="0" applyFont="1" applyFill="1" applyBorder="1" applyAlignment="1" applyProtection="1">
      <alignment vertical="top"/>
    </xf>
    <xf numFmtId="4" fontId="22" fillId="0" borderId="3" xfId="0" applyNumberFormat="1" applyFont="1" applyFill="1" applyBorder="1" applyAlignment="1" applyProtection="1">
      <alignment vertical="top"/>
    </xf>
    <xf numFmtId="2" fontId="22" fillId="0" borderId="3" xfId="0" applyNumberFormat="1" applyFont="1" applyFill="1" applyBorder="1" applyAlignment="1" applyProtection="1">
      <alignment horizontal="center" vertical="top"/>
    </xf>
    <xf numFmtId="0" fontId="22" fillId="0" borderId="3" xfId="0" applyFont="1" applyFill="1" applyBorder="1" applyAlignment="1" applyProtection="1">
      <alignment vertical="top"/>
    </xf>
    <xf numFmtId="0" fontId="18" fillId="0" borderId="3" xfId="0" applyFont="1" applyFill="1" applyBorder="1" applyAlignment="1" applyProtection="1">
      <alignment vertical="top" wrapText="1"/>
    </xf>
    <xf numFmtId="0" fontId="22" fillId="0" borderId="5" xfId="0" applyFont="1" applyFill="1" applyBorder="1" applyAlignment="1" applyProtection="1">
      <alignment vertical="top"/>
    </xf>
    <xf numFmtId="0" fontId="18" fillId="0" borderId="5" xfId="0" applyFont="1" applyFill="1" applyBorder="1" applyAlignment="1" applyProtection="1">
      <alignment vertical="top" wrapText="1"/>
    </xf>
    <xf numFmtId="4" fontId="22" fillId="0" borderId="5" xfId="0" applyNumberFormat="1" applyFont="1" applyFill="1" applyBorder="1" applyAlignment="1" applyProtection="1">
      <alignment vertical="top"/>
    </xf>
    <xf numFmtId="2" fontId="22" fillId="0" borderId="5" xfId="0" applyNumberFormat="1" applyFont="1" applyFill="1" applyBorder="1" applyAlignment="1" applyProtection="1">
      <alignment horizontal="center" vertical="top"/>
    </xf>
    <xf numFmtId="0" fontId="25" fillId="3" borderId="3" xfId="7" applyFont="1" applyFill="1" applyBorder="1" applyAlignment="1" applyProtection="1">
      <alignment vertical="top" wrapText="1"/>
    </xf>
    <xf numFmtId="2" fontId="18" fillId="0" borderId="3" xfId="0" applyNumberFormat="1" applyFont="1" applyFill="1" applyBorder="1" applyAlignment="1" applyProtection="1">
      <alignment vertical="top"/>
    </xf>
    <xf numFmtId="2" fontId="22" fillId="0" borderId="3" xfId="0" applyNumberFormat="1" applyFont="1" applyFill="1" applyBorder="1" applyAlignment="1" applyProtection="1">
      <alignment vertical="top"/>
    </xf>
    <xf numFmtId="0" fontId="18" fillId="0" borderId="3" xfId="0" applyNumberFormat="1" applyFont="1" applyFill="1" applyBorder="1" applyAlignment="1" applyProtection="1">
      <alignment vertical="top"/>
    </xf>
    <xf numFmtId="0" fontId="20" fillId="3" borderId="3" xfId="0" applyFont="1" applyFill="1" applyBorder="1" applyAlignment="1" applyProtection="1">
      <alignment vertical="top"/>
    </xf>
    <xf numFmtId="0" fontId="21" fillId="0" borderId="3" xfId="0" applyNumberFormat="1" applyFont="1" applyFill="1" applyBorder="1" applyAlignment="1" applyProtection="1">
      <alignment horizontal="justify" vertical="top" wrapText="1"/>
    </xf>
    <xf numFmtId="4" fontId="18" fillId="0" borderId="3" xfId="0" applyNumberFormat="1" applyFont="1" applyFill="1" applyBorder="1" applyAlignment="1" applyProtection="1">
      <alignment horizontal="right" vertical="top"/>
    </xf>
    <xf numFmtId="2" fontId="18" fillId="0" borderId="3" xfId="0" applyNumberFormat="1" applyFont="1" applyFill="1" applyBorder="1" applyAlignment="1" applyProtection="1">
      <alignment horizontal="center" vertical="top"/>
    </xf>
    <xf numFmtId="170" fontId="20" fillId="3" borderId="3" xfId="9" applyNumberFormat="1" applyFont="1" applyFill="1" applyBorder="1" applyAlignment="1" applyProtection="1">
      <alignment vertical="top"/>
    </xf>
    <xf numFmtId="4" fontId="18" fillId="3" borderId="3" xfId="0" applyNumberFormat="1" applyFont="1" applyFill="1" applyBorder="1" applyAlignment="1" applyProtection="1">
      <alignment horizontal="right" vertical="top" wrapText="1"/>
    </xf>
    <xf numFmtId="2" fontId="18" fillId="3" borderId="3" xfId="0" applyNumberFormat="1" applyFont="1" applyFill="1" applyBorder="1" applyAlignment="1" applyProtection="1">
      <alignment horizontal="center" vertical="top"/>
    </xf>
    <xf numFmtId="166" fontId="18" fillId="3" borderId="3" xfId="9" applyNumberFormat="1" applyFont="1" applyFill="1" applyBorder="1" applyAlignment="1" applyProtection="1">
      <alignment horizontal="right" vertical="top"/>
    </xf>
    <xf numFmtId="0" fontId="18" fillId="0" borderId="3" xfId="0" applyFont="1" applyFill="1" applyBorder="1" applyAlignment="1" applyProtection="1">
      <alignment vertical="top"/>
    </xf>
    <xf numFmtId="4" fontId="21" fillId="3" borderId="3" xfId="0" applyNumberFormat="1" applyFont="1" applyFill="1" applyBorder="1" applyAlignment="1" applyProtection="1">
      <alignment vertical="top" wrapText="1"/>
    </xf>
    <xf numFmtId="2" fontId="21" fillId="6" borderId="3" xfId="0" applyNumberFormat="1" applyFont="1" applyFill="1" applyBorder="1" applyAlignment="1" applyProtection="1">
      <alignment horizontal="center" vertical="top"/>
    </xf>
    <xf numFmtId="0" fontId="18" fillId="0" borderId="3" xfId="0" applyFont="1" applyFill="1" applyBorder="1" applyAlignment="1" applyProtection="1">
      <alignment horizontal="left" vertical="top" wrapText="1"/>
    </xf>
    <xf numFmtId="4" fontId="21" fillId="3" borderId="3" xfId="0" applyNumberFormat="1" applyFont="1" applyFill="1" applyBorder="1" applyAlignment="1" applyProtection="1">
      <alignment vertical="top"/>
    </xf>
    <xf numFmtId="0" fontId="18" fillId="3" borderId="3" xfId="0" applyFont="1" applyFill="1" applyBorder="1" applyAlignment="1" applyProtection="1">
      <alignment vertical="top"/>
    </xf>
    <xf numFmtId="4" fontId="21" fillId="6" borderId="3" xfId="0" applyNumberFormat="1" applyFont="1" applyFill="1" applyBorder="1" applyAlignment="1" applyProtection="1">
      <alignment vertical="top"/>
    </xf>
    <xf numFmtId="0" fontId="18" fillId="6" borderId="3" xfId="0" applyFont="1" applyFill="1" applyBorder="1" applyAlignment="1" applyProtection="1">
      <alignment horizontal="left" vertical="top" wrapText="1"/>
    </xf>
    <xf numFmtId="2" fontId="21" fillId="3" borderId="3" xfId="0" applyNumberFormat="1" applyFont="1" applyFill="1" applyBorder="1" applyAlignment="1" applyProtection="1">
      <alignment horizontal="center" vertical="top"/>
    </xf>
    <xf numFmtId="2" fontId="18" fillId="3" borderId="3" xfId="9" applyNumberFormat="1" applyFont="1" applyFill="1" applyBorder="1" applyAlignment="1" applyProtection="1">
      <alignment horizontal="right" vertical="top"/>
    </xf>
    <xf numFmtId="4" fontId="18" fillId="3" borderId="3" xfId="0" applyNumberFormat="1" applyFont="1" applyFill="1" applyBorder="1" applyAlignment="1" applyProtection="1">
      <alignment vertical="top"/>
    </xf>
    <xf numFmtId="0" fontId="21" fillId="0" borderId="3" xfId="0" applyNumberFormat="1" applyFont="1" applyFill="1" applyBorder="1" applyAlignment="1" applyProtection="1">
      <alignment vertical="top" wrapText="1"/>
    </xf>
    <xf numFmtId="0" fontId="18" fillId="3" borderId="3" xfId="2" applyFont="1" applyFill="1" applyBorder="1" applyAlignment="1" applyProtection="1">
      <alignment horizontal="right" vertical="top"/>
    </xf>
    <xf numFmtId="0" fontId="20" fillId="3" borderId="6" xfId="2" applyFont="1" applyFill="1" applyBorder="1" applyAlignment="1" applyProtection="1">
      <alignment horizontal="center" vertical="top"/>
    </xf>
    <xf numFmtId="164" fontId="18" fillId="3" borderId="6" xfId="2" applyNumberFormat="1" applyFont="1" applyFill="1" applyBorder="1" applyAlignment="1" applyProtection="1">
      <alignment vertical="top"/>
    </xf>
    <xf numFmtId="2" fontId="18" fillId="3" borderId="6" xfId="2" applyNumberFormat="1" applyFont="1" applyFill="1" applyBorder="1" applyAlignment="1" applyProtection="1">
      <alignment horizontal="center" vertical="top"/>
    </xf>
    <xf numFmtId="164" fontId="18" fillId="0" borderId="3" xfId="2" applyNumberFormat="1" applyFont="1" applyBorder="1" applyAlignment="1" applyProtection="1">
      <alignment vertical="top"/>
    </xf>
    <xf numFmtId="1" fontId="18" fillId="0" borderId="3" xfId="2" applyNumberFormat="1" applyFont="1" applyBorder="1" applyAlignment="1" applyProtection="1">
      <alignment vertical="top"/>
    </xf>
    <xf numFmtId="164" fontId="22" fillId="0" borderId="6" xfId="2" applyNumberFormat="1" applyFont="1" applyBorder="1" applyAlignment="1" applyProtection="1">
      <alignment vertical="top"/>
    </xf>
    <xf numFmtId="2" fontId="18" fillId="0" borderId="6" xfId="2" applyNumberFormat="1" applyFont="1" applyBorder="1" applyAlignment="1" applyProtection="1">
      <alignment horizontal="center" vertical="top"/>
    </xf>
    <xf numFmtId="164" fontId="18" fillId="0" borderId="6" xfId="2" applyNumberFormat="1" applyFont="1" applyBorder="1" applyAlignment="1" applyProtection="1">
      <alignment vertical="top"/>
    </xf>
    <xf numFmtId="0" fontId="18" fillId="2" borderId="5" xfId="2" applyFont="1" applyFill="1" applyBorder="1" applyAlignment="1" applyProtection="1">
      <alignment horizontal="right" vertical="top"/>
    </xf>
    <xf numFmtId="0" fontId="20" fillId="2" borderId="5" xfId="2" applyFont="1" applyFill="1" applyBorder="1" applyAlignment="1" applyProtection="1">
      <alignment horizontal="center" vertical="top"/>
    </xf>
    <xf numFmtId="164" fontId="18" fillId="2" borderId="5" xfId="2" applyNumberFormat="1" applyFont="1" applyFill="1" applyBorder="1" applyAlignment="1" applyProtection="1">
      <alignment vertical="top"/>
    </xf>
    <xf numFmtId="2" fontId="18" fillId="2" borderId="5" xfId="2" applyNumberFormat="1" applyFont="1" applyFill="1" applyBorder="1" applyAlignment="1" applyProtection="1">
      <alignment horizontal="center" vertical="top"/>
    </xf>
    <xf numFmtId="0" fontId="20" fillId="3" borderId="3" xfId="2" applyFont="1" applyFill="1" applyBorder="1" applyAlignment="1" applyProtection="1">
      <alignment horizontal="center" vertical="top"/>
    </xf>
    <xf numFmtId="0" fontId="18" fillId="2" borderId="7" xfId="2" applyFont="1" applyFill="1" applyBorder="1" applyAlignment="1" applyProtection="1">
      <alignment horizontal="right" vertical="top"/>
    </xf>
    <xf numFmtId="0" fontId="20" fillId="2" borderId="7" xfId="2" applyFont="1" applyFill="1" applyBorder="1" applyAlignment="1" applyProtection="1">
      <alignment horizontal="center" vertical="top"/>
    </xf>
    <xf numFmtId="164" fontId="18" fillId="2" borderId="7" xfId="2" applyNumberFormat="1" applyFont="1" applyFill="1" applyBorder="1" applyAlignment="1" applyProtection="1">
      <alignment vertical="top"/>
    </xf>
    <xf numFmtId="2" fontId="18" fillId="2" borderId="7" xfId="2" applyNumberFormat="1" applyFont="1" applyFill="1" applyBorder="1" applyAlignment="1" applyProtection="1">
      <alignment horizontal="center" vertical="top"/>
    </xf>
    <xf numFmtId="166" fontId="20" fillId="0" borderId="3" xfId="2" applyNumberFormat="1" applyFont="1" applyBorder="1" applyAlignment="1" applyProtection="1">
      <alignment horizontal="right" vertical="top"/>
    </xf>
    <xf numFmtId="2" fontId="20" fillId="0" borderId="3" xfId="2" applyNumberFormat="1" applyFont="1" applyBorder="1" applyAlignment="1" applyProtection="1">
      <alignment horizontal="right" vertical="top"/>
    </xf>
    <xf numFmtId="166" fontId="18" fillId="0" borderId="3" xfId="2" applyNumberFormat="1" applyFont="1" applyBorder="1" applyAlignment="1" applyProtection="1">
      <alignment horizontal="right" vertical="top"/>
    </xf>
    <xf numFmtId="172" fontId="18" fillId="0" borderId="3" xfId="2" applyNumberFormat="1" applyFont="1" applyBorder="1" applyAlignment="1" applyProtection="1">
      <alignment vertical="top"/>
    </xf>
    <xf numFmtId="166" fontId="18" fillId="0" borderId="3" xfId="2" applyNumberFormat="1" applyFont="1" applyBorder="1" applyAlignment="1" applyProtection="1">
      <alignment horizontal="right" vertical="top" wrapText="1"/>
    </xf>
    <xf numFmtId="0" fontId="18" fillId="6" borderId="3" xfId="0" applyNumberFormat="1" applyFont="1" applyFill="1" applyBorder="1" applyAlignment="1" applyProtection="1">
      <alignment horizontal="right" vertical="top" wrapText="1"/>
    </xf>
    <xf numFmtId="0" fontId="18" fillId="2" borderId="5" xfId="2" applyFont="1" applyFill="1" applyBorder="1" applyAlignment="1" applyProtection="1">
      <alignment vertical="top"/>
    </xf>
    <xf numFmtId="0" fontId="20" fillId="2" borderId="5" xfId="2" applyFont="1" applyFill="1" applyBorder="1" applyAlignment="1" applyProtection="1">
      <alignment horizontal="right" vertical="top"/>
    </xf>
    <xf numFmtId="0" fontId="20" fillId="3" borderId="3" xfId="12" applyFont="1" applyFill="1" applyBorder="1" applyAlignment="1" applyProtection="1">
      <alignment horizontal="center" vertical="top"/>
    </xf>
    <xf numFmtId="0" fontId="20" fillId="3" borderId="3" xfId="12" applyFont="1" applyFill="1" applyBorder="1" applyAlignment="1" applyProtection="1">
      <alignment horizontal="left" vertical="top"/>
    </xf>
    <xf numFmtId="172" fontId="20" fillId="3" borderId="3" xfId="13" applyNumberFormat="1" applyFont="1" applyFill="1" applyBorder="1" applyAlignment="1" applyProtection="1">
      <alignment vertical="top" wrapText="1"/>
    </xf>
    <xf numFmtId="2" fontId="20" fillId="3" borderId="3" xfId="11" applyNumberFormat="1" applyFont="1" applyFill="1" applyBorder="1" applyAlignment="1" applyProtection="1">
      <alignment horizontal="center" vertical="top" wrapText="1"/>
    </xf>
    <xf numFmtId="0" fontId="3" fillId="0" borderId="0" xfId="2" applyFont="1" applyFill="1" applyAlignment="1">
      <alignment vertical="top" wrapText="1"/>
    </xf>
    <xf numFmtId="0" fontId="3" fillId="0" borderId="0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left" vertical="top"/>
    </xf>
    <xf numFmtId="0" fontId="3" fillId="3" borderId="0" xfId="2" applyFont="1" applyFill="1" applyAlignment="1">
      <alignment vertical="top" wrapText="1"/>
    </xf>
    <xf numFmtId="0" fontId="3" fillId="3" borderId="0" xfId="2" applyFill="1" applyAlignment="1">
      <alignment vertical="top" wrapText="1"/>
    </xf>
    <xf numFmtId="0" fontId="6" fillId="0" borderId="1" xfId="2" applyFont="1" applyBorder="1" applyAlignment="1">
      <alignment horizontal="center" vertical="top"/>
    </xf>
    <xf numFmtId="0" fontId="4" fillId="0" borderId="0" xfId="2" applyFont="1" applyAlignment="1">
      <alignment horizontal="center" vertical="top"/>
    </xf>
    <xf numFmtId="0" fontId="3" fillId="0" borderId="0" xfId="2" applyFill="1" applyAlignment="1">
      <alignment horizontal="left" vertical="top" wrapText="1"/>
    </xf>
    <xf numFmtId="0" fontId="18" fillId="3" borderId="0" xfId="2" applyFont="1" applyFill="1" applyAlignment="1">
      <alignment vertical="top" wrapText="1"/>
    </xf>
    <xf numFmtId="0" fontId="18" fillId="0" borderId="0" xfId="2" applyFont="1" applyFill="1" applyAlignment="1">
      <alignment vertical="top" wrapText="1"/>
    </xf>
    <xf numFmtId="0" fontId="16" fillId="0" borderId="0" xfId="2" applyFont="1" applyAlignment="1" applyProtection="1">
      <alignment horizontal="center" vertical="top"/>
      <protection locked="0"/>
    </xf>
    <xf numFmtId="0" fontId="18" fillId="0" borderId="0" xfId="2" applyFont="1" applyFill="1" applyAlignment="1" applyProtection="1">
      <alignment horizontal="left" vertical="top" wrapText="1"/>
      <protection locked="0"/>
    </xf>
    <xf numFmtId="0" fontId="19" fillId="0" borderId="1" xfId="2" applyFont="1" applyBorder="1" applyAlignment="1" applyProtection="1">
      <alignment horizontal="center" vertical="top"/>
      <protection locked="0"/>
    </xf>
  </cellXfs>
  <cellStyles count="31">
    <cellStyle name="Comma_ANALISIS EL PUERTO_PRES. 62-08 ACUEDUCTO SABANA YEGUA Y TABARA ABAJO, AZUA (desenlazado)" xfId="27" xr:uid="{00000000-0005-0000-0000-000000000000}"/>
    <cellStyle name="Millares" xfId="1" builtinId="3"/>
    <cellStyle name="Millares 10 2" xfId="4" xr:uid="{00000000-0005-0000-0000-000002000000}"/>
    <cellStyle name="Millares 11" xfId="8" xr:uid="{00000000-0005-0000-0000-000003000000}"/>
    <cellStyle name="Millares 2" xfId="18" xr:uid="{00000000-0005-0000-0000-000004000000}"/>
    <cellStyle name="Millares 2 2 2" xfId="11" xr:uid="{00000000-0005-0000-0000-000005000000}"/>
    <cellStyle name="Millares 3 3 2" xfId="21" xr:uid="{00000000-0005-0000-0000-000006000000}"/>
    <cellStyle name="Millares 3_111-12 ac neyba zona alta" xfId="6" xr:uid="{00000000-0005-0000-0000-000007000000}"/>
    <cellStyle name="Millares 4" xfId="3" xr:uid="{00000000-0005-0000-0000-000008000000}"/>
    <cellStyle name="Millares 5 2" xfId="28" xr:uid="{00000000-0005-0000-0000-000009000000}"/>
    <cellStyle name="Millares 5 3" xfId="14" xr:uid="{00000000-0005-0000-0000-00000A000000}"/>
    <cellStyle name="Millares 7 2 2" xfId="22" xr:uid="{00000000-0005-0000-0000-00000B000000}"/>
    <cellStyle name="Normal" xfId="0" builtinId="0"/>
    <cellStyle name="Normal 10" xfId="10" xr:uid="{00000000-0005-0000-0000-00000D000000}"/>
    <cellStyle name="Normal 10 2" xfId="20" xr:uid="{00000000-0005-0000-0000-00000E000000}"/>
    <cellStyle name="Normal 10 2 2" xfId="23" xr:uid="{00000000-0005-0000-0000-00000F000000}"/>
    <cellStyle name="Normal 13 2" xfId="7" xr:uid="{00000000-0005-0000-0000-000010000000}"/>
    <cellStyle name="Normal 13 2 3" xfId="19" xr:uid="{00000000-0005-0000-0000-000011000000}"/>
    <cellStyle name="Normal 19" xfId="5" xr:uid="{00000000-0005-0000-0000-000012000000}"/>
    <cellStyle name="Normal 2 2" xfId="16" xr:uid="{00000000-0005-0000-0000-000013000000}"/>
    <cellStyle name="Normal 2 2 2" xfId="29" xr:uid="{00000000-0005-0000-0000-000014000000}"/>
    <cellStyle name="Normal 2 3" xfId="2" xr:uid="{00000000-0005-0000-0000-000015000000}"/>
    <cellStyle name="Normal 2 3 2" xfId="26" xr:uid="{00000000-0005-0000-0000-000016000000}"/>
    <cellStyle name="Normal 20 2" xfId="25" xr:uid="{00000000-0005-0000-0000-000017000000}"/>
    <cellStyle name="Normal 37" xfId="24" xr:uid="{00000000-0005-0000-0000-000018000000}"/>
    <cellStyle name="Normal 6" xfId="12" xr:uid="{00000000-0005-0000-0000-000019000000}"/>
    <cellStyle name="Normal 9" xfId="30" xr:uid="{00000000-0005-0000-0000-00001A000000}"/>
    <cellStyle name="Normal_55-09 Equipamiento Pozos Ac. Rural El Llano" xfId="9" xr:uid="{00000000-0005-0000-0000-00001B000000}"/>
    <cellStyle name="Normal_Ppresupuesto Acuducto de  estancia del yaque, Pozos # 1 y  2" xfId="15" xr:uid="{00000000-0005-0000-0000-00001C000000}"/>
    <cellStyle name="Porcentual 2 2" xfId="13" xr:uid="{00000000-0005-0000-0000-00001D000000}"/>
    <cellStyle name="Porcentual 5" xfId="17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106</xdr:row>
      <xdr:rowOff>133350</xdr:rowOff>
    </xdr:from>
    <xdr:to>
      <xdr:col>1</xdr:col>
      <xdr:colOff>2114550</xdr:colOff>
      <xdr:row>106</xdr:row>
      <xdr:rowOff>133350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0" y="24117300"/>
          <a:ext cx="2419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333375</xdr:colOff>
      <xdr:row>106</xdr:row>
      <xdr:rowOff>123825</xdr:rowOff>
    </xdr:from>
    <xdr:to>
      <xdr:col>5</xdr:col>
      <xdr:colOff>866775</xdr:colOff>
      <xdr:row>106</xdr:row>
      <xdr:rowOff>123825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543425" y="241077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161925</xdr:colOff>
      <xdr:row>118</xdr:row>
      <xdr:rowOff>133350</xdr:rowOff>
    </xdr:from>
    <xdr:to>
      <xdr:col>1</xdr:col>
      <xdr:colOff>2085975</xdr:colOff>
      <xdr:row>118</xdr:row>
      <xdr:rowOff>133350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61925" y="26060400"/>
          <a:ext cx="2419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118</xdr:row>
      <xdr:rowOff>133350</xdr:rowOff>
    </xdr:from>
    <xdr:to>
      <xdr:col>5</xdr:col>
      <xdr:colOff>790575</xdr:colOff>
      <xdr:row>118</xdr:row>
      <xdr:rowOff>133350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467225" y="26060400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95251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85726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85726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95251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95251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85726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85726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114301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66676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1400175</xdr:colOff>
      <xdr:row>79</xdr:row>
      <xdr:rowOff>152400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1400175</xdr:colOff>
      <xdr:row>79</xdr:row>
      <xdr:rowOff>152400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78</xdr:row>
      <xdr:rowOff>152400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78</xdr:row>
      <xdr:rowOff>152400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1400175</xdr:colOff>
      <xdr:row>79</xdr:row>
      <xdr:rowOff>0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78</xdr:row>
      <xdr:rowOff>0</xdr:rowOff>
    </xdr:from>
    <xdr:to>
      <xdr:col>1</xdr:col>
      <xdr:colOff>1428750</xdr:colOff>
      <xdr:row>79</xdr:row>
      <xdr:rowOff>0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28800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209550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209550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209550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209550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209550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161925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78</xdr:row>
      <xdr:rowOff>0</xdr:rowOff>
    </xdr:from>
    <xdr:ext cx="95250" cy="161925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828800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161925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78</xdr:row>
      <xdr:rowOff>0</xdr:rowOff>
    </xdr:from>
    <xdr:ext cx="95250" cy="161925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828800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161925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78</xdr:row>
      <xdr:rowOff>0</xdr:rowOff>
    </xdr:from>
    <xdr:ext cx="95250" cy="161925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828800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161925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80022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78</xdr:row>
      <xdr:rowOff>0</xdr:rowOff>
    </xdr:from>
    <xdr:ext cx="95250" cy="161925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828800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781175" y="18545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79</xdr:row>
      <xdr:rowOff>66675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79</xdr:row>
      <xdr:rowOff>66675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781175" y="84105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781175" y="84105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781175" y="84105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781175" y="84105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781175" y="84105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781175" y="84105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781175" y="84105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781175" y="84105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</xdr:row>
      <xdr:rowOff>0</xdr:rowOff>
    </xdr:from>
    <xdr:to>
      <xdr:col>1</xdr:col>
      <xdr:colOff>1400175</xdr:colOff>
      <xdr:row>76</xdr:row>
      <xdr:rowOff>76200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76</xdr:row>
      <xdr:rowOff>76200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76</xdr:row>
      <xdr:rowOff>76200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76</xdr:row>
      <xdr:rowOff>76200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76</xdr:row>
      <xdr:rowOff>76200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76</xdr:row>
      <xdr:rowOff>76200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76</xdr:row>
      <xdr:rowOff>76200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80</xdr:row>
      <xdr:rowOff>564572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1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80</xdr:row>
      <xdr:rowOff>564572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1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80</xdr:row>
      <xdr:rowOff>564572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1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781175" y="180213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781175" y="18288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781175" y="18288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781175" y="18288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781175" y="18288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781175" y="18288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781175" y="18288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781175" y="18288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781175" y="18288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800225" y="18021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9" name="Text Box 9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73" name="Text Box 8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20955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828800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781175" y="18449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6" name="Text Box 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7" name="Text Box 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0" name="Text Box 8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1" name="Text Box 9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2" name="Text Box 8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3" name="Text Box 9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4" name="Text Box 8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5" name="Text Box 9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7" name="Text Box 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8" name="Text Box 8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9" name="Text Box 9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0" name="Text Box 8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1" name="Text Box 9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2" name="Text Box 8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3" name="Text Box 9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4" name="Text Box 8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5" name="Text Box 9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6" name="Text Box 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7" name="Text Box 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8" name="Text Box 8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9" name="Text Box 9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3" name="Text Box 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4" name="Text Box 8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5" name="Text Box 9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6" name="Text Box 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7" name="Text Box 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8" name="Text Box 8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9" name="Text Box 9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0" name="Text Box 8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1" name="Text Box 9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2" name="Text Box 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4" name="Text Box 8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5" name="Text Box 9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9" name="Text Box 9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1" name="Text Box 9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5" name="Text Box 9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6" name="Text Box 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7" name="Text Box 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8" name="Text Box 8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9" name="Text Box 9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1" name="Text Box 9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2" name="Text Box 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7" name="Text Box 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800225" y="18449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0" name="Text Box 8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4" name="Text Box 8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5" name="Text Box 9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9" name="Text Box 9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0" name="Text Box 8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1" name="Text Box 9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7" name="Text Box 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1" name="Text Box 9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2" name="Text Box 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3" name="Text Box 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4" name="Text Box 8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7" name="Text Box 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0" name="Text Box 8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3" name="Text Box 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9" name="Text Box 9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9" name="Text Box 9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800225" y="17792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781175" y="4867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781175" y="4867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781175" y="4867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781175" y="4867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781175" y="4867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781175" y="4867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781175" y="4867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781175" y="4867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89" name="Text Box 9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0" name="Text Box 8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1" name="Text Box 9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4" name="Text Box 8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5" name="Text Box 9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7" name="Text Box 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1" name="Text Box 9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2" name="Text Box 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3" name="Text Box 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6" name="Text Box 8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7" name="Text Box 9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8" name="Text Box 8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1" name="Text Box 9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2" name="Text Box 8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3" name="Text Box 9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6" name="Text Box 8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7" name="Text Box 9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8" name="Text Box 8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9" name="Text Box 9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0" name="Text Box 8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1" name="Text Box 9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2" name="Text Box 8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3" name="Text Box 9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6" name="Text Box 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7" name="Text Box 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8" name="Text Box 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9" name="Text Box 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0" name="Text Box 8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1" name="Text Box 9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6" name="Text Box 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7" name="Text Box 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1" name="Text Box 9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2" name="Text Box 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3" name="Text Box 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4" name="Text Box 8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5" name="Text Box 9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6" name="Text Box 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7" name="Text Box 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60" name="Text Box 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61" name="Text Box 9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62" name="Text Box 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63" name="Text Box 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64" name="Text Box 8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70" name="Text Box 8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71" name="Text Box 9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72" name="Text Box 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73" name="Text Box 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77" name="Text Box 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78" name="Text Box 8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79" name="Text Box 9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83" name="Text Box 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276225</xdr:rowOff>
    </xdr:to>
    <xdr:sp macro="" textlink="">
      <xdr:nvSpPr>
        <xdr:cNvPr id="1084" name="Text Box 8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276225</xdr:rowOff>
    </xdr:to>
    <xdr:sp macro="" textlink="">
      <xdr:nvSpPr>
        <xdr:cNvPr id="1085" name="Text Box 9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266700</xdr:rowOff>
    </xdr:to>
    <xdr:sp macro="" textlink="">
      <xdr:nvSpPr>
        <xdr:cNvPr id="1086" name="Text Box 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266700</xdr:rowOff>
    </xdr:to>
    <xdr:sp macro="" textlink="">
      <xdr:nvSpPr>
        <xdr:cNvPr id="1087" name="Text Box 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88" name="Text Box 8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89" name="Text Box 9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90" name="Text Box 8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93" name="Text Box 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96" name="Text Box 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97" name="Text Box 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98" name="Text Box 8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99" name="Text Box 9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00" name="Text Box 8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01" name="Text Box 9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104" name="Text Box 8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105" name="Text Box 9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06" name="Text Box 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07" name="Text Box 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09" name="Text Box 9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10" name="Text Box 8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11" name="Text Box 9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14" name="Text Box 8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15" name="Text Box 9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117" name="Text Box 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18" name="Text Box 8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19" name="Text Box 9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276225</xdr:rowOff>
    </xdr:to>
    <xdr:sp macro="" textlink="">
      <xdr:nvSpPr>
        <xdr:cNvPr id="1120" name="Text Box 8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276225</xdr:rowOff>
    </xdr:to>
    <xdr:sp macro="" textlink="">
      <xdr:nvSpPr>
        <xdr:cNvPr id="1121" name="Text Box 9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266700</xdr:rowOff>
    </xdr:to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266700</xdr:rowOff>
    </xdr:to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27" name="Text Box 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31" name="Text Box 9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2" name="Text Box 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3" name="Text Box 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6" name="Text Box 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7" name="Text Box 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9" name="Text Box 9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1" name="Text Box 9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2" name="Text Box 8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3" name="Text Box 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4" name="Text Box 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5" name="Text Box 9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8" name="Text Box 8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9" name="Text Box 9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0" name="Text Box 8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1" name="Text Box 9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3" name="Text Box 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4" name="Text Box 8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5" name="Text Box 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6" name="Text Box 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7" name="Text Box 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0" name="Text Box 8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1" name="Text Box 9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6" name="Text Box 8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7" name="Text Box 9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9" name="Text Box 9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5" name="Text Box 9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0" name="Text Box 8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800225" y="1908810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95251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EC91471E-4F5B-4F26-9D2C-7DA31342F7D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85726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5580E0FF-E792-409D-B98D-4BABFF55851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85726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B34121B7-E6D5-4776-940B-3CABB2BE104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95251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40A94D38-E000-4CB4-9419-5F7364608C6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95251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C7833BAA-F1E9-42A9-A466-BAE15CCE4CC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85726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6690BF84-276E-416C-990A-A3131B3BFC3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1409700</xdr:colOff>
      <xdr:row>78</xdr:row>
      <xdr:rowOff>85726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45828E97-0F92-44E6-B13D-FF73B04CFC7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114301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E2BFA7B3-A903-451E-94E0-1DC4755C7D4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66676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35B4661-A27C-466F-9757-731114A1204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1400175</xdr:colOff>
      <xdr:row>79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3C351C6A-98E5-4B97-A6EB-6C3D713880BB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1400175</xdr:colOff>
      <xdr:row>79</xdr:row>
      <xdr:rowOff>152400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437DE3F7-4FFE-43E3-A6EB-7FB3972953ED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78</xdr:row>
      <xdr:rowOff>152400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64233FC-7012-4B15-BEA6-65E2677E631D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78</xdr:row>
      <xdr:rowOff>152400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64749CC6-7464-49A4-9680-01BD80E08ADE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1400175</xdr:colOff>
      <xdr:row>79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C7548015-EA31-4180-9687-263986F84152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E3E59398-6FE8-4599-BD3D-50700625E22F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4BD01A36-1D19-40B1-9BFD-399CC8F428A2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ABA4A2E6-67FE-4481-B6EB-8330651D0E85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93A9EAE7-21DC-4980-A496-0F36D7DCDA92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78</xdr:row>
      <xdr:rowOff>0</xdr:rowOff>
    </xdr:from>
    <xdr:to>
      <xdr:col>1</xdr:col>
      <xdr:colOff>1428750</xdr:colOff>
      <xdr:row>79</xdr:row>
      <xdr:rowOff>0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864D2FA1-B9A8-4E8A-B4FA-1ADE572EBAA4}"/>
            </a:ext>
          </a:extLst>
        </xdr:cNvPr>
        <xdr:cNvSpPr txBox="1">
          <a:spLocks noChangeArrowheads="1"/>
        </xdr:cNvSpPr>
      </xdr:nvSpPr>
      <xdr:spPr bwMode="auto">
        <a:xfrm>
          <a:off x="1828800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AD7BEFE5-D25E-4DAB-9840-1D934211EFD3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79</xdr:row>
      <xdr:rowOff>0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B85F9698-9F30-4B73-ABD7-C5A8A9479C6B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2D0EE7E2-B328-4AA7-9542-8CB739C34A2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5D91B0E9-B60A-4631-A795-46C985CBE11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7404E15A-F5ED-443C-A7A2-AC56528A5976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80A6C206-FB27-4B0D-857F-C141B9BA75BB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11B18B37-7A02-4504-9D72-D379A19FF3D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30E2EAC5-B69D-45C9-8A9E-3A5C18CABA8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B3CD320E-2F8B-4F86-A94C-7AE7F60BF5E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3DD88961-21AB-47E7-B65F-8278104DCDE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35312F3C-22F0-4727-A3DB-EEE78B17D32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21DEC084-007C-4F3F-BFC5-AAC92E2FFB2C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B0F0E6ED-28A4-4CBD-A676-AFFA9D08E3A6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612B28A3-0FC2-4C68-9576-4A8C7B05AE5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A31F9AA9-327B-4B6B-9765-4314D375B74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3F157C08-CCCF-45D7-86DC-ECF9ACAB8C6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C5639C68-F445-4F16-BA0F-3477B801898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139107F4-6100-4E8B-A4E9-9E41A78D9B7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391BA068-2A82-403F-B023-FDA310398BF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6C388AF3-0C2E-4D57-83C3-E8303956349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1A94FC3-ACDF-41DB-8AFE-68290AF0267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C2A94DCD-8028-46B7-9ADE-8C3CED0FAB7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8584394A-568E-4222-AEC1-917749DE3DC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15025FD1-A2B6-43EB-AE14-831831AAFDF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AC0A0876-FD6A-4F0E-A65F-87A3CE6AF69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BEE4743C-2E68-41B7-A859-785C5E9430A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897CF78-F7C3-47D0-BDFD-A4AF7427A1A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42465A4F-8DCA-43BC-95C8-EEC4D36F0B8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38BB8E3A-E7C9-4466-B369-E800177728E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19102A28-9724-4236-980F-F9006602B15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932C49BC-0398-4168-8489-DC1AEDADF193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9B765561-44B5-47C4-935D-65BB1BB59EE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14DCFBDA-0811-41FD-980D-46E915C4F1A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85A14452-6AF1-42B8-94FB-0B71A0BBF5E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7270EAB2-B5F5-40E2-994B-B9DD53BC078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39A84736-D7EE-4A90-A565-2D89A9527D6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B1807943-9CE8-4EC2-925C-E91688E3447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FD8B7279-8827-4699-AE88-E8478A06364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B402389F-566C-49C8-A44B-0B3956FD6F9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D0AD737C-6A00-4BE2-A28D-36F3D3944A1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3C6C1D0C-5D74-478B-A89E-2CE6C4D6688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DFEC4078-031A-4C75-A709-F8C3226CF5C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CB5E89E6-40B2-464C-9F41-ED4996AF1FDD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ABE85678-C80D-49E6-BD08-B8C0A5ADD52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7180E626-E5E3-4927-BEB0-848FDC46D6A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F75284EB-44AA-4BF6-B046-925CC19BA94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12E43C07-0D26-486C-8611-DECA0E4E766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A9BF53F2-F1B5-4148-9327-AF48E86290B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CB4277A5-4F20-4F3E-A96B-D92C6B8F798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1B3D6ECC-97C3-4099-B998-AFFB5CE21C7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F35F868A-FD9C-47A7-A86E-EDCD580EC68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4C5E3F63-362D-46AE-8819-9CC652486AB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696B37DF-5EA8-44EB-B306-2F01EB3B346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590341F6-F26C-4E8B-882F-40767427CFC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14BEC093-1656-4E74-AD37-F782B20BF133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2A0A6D20-D650-4106-8EE5-4B4646BE95E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1BC49D6B-8F13-4E22-AF56-F6C48D92CFD2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203B2E69-3BF9-4290-BAF4-8F25A932217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076CFCBC-27F3-45B4-91D5-3845A0C7AE3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9FEB405F-A7B1-4DF8-A380-D6167E8CCCE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B392A2A7-59A6-4A44-B1EF-3BD3B613032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CFA56EA2-453E-457F-8EF2-0BF781E5DBA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BE74ABAD-B31A-4575-AD73-ED38D1214B6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23B56712-441F-46F3-8E22-F14CBB4CB5A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209550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62B49754-30AC-413D-A6AD-CFDFAFDEE51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35AEE85F-C23C-4EB9-874D-505BBFB033D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B344CB55-F045-4A83-90BE-6D1E3DA41D6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D44AAF92-298A-46DE-B010-AC63B061D4C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51AA3535-BBE4-4426-BFF9-B8F7E87C38B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101A739-3F57-43EB-A907-DEEB399AE3E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0529F463-E758-4B94-887E-159A9DA5BD5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98E0272D-216D-44F0-8F71-9B926F791E3B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6357B832-E9BA-4DDF-8ED6-7A426B770AA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7BFD83DD-1C44-46B2-9AF9-C69925D0009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F183AEC7-38EA-4044-BDB6-3E5E70C81EC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C8828A2B-6B2C-4470-B5C3-F2C284057158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4D951AF6-FF9E-43C4-A8EA-9154805D61C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DA9CC645-0465-4675-A0C3-CDE335D02DA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A96CD13A-668C-4A2D-95C6-6AB198EB7E4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31F5F69A-C7DC-4E1C-8712-881892A9C2F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D54260B2-BAD9-45DC-BF0E-207BE7160AC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698565BA-676E-4EA9-A0E0-32F85E2B13F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2F5B4815-7B28-4B57-8439-D132FD347CF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5EEED8C1-E73C-4D85-8FDC-6DF0C3DD23A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DEE80292-2DFE-4F7B-9520-91D9E0CD4E1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DED64A3F-7296-4248-B9D0-C8533035664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941C033F-817D-45D0-B0D3-EB65AEEE37B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38530546-26D9-4D6D-8724-450B9A5EB056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C8B83D95-6BF5-47FC-9AE4-38010136A1FB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FD3C29EE-8FB8-4E8E-B9B9-89C68A4B904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7B0C2C08-0CFD-4109-8A49-16AA414BA31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CBB165DE-7DE4-47EB-AD15-A7A399DF2AF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0FE9944F-C62A-4EAC-A03C-85CF34D6D32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F27383EB-3EFF-4565-900E-8F4BE4D685B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107254F0-4DF4-40DD-82B6-6C9737413713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CA740B55-A8B4-46FD-B732-6E06E7A83472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DD812F18-40BC-49C6-A7A6-B1B6CCFF473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86B76816-6F03-4796-8407-865DADB3442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B5F685EB-ED88-4F1D-977F-A22429338CE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0E9754DB-1043-4BDA-8515-D4D1B6377F1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399F5187-7C41-4035-A212-CE41EBEE20B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D6F6423C-91C6-4CF2-84C7-A8F68C3744C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89A20E1-C4C7-408A-8999-60651F96486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363126BD-28AE-40AE-AD42-381B93D9770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620DE6BD-B5C0-41AE-A627-8DFC90E43966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ADA2A3A4-B58E-4120-B555-8EE3BF2C602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1DBAD1F2-17AA-4F22-84C7-891BE2F34D10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72F521B4-2817-4FC0-8568-28F044C0E74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97A0259A-BCF4-4911-BC34-B8FB3DB43C4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F0340E63-4AF8-4C64-A366-394564F31EB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E6B867FC-5C14-46D3-8EFE-39F5D61588B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D5ADD7D1-8E49-44A8-8B9D-A5FCE1FB92AB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AEA6E709-FFDB-4018-AECC-6CB7786D1E2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DDAAEC40-F355-455B-A815-73C60241F17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330EB462-F4C9-4B0F-9E10-3A737F669AB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95191B85-80B9-420E-80AF-5187E9778A6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F594F9E8-1637-4C74-87E3-4EFA3273E93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1A863457-7BB8-490D-9233-9045FD9A75E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7C64205B-C34E-4ADE-9B09-177B196D3828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11EC1A80-95EC-4E4C-9003-09B7BE293E6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4C14D7B0-7F4C-48E0-BFD8-62EEC6886D0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E6804A4E-B40C-49DD-9C84-CD641E6D4AC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672E90AB-18BA-4BDA-BE93-CDA56A5A400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05471DA7-5DA6-4E47-86E3-4C06AAD16E3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B5DC7036-7795-485B-8A70-64FF4C0CE04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2E4948AC-4FCC-4A4A-B6E7-56058914887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95AA36A6-49C5-42A9-90B2-5D744A8B800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69AF1B88-2633-4291-907E-FE8EE2CEFD8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209550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B52B340E-807A-4744-A270-162077275EB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1220B43C-9A4D-49E7-8076-E17EE2152F8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8517F5E2-2DB5-4019-AE1E-C16EC97453E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F754A38-8C1D-491A-B20A-B5E7B7123A3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8FF92C40-FF9E-4722-90C0-2E17D8D9EAD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59EFC49A-1AF0-4290-826B-A310183D57B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5EE12A28-08E9-4EF1-A159-FBF061D341C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A010A31E-3A91-498E-91E5-08AB3F825B5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FF26E12F-0B2D-43F9-BDC4-087D239CFFC6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78CBD352-FA00-4698-9734-27276A1FA8E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7A8A88C4-AEA2-4390-B6CF-D33106C68B6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2CBCEE93-B0BF-41E6-BED0-57ABBEB217B4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2B5F83AA-AD93-4520-897E-0FACBB00425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E3742839-BABC-48F5-8A87-6BEA75B8EA6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D4FD7A09-71CB-4386-965B-64BD022FE96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4DA3FD52-3B3C-42C0-8704-74F00D0F424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25910A1B-9141-4CB0-9D10-9CF5E33F787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9D270237-11AD-4CC1-B2F2-32FB8215D95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C4D016F6-89F0-41E4-A003-AF575569AD3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B092456C-7DA7-445E-854D-5C39F53F91B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ED373358-47F8-44F9-ADA1-ACA76283310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3C06E148-BE27-4F89-81F8-FAF6FDFB8F3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401DDF12-830D-40E9-A4FE-1805FB80E93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87A087D-80DE-4BE3-A29A-34A04ADBD4E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7C248E23-D555-475B-BD27-0AF6BBF376C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CC46B140-3062-4514-9E54-22ACE6E1195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6BA95EE6-D285-49F0-8E60-407F4B92A07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488476DF-7160-4ED2-ACAC-6660124F83D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FEDDC873-55F5-4695-A959-4344E92B372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7AB79D68-B039-47A0-9F86-FA0D35B6D62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10139250-F483-43E4-8525-7F05B9C4A228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F85162B4-7A02-48B4-B476-6F4B48A6596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24F053BD-635C-4989-99A1-151053148F82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E3D162DA-5359-45B4-B8E0-AB9C5D1D896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C53FDAF4-4BC7-4817-919E-EFC9EEED930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91C2B3E9-F073-4AF1-B5D9-E15A8E58F35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5054CFF6-4FB9-4D76-8EED-613F84464C9B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B298E6E4-FE30-42E3-BB1D-47735FA33BC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32589DE1-9268-4615-9FF4-54C0084F3056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EAB9341E-1F94-461D-AEF5-0A9F28990816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2CFFFDC2-3BC7-4E1A-A925-C265AA6DF6A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90E44961-3985-4759-A3E0-BFF5A45C77F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63C34102-89F0-4897-8F07-FD87E77544DD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5B24FE7E-BBA6-4B9B-97A7-8C3675E52EC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F2FCC400-607F-48F3-819D-16DBA3A8A2A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58BB385F-0450-41B1-AF80-CA1914B14E9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00955F54-B40F-41B3-822C-34F59238048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9F0D29CA-AFF0-4010-8731-ED01C4C8347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81907606-83D1-4E8B-83D4-D4B6BC4F584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9E993A67-2A97-4B1D-AC4F-EE60152D85F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8371E425-2B53-48BD-9B1C-16F88FF7BB9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7FE066F7-A1FC-4D68-977B-5DB82F6BF9E6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40AF9DB7-C420-4D77-B386-810FACBBE6E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C65411C5-053D-4B6A-B293-D5002EE3AEB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B70942AC-5F91-4A43-B2E1-CE40E3CBE4FD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72982A2E-9BA2-4E45-BAF1-D3323513422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F41EFE34-C565-4E38-9F01-1A1E4B8749E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FF56B837-1A5C-41F2-80C0-9301526DC4A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FF9F2094-10FB-41B9-A69F-A9FAB0681DB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A4DFC778-3855-46B4-A6FE-FD35CCEBFED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A2D6B7DD-0D87-4E87-A76B-C43E869F255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B7CB9FC9-6CB2-42B2-AD41-115ECABDD04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424624F6-EFFA-450F-98EA-11A0364FBD4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4F88B123-A336-41EA-940A-9D5D58EB9FC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BF91EDB9-3CA8-4842-8E8C-739D3C9F6D3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D28BABFC-2F38-4DEA-9F18-73B78DFC3AD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D713BDA0-5B1B-4C77-B26B-B582AE53F1F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CF87F4F4-350E-46EA-A9C9-19922727EC3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80EAF865-15B4-419C-AC8A-8C31E8D6B27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E4F87B5D-8A0F-42AA-9AD2-03E5582D972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6258A97F-2F00-41D0-8F4E-B1C7B6AF898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EB6EF7F4-B2F9-4073-B7DF-811C9312E21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C839BC52-C1E9-4C03-86FD-3FA3B88DF05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ED299CDE-FF25-44E1-B46C-ED9FFA26C59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4487372B-DA2E-4ADA-93F9-047EA0910E7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B4FE394A-6FC7-480B-BD15-AE74094B591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5B6F5B51-CFE5-4B74-AB8D-7683AAD235B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80E91CA2-138E-463E-A029-67CBAC8ED43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6D9E4B6F-59EA-4548-A056-46D3AA6168F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66515AA9-0FF7-457E-A14D-DCD7975DACD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E7CE8F5C-1480-42DB-BED3-1B04498A862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D6D8ABC4-5F19-4D0C-816B-864885C1EC4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1A0250B0-C02D-4907-A0E4-5FA2A963E01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729618A3-0382-46B5-A1D4-BECDFAF0F48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87B3B7A2-AA8C-4D1E-84C8-2D71A4C5A05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FE6DA734-FBB0-4152-B020-A8499C0035B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FC809384-3E99-4707-9E25-C5F53316CC6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48D5B11B-18C0-45BD-A048-F16184366DA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CA0589AA-E502-4EF3-86A4-ADFEEBFACBF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EF005B5C-2C48-4866-B5EE-62B8A4A7800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BA02A85C-856C-49FB-ACF1-6B60C6999A7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FCEFC32B-0AE4-4B9F-AB56-47A9642684F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2FD026F0-7DF7-4E17-ABE6-1A7DD74F112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92F55475-0735-4B1D-B2BF-219193F6B95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1692B122-2BC1-4B8B-8307-00D1B96E422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425C51C4-0E07-49E1-AEC5-F4260DAF11B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A2413C17-AB30-44B6-B72C-0C2D6C3AC0E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8C9EB724-D368-416E-88FC-B1BDCFD486E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E5D4B851-F528-413D-AF32-1A9CBB8D772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B55A4870-9AC1-444F-A5F4-2E0E479053D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51EBCE90-7F35-4FAA-9CDF-D20698B314A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B64D7A1E-AB4D-4F73-B7DE-2F83DF1CE72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5C9BD429-79E4-4EF9-A0D7-5B1E8C974CA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6BBEC9D8-C014-4E14-BA7B-A75FA415DB5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A41B7276-7B57-4CD3-9EF4-2274ED8ED94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700FC00C-E120-4BFB-AE29-5AD072B7AE9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72031D1B-1756-4AAD-8471-4F03660F13E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5939AACE-4DC5-425B-A0FA-C73CCF1238E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A5118C9-8A7C-4B0C-BC5E-B5641AA83D5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8630A4D8-AE1C-4C06-B041-49A7667A886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816981A8-B35A-4964-A7C7-30CC8952E1C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50E5DFE2-1F6E-48D0-B794-C3FFE496F53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FB7CB506-6DE1-49E8-ADDC-F35AD02B0B3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1CD419B9-46B5-4DA6-B45B-460033BCA91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974D6A5A-59EC-4B78-A75A-523C7E4742E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CCB34C78-4283-4231-8B21-4C38F02A14B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C17749D4-4F99-4B8C-AD88-1C9DD8AD6BC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F4A61907-135F-45AC-8F02-9496E294F52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81684768-185A-42E0-9C59-EBF2D0FA247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FAF8DF69-BBAF-4695-99A3-32BD8056005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171E542D-481D-44E3-B145-716509FE2D6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50D550B0-F086-48ED-8046-8A7DE3CEE0F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24D34D2F-2F4C-4BBE-B100-10F31191561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6D75620-D12D-412B-AAF1-2C40851A777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207AB5C2-66FB-42A8-9A11-ABA79D76235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793C5AE0-887B-4F64-8801-634C82C1C78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1560A82C-EE0F-4CFA-B431-BD491A2D19E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5F556E0E-C04A-46E1-82B1-19D2FFAE744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66675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31EE9A80-E0A4-42BB-9DBE-B3090AC9209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AF5EE2C3-2070-483C-AF70-83EAC61F557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88E9AE30-92DB-40F1-87F5-15A89F4CD71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333F7EBE-6336-416C-BACA-C727E5E9129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EE4A3EDF-8319-4645-AE82-2625A3DA1F4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9B438DBD-B041-4FBE-B595-D9F1F9091FB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A2B01CB0-92A8-4C79-99BB-5C5AC7F295D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DF033137-62C8-4B2D-943A-74280D979A8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209550"/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80C7DED5-73A7-4339-82E3-0A1FD54FD2D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61222AF8-6BB9-45E8-990F-88943EEA8ED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AE32A4C8-E113-4DAB-A6E0-973E6CD917C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3A834B57-68E4-4B75-9750-CE9A5395BF8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36CBE5ED-712E-4387-9AD6-E56E5F4895F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BE78F5DA-01E3-4C86-A0BA-0B5DDD37AFC2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7BD27650-22C5-4811-B9F4-1E25FB63B96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8F31FA06-C81E-4E5D-9A75-BE7C5F2ACC5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473DB02B-6725-4BC0-A51D-2A136FCE575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71C6E864-B6AB-47E5-A5AB-348B2280011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7B68E1B5-EDA3-4C3C-A60C-4291231EA1AB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177FAE08-0456-4485-AF64-0C747BE4EFD4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03D18125-14AB-4C82-91DF-0BEEC22BFA4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BDEA879-9EED-4869-A39D-442284167E9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B5C00DF1-68B2-405C-B046-12EE4A94739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A44135CD-BFFD-4604-B644-F9BA52EB42D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25852620-BE52-4C76-B580-441A1354F0D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5A82E52C-91DE-4870-8F30-8D6FF969599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5F8FC6C3-472A-49E5-BE0B-167EE3698AE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806BDF4F-71B0-4ABF-AD2A-560CD4DE502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A7723BD5-555A-440D-9F7C-F43D1D4C859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F0146F33-F11D-4CAB-AFAF-6D5D6F6B2E3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9500BE70-7178-451A-A204-3B2CAC4E9F9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FBDF78C5-0C25-4587-932C-80B1C79565D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B611417-F865-4E2C-AD6B-A65AFD68758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85E90E0B-3F0F-472E-B7CE-D5D44986106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234A6CC7-F95E-44C3-9829-97C1C6DD83E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F7CF614B-4DF5-482A-AF94-C6B127C62B7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EC63FA27-39F4-4816-8C3E-C7D65D8195E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7D4DC0AA-E677-4DCC-ACC9-B62708D26E5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1F630D6-4398-485C-AD97-F52B6BF7DDA0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F695BA4C-0367-458B-BEB0-BF69A92F44C2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1F964047-AB1B-4D2B-80D4-C52E1B45129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4D7D812F-4AB5-4C4D-8A30-E0BBA5A9055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4DBFCCDD-3147-48B9-9E53-AF1179243EC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F6D1D043-4CF4-48B6-A75D-5780FA69EF3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48035D95-7A2D-421D-8B59-235AEF59D75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1E715991-63A4-4490-A767-3903A0FC715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E151552F-EA4A-48DB-9484-7FBA9050E36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36851C57-449D-4878-9640-40E99B1E111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FAD77326-F211-4A2A-B6CF-E674D37B8A5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B677580A-8AC1-41A1-B303-9BD0AA231FF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58056525-287E-4634-A11C-51E57B894484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5CBF619E-7574-4F63-9B39-8B60B8D1423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6BE249BB-F50C-4F6B-A457-5168BDC9FE3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34ED42BF-C6C6-411B-856D-8E1B763912A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9F975B59-3815-4711-83FA-9F888F454AB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A9F475E9-D7DB-4A8A-BA3B-C2FA8208A33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4174A9F3-71BC-4535-B421-55FB54621BE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20523944-87C9-427C-B2CC-6BC29B7B9F6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90ACFA96-4594-4B0E-93DA-AAB7179609F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C397A1EE-3131-4C0A-81B3-DF0F652AB90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2748636D-C210-4D15-9F54-EA7A37A5630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A56E98F9-80C6-4093-A799-4B4C9C357D3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D44297C7-8A65-4377-893B-BACFBBE43316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1F51F76B-6334-4A69-B1B2-E8265FCD9BD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5E877260-0ED7-40FE-ABE3-6F869F9E4BE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60E8DA80-018C-4268-9A70-7FA0A6B4ADF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B8A78491-AF62-455B-BED2-D3DB704FFE5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C8781424-BCF0-49C9-9C18-21EBF209782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7EDB72A7-67D4-47C7-967D-F8ED2B0AA1E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F66AAC3F-ED3E-404E-A23E-86CB7C9B791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DC815EF2-E195-4741-A025-0C6E6E5A8D9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324C6752-47C8-4560-B401-F4758B75E6A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209550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7F709882-D47C-4A69-BC0C-5FC42F4BC8C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B95C06A7-4ABB-4A00-9839-104BA59DA09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516A16B4-F5CA-4811-8F16-6C547FC5FA7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9A17F22E-5247-4788-A910-5ECFCFD58B7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C60D86E7-1406-4535-94BD-444560F5084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3EAAFA94-9135-4528-938B-A5E51982A7D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C3D3A0D4-BF04-4404-94E6-7EE6EF26F3D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94CB14D6-40C6-4F15-85D8-9AC96DB91A8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315056F-9EA2-4A7E-BFC8-5F6E4D35E74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946BC6B2-D248-44EA-BE80-B6619CF9C34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81E5C202-EEDC-44FD-AD52-5F88E966342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18F6EBC0-F3CB-43E0-A57D-AF60A1958B2D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1AD054A8-AA62-4D59-9B39-1453D044E87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9B791787-9002-43EA-85CE-CFE5AE2C2B4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B26DFED3-9BAE-41EC-B94E-8695D70AF61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DFA1438-8306-4E1E-B895-A567B30E884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3A351FA-538B-45B1-9F78-0D6ED492307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13CBB719-F634-4F42-8435-596E57A2625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149676B9-6F0A-4EB8-9328-15FF2478063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6D64BDE1-B301-4B8C-9A84-7EBAB5990EF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324873A6-D88B-4F99-B2DA-CE2532D6165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E682C731-7B7F-4070-A241-F1C61C41010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5874B319-203C-44A5-94ED-B88DEE34948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5B678EE7-A9E2-42D2-BC27-A0570EBC431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C58F1357-E7B0-40D4-A0EB-62D70A41ACC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14D07E17-6EAE-4E52-8359-DBB48A1478D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3C827FAE-E8A1-42A1-9558-029EA202F68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268DFDEA-1481-47C5-A1C1-9B5657F2C87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BFE7EEF0-D19E-4176-B250-C8C66102EB0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619D8CDB-7EA7-46A9-8413-A651984B2BB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C8744ACF-A02B-452A-922E-4F419E603222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EBC771E9-332B-4630-9A25-A3D249FEE30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10B495E0-A4FA-4B1A-BC3F-051905C8ED2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4C863039-75AC-4344-9617-BF3BB74A860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68A0B2EB-97A5-40C6-8D12-A7B64CE3902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3C5A8D-07FB-4305-8B5F-044DB129F5C2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3CE59A11-2C3C-4875-B20E-2D56FD7C06C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19F2711C-98DB-4051-92E8-277D5499EAE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5675BB22-8687-47D9-A5E3-C1038CA0095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BE7AD67A-218A-4DCB-AF26-514397E2049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954ED27D-C76A-4B0D-AD13-C1BCEE88A9F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1D1B28AB-3ED1-446B-8DCF-45F60AD243A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A51E1F27-EA44-4DD9-833A-D06995EEADBC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85F21189-2667-4E33-B735-59C9C0E8899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3EE5F050-248D-47B3-8D15-0AC06C03470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AB7BD6F-3A30-4E26-8DC6-03F5664AE67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C1022965-C546-456A-8FB8-F68ACE86619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9176AA04-AFEB-4EC2-AD45-85FAC4988AF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E92BC7F-D425-438F-A1F9-B46C1637AE4B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AECDBAA3-2A6D-45FB-B030-DA1F6A7AFF1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5A4CF712-B134-4917-BE4B-E5A0F700308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4E1958F4-D016-4C9D-8D8C-6AB62E7F70A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EE988267-40C3-42BB-A8CC-F43DA67829C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82AA4A20-B5DA-41D5-A12B-CFDA8EBB23C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83F561BA-B515-494C-87FA-BD8BF1986EF1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B2BB531F-D9BF-4F5E-A6B8-841D204FFF3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ABAC403D-D411-4CAD-985F-D0236A28CD9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33289F0F-AC9C-43F1-8BAF-34B2AE99A812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544EBFFE-0C39-4934-A5C7-57D905FD8A93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EEB00EEA-13E0-474A-909A-BAA743A997C7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5DF35321-042E-4D21-AD93-055D692FB100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1B54B1C7-CD2B-44DC-85CB-4357202C9F8D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A1A3E5B5-C4A9-426F-8D1E-D215D734BBC9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457E743E-FF2E-457D-8520-5B700536CD91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209550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BDDC03F5-3A5D-4F04-B29B-11FE4B6ED68F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D7D27151-3363-4875-A04F-11D8D80D5853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7E4969CE-C8F1-4623-BD35-EF266AADF376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19E6162A-2C3B-411D-8557-A1CD504AD1E4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2858D68E-B83F-4ADD-A21D-A308BEBE0E3D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C865BC9E-0DE2-4CE4-B661-DEA44C7E20D7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161925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8A1F02D-8951-4399-873B-ACB30924ED31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CFAE2076-76C4-4459-BA74-9F729E86DA1B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376E69DB-87B4-4798-814C-ED177193777F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E27F5AFF-5EBB-449D-A829-059B420F6D0B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47C72B16-5EE7-45D3-B7D2-8DFFB7F76F3A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78</xdr:row>
      <xdr:rowOff>0</xdr:rowOff>
    </xdr:from>
    <xdr:ext cx="95250" cy="161925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2EFBAA69-56C7-440B-BB7B-6055FF5D50E9}"/>
            </a:ext>
          </a:extLst>
        </xdr:cNvPr>
        <xdr:cNvSpPr txBox="1">
          <a:spLocks noChangeArrowheads="1"/>
        </xdr:cNvSpPr>
      </xdr:nvSpPr>
      <xdr:spPr bwMode="auto">
        <a:xfrm>
          <a:off x="1828800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159905C5-F2A3-45BA-AE4F-449F522956C6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2892EC86-3B85-4519-A72C-45093AF54289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6995E081-35E7-45E1-BE4F-563DB47D50C5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49858F3A-476F-4F77-8D83-1303950338F3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671A90AA-3016-4E7B-8237-25EB9CB03219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27D73FF7-46EB-4760-A2C8-F35DC8DD2000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90500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E6BB9EA7-E147-4ED2-8AF1-3F0B47A308F5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FC37C6DA-2DEA-42DF-BA5B-120096433F30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104775" cy="180975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131F8B09-7EC3-4545-B08A-20659480F038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B0E82DD9-5D25-4A24-B20F-021988A4FB2B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B2204428-5B7B-405B-9982-3240C4700CA1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F685640D-1565-462A-83D0-6AD3B271BF9F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02DC6760-0757-4447-871B-1E3E8E1ACEEF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161925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FB77AE8-D17A-4C06-B136-A45EB21728D7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624CBFFA-C130-4DF2-9820-7F5140A5E62A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DE210D66-D9AA-4E42-909F-99AF8068C680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274B5F48-64DA-4927-B051-F81D6B55BDA5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06C311F8-8994-4425-B0E4-006CF60662F6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78</xdr:row>
      <xdr:rowOff>0</xdr:rowOff>
    </xdr:from>
    <xdr:ext cx="95250" cy="161925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CC3194BB-1502-416B-AB72-E54F00D3FAAE}"/>
            </a:ext>
          </a:extLst>
        </xdr:cNvPr>
        <xdr:cNvSpPr txBox="1">
          <a:spLocks noChangeArrowheads="1"/>
        </xdr:cNvSpPr>
      </xdr:nvSpPr>
      <xdr:spPr bwMode="auto">
        <a:xfrm>
          <a:off x="1828800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AB4FC960-9852-4EF9-BAD5-1C0A650AF569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544200A4-5597-4371-9689-AEEE7CBC5A03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BAE1D043-EFA4-48BA-B01D-B5736A7E1A22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108DB099-2BB8-4814-8C13-E2C594AE2A0F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4C5D498-B3A9-4A5C-8BC5-566B5F16ECD0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AC78D7D4-2D0B-4E97-9E7A-93816771FBF2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161925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4663DCE9-07A7-4A89-B0F1-79F8D217B240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103DBD4E-3177-4381-9EAC-A26B51731599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5159CFDD-6174-4020-AD74-10DEEA37ADA6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4210B74B-E621-448F-B342-3079FB068364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0C22B449-A530-4F74-A3D1-2EB8A19AE777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78</xdr:row>
      <xdr:rowOff>0</xdr:rowOff>
    </xdr:from>
    <xdr:ext cx="95250" cy="161925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40521789-9E72-4544-8835-897875E3C140}"/>
            </a:ext>
          </a:extLst>
        </xdr:cNvPr>
        <xdr:cNvSpPr txBox="1">
          <a:spLocks noChangeArrowheads="1"/>
        </xdr:cNvSpPr>
      </xdr:nvSpPr>
      <xdr:spPr bwMode="auto">
        <a:xfrm>
          <a:off x="1828800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55091263-E586-4937-8E3A-5E776CD9E277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DCC7770C-7B38-4041-AAB6-1B2BB355AC0D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F88CF481-0C8B-4262-A1F2-454B7E81FD1C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314325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F5F38B64-D2F2-4D8F-B1C5-0C245C519E9A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84F0DD8-FC6E-4E9C-BEC2-B4564021A285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52400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71E10DD0-98DB-4F9E-82D8-9D10074D9520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78</xdr:row>
      <xdr:rowOff>0</xdr:rowOff>
    </xdr:from>
    <xdr:ext cx="95250" cy="161925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8E1A1D24-F2EC-4A11-AC2B-4A4C3888CC59}"/>
            </a:ext>
          </a:extLst>
        </xdr:cNvPr>
        <xdr:cNvSpPr txBox="1">
          <a:spLocks noChangeArrowheads="1"/>
        </xdr:cNvSpPr>
      </xdr:nvSpPr>
      <xdr:spPr bwMode="auto">
        <a:xfrm>
          <a:off x="180022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6E995050-5A54-40CE-B354-E2D65AC82589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289FD156-4BC5-4DCA-8315-2766820131A2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2529947F-3EBE-428F-83FD-DE6ACAA5A588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85738530-4B22-42F1-BBC3-907055A8766E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78</xdr:row>
      <xdr:rowOff>0</xdr:rowOff>
    </xdr:from>
    <xdr:ext cx="95250" cy="161925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E1B63444-C969-4EF1-9E9F-4030FF9D9F20}"/>
            </a:ext>
          </a:extLst>
        </xdr:cNvPr>
        <xdr:cNvSpPr txBox="1">
          <a:spLocks noChangeArrowheads="1"/>
        </xdr:cNvSpPr>
      </xdr:nvSpPr>
      <xdr:spPr bwMode="auto">
        <a:xfrm>
          <a:off x="1828800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29D77C12-E8E5-4C17-80BB-229FE61ADB59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78</xdr:row>
      <xdr:rowOff>0</xdr:rowOff>
    </xdr:from>
    <xdr:ext cx="95250" cy="161925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8E3C74B8-0ED6-47F6-9E81-FEA1F792A63A}"/>
            </a:ext>
          </a:extLst>
        </xdr:cNvPr>
        <xdr:cNvSpPr txBox="1">
          <a:spLocks noChangeArrowheads="1"/>
        </xdr:cNvSpPr>
      </xdr:nvSpPr>
      <xdr:spPr bwMode="auto">
        <a:xfrm>
          <a:off x="1781175" y="1963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79</xdr:row>
      <xdr:rowOff>66675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2D4A5275-4CCD-425A-A126-F515B14A346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79</xdr:row>
      <xdr:rowOff>66675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2F392054-06D9-4DF6-9A84-B10EF3035A3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A5EB744D-29D1-4F81-9A28-C6884DCD578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55677424-9267-4B0A-ABFE-639134E830E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7CFB9909-24F3-4452-A6B8-9DB35EEA257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1EA3E947-81BC-4B7F-9E26-0F80BF1189F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17FDFE7C-7C94-489C-9A62-01CD7A4F5F8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FA3969DA-2D53-434B-96BD-D529CEDCF03B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39B0C0B0-78F7-49C2-B306-E3855CCE92A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F763F54-A13F-417C-B1F6-7B5B95D5486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7C6A5D4-E2F3-4601-960F-B9CC2C9A8642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8DF3CE9B-5393-4C2E-A7E2-FEE858C780E6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CB142ADE-F0DE-40A2-85D5-282F556D8A5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9B15D619-ADEA-4C42-8C90-BECC680055D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D4C41093-CE1A-40D7-B8B7-C484297BC7C2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F52EE991-6178-42EA-AA4C-38D7A7D4006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8379E542-1163-4C64-8206-D8657BFCE6B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FDECE8D3-2DB7-4892-AF32-59D89244368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FC372917-E3B6-4CD7-BC37-ADA4EB82811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C23BB953-5082-4C97-8878-B6EE70BFB23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664EAB3-790E-4159-8715-FBD37BD50DF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B9AB19FF-A17E-4ADC-B37A-29DC5D563F6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E6850A0D-6E5A-4791-8FBA-3C1300975E0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1ED7F3B7-6242-4143-A692-5150430D362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23776FE4-2CF8-4C82-B5A2-0FDC3EC7001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EF0BEC74-C389-4593-97D2-08C757B4FCB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B0E27B20-3B71-4862-9774-C887682467B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64061865-622B-499A-95D5-C6F9297ECAB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1BABF7B7-0B1F-42D3-B9D7-7E70DC4E85A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602C34A3-BB13-49B8-94C3-1BCC7A0DD13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16E52A29-6946-4CBD-8A6B-87D0E199A61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64CDF336-A9F7-4D73-BE39-E623917F9EB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455B5AFF-CBFA-4017-9ACE-72D764CEEC3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2FBE362E-95FD-4A2A-A88B-D276CC0A55D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EFDC11AD-0935-40AD-97B0-9DB83C20BC1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5E22F835-48C4-4257-926A-425C6994D282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5C7B68C3-61BC-4489-80B8-E01993820FA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D31C0942-EDAE-4FAF-9E40-E627A4A8164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BFA395B0-660B-442A-A008-72136638D8B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B0193C7F-83D6-4CCE-AF21-861F3403D3D0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5C9F0106-3B51-4848-9D6B-2ABD87C871E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77</xdr:row>
      <xdr:rowOff>0</xdr:rowOff>
    </xdr:from>
    <xdr:to>
      <xdr:col>1</xdr:col>
      <xdr:colOff>1381125</xdr:colOff>
      <xdr:row>78</xdr:row>
      <xdr:rowOff>19050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EDB2EB03-312A-4873-B218-C34F003E3FD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F4D33565-DE1A-489F-BA5C-CC7BDBCBA9CD}"/>
            </a:ext>
          </a:extLst>
        </xdr:cNvPr>
        <xdr:cNvSpPr txBox="1">
          <a:spLocks noChangeArrowheads="1"/>
        </xdr:cNvSpPr>
      </xdr:nvSpPr>
      <xdr:spPr bwMode="auto">
        <a:xfrm>
          <a:off x="1781175" y="8991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CC416B17-61B6-445B-82E5-6BD48D756E3C}"/>
            </a:ext>
          </a:extLst>
        </xdr:cNvPr>
        <xdr:cNvSpPr txBox="1">
          <a:spLocks noChangeArrowheads="1"/>
        </xdr:cNvSpPr>
      </xdr:nvSpPr>
      <xdr:spPr bwMode="auto">
        <a:xfrm>
          <a:off x="1781175" y="8991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3E3CE075-05C6-446E-A053-4FC550FEEE63}"/>
            </a:ext>
          </a:extLst>
        </xdr:cNvPr>
        <xdr:cNvSpPr txBox="1">
          <a:spLocks noChangeArrowheads="1"/>
        </xdr:cNvSpPr>
      </xdr:nvSpPr>
      <xdr:spPr bwMode="auto">
        <a:xfrm>
          <a:off x="1781175" y="8991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BD7FD88A-8212-4DA0-80ED-A5FE8F18796F}"/>
            </a:ext>
          </a:extLst>
        </xdr:cNvPr>
        <xdr:cNvSpPr txBox="1">
          <a:spLocks noChangeArrowheads="1"/>
        </xdr:cNvSpPr>
      </xdr:nvSpPr>
      <xdr:spPr bwMode="auto">
        <a:xfrm>
          <a:off x="1781175" y="8991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938018FB-98E1-4A09-86C8-0479CE679EDB}"/>
            </a:ext>
          </a:extLst>
        </xdr:cNvPr>
        <xdr:cNvSpPr txBox="1">
          <a:spLocks noChangeArrowheads="1"/>
        </xdr:cNvSpPr>
      </xdr:nvSpPr>
      <xdr:spPr bwMode="auto">
        <a:xfrm>
          <a:off x="1781175" y="8991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8DC3CD46-C631-442A-B53B-C4F63C1E3F27}"/>
            </a:ext>
          </a:extLst>
        </xdr:cNvPr>
        <xdr:cNvSpPr txBox="1">
          <a:spLocks noChangeArrowheads="1"/>
        </xdr:cNvSpPr>
      </xdr:nvSpPr>
      <xdr:spPr bwMode="auto">
        <a:xfrm>
          <a:off x="1781175" y="8991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26E4C0F7-950B-434E-8686-AB33E19FA6CF}"/>
            </a:ext>
          </a:extLst>
        </xdr:cNvPr>
        <xdr:cNvSpPr txBox="1">
          <a:spLocks noChangeArrowheads="1"/>
        </xdr:cNvSpPr>
      </xdr:nvSpPr>
      <xdr:spPr bwMode="auto">
        <a:xfrm>
          <a:off x="1781175" y="8991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35</xdr:row>
      <xdr:rowOff>114300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880E25E8-0433-4B9E-9B95-1DE4443E6B7C}"/>
            </a:ext>
          </a:extLst>
        </xdr:cNvPr>
        <xdr:cNvSpPr txBox="1">
          <a:spLocks noChangeArrowheads="1"/>
        </xdr:cNvSpPr>
      </xdr:nvSpPr>
      <xdr:spPr bwMode="auto">
        <a:xfrm>
          <a:off x="1781175" y="8991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</xdr:row>
      <xdr:rowOff>0</xdr:rowOff>
    </xdr:from>
    <xdr:to>
      <xdr:col>1</xdr:col>
      <xdr:colOff>1400175</xdr:colOff>
      <xdr:row>74</xdr:row>
      <xdr:rowOff>342900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53A3B187-34E7-4742-97D6-ED595D1E4CD0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74</xdr:row>
      <xdr:rowOff>342900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2E8DEDFA-107D-450C-A126-87FED5E59426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74</xdr:row>
      <xdr:rowOff>342900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13838B8E-C53F-4BBA-916F-F5AFE90FB9EA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74</xdr:row>
      <xdr:rowOff>342900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A677DFC8-9C18-4DB0-8ECA-8518D805FCC8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74</xdr:row>
      <xdr:rowOff>342900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82AA681D-0186-4C60-9962-0597257F70CA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74</xdr:row>
      <xdr:rowOff>342900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4B21A70-F682-4F07-A94F-740B355BC7C3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74</xdr:row>
      <xdr:rowOff>342900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E94630CE-1BCE-4580-8D64-9BB4D3CC6877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79</xdr:row>
      <xdr:rowOff>316922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D3CF71A6-206B-4527-85A3-16C2F7821EEC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1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79</xdr:row>
      <xdr:rowOff>316922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44304F31-43AC-48C7-8890-87D0F183DAD4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1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74</xdr:row>
      <xdr:rowOff>0</xdr:rowOff>
    </xdr:from>
    <xdr:to>
      <xdr:col>1</xdr:col>
      <xdr:colOff>1381125</xdr:colOff>
      <xdr:row>79</xdr:row>
      <xdr:rowOff>316922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28FF0FC1-9E1C-4932-84D3-316B99CF7E47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1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B62C6F91-B1AD-4DEA-97CB-F1A5B9C1A99C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94D240B8-8592-4C81-BB8A-76EB96F3F075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75CD078E-1296-440C-A8AE-04734970DC69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72BC3DE5-7230-4241-94E6-7C36750F7E4B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814EFF64-F048-45C2-B992-9D9C840741B9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F9E2B049-BE52-4F0B-BB1F-EC9F71376F1C}"/>
            </a:ext>
          </a:extLst>
        </xdr:cNvPr>
        <xdr:cNvSpPr txBox="1">
          <a:spLocks noChangeArrowheads="1"/>
        </xdr:cNvSpPr>
      </xdr:nvSpPr>
      <xdr:spPr bwMode="auto">
        <a:xfrm>
          <a:off x="1781175" y="18478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121F2512-97CC-47B0-ADFD-B2E7DCB3DE22}"/>
            </a:ext>
          </a:extLst>
        </xdr:cNvPr>
        <xdr:cNvSpPr txBox="1">
          <a:spLocks noChangeArrowheads="1"/>
        </xdr:cNvSpPr>
      </xdr:nvSpPr>
      <xdr:spPr bwMode="auto">
        <a:xfrm>
          <a:off x="1781175" y="19345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C15D1BEA-38E6-47DE-871F-75DFB9FEB34C}"/>
            </a:ext>
          </a:extLst>
        </xdr:cNvPr>
        <xdr:cNvSpPr txBox="1">
          <a:spLocks noChangeArrowheads="1"/>
        </xdr:cNvSpPr>
      </xdr:nvSpPr>
      <xdr:spPr bwMode="auto">
        <a:xfrm>
          <a:off x="1781175" y="19345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A9C09B1A-54BF-4CBC-8C7C-93402747B7D4}"/>
            </a:ext>
          </a:extLst>
        </xdr:cNvPr>
        <xdr:cNvSpPr txBox="1">
          <a:spLocks noChangeArrowheads="1"/>
        </xdr:cNvSpPr>
      </xdr:nvSpPr>
      <xdr:spPr bwMode="auto">
        <a:xfrm>
          <a:off x="1781175" y="19345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D1226FA6-29CE-46EE-B5DC-687CEC294669}"/>
            </a:ext>
          </a:extLst>
        </xdr:cNvPr>
        <xdr:cNvSpPr txBox="1">
          <a:spLocks noChangeArrowheads="1"/>
        </xdr:cNvSpPr>
      </xdr:nvSpPr>
      <xdr:spPr bwMode="auto">
        <a:xfrm>
          <a:off x="1781175" y="19345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9A14D03A-675E-4ABE-A635-B0057C1C48C3}"/>
            </a:ext>
          </a:extLst>
        </xdr:cNvPr>
        <xdr:cNvSpPr txBox="1">
          <a:spLocks noChangeArrowheads="1"/>
        </xdr:cNvSpPr>
      </xdr:nvSpPr>
      <xdr:spPr bwMode="auto">
        <a:xfrm>
          <a:off x="1781175" y="19345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F3CFA849-85D3-4E08-BE40-A64D202FA2B3}"/>
            </a:ext>
          </a:extLst>
        </xdr:cNvPr>
        <xdr:cNvSpPr txBox="1">
          <a:spLocks noChangeArrowheads="1"/>
        </xdr:cNvSpPr>
      </xdr:nvSpPr>
      <xdr:spPr bwMode="auto">
        <a:xfrm>
          <a:off x="1781175" y="19345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BF20235-DF82-43D0-98E4-82269C32518F}"/>
            </a:ext>
          </a:extLst>
        </xdr:cNvPr>
        <xdr:cNvSpPr txBox="1">
          <a:spLocks noChangeArrowheads="1"/>
        </xdr:cNvSpPr>
      </xdr:nvSpPr>
      <xdr:spPr bwMode="auto">
        <a:xfrm>
          <a:off x="1781175" y="19345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14300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447B4CBA-6747-4AC2-A4CE-517E50116479}"/>
            </a:ext>
          </a:extLst>
        </xdr:cNvPr>
        <xdr:cNvSpPr txBox="1">
          <a:spLocks noChangeArrowheads="1"/>
        </xdr:cNvSpPr>
      </xdr:nvSpPr>
      <xdr:spPr bwMode="auto">
        <a:xfrm>
          <a:off x="1781175" y="19345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1CE343-215D-49E9-862C-432A2272E6F2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4326E274-7CEB-434B-8832-2F1580A6C2B2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70DB52D0-2031-49F5-8EF4-B1E30D262285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AD42B774-CF27-4765-B7DB-4DB9ED55DE1F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9F03C6F0-5309-49ED-8F85-89D4E0E6160F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F1B5DE98-C9CE-4C15-A80B-65D820459A32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65C076A1-DE9C-4257-A6A4-6B5F21E1EFA2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BF4C70A2-3559-4463-AAC6-382C0DF1F878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ED8B7B13-AD37-4F13-A119-D5F0BB0870D5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484F4E1A-3388-4592-9290-45F291DF532B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6F239FC9-70A6-4599-8CE6-704924EFB17F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BB8A8AF6-9CA6-4FAB-94FE-8F26C2F8CDF0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DBD09ED1-410A-47DB-A940-25D52E4FB59C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50E43404-6D24-4880-9006-B19A53AB91F3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BC0EDBEB-0915-429B-AC8B-BAD52A206D1B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3196DB77-EB4C-4A6E-8087-4E6B94643395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BC4E5DA3-8F5A-414C-BD9E-202043AB112C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DA2BF306-9B09-43EC-A261-95821A8B19D9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E7B9850D-DDC8-4C42-9425-31D149658563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562C5E80-792E-413F-91CF-C5F579EDBC6D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3E007630-C1DA-41FE-A1B6-A1FA827A0119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FDAC1483-8F25-449B-8323-4E9071D50E99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70917811-FBD9-4E01-B804-F26F23979CA3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70682949-C934-4C44-9AE0-06898E6A733D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221E3349-00C3-4B29-95F3-182D866B4BC9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5093EB90-1DD2-44AC-B880-22460C40E192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1F44DC48-5FB7-4A36-9A00-C4513800D8B4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FF6E40B5-0556-4214-86CF-E831BDC3F5D1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F98D7F0-683D-46C8-9495-8AF5EF70C55B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54C96079-CBB7-440F-B22A-8B7253EC2A1B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FF5C0E5D-D579-41BA-8649-2D0C911A013A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9AB595CC-419A-4C8B-AA73-FA038CA4619B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F9806487-DB28-4102-9ED0-F47D9FBEBA6A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F920E1B3-F213-4E37-A18F-6F0121F933DE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5D57FAF-6712-4A06-A50A-7ACBE05DCEA8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5BD53787-422B-485A-9DE8-83DFF3910CFD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9AB43185-9370-4D81-9842-A84BEDE482FE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4FE6B009-1165-451E-A947-05179E9F8903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28544CD1-6FEE-4D76-B4DE-06CC96EB8FF4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9C97337D-9680-4839-8D41-BEE7390F1306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EC33840F-FB78-4359-8196-A2B45434F6CB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DE96E339-D07C-4BB8-A5BC-A8DA3EBEC01A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CB320E24-30ED-448C-B9A7-ACDF410E6DBC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950D9D5C-91C1-4D75-866B-9D2FFECB95A6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D1293CC9-41E2-4431-9E91-1F27B41C3FD5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BFA41037-3D72-4A3F-ACF0-75E771AC8D80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FDC325D7-AA30-4CF0-9871-10D3EB477DB8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B012F751-3DEF-4BBB-A4F2-BCADDF8C0998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D4597357-5494-441D-897A-E4786B1FC8D0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98ED505F-4144-41CC-92D3-1C95C719AA1F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6C503808-38A5-48C1-88E7-7FBEBFCD4512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392BB0BE-BE5D-46AD-8E45-34B57DCC2705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53B3FBBD-C2CB-4B7E-AF9B-99705BFDAD8C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ED5ADE4F-A3F9-423D-8E47-ED9C794B47A2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F897AFC0-3FC2-48ED-9DDF-576EB1BBB626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F3E3D699-6817-4B83-9A31-C5FD5A9327C3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F234788C-827D-4F3D-A638-372D4F56BDC2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8944E4F8-F1E2-4C78-A21E-E4770CAB7D25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F1EDB3C9-5D7D-47E5-8945-8A8271CC27BE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A1818CBF-D292-4120-9094-91737554FFC6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AC4CA6B1-D95D-4668-A3DE-B25C020E46EC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8695BED-307E-4E50-8229-1DD6D307B336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31F722BE-F73D-42A4-8401-9ADE8A1217EF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15F994E8-55ED-4EBE-8382-C74D362526B4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8F66F57D-EB8C-48BC-9F20-7B458793399F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86F59D18-95A3-41E7-9223-5F264195B3BC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CF2CD279-3ED9-48CD-BCE0-A3AD4F359ABE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D0696113-4F31-4643-9106-2B82BAABFEAA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E71C9738-165E-439F-BFF0-4C3BC9BADC4C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2DA92A66-A5E0-476E-805F-3CC0380B6399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FB179F31-C838-47EE-ADCB-D1FE3CED4F5D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0" cy="161925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306A712A-30AD-4145-B139-E3697B48FA32}"/>
            </a:ext>
          </a:extLst>
        </xdr:cNvPr>
        <xdr:cNvSpPr txBox="1">
          <a:spLocks noChangeArrowheads="1"/>
        </xdr:cNvSpPr>
      </xdr:nvSpPr>
      <xdr:spPr bwMode="auto">
        <a:xfrm>
          <a:off x="1800225" y="1847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584AEB9D-F6BF-4EBA-B8FD-416990D0F4E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40D86B73-B2BF-4126-A606-F3F6A9B68582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7E6A59A1-28B7-41E9-8481-1289AF65CBF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1696BAE3-9703-41C6-A5C5-7A779759F2C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831553C3-C5C6-41E9-83FE-3F796C20E42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17BDA9DB-8AC6-4D5C-B420-9EBD281A1B8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AD26DE27-7D22-4BF3-9FFC-1A62238C738B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14300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49C78379-5709-4CE8-BDBD-950FB3345B9D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7AA07E19-8959-4963-8F2F-0076EBAA7AE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1B4929CE-C957-45AD-A8E3-A95A1264899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2CA7C901-350F-4CC0-8500-F836735CB36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1257E2D9-6AA1-4BCB-A789-972BC8D2C20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C6E94565-4BAF-46B8-850C-E43D2138EC3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3D38513-623C-4806-9ECE-7622A5DE64F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EFC18D-E290-4F2E-88A3-76C9C17C2E2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E7D450CA-C856-479C-82FE-CD0E4EC0530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31DD4E13-5B49-4C58-8457-28E963A9CFD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1485B5DB-807A-4BEF-9C63-D1C294D8746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56A014D2-B2D7-4498-A355-4608F2F2F92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106015F9-9D67-4421-8FA9-4186863C818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67738BEE-9F0C-46A8-9031-672372000AB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3E6301F-F989-409F-A724-B7A45238E4B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D242495A-406C-4306-AF9C-6BFBCE60138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52B9D003-2BEA-4911-85D1-838490AA5E7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2A6195C-B462-49AF-AE30-2B8CAD84E64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1CB9E9DD-E8F0-44F1-BACD-FABC2E02CD6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E6DD69DD-CE55-4337-A7A8-B5C34972F8F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6CF6A78B-59FE-413A-A357-5A2A3AEDB8C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BF2C5A82-73C9-43C2-BDE2-CA114284827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BBDAE4DC-B39F-4755-BCC5-9E5887A70F2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DF11D0D6-4F8B-40EA-968B-511A7322951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D0F0A2EB-BA33-497D-9311-882583649DB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15FFDE79-6655-42CC-AA89-DC411023CEF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435ADFA4-21CF-405E-ABE8-DDE067CF05D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A630936A-5F7C-48ED-9817-12803A31F3D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DA99691F-6919-4DCD-ABD6-4D19169D6AA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97D30A07-C403-4D80-9DA3-8DC6A05A4CB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506EBD5B-8F54-450D-9BC0-843528294B4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AA8A1B00-86FC-4631-9417-F84DC4829A6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CA0F9EE9-FF0F-4CC9-9986-574BF4401E4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69269FD5-BE1F-4774-9A14-E009D31027E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FE6F7BAA-8F41-466D-852F-A026C39C610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F6113427-8D3F-4059-B238-BC1C1BE0AD8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601E70CB-A117-4759-A78E-7F754B73F52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E90D605B-D23D-4E07-A569-0E5C520ED12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F3B16240-D1E8-47C2-A9B5-2AB6228D975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D553A209-D14A-423E-AD1A-C5E2976937D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CE3116C4-3156-4195-A916-2D83641D057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A9A41384-51A2-4E43-9A32-22B1D19BFC4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7D2F40E-F0C3-4FE5-90CD-49AA6FAF436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CCD8E93-B992-4EFA-A5C8-74F2D4F3FDF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3098491-3940-414A-9C21-19474E9B31D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A5353754-0866-4631-9BF7-B5654C3A1B4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D547B2C2-C3AB-4774-A90F-FFEC291EC99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3F6D6658-3306-4C46-8A2A-81D00F04996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C80589BD-EE56-4B01-ADDE-764B7D803F1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8235269C-8887-4008-A09E-BB46112413B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B0B12ECE-3936-4287-AC30-89F82349DE0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899BB2ED-9C3E-4143-904B-9F1EEE87E56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DF5A0B1D-831F-431A-85E4-5795761572D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8A4C5AFA-C9B6-4167-A816-7F8BC854310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CDE8698F-38C5-494A-8E0C-BB8707A61B8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20A6AAAB-CA1F-47BA-99BF-0BF6FC8518F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3A5B63C0-E816-4A7D-A69B-C9D2FC7A8ED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CE8A6855-6C08-4B8B-8206-4BD8AE108AA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28D0AC7C-880E-478E-89A9-A3F32DE839C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CD657912-1250-4807-B0B3-665C0DA9656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71BE6DA9-E2F1-4262-B74C-71E091846FA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CF9B23-F1B8-472F-A814-B7B534AAC9E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73243F42-FF9A-4CDC-B8C9-59F2DD525F8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2D0DA668-07E3-47F6-8AFB-23A0BCBAC72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86947A39-F67B-4F68-99A2-78BC74BAACC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CB0CE407-68C9-4DCD-BC81-6E0B7D09E82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AFA5EE9E-AE3A-4118-AA3E-95E02C52446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8C9BD15A-258E-433D-9FD8-9D14003B4F5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37F61FC8-887F-4484-A990-7D598F1D6FD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330F96D5-80A8-4CA7-9727-3FBBFB684EB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593254D7-A6D7-4D08-8BBE-D33C08A8737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F87370CA-24F9-4DA9-8C4D-7BDCF9F808B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E717DF53-3D3F-4857-B264-EFDC2378D6E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4543D5B9-B85B-4745-ADC1-CFA4788FCE7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956CC01C-DA46-4FB6-8AF8-F97AEB81E4A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B50CB60B-B91B-48C7-8E58-58AA1A87CF7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FE0DFA11-424D-44CA-A51C-8171F1BB0BA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384572FF-7AC7-4699-839A-208EA8E0EE6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4C973A19-9CF6-4AF3-BEAF-A9E6BC73CC1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A80A74F2-294A-4CD8-ADE4-39561E4FBBC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546AE216-8896-4CD8-9B2A-DFA067BB365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CDB2200E-E2EE-42ED-A302-5F6F3684776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86AE6939-A3FB-485B-BD2F-909EA51498D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50985A85-6BD9-45B0-A2E6-7B91DE962DF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E38D6825-F38C-49AF-9B61-09959B2BD78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55A4E99A-E306-4401-9EE1-12FC210F24C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A44D6550-4C3B-4280-8DA4-020991FD832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4743F4CD-2C46-45B2-83C3-34217F280BA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BD2F2873-0E64-4A27-AA94-E003A4725FB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B901D13C-8EB6-4636-B695-BA15264005E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6B18774F-B632-4F16-8339-9F7977B59E4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DAE20BA0-8A91-4F97-9067-9C562B1BFD0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7A12C4F0-3642-4FCE-AD45-B8C46C6E959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F2665272-E8DC-4DC3-9D9A-FAEA54C90EC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5AC6C5B5-351B-4E6D-9929-B58A405889E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50AF36AC-5A1D-4578-BA04-D2967690500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EAC30DDB-80EB-4136-8C10-F56D66ECA6D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3530033-9A44-4BCE-A5D0-8A8764186A0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DE02ADC1-E3B7-4517-B944-57CCBA1A1C8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66DDBDF2-0F72-48A2-905E-FBA86A11F58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4FBD3B14-A843-46CE-9CB5-696133D9694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43ACB330-D11C-42DB-96BB-F197FF97C70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9EC96E8C-55A6-4F70-8CEC-3F70CD98D26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CB86CBCA-6EB0-412D-8B94-973F1A04B2F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902770D0-73F7-49FF-A9C6-81A7540E018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3909AD7D-4A63-4BC2-80B0-0FC6402C8F4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35878EC1-CB82-4484-9E54-811017FE19F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DC2A8403-61ED-4C74-BB9C-02F565E5339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6DED7493-3B9F-4213-AD54-3449BD8D7E8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2FC07762-FB9E-47C2-BA4B-FD07B1AAA76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DA109AE1-9524-47B9-AD4B-52D8892630F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D3D69EB2-956D-4A32-9600-CAB55C24891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76F283CC-1DDF-49B4-981F-55CDE3808EA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E879FAF8-3734-4B8A-B0B1-15F5E4762A3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C6ED1274-7BE4-469A-8EA1-7F99FE88EB0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9E7AEE59-B036-41AC-8C99-FFCD63F5BF2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D73B8FF3-30AC-4FD8-BAD0-2B30D9E3962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6CA8EC21-CD0F-494D-967B-7B5A84F29B1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68EB423A-C9E1-4DBA-B796-5980A0959E9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7AA40777-2C05-45DB-81CB-E4053EA4ADE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5641B245-F165-4AC6-9CB0-7E3F65C0D91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EE25AF06-6F12-438F-B954-1B42B7B64C7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713B98A5-7A08-40D3-9212-BD591FD6018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304632DE-D525-45A3-86D3-EE75971B2E7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FA592328-88CE-439C-906B-CB5E05A5777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55F1AFCB-253E-4A2B-9271-E91DD8BE496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C6FD485B-CBFA-4C43-8E39-EA030F5FE2B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F528D6F5-058E-4D88-9651-3C0C04D9F0B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00C3129E-5B67-4A38-98BD-BA84E75E3F7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AE851A5C-01DE-4D85-8330-252EB51879A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8C1EA319-7E2F-4609-9F17-F8E940425BC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8646D4BD-B2EE-4B69-A3BC-D6C523958A7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F90E957C-8AB8-491E-B411-2C96E4EF57A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ADD96265-BCC9-4F6F-BD13-BFF667459EE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9FD85ED2-47E2-439E-85B3-38D50CBA8E2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D95BCBC7-A673-43BC-9B5C-549B41AF15D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59" name="Text Box 9">
          <a:extLst>
            <a:ext uri="{FF2B5EF4-FFF2-40B4-BE49-F238E27FC236}">
              <a16:creationId xmlns:a16="http://schemas.microsoft.com/office/drawing/2014/main" id="{364F752B-C6CE-43E5-B070-BDAB6BDD419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5228BFF6-EFE4-4B8B-82A5-6AA5319DCAE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D0632218-5822-4EA8-AA7A-93AEAFA3377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73D0A275-9EF3-45DC-9BD8-15FA651DC5B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A18C334F-B9BC-4EAC-8E66-432E338C018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E89DDC97-B062-4661-8F4E-466447AFB05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ACC600C5-EE8B-4D46-82AB-32D60D691FE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FADFF370-7A2D-49FF-9C8F-9E93B6B9A4B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20EE055-4FF4-403D-9C07-A4DD0C302DD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68" name="Text Box 9">
          <a:extLst>
            <a:ext uri="{FF2B5EF4-FFF2-40B4-BE49-F238E27FC236}">
              <a16:creationId xmlns:a16="http://schemas.microsoft.com/office/drawing/2014/main" id="{3462A670-8D6E-44D2-B516-6731062CF08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C198C282-BEA6-49D9-9D8D-9CEB7A9A645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C11D8FFE-651B-4163-AA8F-E13B83BF08D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F40272F6-7552-4B4F-A400-C23CDBE8EAF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166C6D7F-2FCA-4D26-B462-EAC6619C279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73" name="Text Box 8">
          <a:extLst>
            <a:ext uri="{FF2B5EF4-FFF2-40B4-BE49-F238E27FC236}">
              <a16:creationId xmlns:a16="http://schemas.microsoft.com/office/drawing/2014/main" id="{5FB4C2C2-7090-4B66-800B-6B378BC63FA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955C2134-C8A4-4B15-BFB3-0FF84E81323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209550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9A655841-5B42-4CE4-949F-A42DBFC4A9A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3851BA48-7EF6-4A3E-A6D4-264C1D3B66D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1F475296-9C36-44C5-82B5-B39CF683EDF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2DE058DF-E259-44F3-9F19-7DA30B05392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273D69BC-EFD4-488B-8F31-B5B0D382D32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39BA40E1-4564-4DCB-82BA-3DBD66FC95C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F64B923D-E2B0-4C99-89BF-EC41CFC5058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C600B261-E23C-4B79-98B8-2DBF912D2A0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9A2D8EAC-7210-426C-A7F1-86F9456353F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36FBB0C4-F1B7-449A-A3B7-ECF13FB8091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D487DA71-F1F7-48C1-AF9E-94B85A2631A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80139F09-2871-49B4-8B62-B8E8E7680B14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C13A2933-539F-4ED1-8B26-5CEED0A8511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F70B73FA-32AC-43D1-8312-19B6271E0ED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740EC12E-043F-4211-BB99-5F5EA713834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8E484358-EF88-4C6A-9F71-F783B708DCB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ADFB0664-C665-4DDE-8D4F-77419A08BA3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B0D09E28-8CE5-49D4-A3E8-92D85EA279A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90500"/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239E387E-929F-41B5-80F0-686C9B38979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8E5C05AC-D0EF-46BD-8FC6-CCF82665361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104775" cy="180975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E16DFBCE-320A-4438-9404-1438E1087EC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D7193757-9007-4C86-8665-102380AF60B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7FB9BB83-0FA9-42B3-967E-2205B115F3D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9811BBBD-6EED-47AB-AC6F-D40774CA673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5DD6163D-E0C5-4775-96BE-E30CF1D78CC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C4942274-709F-4717-B82F-955137688F7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B1B72BFC-9494-4E5F-B8AC-CAD30F19DEF9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2533D857-95F0-47CB-838D-6254E4E81F5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12AAF49F-DB98-47A7-B8F0-6140E9D9B6E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ED5E8B88-3CA0-4CE3-9630-20B814C6531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0B509209-FCEF-4602-AE85-0D886EDD6288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07F7A2A1-C2C8-4586-ACD4-36E5B762D6F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6728E98C-EA2A-496A-AA38-C3A7D99EBA9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DF463C84-0BD7-4A95-9E0F-7BEE59FBD2F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A5D4746B-5CF3-4144-B544-5541FFE0A0F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55E080FC-3915-43F6-8FC4-9917B3712632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C75C1F7D-D283-4F07-BDDB-5B28244C609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6D8BD574-09D1-4BF4-BC31-815A03096CA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BB068864-33CB-4A00-81E1-D59AD8F194A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7EA6C076-216E-4156-9CF0-662E0C469023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6F6BB48F-5AB8-4265-97D0-9C2F8715AF0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1CBDBD64-B524-4F77-9D6E-FFC6FCBE23C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9FA2A34-6547-480E-B44E-14C8891F8785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2B82265-B615-40C5-AEF8-6792D49EE77A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1DFAFD03-8FA9-49E5-950F-61CEC8804A64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8B418F4E-3F37-4DDC-B8B0-5B493EE7BAE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314325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887C2B0A-FFB6-4B8C-8966-DFCBF453123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5FDA119E-A934-49CB-80AC-1B78F0831BE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52400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A2D2DB3C-0272-4A68-8F76-771444F8F741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1925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3C86960E-71B4-4F4D-B422-E9B911758D2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E964858D-AD9F-4D85-960E-C73F0CA9E457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4EA1FA79-099F-4DD8-A4FF-E81CF5DCDA7C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DD3908A9-3C68-44D6-AEF3-D5EE33F31EFF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378FC358-A059-4AC7-867A-F8E30A0D6988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1925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DCD375EF-507E-4C1C-86EA-D76B33AEFCA8}"/>
            </a:ext>
          </a:extLst>
        </xdr:cNvPr>
        <xdr:cNvSpPr txBox="1">
          <a:spLocks noChangeArrowheads="1"/>
        </xdr:cNvSpPr>
      </xdr:nvSpPr>
      <xdr:spPr bwMode="auto">
        <a:xfrm>
          <a:off x="1828800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92F22AF7-52CA-41A0-95AC-98C173DD2235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1925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296B4596-18C4-4359-9076-BBAA3DBB916E}"/>
            </a:ext>
          </a:extLst>
        </xdr:cNvPr>
        <xdr:cNvSpPr txBox="1">
          <a:spLocks noChangeArrowheads="1"/>
        </xdr:cNvSpPr>
      </xdr:nvSpPr>
      <xdr:spPr bwMode="auto">
        <a:xfrm>
          <a:off x="1781175" y="195357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2" name="Text Box 8">
          <a:extLst>
            <a:ext uri="{FF2B5EF4-FFF2-40B4-BE49-F238E27FC236}">
              <a16:creationId xmlns:a16="http://schemas.microsoft.com/office/drawing/2014/main" id="{E33C133E-97B5-4A80-88B6-2E18223403D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3" name="Text Box 9">
          <a:extLst>
            <a:ext uri="{FF2B5EF4-FFF2-40B4-BE49-F238E27FC236}">
              <a16:creationId xmlns:a16="http://schemas.microsoft.com/office/drawing/2014/main" id="{43DF2BD3-C053-48CA-8607-ADC0C479217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4" name="Text Box 8">
          <a:extLst>
            <a:ext uri="{FF2B5EF4-FFF2-40B4-BE49-F238E27FC236}">
              <a16:creationId xmlns:a16="http://schemas.microsoft.com/office/drawing/2014/main" id="{644EA138-A7BC-4CFE-BDDB-3859F871E17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5" name="Text Box 9">
          <a:extLst>
            <a:ext uri="{FF2B5EF4-FFF2-40B4-BE49-F238E27FC236}">
              <a16:creationId xmlns:a16="http://schemas.microsoft.com/office/drawing/2014/main" id="{77BD03C0-CDB1-4577-8578-4DABE3C9E94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6" name="Text Box 8">
          <a:extLst>
            <a:ext uri="{FF2B5EF4-FFF2-40B4-BE49-F238E27FC236}">
              <a16:creationId xmlns:a16="http://schemas.microsoft.com/office/drawing/2014/main" id="{8E4E8596-2EEB-4764-B745-D813AC7CACA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7" name="Text Box 9">
          <a:extLst>
            <a:ext uri="{FF2B5EF4-FFF2-40B4-BE49-F238E27FC236}">
              <a16:creationId xmlns:a16="http://schemas.microsoft.com/office/drawing/2014/main" id="{58DE3C98-5E5D-488C-99F3-9D990A323E7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E5AD3846-84BC-4427-B4ED-13BA9D76C43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E4E594D5-7C93-4FA1-9534-9FE3F7468A8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0" name="Text Box 8">
          <a:extLst>
            <a:ext uri="{FF2B5EF4-FFF2-40B4-BE49-F238E27FC236}">
              <a16:creationId xmlns:a16="http://schemas.microsoft.com/office/drawing/2014/main" id="{664AE425-BAD5-4485-B687-B20DC6AA7BE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1" name="Text Box 9">
          <a:extLst>
            <a:ext uri="{FF2B5EF4-FFF2-40B4-BE49-F238E27FC236}">
              <a16:creationId xmlns:a16="http://schemas.microsoft.com/office/drawing/2014/main" id="{68381338-8909-4281-99F5-FEE102BA778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2" name="Text Box 8">
          <a:extLst>
            <a:ext uri="{FF2B5EF4-FFF2-40B4-BE49-F238E27FC236}">
              <a16:creationId xmlns:a16="http://schemas.microsoft.com/office/drawing/2014/main" id="{D355F233-B32D-443B-A3D1-5FD63344CBB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3" name="Text Box 9">
          <a:extLst>
            <a:ext uri="{FF2B5EF4-FFF2-40B4-BE49-F238E27FC236}">
              <a16:creationId xmlns:a16="http://schemas.microsoft.com/office/drawing/2014/main" id="{BB44AF0F-E7B4-43E3-B480-5CF1ABCD4B3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4" name="Text Box 8">
          <a:extLst>
            <a:ext uri="{FF2B5EF4-FFF2-40B4-BE49-F238E27FC236}">
              <a16:creationId xmlns:a16="http://schemas.microsoft.com/office/drawing/2014/main" id="{54FEAC0D-1A2B-40C6-930D-36E1208267A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5" name="Text Box 9">
          <a:extLst>
            <a:ext uri="{FF2B5EF4-FFF2-40B4-BE49-F238E27FC236}">
              <a16:creationId xmlns:a16="http://schemas.microsoft.com/office/drawing/2014/main" id="{6E6A3FCE-3216-4684-A657-3274594CC3C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id="{785199DA-40F0-4935-9B6B-FD1E3114A3D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7" name="Text Box 9">
          <a:extLst>
            <a:ext uri="{FF2B5EF4-FFF2-40B4-BE49-F238E27FC236}">
              <a16:creationId xmlns:a16="http://schemas.microsoft.com/office/drawing/2014/main" id="{121BA1F1-5A42-4ADF-80DF-A5CAAD50CD0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8" name="Text Box 8">
          <a:extLst>
            <a:ext uri="{FF2B5EF4-FFF2-40B4-BE49-F238E27FC236}">
              <a16:creationId xmlns:a16="http://schemas.microsoft.com/office/drawing/2014/main" id="{C627DF25-E904-46AE-BCA5-15059D49FE2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49" name="Text Box 9">
          <a:extLst>
            <a:ext uri="{FF2B5EF4-FFF2-40B4-BE49-F238E27FC236}">
              <a16:creationId xmlns:a16="http://schemas.microsoft.com/office/drawing/2014/main" id="{86253740-FDF8-4091-9A0F-7CC417C603E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0" name="Text Box 8">
          <a:extLst>
            <a:ext uri="{FF2B5EF4-FFF2-40B4-BE49-F238E27FC236}">
              <a16:creationId xmlns:a16="http://schemas.microsoft.com/office/drawing/2014/main" id="{5734F5B7-5A83-485B-A373-291CECDD950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1" name="Text Box 9">
          <a:extLst>
            <a:ext uri="{FF2B5EF4-FFF2-40B4-BE49-F238E27FC236}">
              <a16:creationId xmlns:a16="http://schemas.microsoft.com/office/drawing/2014/main" id="{46C43D50-8500-40E2-BDAC-F37A3C2BE1A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2" name="Text Box 8">
          <a:extLst>
            <a:ext uri="{FF2B5EF4-FFF2-40B4-BE49-F238E27FC236}">
              <a16:creationId xmlns:a16="http://schemas.microsoft.com/office/drawing/2014/main" id="{35C8BA63-2629-46E5-AF2C-D22B3071E7C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3" name="Text Box 9">
          <a:extLst>
            <a:ext uri="{FF2B5EF4-FFF2-40B4-BE49-F238E27FC236}">
              <a16:creationId xmlns:a16="http://schemas.microsoft.com/office/drawing/2014/main" id="{1B15E8B0-33C6-47BD-A192-674A42AD0C4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4" name="Text Box 8">
          <a:extLst>
            <a:ext uri="{FF2B5EF4-FFF2-40B4-BE49-F238E27FC236}">
              <a16:creationId xmlns:a16="http://schemas.microsoft.com/office/drawing/2014/main" id="{C6EB094F-5901-4947-A2B8-107B856C085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5" name="Text Box 9">
          <a:extLst>
            <a:ext uri="{FF2B5EF4-FFF2-40B4-BE49-F238E27FC236}">
              <a16:creationId xmlns:a16="http://schemas.microsoft.com/office/drawing/2014/main" id="{D3D53895-53E4-4003-BE72-6393422051F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6" name="Text Box 8">
          <a:extLst>
            <a:ext uri="{FF2B5EF4-FFF2-40B4-BE49-F238E27FC236}">
              <a16:creationId xmlns:a16="http://schemas.microsoft.com/office/drawing/2014/main" id="{2FF81BD8-68CE-45B2-86B9-12AC5CBAED6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7" name="Text Box 9">
          <a:extLst>
            <a:ext uri="{FF2B5EF4-FFF2-40B4-BE49-F238E27FC236}">
              <a16:creationId xmlns:a16="http://schemas.microsoft.com/office/drawing/2014/main" id="{AF68B401-A435-44E0-A726-FB042A2A7BF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8" name="Text Box 8">
          <a:extLst>
            <a:ext uri="{FF2B5EF4-FFF2-40B4-BE49-F238E27FC236}">
              <a16:creationId xmlns:a16="http://schemas.microsoft.com/office/drawing/2014/main" id="{57043EBD-F413-4865-B377-51558F5D1C6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59" name="Text Box 9">
          <a:extLst>
            <a:ext uri="{FF2B5EF4-FFF2-40B4-BE49-F238E27FC236}">
              <a16:creationId xmlns:a16="http://schemas.microsoft.com/office/drawing/2014/main" id="{70069074-F369-4F7E-B8CF-378AD7C4734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6082FFA4-F8D7-4DB1-946B-EC7811E5E1B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DC05C211-B0EF-4D5C-A806-E797F46E927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id="{AD1E442C-1479-469D-96F3-95D8FEB2F51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3" name="Text Box 9">
          <a:extLst>
            <a:ext uri="{FF2B5EF4-FFF2-40B4-BE49-F238E27FC236}">
              <a16:creationId xmlns:a16="http://schemas.microsoft.com/office/drawing/2014/main" id="{A43EC120-3C45-434C-A4E7-E624836055B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4" name="Text Box 8">
          <a:extLst>
            <a:ext uri="{FF2B5EF4-FFF2-40B4-BE49-F238E27FC236}">
              <a16:creationId xmlns:a16="http://schemas.microsoft.com/office/drawing/2014/main" id="{E0522C0C-31F8-489F-B2A0-5E994A70F98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5" name="Text Box 9">
          <a:extLst>
            <a:ext uri="{FF2B5EF4-FFF2-40B4-BE49-F238E27FC236}">
              <a16:creationId xmlns:a16="http://schemas.microsoft.com/office/drawing/2014/main" id="{02015391-B0CA-4E1E-95F1-0FE7CDB400E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6" name="Text Box 8">
          <a:extLst>
            <a:ext uri="{FF2B5EF4-FFF2-40B4-BE49-F238E27FC236}">
              <a16:creationId xmlns:a16="http://schemas.microsoft.com/office/drawing/2014/main" id="{26D7F20C-A43F-4E48-817B-142280FCCE0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7" name="Text Box 9">
          <a:extLst>
            <a:ext uri="{FF2B5EF4-FFF2-40B4-BE49-F238E27FC236}">
              <a16:creationId xmlns:a16="http://schemas.microsoft.com/office/drawing/2014/main" id="{B5759F1D-019B-4E17-9A34-3C75250B820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8" name="Text Box 8">
          <a:extLst>
            <a:ext uri="{FF2B5EF4-FFF2-40B4-BE49-F238E27FC236}">
              <a16:creationId xmlns:a16="http://schemas.microsoft.com/office/drawing/2014/main" id="{1B359843-A3D7-4134-8D8A-AF2C75D642E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69" name="Text Box 9">
          <a:extLst>
            <a:ext uri="{FF2B5EF4-FFF2-40B4-BE49-F238E27FC236}">
              <a16:creationId xmlns:a16="http://schemas.microsoft.com/office/drawing/2014/main" id="{A625C5D4-0376-4A40-9C55-D5CB25EB0F2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0" name="Text Box 8">
          <a:extLst>
            <a:ext uri="{FF2B5EF4-FFF2-40B4-BE49-F238E27FC236}">
              <a16:creationId xmlns:a16="http://schemas.microsoft.com/office/drawing/2014/main" id="{3EAA215C-C5C1-4C9B-9551-B30EC7EBE6B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1" name="Text Box 9">
          <a:extLst>
            <a:ext uri="{FF2B5EF4-FFF2-40B4-BE49-F238E27FC236}">
              <a16:creationId xmlns:a16="http://schemas.microsoft.com/office/drawing/2014/main" id="{471D9C1B-592F-41A8-B6AC-F739BAAD86E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2" name="Text Box 8">
          <a:extLst>
            <a:ext uri="{FF2B5EF4-FFF2-40B4-BE49-F238E27FC236}">
              <a16:creationId xmlns:a16="http://schemas.microsoft.com/office/drawing/2014/main" id="{AD7C100F-D087-41D4-9D00-6F89703B36AC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95E786D6-E8F6-4392-99B2-6A4D7E5B944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4" name="Text Box 8">
          <a:extLst>
            <a:ext uri="{FF2B5EF4-FFF2-40B4-BE49-F238E27FC236}">
              <a16:creationId xmlns:a16="http://schemas.microsoft.com/office/drawing/2014/main" id="{4EB53350-3D99-4F98-A325-C2D106D9198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5" name="Text Box 9">
          <a:extLst>
            <a:ext uri="{FF2B5EF4-FFF2-40B4-BE49-F238E27FC236}">
              <a16:creationId xmlns:a16="http://schemas.microsoft.com/office/drawing/2014/main" id="{2563C522-4F83-45CF-8077-7A3D4FC53A8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AFB0B342-BDB2-46E1-A93F-8C32C866D2B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537CDD54-7FF0-4A6B-8EA7-9C8C421C506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5E91D82B-B253-4B60-826D-E57125F4D86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79" name="Text Box 9">
          <a:extLst>
            <a:ext uri="{FF2B5EF4-FFF2-40B4-BE49-F238E27FC236}">
              <a16:creationId xmlns:a16="http://schemas.microsoft.com/office/drawing/2014/main" id="{0E593F3D-1D4B-4A51-B436-3D83204066A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id="{45C0C422-A9F7-415E-A47E-36AE5FD7F4F2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1" name="Text Box 9">
          <a:extLst>
            <a:ext uri="{FF2B5EF4-FFF2-40B4-BE49-F238E27FC236}">
              <a16:creationId xmlns:a16="http://schemas.microsoft.com/office/drawing/2014/main" id="{A6A8C5D4-9554-4265-A965-A1B19D4C345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C7C4F257-A1B9-4956-ADA0-9A98024A34D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0AABB186-8BAB-4595-ABE3-C2215C34AB6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A79E827E-FE2D-4AC2-9185-1F565B537AE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5" name="Text Box 9">
          <a:extLst>
            <a:ext uri="{FF2B5EF4-FFF2-40B4-BE49-F238E27FC236}">
              <a16:creationId xmlns:a16="http://schemas.microsoft.com/office/drawing/2014/main" id="{EF97F9F1-760D-4128-A50A-0CFB9AB5971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6" name="Text Box 8">
          <a:extLst>
            <a:ext uri="{FF2B5EF4-FFF2-40B4-BE49-F238E27FC236}">
              <a16:creationId xmlns:a16="http://schemas.microsoft.com/office/drawing/2014/main" id="{24BCA2EF-4588-4C43-A733-1E8044AB32B0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7" name="Text Box 9">
          <a:extLst>
            <a:ext uri="{FF2B5EF4-FFF2-40B4-BE49-F238E27FC236}">
              <a16:creationId xmlns:a16="http://schemas.microsoft.com/office/drawing/2014/main" id="{69A55FEF-041D-42AB-BB37-D62083D96B1A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8" name="Text Box 8">
          <a:extLst>
            <a:ext uri="{FF2B5EF4-FFF2-40B4-BE49-F238E27FC236}">
              <a16:creationId xmlns:a16="http://schemas.microsoft.com/office/drawing/2014/main" id="{EB423E52-BB0F-4073-AFF6-47BAB3B5C699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89" name="Text Box 9">
          <a:extLst>
            <a:ext uri="{FF2B5EF4-FFF2-40B4-BE49-F238E27FC236}">
              <a16:creationId xmlns:a16="http://schemas.microsoft.com/office/drawing/2014/main" id="{AEC2438D-F6BE-4081-9F75-74E0EA44B107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id="{4130415E-9EFC-4D3C-B903-FEF9860BA49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1" name="Text Box 9">
          <a:extLst>
            <a:ext uri="{FF2B5EF4-FFF2-40B4-BE49-F238E27FC236}">
              <a16:creationId xmlns:a16="http://schemas.microsoft.com/office/drawing/2014/main" id="{5A1BC5AE-8699-4C1D-8F17-7C4D4A3294B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838B960E-2CD1-4AB0-B9B9-6018A148D9A8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91CB3F4C-2A44-4284-A25C-5A597C94626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id="{A41DF23E-4704-49E9-A4A8-0E492CD3C356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13BB00C6-1DD1-4972-8B7B-AA41791D966B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49C5BD0B-B7DD-4B64-A9EF-EAC341811183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EAC260AF-920B-4C90-B716-43F25F5378F4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D7BC7FAB-852D-412A-A6D1-B5DB522FE53E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C1D76E98-0C11-4007-979C-D78B0D1CFC6F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6F8E0F11-3F1A-49C6-8019-CDA3D81AF7CD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20A340DA-C63C-4727-A167-961D0DFA0725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2" name="Text Box 8">
          <a:extLst>
            <a:ext uri="{FF2B5EF4-FFF2-40B4-BE49-F238E27FC236}">
              <a16:creationId xmlns:a16="http://schemas.microsoft.com/office/drawing/2014/main" id="{FED183E6-7167-4F2D-8058-EE35E1986A5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0" cy="161925"/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84318B7F-F79C-44EB-8A0F-7C7FF383CD91}"/>
            </a:ext>
          </a:extLst>
        </xdr:cNvPr>
        <xdr:cNvSpPr txBox="1">
          <a:spLocks noChangeArrowheads="1"/>
        </xdr:cNvSpPr>
      </xdr:nvSpPr>
      <xdr:spPr bwMode="auto">
        <a:xfrm>
          <a:off x="1800225" y="195357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5DE46AAA-A4D7-4039-BE02-74074598F19A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25FC0E4A-3FD9-4B3A-92B3-DB9424026570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0870A238-4830-4A69-88A7-B813EF86341F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07" name="Text Box 9">
          <a:extLst>
            <a:ext uri="{FF2B5EF4-FFF2-40B4-BE49-F238E27FC236}">
              <a16:creationId xmlns:a16="http://schemas.microsoft.com/office/drawing/2014/main" id="{F2E5AF7B-D860-4CB1-B684-3391319E7C0B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1FF11B29-CF5D-486A-82A2-6873E7A1701B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39CD5687-6559-401E-8961-9055A1F375D1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0" name="Text Box 8">
          <a:extLst>
            <a:ext uri="{FF2B5EF4-FFF2-40B4-BE49-F238E27FC236}">
              <a16:creationId xmlns:a16="http://schemas.microsoft.com/office/drawing/2014/main" id="{F2F17264-9561-466A-A14F-22D1E4226708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0F2690A8-BBE6-4945-93D8-B5ED8C4F9F24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DFCBCBC3-5D31-438D-B667-C54172D6D2F5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906C79EC-3E17-4356-B522-D7562852BD44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4" name="Text Box 8">
          <a:extLst>
            <a:ext uri="{FF2B5EF4-FFF2-40B4-BE49-F238E27FC236}">
              <a16:creationId xmlns:a16="http://schemas.microsoft.com/office/drawing/2014/main" id="{7ED1CA0A-D8E7-4532-85F1-DD2917348549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5" name="Text Box 9">
          <a:extLst>
            <a:ext uri="{FF2B5EF4-FFF2-40B4-BE49-F238E27FC236}">
              <a16:creationId xmlns:a16="http://schemas.microsoft.com/office/drawing/2014/main" id="{5DC89D47-D1D6-46B0-88E8-CDB7DEBEE759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F3E63DEB-F878-447C-8C9A-9532BA022758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4E568294-F18A-4042-8E06-E82D2337C9B1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id="{F8F46812-6D33-47AB-9E7C-1ED83A88375C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19" name="Text Box 9">
          <a:extLst>
            <a:ext uri="{FF2B5EF4-FFF2-40B4-BE49-F238E27FC236}">
              <a16:creationId xmlns:a16="http://schemas.microsoft.com/office/drawing/2014/main" id="{56BDFEA2-9C05-43AE-A461-E1F578AAE664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0" name="Text Box 8">
          <a:extLst>
            <a:ext uri="{FF2B5EF4-FFF2-40B4-BE49-F238E27FC236}">
              <a16:creationId xmlns:a16="http://schemas.microsoft.com/office/drawing/2014/main" id="{0D00DB7A-A55B-48F2-91F8-C50399DE2FDC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2BFD012F-B652-4AE2-896E-8578D5B0C1CE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2A273D9D-44EB-4363-A090-9585A64C58D1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6468E468-5DBC-4E29-A612-B06046BAE378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63E69350-3F56-456D-B834-C9E430C4FB34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14E92B58-C92C-4559-99F7-197B2800E09B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A0CFBDCE-9722-44A3-BD6D-404FD5AB3C6A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D051082A-A36B-4A2C-88BD-0C495FE5152F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8C18FC4E-2E7F-4567-9ED4-4222C4B632D1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1CED0170-3CC9-4240-99FA-FC894BBB0F97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id="{6D635ADB-B8F1-4F0D-BAD0-BA192F9A13BA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1" name="Text Box 9">
          <a:extLst>
            <a:ext uri="{FF2B5EF4-FFF2-40B4-BE49-F238E27FC236}">
              <a16:creationId xmlns:a16="http://schemas.microsoft.com/office/drawing/2014/main" id="{A9CC8EA1-9B3B-47E3-9314-B6569F129EBD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7D2E657E-AE67-4432-8EAB-264CD331D317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4EF75D7A-10BE-4848-8CF4-A35CD1B4AB73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97DDF0CF-4B24-4C08-826D-869F680B6706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9346C6DE-29F2-4F82-ACF5-7EF84E0E2EFF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D92D44F5-BD18-400C-9D14-DA73C6C81C98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7" name="Text Box 9">
          <a:extLst>
            <a:ext uri="{FF2B5EF4-FFF2-40B4-BE49-F238E27FC236}">
              <a16:creationId xmlns:a16="http://schemas.microsoft.com/office/drawing/2014/main" id="{CB1E80EC-7AF7-4DD2-A793-05FC15A5F8EA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E2D870CD-45F6-4E0A-A740-4AC993601D49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AA36B430-6F0C-4429-81D2-6D75C587E20F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37AAA356-8F86-45D8-8533-A36EC48DCBCB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1" name="Text Box 9">
          <a:extLst>
            <a:ext uri="{FF2B5EF4-FFF2-40B4-BE49-F238E27FC236}">
              <a16:creationId xmlns:a16="http://schemas.microsoft.com/office/drawing/2014/main" id="{9605DB39-8B9E-4B03-92EE-74A53C5421D5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2" name="Text Box 8">
          <a:extLst>
            <a:ext uri="{FF2B5EF4-FFF2-40B4-BE49-F238E27FC236}">
              <a16:creationId xmlns:a16="http://schemas.microsoft.com/office/drawing/2014/main" id="{D74001FA-0564-48A5-8FD8-A6074E9710D0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3" name="Text Box 9">
          <a:extLst>
            <a:ext uri="{FF2B5EF4-FFF2-40B4-BE49-F238E27FC236}">
              <a16:creationId xmlns:a16="http://schemas.microsoft.com/office/drawing/2014/main" id="{62730825-9CB3-4348-A9BE-D091FCD78C7B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4" name="Text Box 8">
          <a:extLst>
            <a:ext uri="{FF2B5EF4-FFF2-40B4-BE49-F238E27FC236}">
              <a16:creationId xmlns:a16="http://schemas.microsoft.com/office/drawing/2014/main" id="{33B08914-C7BC-4E38-BDF8-1D3A5AFA4035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F15FB040-909C-4E61-BC3C-5867E2DDDFDB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D5E5EBC1-4398-4140-B5E4-859B13D6AE1F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7" name="Text Box 9">
          <a:extLst>
            <a:ext uri="{FF2B5EF4-FFF2-40B4-BE49-F238E27FC236}">
              <a16:creationId xmlns:a16="http://schemas.microsoft.com/office/drawing/2014/main" id="{2ADC08DC-EB61-4E21-82B5-80EB551AE49F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05302D00-4C91-4098-9737-FFED2D5891DF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97775BA5-D5AA-4022-BFA5-35D4C4DFC059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0" name="Text Box 8">
          <a:extLst>
            <a:ext uri="{FF2B5EF4-FFF2-40B4-BE49-F238E27FC236}">
              <a16:creationId xmlns:a16="http://schemas.microsoft.com/office/drawing/2014/main" id="{72221B98-66B2-434D-86E6-3B374EAD6EC4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F3D621D1-E4E6-4468-90E2-FCB4A7B99A3D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id="{1C8F26BC-90AA-45CE-9785-740C6F4EDBF4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3" name="Text Box 9">
          <a:extLst>
            <a:ext uri="{FF2B5EF4-FFF2-40B4-BE49-F238E27FC236}">
              <a16:creationId xmlns:a16="http://schemas.microsoft.com/office/drawing/2014/main" id="{79E13782-FD1D-46A8-B2BE-A5D54AA30A29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DA448450-0C51-4B13-B33A-C51497313B96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898B1C2D-68C1-47F7-9DB3-24D8B2C329DC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DADE25B1-B557-4934-BA22-8BCBA3F9A451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5CBFBD15-DA0E-4CDA-9E3F-E094101FC03A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3D93AFAB-24AA-4716-B69C-E7F578D8C0A2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71D7B41E-988A-4297-984B-15BF1AA6D0F5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1D349941-4F53-4C96-A7E7-5458E14360A2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7146E77F-91AE-4E23-A26F-D17C3E29083C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FD3E870A-5501-418D-8D7C-0D07A8EFD988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66CAE61-27E1-48A0-B2C9-151A0B02A54C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60FCEEE9-3A90-418B-B79A-365D1489C99B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86A36EED-5E27-4B07-83A9-61A0FB268FD1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E765D1B1-4064-47BA-A44C-CCDD69C5B4E6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84F7E85B-64E7-45B7-9BBF-487403766430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1DF71997-B675-402A-A074-24335BE243E0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69" name="Text Box 9">
          <a:extLst>
            <a:ext uri="{FF2B5EF4-FFF2-40B4-BE49-F238E27FC236}">
              <a16:creationId xmlns:a16="http://schemas.microsoft.com/office/drawing/2014/main" id="{DF02B01F-0A56-4804-A50D-1FDD6FAA04B9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835316CF-88DD-4546-8EE5-5CF94A49A512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78A87374-9B1E-4ECE-A801-C19F47AC7681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A10C838C-0F56-42AC-B886-F3D1C918BFF6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64B183CA-4F0C-457B-96F1-6113E53B06CA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33FCDAEC-CEA4-46AE-A571-82DC627CB1A6}"/>
            </a:ext>
          </a:extLst>
        </xdr:cNvPr>
        <xdr:cNvSpPr txBox="1">
          <a:spLocks noChangeArrowheads="1"/>
        </xdr:cNvSpPr>
      </xdr:nvSpPr>
      <xdr:spPr bwMode="auto">
        <a:xfrm>
          <a:off x="1800225" y="18202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2C0C4200-B389-43D8-BCB5-C2CED9DF54D2}"/>
            </a:ext>
          </a:extLst>
        </xdr:cNvPr>
        <xdr:cNvSpPr txBox="1">
          <a:spLocks noChangeArrowheads="1"/>
        </xdr:cNvSpPr>
      </xdr:nvSpPr>
      <xdr:spPr bwMode="auto">
        <a:xfrm>
          <a:off x="1781175" y="5248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200002E5-BF40-4488-A5C6-D2AC091D36FF}"/>
            </a:ext>
          </a:extLst>
        </xdr:cNvPr>
        <xdr:cNvSpPr txBox="1">
          <a:spLocks noChangeArrowheads="1"/>
        </xdr:cNvSpPr>
      </xdr:nvSpPr>
      <xdr:spPr bwMode="auto">
        <a:xfrm>
          <a:off x="1781175" y="5248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AF013465-4F79-4DDC-8B25-D31EB435BB7B}"/>
            </a:ext>
          </a:extLst>
        </xdr:cNvPr>
        <xdr:cNvSpPr txBox="1">
          <a:spLocks noChangeArrowheads="1"/>
        </xdr:cNvSpPr>
      </xdr:nvSpPr>
      <xdr:spPr bwMode="auto">
        <a:xfrm>
          <a:off x="1781175" y="5248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6F302402-8524-43D4-8739-83413C778C59}"/>
            </a:ext>
          </a:extLst>
        </xdr:cNvPr>
        <xdr:cNvSpPr txBox="1">
          <a:spLocks noChangeArrowheads="1"/>
        </xdr:cNvSpPr>
      </xdr:nvSpPr>
      <xdr:spPr bwMode="auto">
        <a:xfrm>
          <a:off x="1781175" y="5248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C7A8198E-76B9-46FC-A779-9D330E64ECCE}"/>
            </a:ext>
          </a:extLst>
        </xdr:cNvPr>
        <xdr:cNvSpPr txBox="1">
          <a:spLocks noChangeArrowheads="1"/>
        </xdr:cNvSpPr>
      </xdr:nvSpPr>
      <xdr:spPr bwMode="auto">
        <a:xfrm>
          <a:off x="1781175" y="5248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8D26CD82-5837-46A8-B301-3FCD072C7172}"/>
            </a:ext>
          </a:extLst>
        </xdr:cNvPr>
        <xdr:cNvSpPr txBox="1">
          <a:spLocks noChangeArrowheads="1"/>
        </xdr:cNvSpPr>
      </xdr:nvSpPr>
      <xdr:spPr bwMode="auto">
        <a:xfrm>
          <a:off x="1781175" y="5248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3FC7CAB3-DC2E-4515-8BD5-9D219053FE10}"/>
            </a:ext>
          </a:extLst>
        </xdr:cNvPr>
        <xdr:cNvSpPr txBox="1">
          <a:spLocks noChangeArrowheads="1"/>
        </xdr:cNvSpPr>
      </xdr:nvSpPr>
      <xdr:spPr bwMode="auto">
        <a:xfrm>
          <a:off x="1781175" y="5248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</xdr:row>
      <xdr:rowOff>0</xdr:rowOff>
    </xdr:from>
    <xdr:ext cx="95250" cy="114300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A2A099A0-11E6-4561-8E88-39750D906826}"/>
            </a:ext>
          </a:extLst>
        </xdr:cNvPr>
        <xdr:cNvSpPr txBox="1">
          <a:spLocks noChangeArrowheads="1"/>
        </xdr:cNvSpPr>
      </xdr:nvSpPr>
      <xdr:spPr bwMode="auto">
        <a:xfrm>
          <a:off x="1781175" y="52482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6C4D9F19-8B4D-4FA3-9647-3136B37C591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84" name="Text Box 9">
          <a:extLst>
            <a:ext uri="{FF2B5EF4-FFF2-40B4-BE49-F238E27FC236}">
              <a16:creationId xmlns:a16="http://schemas.microsoft.com/office/drawing/2014/main" id="{BF012438-DE6B-4073-8767-03E4D91519B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6C2707B6-03DD-4CF5-A2CA-81551710550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16D6F195-B4BE-4EC1-991B-45999A73823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51C66C73-8D72-4F57-82F4-70F3FAC85C3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D8AB1A8F-FFC8-47BA-A6F4-9BCF333EC78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89" name="Text Box 8">
          <a:extLst>
            <a:ext uri="{FF2B5EF4-FFF2-40B4-BE49-F238E27FC236}">
              <a16:creationId xmlns:a16="http://schemas.microsoft.com/office/drawing/2014/main" id="{798AA285-8E0F-4D73-900E-E61AAAD3E65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0" name="Text Box 9">
          <a:extLst>
            <a:ext uri="{FF2B5EF4-FFF2-40B4-BE49-F238E27FC236}">
              <a16:creationId xmlns:a16="http://schemas.microsoft.com/office/drawing/2014/main" id="{6360908E-1A4A-4504-B1DE-FD752272BD8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A2BD5C72-28B6-4DAD-BB72-38952323E7A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1C2677E7-CF73-43D9-A2AC-7394BD2F801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3" name="Text Box 8">
          <a:extLst>
            <a:ext uri="{FF2B5EF4-FFF2-40B4-BE49-F238E27FC236}">
              <a16:creationId xmlns:a16="http://schemas.microsoft.com/office/drawing/2014/main" id="{1D09F20B-7532-442B-BC8C-2BBCC7B03AD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4" name="Text Box 9">
          <a:extLst>
            <a:ext uri="{FF2B5EF4-FFF2-40B4-BE49-F238E27FC236}">
              <a16:creationId xmlns:a16="http://schemas.microsoft.com/office/drawing/2014/main" id="{5ABC6B98-FAA8-490B-AA72-E3F8968CC9F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F9E21112-A702-4737-BEE3-8C974DEC4B8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E4F617E4-5ED9-4715-8EC1-EAA09B104C6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7" name="Text Box 8">
          <a:extLst>
            <a:ext uri="{FF2B5EF4-FFF2-40B4-BE49-F238E27FC236}">
              <a16:creationId xmlns:a16="http://schemas.microsoft.com/office/drawing/2014/main" id="{8AA595EB-1772-4D97-92D8-63DC4CC46F2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8" name="Text Box 9">
          <a:extLst>
            <a:ext uri="{FF2B5EF4-FFF2-40B4-BE49-F238E27FC236}">
              <a16:creationId xmlns:a16="http://schemas.microsoft.com/office/drawing/2014/main" id="{C6E29165-460B-4D31-B30A-2AF88BA56C9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999" name="Text Box 8">
          <a:extLst>
            <a:ext uri="{FF2B5EF4-FFF2-40B4-BE49-F238E27FC236}">
              <a16:creationId xmlns:a16="http://schemas.microsoft.com/office/drawing/2014/main" id="{211097B6-9213-40CC-AB68-2E9909713C5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0" name="Text Box 9">
          <a:extLst>
            <a:ext uri="{FF2B5EF4-FFF2-40B4-BE49-F238E27FC236}">
              <a16:creationId xmlns:a16="http://schemas.microsoft.com/office/drawing/2014/main" id="{936F57DE-F28B-4E49-B93C-FB8AD9AD71F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119B2DA4-B863-4F8F-BDCE-051CDF032B9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2D9C8C7F-0CF8-474B-A6CD-A2CF72D8277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3" name="Text Box 8">
          <a:extLst>
            <a:ext uri="{FF2B5EF4-FFF2-40B4-BE49-F238E27FC236}">
              <a16:creationId xmlns:a16="http://schemas.microsoft.com/office/drawing/2014/main" id="{B8DEA19E-9CB2-4716-97A8-C7100E492DD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FE6EE474-63D8-4B31-9F62-E9F1EEBE3C3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44A9120F-A8DD-4099-953D-440C973F6E1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6" name="Text Box 9">
          <a:extLst>
            <a:ext uri="{FF2B5EF4-FFF2-40B4-BE49-F238E27FC236}">
              <a16:creationId xmlns:a16="http://schemas.microsoft.com/office/drawing/2014/main" id="{43D1DDA8-ABD8-4483-B5A5-2A7A3A1A8C2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7" name="Text Box 8">
          <a:extLst>
            <a:ext uri="{FF2B5EF4-FFF2-40B4-BE49-F238E27FC236}">
              <a16:creationId xmlns:a16="http://schemas.microsoft.com/office/drawing/2014/main" id="{885FC48D-4526-49AC-BE74-A60CDC292D6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C6627719-14A4-40BA-AD69-F644818713C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09" name="Text Box 8">
          <a:extLst>
            <a:ext uri="{FF2B5EF4-FFF2-40B4-BE49-F238E27FC236}">
              <a16:creationId xmlns:a16="http://schemas.microsoft.com/office/drawing/2014/main" id="{A96D9E9B-4879-47D5-AFAD-A233D4AEDFF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0" name="Text Box 9">
          <a:extLst>
            <a:ext uri="{FF2B5EF4-FFF2-40B4-BE49-F238E27FC236}">
              <a16:creationId xmlns:a16="http://schemas.microsoft.com/office/drawing/2014/main" id="{3715FEBD-1B20-481A-B864-3771CF6862E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id="{C9C29D50-3CF2-4B9F-82E2-3B80242C3E6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2" name="Text Box 9">
          <a:extLst>
            <a:ext uri="{FF2B5EF4-FFF2-40B4-BE49-F238E27FC236}">
              <a16:creationId xmlns:a16="http://schemas.microsoft.com/office/drawing/2014/main" id="{CDC7E977-C06E-4296-BBB0-8F5FA06337A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4D779EB6-9E82-4490-B817-C4018C1E83B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CD3F1E16-F755-4144-9139-7649929D513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5" name="Text Box 8">
          <a:extLst>
            <a:ext uri="{FF2B5EF4-FFF2-40B4-BE49-F238E27FC236}">
              <a16:creationId xmlns:a16="http://schemas.microsoft.com/office/drawing/2014/main" id="{70DF71D3-FAF8-43F7-9A95-BA3086C1287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6" name="Text Box 9">
          <a:extLst>
            <a:ext uri="{FF2B5EF4-FFF2-40B4-BE49-F238E27FC236}">
              <a16:creationId xmlns:a16="http://schemas.microsoft.com/office/drawing/2014/main" id="{14FF217F-61A2-41E8-9221-F1B9CE3361D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7" name="Text Box 8">
          <a:extLst>
            <a:ext uri="{FF2B5EF4-FFF2-40B4-BE49-F238E27FC236}">
              <a16:creationId xmlns:a16="http://schemas.microsoft.com/office/drawing/2014/main" id="{082D8DD9-73FB-4E04-8591-9777D73C061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8" name="Text Box 9">
          <a:extLst>
            <a:ext uri="{FF2B5EF4-FFF2-40B4-BE49-F238E27FC236}">
              <a16:creationId xmlns:a16="http://schemas.microsoft.com/office/drawing/2014/main" id="{99A97076-4AA3-4263-9D43-6A47E47A2E7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19" name="Text Box 8">
          <a:extLst>
            <a:ext uri="{FF2B5EF4-FFF2-40B4-BE49-F238E27FC236}">
              <a16:creationId xmlns:a16="http://schemas.microsoft.com/office/drawing/2014/main" id="{BC6E5858-E2E7-4890-911A-41A3F7F0377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0" name="Text Box 9">
          <a:extLst>
            <a:ext uri="{FF2B5EF4-FFF2-40B4-BE49-F238E27FC236}">
              <a16:creationId xmlns:a16="http://schemas.microsoft.com/office/drawing/2014/main" id="{B97B45F5-3525-46E9-924B-15C60006378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3C18655E-EA56-4BBB-A7E2-CCFBD424D8D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879FA220-F3E8-4458-B766-2E202404933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634E2757-CB70-4849-95B5-70BCBCD59A2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4" name="Text Box 9">
          <a:extLst>
            <a:ext uri="{FF2B5EF4-FFF2-40B4-BE49-F238E27FC236}">
              <a16:creationId xmlns:a16="http://schemas.microsoft.com/office/drawing/2014/main" id="{D013D0FA-E5FB-4512-B27A-DCA70F411BE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5" name="Text Box 8">
          <a:extLst>
            <a:ext uri="{FF2B5EF4-FFF2-40B4-BE49-F238E27FC236}">
              <a16:creationId xmlns:a16="http://schemas.microsoft.com/office/drawing/2014/main" id="{9BA4266E-8ED4-4E0A-B23E-20164F03DA8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6" name="Text Box 9">
          <a:extLst>
            <a:ext uri="{FF2B5EF4-FFF2-40B4-BE49-F238E27FC236}">
              <a16:creationId xmlns:a16="http://schemas.microsoft.com/office/drawing/2014/main" id="{B91F0834-506D-4EFB-A3DC-6B8FC9FB47D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7" name="Text Box 8">
          <a:extLst>
            <a:ext uri="{FF2B5EF4-FFF2-40B4-BE49-F238E27FC236}">
              <a16:creationId xmlns:a16="http://schemas.microsoft.com/office/drawing/2014/main" id="{B9C1FA2D-5B40-435A-8F33-EFBA02356FA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8" name="Text Box 9">
          <a:extLst>
            <a:ext uri="{FF2B5EF4-FFF2-40B4-BE49-F238E27FC236}">
              <a16:creationId xmlns:a16="http://schemas.microsoft.com/office/drawing/2014/main" id="{AAF93942-737D-4A37-8524-1C0A68C6617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29" name="Text Box 8">
          <a:extLst>
            <a:ext uri="{FF2B5EF4-FFF2-40B4-BE49-F238E27FC236}">
              <a16:creationId xmlns:a16="http://schemas.microsoft.com/office/drawing/2014/main" id="{05C11680-1B01-4B02-A83D-46E6A26A93E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0" name="Text Box 9">
          <a:extLst>
            <a:ext uri="{FF2B5EF4-FFF2-40B4-BE49-F238E27FC236}">
              <a16:creationId xmlns:a16="http://schemas.microsoft.com/office/drawing/2014/main" id="{FB58EBC3-14DA-41B4-A2E1-ACF316DFE6F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1" name="Text Box 8">
          <a:extLst>
            <a:ext uri="{FF2B5EF4-FFF2-40B4-BE49-F238E27FC236}">
              <a16:creationId xmlns:a16="http://schemas.microsoft.com/office/drawing/2014/main" id="{96E08517-9CBC-4283-B923-1E695FDBD74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2" name="Text Box 9">
          <a:extLst>
            <a:ext uri="{FF2B5EF4-FFF2-40B4-BE49-F238E27FC236}">
              <a16:creationId xmlns:a16="http://schemas.microsoft.com/office/drawing/2014/main" id="{8A095B70-2D51-4FF2-A519-7C46C41A605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3" name="Text Box 8">
          <a:extLst>
            <a:ext uri="{FF2B5EF4-FFF2-40B4-BE49-F238E27FC236}">
              <a16:creationId xmlns:a16="http://schemas.microsoft.com/office/drawing/2014/main" id="{95484E70-98DE-43C8-B5B2-B03E094F158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4" name="Text Box 9">
          <a:extLst>
            <a:ext uri="{FF2B5EF4-FFF2-40B4-BE49-F238E27FC236}">
              <a16:creationId xmlns:a16="http://schemas.microsoft.com/office/drawing/2014/main" id="{F8F9B303-7698-48F9-8DE0-F2E875B14B8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5" name="Text Box 8">
          <a:extLst>
            <a:ext uri="{FF2B5EF4-FFF2-40B4-BE49-F238E27FC236}">
              <a16:creationId xmlns:a16="http://schemas.microsoft.com/office/drawing/2014/main" id="{B92A8CA5-48E7-4AE4-80EA-4BDAF996C1F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6" name="Text Box 9">
          <a:extLst>
            <a:ext uri="{FF2B5EF4-FFF2-40B4-BE49-F238E27FC236}">
              <a16:creationId xmlns:a16="http://schemas.microsoft.com/office/drawing/2014/main" id="{C9AD5A0B-ABF9-46BD-B3DE-EA2A3574BA1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7" name="Text Box 8">
          <a:extLst>
            <a:ext uri="{FF2B5EF4-FFF2-40B4-BE49-F238E27FC236}">
              <a16:creationId xmlns:a16="http://schemas.microsoft.com/office/drawing/2014/main" id="{8076AD94-8AB3-47DA-85D5-2A042BF23B1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8" name="Text Box 9">
          <a:extLst>
            <a:ext uri="{FF2B5EF4-FFF2-40B4-BE49-F238E27FC236}">
              <a16:creationId xmlns:a16="http://schemas.microsoft.com/office/drawing/2014/main" id="{52C6948E-E744-4896-B072-E735AC52881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39" name="Text Box 8">
          <a:extLst>
            <a:ext uri="{FF2B5EF4-FFF2-40B4-BE49-F238E27FC236}">
              <a16:creationId xmlns:a16="http://schemas.microsoft.com/office/drawing/2014/main" id="{3724DE38-B492-4F47-83AF-C4BD7467CF7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0" name="Text Box 9">
          <a:extLst>
            <a:ext uri="{FF2B5EF4-FFF2-40B4-BE49-F238E27FC236}">
              <a16:creationId xmlns:a16="http://schemas.microsoft.com/office/drawing/2014/main" id="{6447CA4D-A17F-4B27-B78B-A6C0B6155E9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1" name="Text Box 8">
          <a:extLst>
            <a:ext uri="{FF2B5EF4-FFF2-40B4-BE49-F238E27FC236}">
              <a16:creationId xmlns:a16="http://schemas.microsoft.com/office/drawing/2014/main" id="{A87BE022-DEBC-4026-A08C-512299B312D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2" name="Text Box 9">
          <a:extLst>
            <a:ext uri="{FF2B5EF4-FFF2-40B4-BE49-F238E27FC236}">
              <a16:creationId xmlns:a16="http://schemas.microsoft.com/office/drawing/2014/main" id="{79CEE38D-F414-4BD9-BE7E-D5AED5A5295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3" name="Text Box 8">
          <a:extLst>
            <a:ext uri="{FF2B5EF4-FFF2-40B4-BE49-F238E27FC236}">
              <a16:creationId xmlns:a16="http://schemas.microsoft.com/office/drawing/2014/main" id="{F21DE0E1-6769-4AA1-9D0A-A89C3155B5D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4" name="Text Box 9">
          <a:extLst>
            <a:ext uri="{FF2B5EF4-FFF2-40B4-BE49-F238E27FC236}">
              <a16:creationId xmlns:a16="http://schemas.microsoft.com/office/drawing/2014/main" id="{C5940AF5-16E7-444D-8998-A5828F67302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5" name="Text Box 8">
          <a:extLst>
            <a:ext uri="{FF2B5EF4-FFF2-40B4-BE49-F238E27FC236}">
              <a16:creationId xmlns:a16="http://schemas.microsoft.com/office/drawing/2014/main" id="{BF4AB168-F778-45D9-B57C-3520D71C569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6" name="Text Box 9">
          <a:extLst>
            <a:ext uri="{FF2B5EF4-FFF2-40B4-BE49-F238E27FC236}">
              <a16:creationId xmlns:a16="http://schemas.microsoft.com/office/drawing/2014/main" id="{20B18739-8B0E-4194-9E8B-A32349DDC67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7" name="Text Box 8">
          <a:extLst>
            <a:ext uri="{FF2B5EF4-FFF2-40B4-BE49-F238E27FC236}">
              <a16:creationId xmlns:a16="http://schemas.microsoft.com/office/drawing/2014/main" id="{842BD0BF-4472-4CEB-9A9D-07BA19E6012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8" name="Text Box 9">
          <a:extLst>
            <a:ext uri="{FF2B5EF4-FFF2-40B4-BE49-F238E27FC236}">
              <a16:creationId xmlns:a16="http://schemas.microsoft.com/office/drawing/2014/main" id="{4744DEAC-8207-4B16-B364-A18C8C45C3B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49" name="Text Box 8">
          <a:extLst>
            <a:ext uri="{FF2B5EF4-FFF2-40B4-BE49-F238E27FC236}">
              <a16:creationId xmlns:a16="http://schemas.microsoft.com/office/drawing/2014/main" id="{E72EFA70-FBD0-4D9B-8E82-4EF9C855FE1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0" name="Text Box 9">
          <a:extLst>
            <a:ext uri="{FF2B5EF4-FFF2-40B4-BE49-F238E27FC236}">
              <a16:creationId xmlns:a16="http://schemas.microsoft.com/office/drawing/2014/main" id="{6F9B106B-C076-485B-B7A4-0D2B66F06B6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1" name="Text Box 8">
          <a:extLst>
            <a:ext uri="{FF2B5EF4-FFF2-40B4-BE49-F238E27FC236}">
              <a16:creationId xmlns:a16="http://schemas.microsoft.com/office/drawing/2014/main" id="{5A15A3C2-F297-40E4-9825-D366F2E6C65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91005302-EEB4-4E14-9AB8-52567758D10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3" name="Text Box 8">
          <a:extLst>
            <a:ext uri="{FF2B5EF4-FFF2-40B4-BE49-F238E27FC236}">
              <a16:creationId xmlns:a16="http://schemas.microsoft.com/office/drawing/2014/main" id="{08430869-9B91-4AEA-98CA-F93DF943A2C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054" name="Text Box 9">
          <a:extLst>
            <a:ext uri="{FF2B5EF4-FFF2-40B4-BE49-F238E27FC236}">
              <a16:creationId xmlns:a16="http://schemas.microsoft.com/office/drawing/2014/main" id="{CCF5818D-8584-433E-8AFE-DB426024E7C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55" name="Text Box 8">
          <a:extLst>
            <a:ext uri="{FF2B5EF4-FFF2-40B4-BE49-F238E27FC236}">
              <a16:creationId xmlns:a16="http://schemas.microsoft.com/office/drawing/2014/main" id="{B7377676-A7E4-4F86-97ED-56BAA930543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56" name="Text Box 9">
          <a:extLst>
            <a:ext uri="{FF2B5EF4-FFF2-40B4-BE49-F238E27FC236}">
              <a16:creationId xmlns:a16="http://schemas.microsoft.com/office/drawing/2014/main" id="{A43F2364-701F-4721-858D-CF550EE7420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BAB7ABC0-B131-4896-A673-E9E175EAB23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5D2FD8A9-9419-47AC-8DB2-89BB48AF247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59" name="Text Box 8">
          <a:extLst>
            <a:ext uri="{FF2B5EF4-FFF2-40B4-BE49-F238E27FC236}">
              <a16:creationId xmlns:a16="http://schemas.microsoft.com/office/drawing/2014/main" id="{908A101A-AA5D-42AE-ACEA-C1C798ACDC8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60" name="Text Box 9">
          <a:extLst>
            <a:ext uri="{FF2B5EF4-FFF2-40B4-BE49-F238E27FC236}">
              <a16:creationId xmlns:a16="http://schemas.microsoft.com/office/drawing/2014/main" id="{9F17F3C2-CCC7-4447-A5C5-4D79A486D0C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F2AA9C01-9F42-41A7-9CF5-E8C68A88BE5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62" name="Text Box 9">
          <a:extLst>
            <a:ext uri="{FF2B5EF4-FFF2-40B4-BE49-F238E27FC236}">
              <a16:creationId xmlns:a16="http://schemas.microsoft.com/office/drawing/2014/main" id="{CD6EC809-2E8F-44C2-8BB8-15BF2585FD7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63" name="Text Box 8">
          <a:extLst>
            <a:ext uri="{FF2B5EF4-FFF2-40B4-BE49-F238E27FC236}">
              <a16:creationId xmlns:a16="http://schemas.microsoft.com/office/drawing/2014/main" id="{94E4515B-6648-4F84-8EA5-9852F16A992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64" name="Text Box 9">
          <a:extLst>
            <a:ext uri="{FF2B5EF4-FFF2-40B4-BE49-F238E27FC236}">
              <a16:creationId xmlns:a16="http://schemas.microsoft.com/office/drawing/2014/main" id="{38D284B3-DD20-45C5-BBA6-F8A3B4068FD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65" name="Text Box 8">
          <a:extLst>
            <a:ext uri="{FF2B5EF4-FFF2-40B4-BE49-F238E27FC236}">
              <a16:creationId xmlns:a16="http://schemas.microsoft.com/office/drawing/2014/main" id="{911100A1-C10A-4F88-9598-CD308001851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66" name="Text Box 9">
          <a:extLst>
            <a:ext uri="{FF2B5EF4-FFF2-40B4-BE49-F238E27FC236}">
              <a16:creationId xmlns:a16="http://schemas.microsoft.com/office/drawing/2014/main" id="{BE2241DE-091A-443F-9646-10B475F0662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36803EB9-D9CA-476E-AA49-20466517433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7C8C2431-2CD1-4BFB-81D2-BD91B49258B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69" name="Text Box 8">
          <a:extLst>
            <a:ext uri="{FF2B5EF4-FFF2-40B4-BE49-F238E27FC236}">
              <a16:creationId xmlns:a16="http://schemas.microsoft.com/office/drawing/2014/main" id="{8A18C210-DFCC-4903-83C5-A440817AFC1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70" name="Text Box 9">
          <a:extLst>
            <a:ext uri="{FF2B5EF4-FFF2-40B4-BE49-F238E27FC236}">
              <a16:creationId xmlns:a16="http://schemas.microsoft.com/office/drawing/2014/main" id="{991F5907-0A8C-4AF8-A45E-C47C7F62E8C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17B01FC2-3DAC-46A3-837F-F7D05F2DC12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45B35041-3ED6-4798-800E-ACBB7B6960C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73" name="Text Box 8">
          <a:extLst>
            <a:ext uri="{FF2B5EF4-FFF2-40B4-BE49-F238E27FC236}">
              <a16:creationId xmlns:a16="http://schemas.microsoft.com/office/drawing/2014/main" id="{6F2D5A95-14D0-476E-8239-A669CF28C5E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74" name="Text Box 9">
          <a:extLst>
            <a:ext uri="{FF2B5EF4-FFF2-40B4-BE49-F238E27FC236}">
              <a16:creationId xmlns:a16="http://schemas.microsoft.com/office/drawing/2014/main" id="{8AC14D05-3934-43F2-BB0B-B5B3354C5CC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75" name="Text Box 8">
          <a:extLst>
            <a:ext uri="{FF2B5EF4-FFF2-40B4-BE49-F238E27FC236}">
              <a16:creationId xmlns:a16="http://schemas.microsoft.com/office/drawing/2014/main" id="{86E4CA90-7B7D-4EAE-B266-CFB73B2ABDD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76" name="Text Box 9">
          <a:extLst>
            <a:ext uri="{FF2B5EF4-FFF2-40B4-BE49-F238E27FC236}">
              <a16:creationId xmlns:a16="http://schemas.microsoft.com/office/drawing/2014/main" id="{C3A861E1-52F9-453E-ADD1-00AEE59E790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2CFE08E5-8467-47A6-916D-5549F8C9F11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48427CD4-58B7-4799-A926-4368A91C7CE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276225</xdr:rowOff>
    </xdr:to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00A26860-E841-46FF-BAEF-1DE3092E4F9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276225</xdr:rowOff>
    </xdr:to>
    <xdr:sp macro="" textlink="">
      <xdr:nvSpPr>
        <xdr:cNvPr id="1080" name="Text Box 9">
          <a:extLst>
            <a:ext uri="{FF2B5EF4-FFF2-40B4-BE49-F238E27FC236}">
              <a16:creationId xmlns:a16="http://schemas.microsoft.com/office/drawing/2014/main" id="{4DE7CE7A-FE20-4615-B2BE-F13B097AD6E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266700</xdr:rowOff>
    </xdr:to>
    <xdr:sp macro="" textlink="">
      <xdr:nvSpPr>
        <xdr:cNvPr id="1081" name="Text Box 8">
          <a:extLst>
            <a:ext uri="{FF2B5EF4-FFF2-40B4-BE49-F238E27FC236}">
              <a16:creationId xmlns:a16="http://schemas.microsoft.com/office/drawing/2014/main" id="{759EFAE4-A795-4B6C-9C50-9AD14C3A7E7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266700</xdr:rowOff>
    </xdr:to>
    <xdr:sp macro="" textlink="">
      <xdr:nvSpPr>
        <xdr:cNvPr id="1082" name="Text Box 9">
          <a:extLst>
            <a:ext uri="{FF2B5EF4-FFF2-40B4-BE49-F238E27FC236}">
              <a16:creationId xmlns:a16="http://schemas.microsoft.com/office/drawing/2014/main" id="{89AE6CF0-7FCE-40D7-9264-2847DA1E405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02FF25B2-99C4-42F4-B6AD-E6738241DAC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84" name="Text Box 9">
          <a:extLst>
            <a:ext uri="{FF2B5EF4-FFF2-40B4-BE49-F238E27FC236}">
              <a16:creationId xmlns:a16="http://schemas.microsoft.com/office/drawing/2014/main" id="{3E409615-446F-422D-A05C-2F41454B69D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92046B1D-0643-404E-87A6-31C404E85EE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3FA11A12-8C3B-498D-AA38-28A1054233C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87" name="Text Box 8">
          <a:extLst>
            <a:ext uri="{FF2B5EF4-FFF2-40B4-BE49-F238E27FC236}">
              <a16:creationId xmlns:a16="http://schemas.microsoft.com/office/drawing/2014/main" id="{DD10EA7E-758C-4579-B627-7AB8AAE5CA8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88" name="Text Box 9">
          <a:extLst>
            <a:ext uri="{FF2B5EF4-FFF2-40B4-BE49-F238E27FC236}">
              <a16:creationId xmlns:a16="http://schemas.microsoft.com/office/drawing/2014/main" id="{78B9D127-D117-4D5A-8A1F-59B5FD65752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89" name="Text Box 8">
          <a:extLst>
            <a:ext uri="{FF2B5EF4-FFF2-40B4-BE49-F238E27FC236}">
              <a16:creationId xmlns:a16="http://schemas.microsoft.com/office/drawing/2014/main" id="{93E21816-66C5-4501-934A-418F84226C2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090" name="Text Box 9">
          <a:extLst>
            <a:ext uri="{FF2B5EF4-FFF2-40B4-BE49-F238E27FC236}">
              <a16:creationId xmlns:a16="http://schemas.microsoft.com/office/drawing/2014/main" id="{58D70F11-BF49-4C27-B041-4658EF59CDF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91" name="Text Box 8">
          <a:extLst>
            <a:ext uri="{FF2B5EF4-FFF2-40B4-BE49-F238E27FC236}">
              <a16:creationId xmlns:a16="http://schemas.microsoft.com/office/drawing/2014/main" id="{BDC76EE4-8542-428C-BC6F-A4AEC3F4ADD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92" name="Text Box 9">
          <a:extLst>
            <a:ext uri="{FF2B5EF4-FFF2-40B4-BE49-F238E27FC236}">
              <a16:creationId xmlns:a16="http://schemas.microsoft.com/office/drawing/2014/main" id="{DF8FB187-1CCB-438E-8C57-1DE8D5EFE08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93" name="Text Box 8">
          <a:extLst>
            <a:ext uri="{FF2B5EF4-FFF2-40B4-BE49-F238E27FC236}">
              <a16:creationId xmlns:a16="http://schemas.microsoft.com/office/drawing/2014/main" id="{F0810E32-53FA-43CE-A2A2-C026EEFF71D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94" name="Text Box 9">
          <a:extLst>
            <a:ext uri="{FF2B5EF4-FFF2-40B4-BE49-F238E27FC236}">
              <a16:creationId xmlns:a16="http://schemas.microsoft.com/office/drawing/2014/main" id="{129E5DB6-8356-421D-B471-77741157179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id="{1F9CC298-3471-463E-B5B6-B5530600481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BC3DBD26-0B0C-4BFD-A099-91151D3AC4D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A8A378A9-7EF1-49F3-A96F-75EAC99EE7F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D76FEB76-A9CB-4362-8D70-6AA3ADCBE3B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099" name="Text Box 8">
          <a:extLst>
            <a:ext uri="{FF2B5EF4-FFF2-40B4-BE49-F238E27FC236}">
              <a16:creationId xmlns:a16="http://schemas.microsoft.com/office/drawing/2014/main" id="{7CDD27EA-FD2A-4142-9820-0EF704B4925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2A91823C-287E-4485-AC0F-3D0FB3E7C12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A0F75AF4-0FAD-4023-ABFD-33171A14B26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02" name="Text Box 9">
          <a:extLst>
            <a:ext uri="{FF2B5EF4-FFF2-40B4-BE49-F238E27FC236}">
              <a16:creationId xmlns:a16="http://schemas.microsoft.com/office/drawing/2014/main" id="{A128ABFC-3B7E-4180-AC5C-664A969E95F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5671315E-EB39-4DD7-A23A-E98708DA933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F108E493-C019-4E55-9FCB-0AACD482139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95759A0C-4606-4CC0-AE4A-E4D37EF731D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EADCC40E-ACC9-4FF9-B171-D908421B1B9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E6768695-EADC-4FCF-83F6-C79FA478B1B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08" name="Text Box 9">
          <a:extLst>
            <a:ext uri="{FF2B5EF4-FFF2-40B4-BE49-F238E27FC236}">
              <a16:creationId xmlns:a16="http://schemas.microsoft.com/office/drawing/2014/main" id="{91029A4E-9C2C-44CB-854C-E397537AAB6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0D0C2E8D-86F1-48E2-A461-4D2BACFDE2B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B0D82E97-E62E-4421-9503-E88B2B045D2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1782D8E4-D588-489E-895F-29C7FDD7316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2A28E89B-7344-408C-A145-6C5A5D9B2C6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13" name="Text Box 8">
          <a:extLst>
            <a:ext uri="{FF2B5EF4-FFF2-40B4-BE49-F238E27FC236}">
              <a16:creationId xmlns:a16="http://schemas.microsoft.com/office/drawing/2014/main" id="{4FC1FA4C-58AC-43E6-96CB-D1F76E36CF1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14" name="Text Box 9">
          <a:extLst>
            <a:ext uri="{FF2B5EF4-FFF2-40B4-BE49-F238E27FC236}">
              <a16:creationId xmlns:a16="http://schemas.microsoft.com/office/drawing/2014/main" id="{39D16AF0-4538-47D1-A556-65D8CD5C8F0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276225</xdr:rowOff>
    </xdr:to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54B5939A-3335-42BC-94E7-87737EE03B5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276225</xdr:rowOff>
    </xdr:to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F6572B7F-C7CB-46F0-A70D-7A8F36ECCCD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266700</xdr:rowOff>
    </xdr:to>
    <xdr:sp macro="" textlink="">
      <xdr:nvSpPr>
        <xdr:cNvPr id="1117" name="Text Box 8">
          <a:extLst>
            <a:ext uri="{FF2B5EF4-FFF2-40B4-BE49-F238E27FC236}">
              <a16:creationId xmlns:a16="http://schemas.microsoft.com/office/drawing/2014/main" id="{83117B6E-8AD0-4B7E-94F1-6342D2B1BD6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266700</xdr:rowOff>
    </xdr:to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AC700C57-A8E8-4A34-9284-B83E418D90E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19" name="Text Box 8">
          <a:extLst>
            <a:ext uri="{FF2B5EF4-FFF2-40B4-BE49-F238E27FC236}">
              <a16:creationId xmlns:a16="http://schemas.microsoft.com/office/drawing/2014/main" id="{BE33A5AF-19CD-4DCE-9E83-B3AC969E460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247650</xdr:rowOff>
    </xdr:to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6BC346F6-5C4B-4BDD-B868-3EACB1CC15B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C081CFAF-E4C2-4AF5-9B91-1C9850AA8EE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238125</xdr:rowOff>
    </xdr:to>
    <xdr:sp macro="" textlink="">
      <xdr:nvSpPr>
        <xdr:cNvPr id="1122" name="Text Box 9">
          <a:extLst>
            <a:ext uri="{FF2B5EF4-FFF2-40B4-BE49-F238E27FC236}">
              <a16:creationId xmlns:a16="http://schemas.microsoft.com/office/drawing/2014/main" id="{B8410532-D743-4012-B940-FAF1ECADFA1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123" name="Text Box 8">
          <a:extLst>
            <a:ext uri="{FF2B5EF4-FFF2-40B4-BE49-F238E27FC236}">
              <a16:creationId xmlns:a16="http://schemas.microsoft.com/office/drawing/2014/main" id="{34115DBD-04CB-4ABC-9653-54F602D0F15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228600</xdr:rowOff>
    </xdr:to>
    <xdr:sp macro="" textlink="">
      <xdr:nvSpPr>
        <xdr:cNvPr id="1124" name="Text Box 9">
          <a:extLst>
            <a:ext uri="{FF2B5EF4-FFF2-40B4-BE49-F238E27FC236}">
              <a16:creationId xmlns:a16="http://schemas.microsoft.com/office/drawing/2014/main" id="{48A04408-CAAC-4942-8B39-190A2B3CF25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7899888C-F1F3-40E3-9F86-AE75287CCBD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219075</xdr:rowOff>
    </xdr:to>
    <xdr:sp macro="" textlink="">
      <xdr:nvSpPr>
        <xdr:cNvPr id="1126" name="Text Box 9">
          <a:extLst>
            <a:ext uri="{FF2B5EF4-FFF2-40B4-BE49-F238E27FC236}">
              <a16:creationId xmlns:a16="http://schemas.microsoft.com/office/drawing/2014/main" id="{A92E2F8E-B4FD-4C44-AF8C-F661D5E12D2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27" name="Text Box 8">
          <a:extLst>
            <a:ext uri="{FF2B5EF4-FFF2-40B4-BE49-F238E27FC236}">
              <a16:creationId xmlns:a16="http://schemas.microsoft.com/office/drawing/2014/main" id="{561365F8-6AD1-4364-A111-9A4751CCC06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28" name="Text Box 9">
          <a:extLst>
            <a:ext uri="{FF2B5EF4-FFF2-40B4-BE49-F238E27FC236}">
              <a16:creationId xmlns:a16="http://schemas.microsoft.com/office/drawing/2014/main" id="{6AF9E59E-0F82-42BF-8701-09FFE8CFD78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29" name="Text Box 8">
          <a:extLst>
            <a:ext uri="{FF2B5EF4-FFF2-40B4-BE49-F238E27FC236}">
              <a16:creationId xmlns:a16="http://schemas.microsoft.com/office/drawing/2014/main" id="{D72D883C-C22A-4882-AEC8-A41F3CA7497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0" name="Text Box 9">
          <a:extLst>
            <a:ext uri="{FF2B5EF4-FFF2-40B4-BE49-F238E27FC236}">
              <a16:creationId xmlns:a16="http://schemas.microsoft.com/office/drawing/2014/main" id="{764B1EDF-BCDD-414B-AC95-0B4F8724603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27665EC2-6CE7-455A-9C12-3FC1C33AD13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72F25692-2684-4A59-B6BE-68218C8610F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3" name="Text Box 8">
          <a:extLst>
            <a:ext uri="{FF2B5EF4-FFF2-40B4-BE49-F238E27FC236}">
              <a16:creationId xmlns:a16="http://schemas.microsoft.com/office/drawing/2014/main" id="{F87986D2-B464-4B70-BEA4-4D564632911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4" name="Text Box 9">
          <a:extLst>
            <a:ext uri="{FF2B5EF4-FFF2-40B4-BE49-F238E27FC236}">
              <a16:creationId xmlns:a16="http://schemas.microsoft.com/office/drawing/2014/main" id="{8ABFB3B7-DB01-42E5-9B74-D3344E44E7C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5" name="Text Box 8">
          <a:extLst>
            <a:ext uri="{FF2B5EF4-FFF2-40B4-BE49-F238E27FC236}">
              <a16:creationId xmlns:a16="http://schemas.microsoft.com/office/drawing/2014/main" id="{AC046727-9385-4AC8-855B-76ED2D45F4F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9A9EE862-04E5-44A7-B2AD-BAC6E1E4C85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id="{FD36F467-9C58-434B-B2F7-DDE5EF7E61E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8" name="Text Box 9">
          <a:extLst>
            <a:ext uri="{FF2B5EF4-FFF2-40B4-BE49-F238E27FC236}">
              <a16:creationId xmlns:a16="http://schemas.microsoft.com/office/drawing/2014/main" id="{E8226F29-6096-4F28-B9A9-554CF4C1769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39" name="Text Box 8">
          <a:extLst>
            <a:ext uri="{FF2B5EF4-FFF2-40B4-BE49-F238E27FC236}">
              <a16:creationId xmlns:a16="http://schemas.microsoft.com/office/drawing/2014/main" id="{E94BCE64-8548-4387-8D1C-0F727A958D6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0" name="Text Box 9">
          <a:extLst>
            <a:ext uri="{FF2B5EF4-FFF2-40B4-BE49-F238E27FC236}">
              <a16:creationId xmlns:a16="http://schemas.microsoft.com/office/drawing/2014/main" id="{A39E02F1-ABD6-4EE9-B5F6-00763EB6157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9C22D05E-BF9D-48F8-9883-3374AD1F716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2" name="Text Box 9">
          <a:extLst>
            <a:ext uri="{FF2B5EF4-FFF2-40B4-BE49-F238E27FC236}">
              <a16:creationId xmlns:a16="http://schemas.microsoft.com/office/drawing/2014/main" id="{C02C3806-CBB4-4714-8DF9-F2493694F56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997C7509-08DA-41FB-BF08-BB5BDC5F820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D57B6144-010C-431A-94B7-3379180EE66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5" name="Text Box 8">
          <a:extLst>
            <a:ext uri="{FF2B5EF4-FFF2-40B4-BE49-F238E27FC236}">
              <a16:creationId xmlns:a16="http://schemas.microsoft.com/office/drawing/2014/main" id="{D9C3D066-E501-465F-B0FC-7EAACB04CFA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6" name="Text Box 9">
          <a:extLst>
            <a:ext uri="{FF2B5EF4-FFF2-40B4-BE49-F238E27FC236}">
              <a16:creationId xmlns:a16="http://schemas.microsoft.com/office/drawing/2014/main" id="{1DDAC7FA-A570-4FE9-9E60-C8C31E8DC72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78F40AD2-0860-474E-AAC4-705897F2F78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8" name="Text Box 9">
          <a:extLst>
            <a:ext uri="{FF2B5EF4-FFF2-40B4-BE49-F238E27FC236}">
              <a16:creationId xmlns:a16="http://schemas.microsoft.com/office/drawing/2014/main" id="{0E019D72-C796-4C8B-896C-1D06994D2F5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id="{0C1F33AA-192B-433A-8165-5EF25914513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866F5707-0E0F-4795-9B89-5972DA633FD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2ED0A754-15E2-4E83-8747-4BC79581F30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2" name="Text Box 9">
          <a:extLst>
            <a:ext uri="{FF2B5EF4-FFF2-40B4-BE49-F238E27FC236}">
              <a16:creationId xmlns:a16="http://schemas.microsoft.com/office/drawing/2014/main" id="{B36FFBB5-4116-457E-A157-4F58CDFFD77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3" name="Text Box 8">
          <a:extLst>
            <a:ext uri="{FF2B5EF4-FFF2-40B4-BE49-F238E27FC236}">
              <a16:creationId xmlns:a16="http://schemas.microsoft.com/office/drawing/2014/main" id="{C0BC8625-F0CE-409A-9E87-6BB0CCA600B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4" name="Text Box 9">
          <a:extLst>
            <a:ext uri="{FF2B5EF4-FFF2-40B4-BE49-F238E27FC236}">
              <a16:creationId xmlns:a16="http://schemas.microsoft.com/office/drawing/2014/main" id="{B09A77BB-5AE6-45B9-A892-5515D02A9F1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1915A66D-5E53-4EDA-AA4F-9A57E50220F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88198B7D-00BA-4282-BCAA-C40178216E7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7" name="Text Box 8">
          <a:extLst>
            <a:ext uri="{FF2B5EF4-FFF2-40B4-BE49-F238E27FC236}">
              <a16:creationId xmlns:a16="http://schemas.microsoft.com/office/drawing/2014/main" id="{EA230163-C60F-409D-A7E5-065786D83F5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8" name="Text Box 9">
          <a:extLst>
            <a:ext uri="{FF2B5EF4-FFF2-40B4-BE49-F238E27FC236}">
              <a16:creationId xmlns:a16="http://schemas.microsoft.com/office/drawing/2014/main" id="{B2365D76-CB9F-4824-B9E3-26FA31ECDF3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59" name="Text Box 8">
          <a:extLst>
            <a:ext uri="{FF2B5EF4-FFF2-40B4-BE49-F238E27FC236}">
              <a16:creationId xmlns:a16="http://schemas.microsoft.com/office/drawing/2014/main" id="{A7B9943F-AC7A-4121-9405-14B45DB0B5E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0" name="Text Box 9">
          <a:extLst>
            <a:ext uri="{FF2B5EF4-FFF2-40B4-BE49-F238E27FC236}">
              <a16:creationId xmlns:a16="http://schemas.microsoft.com/office/drawing/2014/main" id="{05A651B3-90B8-481A-846D-F6D3283E8FF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7044B410-C7A3-4032-BD44-ACAA0080EAF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2" name="Text Box 9">
          <a:extLst>
            <a:ext uri="{FF2B5EF4-FFF2-40B4-BE49-F238E27FC236}">
              <a16:creationId xmlns:a16="http://schemas.microsoft.com/office/drawing/2014/main" id="{C2BB7299-2BE0-42B8-9F9D-0DFABC95BB9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3" name="Text Box 8">
          <a:extLst>
            <a:ext uri="{FF2B5EF4-FFF2-40B4-BE49-F238E27FC236}">
              <a16:creationId xmlns:a16="http://schemas.microsoft.com/office/drawing/2014/main" id="{BE6566B0-07B3-4824-BB98-76CE5375E9B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4" name="Text Box 9">
          <a:extLst>
            <a:ext uri="{FF2B5EF4-FFF2-40B4-BE49-F238E27FC236}">
              <a16:creationId xmlns:a16="http://schemas.microsoft.com/office/drawing/2014/main" id="{B0CCEF4E-5A9D-4A91-95F9-C96A1CD0BCC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5" name="Text Box 8">
          <a:extLst>
            <a:ext uri="{FF2B5EF4-FFF2-40B4-BE49-F238E27FC236}">
              <a16:creationId xmlns:a16="http://schemas.microsoft.com/office/drawing/2014/main" id="{26DC303A-992F-493A-B8B7-50F66BECB50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6" name="Text Box 9">
          <a:extLst>
            <a:ext uri="{FF2B5EF4-FFF2-40B4-BE49-F238E27FC236}">
              <a16:creationId xmlns:a16="http://schemas.microsoft.com/office/drawing/2014/main" id="{D90DF6C7-7E12-40CE-873C-81C5C383A48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7" name="Text Box 8">
          <a:extLst>
            <a:ext uri="{FF2B5EF4-FFF2-40B4-BE49-F238E27FC236}">
              <a16:creationId xmlns:a16="http://schemas.microsoft.com/office/drawing/2014/main" id="{AFF47A3F-4B0E-4E6C-89BD-86F19C0C724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8" name="Text Box 9">
          <a:extLst>
            <a:ext uri="{FF2B5EF4-FFF2-40B4-BE49-F238E27FC236}">
              <a16:creationId xmlns:a16="http://schemas.microsoft.com/office/drawing/2014/main" id="{51BFF7FF-A2B1-44C9-981A-AC64D3FF101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69" name="Text Box 8">
          <a:extLst>
            <a:ext uri="{FF2B5EF4-FFF2-40B4-BE49-F238E27FC236}">
              <a16:creationId xmlns:a16="http://schemas.microsoft.com/office/drawing/2014/main" id="{0FCBC26F-A60C-46E7-B179-1E2AB65CCFF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0" name="Text Box 9">
          <a:extLst>
            <a:ext uri="{FF2B5EF4-FFF2-40B4-BE49-F238E27FC236}">
              <a16:creationId xmlns:a16="http://schemas.microsoft.com/office/drawing/2014/main" id="{3967F34E-CA32-41EF-87FC-94BAAA59DB5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1" name="Text Box 8">
          <a:extLst>
            <a:ext uri="{FF2B5EF4-FFF2-40B4-BE49-F238E27FC236}">
              <a16:creationId xmlns:a16="http://schemas.microsoft.com/office/drawing/2014/main" id="{62287E7C-FFA1-4386-BD66-271B6F5A1A7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2" name="Text Box 9">
          <a:extLst>
            <a:ext uri="{FF2B5EF4-FFF2-40B4-BE49-F238E27FC236}">
              <a16:creationId xmlns:a16="http://schemas.microsoft.com/office/drawing/2014/main" id="{D4109005-D2AE-4525-B107-BA8D587689F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3" name="Text Box 8">
          <a:extLst>
            <a:ext uri="{FF2B5EF4-FFF2-40B4-BE49-F238E27FC236}">
              <a16:creationId xmlns:a16="http://schemas.microsoft.com/office/drawing/2014/main" id="{C32669F9-F32D-4977-B9A7-7373466865C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4" name="Text Box 9">
          <a:extLst>
            <a:ext uri="{FF2B5EF4-FFF2-40B4-BE49-F238E27FC236}">
              <a16:creationId xmlns:a16="http://schemas.microsoft.com/office/drawing/2014/main" id="{4BF68E73-DBD7-43DA-BBCB-E37C7A3432A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id="{A35B3C0C-0BED-4FC5-9036-F34F787A6B1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6" name="Text Box 9">
          <a:extLst>
            <a:ext uri="{FF2B5EF4-FFF2-40B4-BE49-F238E27FC236}">
              <a16:creationId xmlns:a16="http://schemas.microsoft.com/office/drawing/2014/main" id="{9CB53C60-1A69-401C-A0AD-A6242DA9D6E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7" name="Text Box 8">
          <a:extLst>
            <a:ext uri="{FF2B5EF4-FFF2-40B4-BE49-F238E27FC236}">
              <a16:creationId xmlns:a16="http://schemas.microsoft.com/office/drawing/2014/main" id="{54AD9BE8-C80D-4A20-900A-EA15E6BC6F4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8" name="Text Box 9">
          <a:extLst>
            <a:ext uri="{FF2B5EF4-FFF2-40B4-BE49-F238E27FC236}">
              <a16:creationId xmlns:a16="http://schemas.microsoft.com/office/drawing/2014/main" id="{39ACF3EC-59AD-4C18-AA3C-DFC316EF1DF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6DBFA785-24F7-4973-8612-F9507E33C16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0" name="Text Box 9">
          <a:extLst>
            <a:ext uri="{FF2B5EF4-FFF2-40B4-BE49-F238E27FC236}">
              <a16:creationId xmlns:a16="http://schemas.microsoft.com/office/drawing/2014/main" id="{EF028347-97DD-4DB0-8DC2-EE30C478047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1" name="Text Box 8">
          <a:extLst>
            <a:ext uri="{FF2B5EF4-FFF2-40B4-BE49-F238E27FC236}">
              <a16:creationId xmlns:a16="http://schemas.microsoft.com/office/drawing/2014/main" id="{A75CE7F4-E180-4556-904E-7866B92D63D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2" name="Text Box 9">
          <a:extLst>
            <a:ext uri="{FF2B5EF4-FFF2-40B4-BE49-F238E27FC236}">
              <a16:creationId xmlns:a16="http://schemas.microsoft.com/office/drawing/2014/main" id="{2E65E045-5ACF-4BF2-BF7E-4765454415D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3" name="Text Box 8">
          <a:extLst>
            <a:ext uri="{FF2B5EF4-FFF2-40B4-BE49-F238E27FC236}">
              <a16:creationId xmlns:a16="http://schemas.microsoft.com/office/drawing/2014/main" id="{28FE3BA6-0752-4BF3-A8EA-E90B8B92734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4" name="Text Box 9">
          <a:extLst>
            <a:ext uri="{FF2B5EF4-FFF2-40B4-BE49-F238E27FC236}">
              <a16:creationId xmlns:a16="http://schemas.microsoft.com/office/drawing/2014/main" id="{3229F11F-D0AD-47A0-A7BA-5A2959AACE4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5" name="Text Box 8">
          <a:extLst>
            <a:ext uri="{FF2B5EF4-FFF2-40B4-BE49-F238E27FC236}">
              <a16:creationId xmlns:a16="http://schemas.microsoft.com/office/drawing/2014/main" id="{2801BA58-4E37-45A0-9265-977B94457EC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6" name="Text Box 9">
          <a:extLst>
            <a:ext uri="{FF2B5EF4-FFF2-40B4-BE49-F238E27FC236}">
              <a16:creationId xmlns:a16="http://schemas.microsoft.com/office/drawing/2014/main" id="{3DAEC4B0-C160-4D60-8D24-783FBF05DAB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7" name="Text Box 8">
          <a:extLst>
            <a:ext uri="{FF2B5EF4-FFF2-40B4-BE49-F238E27FC236}">
              <a16:creationId xmlns:a16="http://schemas.microsoft.com/office/drawing/2014/main" id="{DA899825-F67F-48E0-BD7B-183E0E9EC11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8" name="Text Box 9">
          <a:extLst>
            <a:ext uri="{FF2B5EF4-FFF2-40B4-BE49-F238E27FC236}">
              <a16:creationId xmlns:a16="http://schemas.microsoft.com/office/drawing/2014/main" id="{D0CB428D-44DC-4CD8-8C49-7E82916A469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89" name="Text Box 8">
          <a:extLst>
            <a:ext uri="{FF2B5EF4-FFF2-40B4-BE49-F238E27FC236}">
              <a16:creationId xmlns:a16="http://schemas.microsoft.com/office/drawing/2014/main" id="{226E780F-229A-429F-98BD-68437DCF87C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0" name="Text Box 9">
          <a:extLst>
            <a:ext uri="{FF2B5EF4-FFF2-40B4-BE49-F238E27FC236}">
              <a16:creationId xmlns:a16="http://schemas.microsoft.com/office/drawing/2014/main" id="{DE279C1B-508D-42F5-B92E-E96DE640062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id="{8A054A96-59E5-4339-8610-7249D4DF2B5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AC315A3A-CD9C-4ADA-ACD1-7B9386A6AC7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63CF7C45-DAEB-4CAD-A554-93CC78564E8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4" name="Text Box 9">
          <a:extLst>
            <a:ext uri="{FF2B5EF4-FFF2-40B4-BE49-F238E27FC236}">
              <a16:creationId xmlns:a16="http://schemas.microsoft.com/office/drawing/2014/main" id="{8CA62871-4B2C-4DA5-BAF3-AC184B5D9BF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5" name="Text Box 8">
          <a:extLst>
            <a:ext uri="{FF2B5EF4-FFF2-40B4-BE49-F238E27FC236}">
              <a16:creationId xmlns:a16="http://schemas.microsoft.com/office/drawing/2014/main" id="{CD096A39-3718-4A0C-8716-B71A84533D7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138716F6-9AAB-43FD-B256-C3DE9416BBD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9873B262-0579-45AF-91D0-9D2BEBB8D54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198" name="Text Box 9">
          <a:extLst>
            <a:ext uri="{FF2B5EF4-FFF2-40B4-BE49-F238E27FC236}">
              <a16:creationId xmlns:a16="http://schemas.microsoft.com/office/drawing/2014/main" id="{F128FAE8-DB38-4726-8BE3-1C1965AEE42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199" name="Text Box 8">
          <a:extLst>
            <a:ext uri="{FF2B5EF4-FFF2-40B4-BE49-F238E27FC236}">
              <a16:creationId xmlns:a16="http://schemas.microsoft.com/office/drawing/2014/main" id="{324CC589-3F83-4698-9E8C-DBAD194C6BB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0" name="Text Box 9">
          <a:extLst>
            <a:ext uri="{FF2B5EF4-FFF2-40B4-BE49-F238E27FC236}">
              <a16:creationId xmlns:a16="http://schemas.microsoft.com/office/drawing/2014/main" id="{B064188D-C8D2-4CDE-943C-BB44E70FA5F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1" name="Text Box 8">
          <a:extLst>
            <a:ext uri="{FF2B5EF4-FFF2-40B4-BE49-F238E27FC236}">
              <a16:creationId xmlns:a16="http://schemas.microsoft.com/office/drawing/2014/main" id="{FCBE0EBE-A254-48BA-B22D-372CFC503BC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2" name="Text Box 9">
          <a:extLst>
            <a:ext uri="{FF2B5EF4-FFF2-40B4-BE49-F238E27FC236}">
              <a16:creationId xmlns:a16="http://schemas.microsoft.com/office/drawing/2014/main" id="{A6EEEE22-6EB5-4FC6-9CB4-00DF09C2D21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3" name="Text Box 8">
          <a:extLst>
            <a:ext uri="{FF2B5EF4-FFF2-40B4-BE49-F238E27FC236}">
              <a16:creationId xmlns:a16="http://schemas.microsoft.com/office/drawing/2014/main" id="{9C7A35A1-E505-4B7B-907A-CE7D85847B9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4" name="Text Box 9">
          <a:extLst>
            <a:ext uri="{FF2B5EF4-FFF2-40B4-BE49-F238E27FC236}">
              <a16:creationId xmlns:a16="http://schemas.microsoft.com/office/drawing/2014/main" id="{AD01F769-076D-4C27-833C-884DA329FC3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5" name="Text Box 8">
          <a:extLst>
            <a:ext uri="{FF2B5EF4-FFF2-40B4-BE49-F238E27FC236}">
              <a16:creationId xmlns:a16="http://schemas.microsoft.com/office/drawing/2014/main" id="{0D551285-D397-45FE-A38A-2755A9CE9A6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6" name="Text Box 9">
          <a:extLst>
            <a:ext uri="{FF2B5EF4-FFF2-40B4-BE49-F238E27FC236}">
              <a16:creationId xmlns:a16="http://schemas.microsoft.com/office/drawing/2014/main" id="{25C49663-A001-4C54-B3AB-B1A0E5E43E8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7" name="Text Box 8">
          <a:extLst>
            <a:ext uri="{FF2B5EF4-FFF2-40B4-BE49-F238E27FC236}">
              <a16:creationId xmlns:a16="http://schemas.microsoft.com/office/drawing/2014/main" id="{5138FC26-09FE-41D0-AE8A-5ED213CA000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8" name="Text Box 9">
          <a:extLst>
            <a:ext uri="{FF2B5EF4-FFF2-40B4-BE49-F238E27FC236}">
              <a16:creationId xmlns:a16="http://schemas.microsoft.com/office/drawing/2014/main" id="{4E0CE86C-A5C2-4E3D-9F7B-9F34A03817A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09" name="Text Box 8">
          <a:extLst>
            <a:ext uri="{FF2B5EF4-FFF2-40B4-BE49-F238E27FC236}">
              <a16:creationId xmlns:a16="http://schemas.microsoft.com/office/drawing/2014/main" id="{8478C052-3231-44E5-86D1-14DAB852FEE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0" name="Text Box 9">
          <a:extLst>
            <a:ext uri="{FF2B5EF4-FFF2-40B4-BE49-F238E27FC236}">
              <a16:creationId xmlns:a16="http://schemas.microsoft.com/office/drawing/2014/main" id="{0734AE14-0259-4B3A-9198-A48359A924C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1" name="Text Box 8">
          <a:extLst>
            <a:ext uri="{FF2B5EF4-FFF2-40B4-BE49-F238E27FC236}">
              <a16:creationId xmlns:a16="http://schemas.microsoft.com/office/drawing/2014/main" id="{5F3CF405-EB34-4ADD-9144-9112F3268B3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2" name="Text Box 9">
          <a:extLst>
            <a:ext uri="{FF2B5EF4-FFF2-40B4-BE49-F238E27FC236}">
              <a16:creationId xmlns:a16="http://schemas.microsoft.com/office/drawing/2014/main" id="{6667EC2E-F4C0-4BEB-B244-D4AEB7A516A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3" name="Text Box 8">
          <a:extLst>
            <a:ext uri="{FF2B5EF4-FFF2-40B4-BE49-F238E27FC236}">
              <a16:creationId xmlns:a16="http://schemas.microsoft.com/office/drawing/2014/main" id="{33559AEC-3CFC-41E4-9D07-ECD41FE47C4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4" name="Text Box 9">
          <a:extLst>
            <a:ext uri="{FF2B5EF4-FFF2-40B4-BE49-F238E27FC236}">
              <a16:creationId xmlns:a16="http://schemas.microsoft.com/office/drawing/2014/main" id="{EEE0AF76-8EEB-47BB-BB2C-76BF6BCD0E2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5" name="Text Box 8">
          <a:extLst>
            <a:ext uri="{FF2B5EF4-FFF2-40B4-BE49-F238E27FC236}">
              <a16:creationId xmlns:a16="http://schemas.microsoft.com/office/drawing/2014/main" id="{74693A9D-3D96-4F48-9F8C-3F84B00495A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6" name="Text Box 9">
          <a:extLst>
            <a:ext uri="{FF2B5EF4-FFF2-40B4-BE49-F238E27FC236}">
              <a16:creationId xmlns:a16="http://schemas.microsoft.com/office/drawing/2014/main" id="{FB2D1D96-EE3A-47B3-8014-D223D93CB8D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7" name="Text Box 8">
          <a:extLst>
            <a:ext uri="{FF2B5EF4-FFF2-40B4-BE49-F238E27FC236}">
              <a16:creationId xmlns:a16="http://schemas.microsoft.com/office/drawing/2014/main" id="{3F90B4E4-A1CE-46AB-A4F3-157896AB069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8" name="Text Box 9">
          <a:extLst>
            <a:ext uri="{FF2B5EF4-FFF2-40B4-BE49-F238E27FC236}">
              <a16:creationId xmlns:a16="http://schemas.microsoft.com/office/drawing/2014/main" id="{A42CF4EB-4345-4D9B-BE36-088FBA34B5A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id="{878B5E55-E1AC-47EA-A196-F6ED452A6DF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0" name="Text Box 9">
          <a:extLst>
            <a:ext uri="{FF2B5EF4-FFF2-40B4-BE49-F238E27FC236}">
              <a16:creationId xmlns:a16="http://schemas.microsoft.com/office/drawing/2014/main" id="{40155DAD-D0A3-4A75-AC59-0C8392F5B22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1" name="Text Box 8">
          <a:extLst>
            <a:ext uri="{FF2B5EF4-FFF2-40B4-BE49-F238E27FC236}">
              <a16:creationId xmlns:a16="http://schemas.microsoft.com/office/drawing/2014/main" id="{A48388E9-43CF-4CD5-B47F-46F3737AE8A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2" name="Text Box 9">
          <a:extLst>
            <a:ext uri="{FF2B5EF4-FFF2-40B4-BE49-F238E27FC236}">
              <a16:creationId xmlns:a16="http://schemas.microsoft.com/office/drawing/2014/main" id="{2A68571F-8636-4207-A707-A8340CA0B19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3" name="Text Box 8">
          <a:extLst>
            <a:ext uri="{FF2B5EF4-FFF2-40B4-BE49-F238E27FC236}">
              <a16:creationId xmlns:a16="http://schemas.microsoft.com/office/drawing/2014/main" id="{466719A6-D376-4037-8627-334FD971F62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4" name="Text Box 9">
          <a:extLst>
            <a:ext uri="{FF2B5EF4-FFF2-40B4-BE49-F238E27FC236}">
              <a16:creationId xmlns:a16="http://schemas.microsoft.com/office/drawing/2014/main" id="{52678D68-9A2A-4879-9700-210B74D23E6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7FD8CE76-EDD5-47BE-BA38-1BE47EA72AC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6" name="Text Box 9">
          <a:extLst>
            <a:ext uri="{FF2B5EF4-FFF2-40B4-BE49-F238E27FC236}">
              <a16:creationId xmlns:a16="http://schemas.microsoft.com/office/drawing/2014/main" id="{AEDEDC7F-A4B7-4B08-BF32-BF54CBABD6D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7" name="Text Box 8">
          <a:extLst>
            <a:ext uri="{FF2B5EF4-FFF2-40B4-BE49-F238E27FC236}">
              <a16:creationId xmlns:a16="http://schemas.microsoft.com/office/drawing/2014/main" id="{4CDE989F-DFAC-41BE-8B19-47FFF06917C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8" name="Text Box 9">
          <a:extLst>
            <a:ext uri="{FF2B5EF4-FFF2-40B4-BE49-F238E27FC236}">
              <a16:creationId xmlns:a16="http://schemas.microsoft.com/office/drawing/2014/main" id="{AD284C06-244F-48C0-BC35-F327C1875F7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29" name="Text Box 8">
          <a:extLst>
            <a:ext uri="{FF2B5EF4-FFF2-40B4-BE49-F238E27FC236}">
              <a16:creationId xmlns:a16="http://schemas.microsoft.com/office/drawing/2014/main" id="{122C9140-81F2-434F-A497-46C56C882D7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0" name="Text Box 9">
          <a:extLst>
            <a:ext uri="{FF2B5EF4-FFF2-40B4-BE49-F238E27FC236}">
              <a16:creationId xmlns:a16="http://schemas.microsoft.com/office/drawing/2014/main" id="{C7BAFA9D-D07D-4580-8AF7-0A4724AC749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1" name="Text Box 8">
          <a:extLst>
            <a:ext uri="{FF2B5EF4-FFF2-40B4-BE49-F238E27FC236}">
              <a16:creationId xmlns:a16="http://schemas.microsoft.com/office/drawing/2014/main" id="{8C57775F-9367-4FFA-BA27-749A74A8E3D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2" name="Text Box 9">
          <a:extLst>
            <a:ext uri="{FF2B5EF4-FFF2-40B4-BE49-F238E27FC236}">
              <a16:creationId xmlns:a16="http://schemas.microsoft.com/office/drawing/2014/main" id="{83F07741-616F-4635-B5DA-DC64BB5ED1D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33B4A728-CB6A-4FB3-897B-50C6E2CA601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EED93ECB-996A-479D-B005-865245505D2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id="{9718085B-F6AC-4480-BF84-C4FC6B2E83F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6" name="Text Box 9">
          <a:extLst>
            <a:ext uri="{FF2B5EF4-FFF2-40B4-BE49-F238E27FC236}">
              <a16:creationId xmlns:a16="http://schemas.microsoft.com/office/drawing/2014/main" id="{75360DDE-0F85-4D88-8D4A-06C38CFB084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7" name="Text Box 8">
          <a:extLst>
            <a:ext uri="{FF2B5EF4-FFF2-40B4-BE49-F238E27FC236}">
              <a16:creationId xmlns:a16="http://schemas.microsoft.com/office/drawing/2014/main" id="{4DEEEF2E-6D45-484D-8D52-2F33ED92CE3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8" name="Text Box 9">
          <a:extLst>
            <a:ext uri="{FF2B5EF4-FFF2-40B4-BE49-F238E27FC236}">
              <a16:creationId xmlns:a16="http://schemas.microsoft.com/office/drawing/2014/main" id="{57B08642-7F91-4214-ABF1-FBDDBB677A5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21F0EB5D-AB42-4891-87BF-FE73981C12F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1C9CF0F3-A946-4DBA-9EFF-DEB77D29EFB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1" name="Text Box 8">
          <a:extLst>
            <a:ext uri="{FF2B5EF4-FFF2-40B4-BE49-F238E27FC236}">
              <a16:creationId xmlns:a16="http://schemas.microsoft.com/office/drawing/2014/main" id="{6C96D8B6-F6A3-4FD1-B18A-0E5E45E4185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2" name="Text Box 9">
          <a:extLst>
            <a:ext uri="{FF2B5EF4-FFF2-40B4-BE49-F238E27FC236}">
              <a16:creationId xmlns:a16="http://schemas.microsoft.com/office/drawing/2014/main" id="{32C41C10-99DA-4CF6-8155-8B8600C7AE3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3" name="Text Box 8">
          <a:extLst>
            <a:ext uri="{FF2B5EF4-FFF2-40B4-BE49-F238E27FC236}">
              <a16:creationId xmlns:a16="http://schemas.microsoft.com/office/drawing/2014/main" id="{A0103BF2-BD8D-482B-B0F3-50C8755215C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4" name="Text Box 9">
          <a:extLst>
            <a:ext uri="{FF2B5EF4-FFF2-40B4-BE49-F238E27FC236}">
              <a16:creationId xmlns:a16="http://schemas.microsoft.com/office/drawing/2014/main" id="{313941B3-8893-440E-B546-4422CA7ABA3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5" name="Text Box 8">
          <a:extLst>
            <a:ext uri="{FF2B5EF4-FFF2-40B4-BE49-F238E27FC236}">
              <a16:creationId xmlns:a16="http://schemas.microsoft.com/office/drawing/2014/main" id="{31C55BF3-BB5B-445E-A634-599F8328E72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6" name="Text Box 9">
          <a:extLst>
            <a:ext uri="{FF2B5EF4-FFF2-40B4-BE49-F238E27FC236}">
              <a16:creationId xmlns:a16="http://schemas.microsoft.com/office/drawing/2014/main" id="{B063A209-F11C-40C1-9D36-FD127B121BF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7" name="Text Box 8">
          <a:extLst>
            <a:ext uri="{FF2B5EF4-FFF2-40B4-BE49-F238E27FC236}">
              <a16:creationId xmlns:a16="http://schemas.microsoft.com/office/drawing/2014/main" id="{01CEF06F-CF80-4AC2-BBA4-64E89C43BDD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8" name="Text Box 9">
          <a:extLst>
            <a:ext uri="{FF2B5EF4-FFF2-40B4-BE49-F238E27FC236}">
              <a16:creationId xmlns:a16="http://schemas.microsoft.com/office/drawing/2014/main" id="{A43EC881-2E07-42EC-B5E1-6CE9A640734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3C117699-02CF-424E-9F16-387986C7226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75382F6B-B3D4-4D83-B30B-81A9C0739ED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608180AF-4E06-45A0-A50F-D9916CCFD18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45BC7825-413D-4F62-9217-4C86F4685CD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3" name="Text Box 8">
          <a:extLst>
            <a:ext uri="{FF2B5EF4-FFF2-40B4-BE49-F238E27FC236}">
              <a16:creationId xmlns:a16="http://schemas.microsoft.com/office/drawing/2014/main" id="{49699179-593E-4727-AC56-6BEEBB50677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4" name="Text Box 9">
          <a:extLst>
            <a:ext uri="{FF2B5EF4-FFF2-40B4-BE49-F238E27FC236}">
              <a16:creationId xmlns:a16="http://schemas.microsoft.com/office/drawing/2014/main" id="{36C2FBE0-9C5F-49C4-B10A-3DF36F14245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5" name="Text Box 8">
          <a:extLst>
            <a:ext uri="{FF2B5EF4-FFF2-40B4-BE49-F238E27FC236}">
              <a16:creationId xmlns:a16="http://schemas.microsoft.com/office/drawing/2014/main" id="{1790914B-FE45-4576-8157-460D0E8B39D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6" name="Text Box 9">
          <a:extLst>
            <a:ext uri="{FF2B5EF4-FFF2-40B4-BE49-F238E27FC236}">
              <a16:creationId xmlns:a16="http://schemas.microsoft.com/office/drawing/2014/main" id="{A56F4075-6189-49FC-932E-C06A7BB4436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F1896899-6924-4C07-A83E-1B2ABD17B1E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B07DDF0A-553D-46A8-8275-E1761E0D32C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59" name="Text Box 8">
          <a:extLst>
            <a:ext uri="{FF2B5EF4-FFF2-40B4-BE49-F238E27FC236}">
              <a16:creationId xmlns:a16="http://schemas.microsoft.com/office/drawing/2014/main" id="{7A817ED0-16F3-4A92-B86D-159DE1A0A23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0" name="Text Box 9">
          <a:extLst>
            <a:ext uri="{FF2B5EF4-FFF2-40B4-BE49-F238E27FC236}">
              <a16:creationId xmlns:a16="http://schemas.microsoft.com/office/drawing/2014/main" id="{77D8F9C8-EE21-4691-B41E-AB0D7549D00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1" name="Text Box 8">
          <a:extLst>
            <a:ext uri="{FF2B5EF4-FFF2-40B4-BE49-F238E27FC236}">
              <a16:creationId xmlns:a16="http://schemas.microsoft.com/office/drawing/2014/main" id="{600D2512-C653-4E74-941F-1224BA291C6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2" name="Text Box 9">
          <a:extLst>
            <a:ext uri="{FF2B5EF4-FFF2-40B4-BE49-F238E27FC236}">
              <a16:creationId xmlns:a16="http://schemas.microsoft.com/office/drawing/2014/main" id="{26498C8B-54B1-4EEE-A590-54ABEFA2E60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id="{FC56F9F3-E710-4E3F-8A91-9383F1A2D71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C0DBB066-E4A3-4179-BFC9-B591298CCF3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678F5848-6508-4028-9DEF-2FA8079A60C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6" name="Text Box 9">
          <a:extLst>
            <a:ext uri="{FF2B5EF4-FFF2-40B4-BE49-F238E27FC236}">
              <a16:creationId xmlns:a16="http://schemas.microsoft.com/office/drawing/2014/main" id="{8EA8F2CC-4D8C-4ABC-B6EF-BEBFAF7C808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7" name="Text Box 8">
          <a:extLst>
            <a:ext uri="{FF2B5EF4-FFF2-40B4-BE49-F238E27FC236}">
              <a16:creationId xmlns:a16="http://schemas.microsoft.com/office/drawing/2014/main" id="{981A75C0-1A61-4016-B739-DBC5AE86AFE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8" name="Text Box 9">
          <a:extLst>
            <a:ext uri="{FF2B5EF4-FFF2-40B4-BE49-F238E27FC236}">
              <a16:creationId xmlns:a16="http://schemas.microsoft.com/office/drawing/2014/main" id="{75BCC7A1-5E8F-440B-A017-D2B228C0294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69" name="Text Box 8">
          <a:extLst>
            <a:ext uri="{FF2B5EF4-FFF2-40B4-BE49-F238E27FC236}">
              <a16:creationId xmlns:a16="http://schemas.microsoft.com/office/drawing/2014/main" id="{68DDF8D0-A685-4CAB-A15B-9256943CB56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270" name="Text Box 9">
          <a:extLst>
            <a:ext uri="{FF2B5EF4-FFF2-40B4-BE49-F238E27FC236}">
              <a16:creationId xmlns:a16="http://schemas.microsoft.com/office/drawing/2014/main" id="{AE073960-C6CF-4E33-BAD3-BF59788ADA5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1" name="Text Box 8">
          <a:extLst>
            <a:ext uri="{FF2B5EF4-FFF2-40B4-BE49-F238E27FC236}">
              <a16:creationId xmlns:a16="http://schemas.microsoft.com/office/drawing/2014/main" id="{79A8E5F2-3FD0-418F-94B3-7C8EC80FA4D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2" name="Text Box 9">
          <a:extLst>
            <a:ext uri="{FF2B5EF4-FFF2-40B4-BE49-F238E27FC236}">
              <a16:creationId xmlns:a16="http://schemas.microsoft.com/office/drawing/2014/main" id="{A542B042-0AA0-42F2-8E7E-7D18D789BF5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3" name="Text Box 8">
          <a:extLst>
            <a:ext uri="{FF2B5EF4-FFF2-40B4-BE49-F238E27FC236}">
              <a16:creationId xmlns:a16="http://schemas.microsoft.com/office/drawing/2014/main" id="{2AC13FE2-6467-477B-89EC-9D1A6BCAC9B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4" name="Text Box 9">
          <a:extLst>
            <a:ext uri="{FF2B5EF4-FFF2-40B4-BE49-F238E27FC236}">
              <a16:creationId xmlns:a16="http://schemas.microsoft.com/office/drawing/2014/main" id="{9471E094-C699-4D61-A07A-BFE1B8314FD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id="{D74A36D4-32D9-44AA-8722-96F88DD506B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6" name="Text Box 9">
          <a:extLst>
            <a:ext uri="{FF2B5EF4-FFF2-40B4-BE49-F238E27FC236}">
              <a16:creationId xmlns:a16="http://schemas.microsoft.com/office/drawing/2014/main" id="{F15866A2-7608-4160-8F78-B88AC722184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7" name="Text Box 8">
          <a:extLst>
            <a:ext uri="{FF2B5EF4-FFF2-40B4-BE49-F238E27FC236}">
              <a16:creationId xmlns:a16="http://schemas.microsoft.com/office/drawing/2014/main" id="{79E50689-224F-40DB-91A8-7AAA63D19D4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8" name="Text Box 9">
          <a:extLst>
            <a:ext uri="{FF2B5EF4-FFF2-40B4-BE49-F238E27FC236}">
              <a16:creationId xmlns:a16="http://schemas.microsoft.com/office/drawing/2014/main" id="{21786963-C928-470B-B9B5-1F43DEF838C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79" name="Text Box 8">
          <a:extLst>
            <a:ext uri="{FF2B5EF4-FFF2-40B4-BE49-F238E27FC236}">
              <a16:creationId xmlns:a16="http://schemas.microsoft.com/office/drawing/2014/main" id="{92878125-1BC4-469C-BB42-75AD5E924C8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0" name="Text Box 9">
          <a:extLst>
            <a:ext uri="{FF2B5EF4-FFF2-40B4-BE49-F238E27FC236}">
              <a16:creationId xmlns:a16="http://schemas.microsoft.com/office/drawing/2014/main" id="{12B560A0-1797-4ED1-A2BF-3F6DE5415D3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id="{EFB4AC1D-7858-4C2D-A239-011363FB717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id="{073261F3-D4C0-4DA4-8455-6A14E5B4EDD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3" name="Text Box 8">
          <a:extLst>
            <a:ext uri="{FF2B5EF4-FFF2-40B4-BE49-F238E27FC236}">
              <a16:creationId xmlns:a16="http://schemas.microsoft.com/office/drawing/2014/main" id="{9EA6D2B7-790D-4AB2-A774-45D42E2FDB1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4" name="Text Box 9">
          <a:extLst>
            <a:ext uri="{FF2B5EF4-FFF2-40B4-BE49-F238E27FC236}">
              <a16:creationId xmlns:a16="http://schemas.microsoft.com/office/drawing/2014/main" id="{567975EF-478F-4BEB-9D57-D0AAF92CFBE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id="{B070C510-03CC-4A89-B124-CA683B7BE18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6" name="Text Box 9">
          <a:extLst>
            <a:ext uri="{FF2B5EF4-FFF2-40B4-BE49-F238E27FC236}">
              <a16:creationId xmlns:a16="http://schemas.microsoft.com/office/drawing/2014/main" id="{2E591BF3-C70D-4721-8B02-7F4A01B1E43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7" name="Text Box 8">
          <a:extLst>
            <a:ext uri="{FF2B5EF4-FFF2-40B4-BE49-F238E27FC236}">
              <a16:creationId xmlns:a16="http://schemas.microsoft.com/office/drawing/2014/main" id="{E269F61A-BDC7-44CA-9312-35FA13C5334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8" name="Text Box 9">
          <a:extLst>
            <a:ext uri="{FF2B5EF4-FFF2-40B4-BE49-F238E27FC236}">
              <a16:creationId xmlns:a16="http://schemas.microsoft.com/office/drawing/2014/main" id="{7BDCAB79-43D5-4712-A055-86C8A62E39A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4610BCEF-BB97-433D-AA6C-784F47B0B26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0BFF3424-A006-40A5-B9FE-B37B9FA597C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1" name="Text Box 8">
          <a:extLst>
            <a:ext uri="{FF2B5EF4-FFF2-40B4-BE49-F238E27FC236}">
              <a16:creationId xmlns:a16="http://schemas.microsoft.com/office/drawing/2014/main" id="{47F78540-1097-4E30-A4E3-3F2998418AB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2" name="Text Box 9">
          <a:extLst>
            <a:ext uri="{FF2B5EF4-FFF2-40B4-BE49-F238E27FC236}">
              <a16:creationId xmlns:a16="http://schemas.microsoft.com/office/drawing/2014/main" id="{7D6EC8CE-A1A6-4588-A763-86B638C9527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3" name="Text Box 8">
          <a:extLst>
            <a:ext uri="{FF2B5EF4-FFF2-40B4-BE49-F238E27FC236}">
              <a16:creationId xmlns:a16="http://schemas.microsoft.com/office/drawing/2014/main" id="{BC600DE9-DBE5-4897-986E-E5EA27822BC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4" name="Text Box 9">
          <a:extLst>
            <a:ext uri="{FF2B5EF4-FFF2-40B4-BE49-F238E27FC236}">
              <a16:creationId xmlns:a16="http://schemas.microsoft.com/office/drawing/2014/main" id="{91462929-5F21-4482-929F-C0295E1FB4A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5" name="Text Box 8">
          <a:extLst>
            <a:ext uri="{FF2B5EF4-FFF2-40B4-BE49-F238E27FC236}">
              <a16:creationId xmlns:a16="http://schemas.microsoft.com/office/drawing/2014/main" id="{AD73501D-C580-493B-8125-1094E8FF937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508A976B-0CE5-440A-85DF-7ED96FE6E1B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7" name="Text Box 8">
          <a:extLst>
            <a:ext uri="{FF2B5EF4-FFF2-40B4-BE49-F238E27FC236}">
              <a16:creationId xmlns:a16="http://schemas.microsoft.com/office/drawing/2014/main" id="{26D8E667-CE9F-4C87-AF5B-462D0CBB19C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8" name="Text Box 9">
          <a:extLst>
            <a:ext uri="{FF2B5EF4-FFF2-40B4-BE49-F238E27FC236}">
              <a16:creationId xmlns:a16="http://schemas.microsoft.com/office/drawing/2014/main" id="{3EEC99E0-A5F9-48A8-A89B-AF21A4FB2CC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299" name="Text Box 8">
          <a:extLst>
            <a:ext uri="{FF2B5EF4-FFF2-40B4-BE49-F238E27FC236}">
              <a16:creationId xmlns:a16="http://schemas.microsoft.com/office/drawing/2014/main" id="{33F61CE8-3D42-4EB3-B4AE-A8257B1E71C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2BF8A064-CDB9-4E51-9E55-3B2053C4C4E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7E2B3428-62DF-47A6-A7FF-404CD11AF48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2" name="Text Box 9">
          <a:extLst>
            <a:ext uri="{FF2B5EF4-FFF2-40B4-BE49-F238E27FC236}">
              <a16:creationId xmlns:a16="http://schemas.microsoft.com/office/drawing/2014/main" id="{ACBA2788-083B-4091-97C9-82F8D113A14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3" name="Text Box 8">
          <a:extLst>
            <a:ext uri="{FF2B5EF4-FFF2-40B4-BE49-F238E27FC236}">
              <a16:creationId xmlns:a16="http://schemas.microsoft.com/office/drawing/2014/main" id="{1E222675-D5CE-4AD0-B660-B6B08695DD2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DE155567-CE90-40D8-AC17-396EF7D786B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E9E9BF01-42FB-4EC5-A020-18150B76487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CBF316FB-CBC8-44BB-85D6-98C0E82277C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9728D9E4-06A2-4D7C-A967-D023365D7CC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D1D66BB7-2EC5-44AD-B5D0-B681B017BC7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09" name="Text Box 8">
          <a:extLst>
            <a:ext uri="{FF2B5EF4-FFF2-40B4-BE49-F238E27FC236}">
              <a16:creationId xmlns:a16="http://schemas.microsoft.com/office/drawing/2014/main" id="{9A3248A0-D4FB-4534-9DD2-0B0B375247E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0" name="Text Box 9">
          <a:extLst>
            <a:ext uri="{FF2B5EF4-FFF2-40B4-BE49-F238E27FC236}">
              <a16:creationId xmlns:a16="http://schemas.microsoft.com/office/drawing/2014/main" id="{356AA373-96BF-4F84-8A09-8660AB9AC07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1" name="Text Box 8">
          <a:extLst>
            <a:ext uri="{FF2B5EF4-FFF2-40B4-BE49-F238E27FC236}">
              <a16:creationId xmlns:a16="http://schemas.microsoft.com/office/drawing/2014/main" id="{0660F11D-8D0E-4710-A007-257A10CDB40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2" name="Text Box 9">
          <a:extLst>
            <a:ext uri="{FF2B5EF4-FFF2-40B4-BE49-F238E27FC236}">
              <a16:creationId xmlns:a16="http://schemas.microsoft.com/office/drawing/2014/main" id="{02340EC9-02B8-4F1E-BFB7-67E6EC31EEF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3" name="Text Box 8">
          <a:extLst>
            <a:ext uri="{FF2B5EF4-FFF2-40B4-BE49-F238E27FC236}">
              <a16:creationId xmlns:a16="http://schemas.microsoft.com/office/drawing/2014/main" id="{8BC11F60-2352-4C6B-ADA4-5F0E023DA4E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4" name="Text Box 9">
          <a:extLst>
            <a:ext uri="{FF2B5EF4-FFF2-40B4-BE49-F238E27FC236}">
              <a16:creationId xmlns:a16="http://schemas.microsoft.com/office/drawing/2014/main" id="{EDB0CAE3-B53C-49A5-B11E-BFE657A9775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5" name="Text Box 8">
          <a:extLst>
            <a:ext uri="{FF2B5EF4-FFF2-40B4-BE49-F238E27FC236}">
              <a16:creationId xmlns:a16="http://schemas.microsoft.com/office/drawing/2014/main" id="{CC3225EB-3759-440F-AD41-6100DD7944F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3C419E63-2FBC-4FB6-B014-D6839AAF50F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7" name="Text Box 8">
          <a:extLst>
            <a:ext uri="{FF2B5EF4-FFF2-40B4-BE49-F238E27FC236}">
              <a16:creationId xmlns:a16="http://schemas.microsoft.com/office/drawing/2014/main" id="{88E82585-EC75-4A3C-B403-6EFF9373C73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8" name="Text Box 9">
          <a:extLst>
            <a:ext uri="{FF2B5EF4-FFF2-40B4-BE49-F238E27FC236}">
              <a16:creationId xmlns:a16="http://schemas.microsoft.com/office/drawing/2014/main" id="{DC5724E5-7FAA-4473-94AE-3D0209C3807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19" name="Text Box 8">
          <a:extLst>
            <a:ext uri="{FF2B5EF4-FFF2-40B4-BE49-F238E27FC236}">
              <a16:creationId xmlns:a16="http://schemas.microsoft.com/office/drawing/2014/main" id="{88192730-987D-4D61-96E6-377D705C54B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0" name="Text Box 9">
          <a:extLst>
            <a:ext uri="{FF2B5EF4-FFF2-40B4-BE49-F238E27FC236}">
              <a16:creationId xmlns:a16="http://schemas.microsoft.com/office/drawing/2014/main" id="{C6BCBB7B-A5C9-4B08-975D-6E779DE65D7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1" name="Text Box 8">
          <a:extLst>
            <a:ext uri="{FF2B5EF4-FFF2-40B4-BE49-F238E27FC236}">
              <a16:creationId xmlns:a16="http://schemas.microsoft.com/office/drawing/2014/main" id="{4CC7B36F-6A41-487F-A6C2-E75F9DC0489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2" name="Text Box 9">
          <a:extLst>
            <a:ext uri="{FF2B5EF4-FFF2-40B4-BE49-F238E27FC236}">
              <a16:creationId xmlns:a16="http://schemas.microsoft.com/office/drawing/2014/main" id="{D62CA4B4-F57F-43DE-AA45-EF6BC0BD35C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3" name="Text Box 8">
          <a:extLst>
            <a:ext uri="{FF2B5EF4-FFF2-40B4-BE49-F238E27FC236}">
              <a16:creationId xmlns:a16="http://schemas.microsoft.com/office/drawing/2014/main" id="{CBDEBBB0-D883-4D29-9903-9D3D6B06F01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4" name="Text Box 9">
          <a:extLst>
            <a:ext uri="{FF2B5EF4-FFF2-40B4-BE49-F238E27FC236}">
              <a16:creationId xmlns:a16="http://schemas.microsoft.com/office/drawing/2014/main" id="{04A558FD-CD07-4F44-ABE3-4AAE9C7DB7F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5" name="Text Box 8">
          <a:extLst>
            <a:ext uri="{FF2B5EF4-FFF2-40B4-BE49-F238E27FC236}">
              <a16:creationId xmlns:a16="http://schemas.microsoft.com/office/drawing/2014/main" id="{21DDCAF1-5E2E-4198-8102-8F6F63FB10C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6" name="Text Box 9">
          <a:extLst>
            <a:ext uri="{FF2B5EF4-FFF2-40B4-BE49-F238E27FC236}">
              <a16:creationId xmlns:a16="http://schemas.microsoft.com/office/drawing/2014/main" id="{86A3FCF2-7864-48A4-BC8A-F411E7C58D6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7" name="Text Box 8">
          <a:extLst>
            <a:ext uri="{FF2B5EF4-FFF2-40B4-BE49-F238E27FC236}">
              <a16:creationId xmlns:a16="http://schemas.microsoft.com/office/drawing/2014/main" id="{167D7A63-1E32-4DB8-B1F7-F2921E2A9EB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8" name="Text Box 9">
          <a:extLst>
            <a:ext uri="{FF2B5EF4-FFF2-40B4-BE49-F238E27FC236}">
              <a16:creationId xmlns:a16="http://schemas.microsoft.com/office/drawing/2014/main" id="{6AF9B0C0-0D2C-4F49-B20E-908F081880C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29" name="Text Box 8">
          <a:extLst>
            <a:ext uri="{FF2B5EF4-FFF2-40B4-BE49-F238E27FC236}">
              <a16:creationId xmlns:a16="http://schemas.microsoft.com/office/drawing/2014/main" id="{C6607F8B-576F-43B2-B21A-3788BAC223A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0" name="Text Box 9">
          <a:extLst>
            <a:ext uri="{FF2B5EF4-FFF2-40B4-BE49-F238E27FC236}">
              <a16:creationId xmlns:a16="http://schemas.microsoft.com/office/drawing/2014/main" id="{27C59157-208A-4266-A7BA-45873A09FBF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1" name="Text Box 8">
          <a:extLst>
            <a:ext uri="{FF2B5EF4-FFF2-40B4-BE49-F238E27FC236}">
              <a16:creationId xmlns:a16="http://schemas.microsoft.com/office/drawing/2014/main" id="{ADBEC38B-08B2-419E-AF1B-5534C9AC50A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2" name="Text Box 9">
          <a:extLst>
            <a:ext uri="{FF2B5EF4-FFF2-40B4-BE49-F238E27FC236}">
              <a16:creationId xmlns:a16="http://schemas.microsoft.com/office/drawing/2014/main" id="{A7A1AF1E-E9B9-4118-9056-05AC45C6A5D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id="{D99C62C3-B7ED-472E-ACB7-DBBDFD41526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4" name="Text Box 9">
          <a:extLst>
            <a:ext uri="{FF2B5EF4-FFF2-40B4-BE49-F238E27FC236}">
              <a16:creationId xmlns:a16="http://schemas.microsoft.com/office/drawing/2014/main" id="{8C4E051B-C6B0-448C-8699-CF3BBBBEF67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id="{19C460D8-93FC-477F-959A-18FC2ED97BD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id="{76832A0F-3034-4D90-BD30-F5EDBB8D6A5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7" name="Text Box 8">
          <a:extLst>
            <a:ext uri="{FF2B5EF4-FFF2-40B4-BE49-F238E27FC236}">
              <a16:creationId xmlns:a16="http://schemas.microsoft.com/office/drawing/2014/main" id="{E26B06DB-8A49-4B88-851F-5A4F1DEC0AE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8" name="Text Box 9">
          <a:extLst>
            <a:ext uri="{FF2B5EF4-FFF2-40B4-BE49-F238E27FC236}">
              <a16:creationId xmlns:a16="http://schemas.microsoft.com/office/drawing/2014/main" id="{79A20A0C-A487-410A-83B8-9D1217AF5DD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76935258-0724-4A3B-8498-1649F540B10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3A6AF0C0-0728-46D0-A3CE-89F5EB6AA25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id="{DB2F22B9-FD6B-4221-ACE3-6DDC12C17D4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80</xdr:row>
      <xdr:rowOff>809625</xdr:rowOff>
    </xdr:to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id="{D818B985-62A9-4C3E-AE0B-4E36C48A215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43" name="Text Box 8">
          <a:extLst>
            <a:ext uri="{FF2B5EF4-FFF2-40B4-BE49-F238E27FC236}">
              <a16:creationId xmlns:a16="http://schemas.microsoft.com/office/drawing/2014/main" id="{A68F105B-3323-44C2-8555-453B10031B0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44" name="Text Box 9">
          <a:extLst>
            <a:ext uri="{FF2B5EF4-FFF2-40B4-BE49-F238E27FC236}">
              <a16:creationId xmlns:a16="http://schemas.microsoft.com/office/drawing/2014/main" id="{D327FA21-7785-4E6A-A8C6-47381977A97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id="{4F195F9D-259E-446E-BE59-118D7293944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787F2F7A-3B64-45EE-9A16-DFFD879D148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47" name="Text Box 8">
          <a:extLst>
            <a:ext uri="{FF2B5EF4-FFF2-40B4-BE49-F238E27FC236}">
              <a16:creationId xmlns:a16="http://schemas.microsoft.com/office/drawing/2014/main" id="{0C41F7EC-BE43-4DEA-90F4-5017D874891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48" name="Text Box 9">
          <a:extLst>
            <a:ext uri="{FF2B5EF4-FFF2-40B4-BE49-F238E27FC236}">
              <a16:creationId xmlns:a16="http://schemas.microsoft.com/office/drawing/2014/main" id="{3ED500A4-4E62-4F60-BC5A-2E1D91D451F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49" name="Text Box 8">
          <a:extLst>
            <a:ext uri="{FF2B5EF4-FFF2-40B4-BE49-F238E27FC236}">
              <a16:creationId xmlns:a16="http://schemas.microsoft.com/office/drawing/2014/main" id="{1E30F106-58F3-4208-9C23-07AC01C373B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0" name="Text Box 9">
          <a:extLst>
            <a:ext uri="{FF2B5EF4-FFF2-40B4-BE49-F238E27FC236}">
              <a16:creationId xmlns:a16="http://schemas.microsoft.com/office/drawing/2014/main" id="{2D4A4A3A-94F1-4A9F-AF70-27B8F242521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id="{8EC056F0-1E95-4878-B19E-5A11EF0E58D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2" name="Text Box 9">
          <a:extLst>
            <a:ext uri="{FF2B5EF4-FFF2-40B4-BE49-F238E27FC236}">
              <a16:creationId xmlns:a16="http://schemas.microsoft.com/office/drawing/2014/main" id="{B0AA78BC-9716-44F2-8B25-4AEB94EBA8D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3" name="Text Box 8">
          <a:extLst>
            <a:ext uri="{FF2B5EF4-FFF2-40B4-BE49-F238E27FC236}">
              <a16:creationId xmlns:a16="http://schemas.microsoft.com/office/drawing/2014/main" id="{4F8252A5-4717-4C3C-86A6-D4BB75C3D8D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4" name="Text Box 9">
          <a:extLst>
            <a:ext uri="{FF2B5EF4-FFF2-40B4-BE49-F238E27FC236}">
              <a16:creationId xmlns:a16="http://schemas.microsoft.com/office/drawing/2014/main" id="{D01ABDE1-2406-420B-9CA8-18E8370AD96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B72C76CD-E77E-4864-9652-5D11E0215E6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823A5DB9-9949-4AA4-9581-BD01D054CD3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C66DCEA1-415F-4B26-A4A6-22F12A76C28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8" name="Text Box 9">
          <a:extLst>
            <a:ext uri="{FF2B5EF4-FFF2-40B4-BE49-F238E27FC236}">
              <a16:creationId xmlns:a16="http://schemas.microsoft.com/office/drawing/2014/main" id="{BA6BAF38-0F36-4E65-B698-673BC60B4BA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id="{8E720FD0-F55B-4EEF-9D4A-9294DD739DC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15BA1CF7-595D-4055-A636-2D19A701F22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1" name="Text Box 8">
          <a:extLst>
            <a:ext uri="{FF2B5EF4-FFF2-40B4-BE49-F238E27FC236}">
              <a16:creationId xmlns:a16="http://schemas.microsoft.com/office/drawing/2014/main" id="{27D8306D-FCFB-41CD-930F-A5B5FCE5219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2" name="Text Box 9">
          <a:extLst>
            <a:ext uri="{FF2B5EF4-FFF2-40B4-BE49-F238E27FC236}">
              <a16:creationId xmlns:a16="http://schemas.microsoft.com/office/drawing/2014/main" id="{5D5E0EA6-420A-41B1-A20A-2D17687E230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3" name="Text Box 8">
          <a:extLst>
            <a:ext uri="{FF2B5EF4-FFF2-40B4-BE49-F238E27FC236}">
              <a16:creationId xmlns:a16="http://schemas.microsoft.com/office/drawing/2014/main" id="{B1C82565-C85A-487B-B63B-934A44E2FEF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4" name="Text Box 9">
          <a:extLst>
            <a:ext uri="{FF2B5EF4-FFF2-40B4-BE49-F238E27FC236}">
              <a16:creationId xmlns:a16="http://schemas.microsoft.com/office/drawing/2014/main" id="{2A4E58F5-1B81-4DEF-98F4-E71281FEEDE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5" name="Text Box 8">
          <a:extLst>
            <a:ext uri="{FF2B5EF4-FFF2-40B4-BE49-F238E27FC236}">
              <a16:creationId xmlns:a16="http://schemas.microsoft.com/office/drawing/2014/main" id="{EE90F3F9-8ED7-486D-BA16-30B449AD166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FBDA7C42-425F-4D3F-8DCD-6AD5E1C5A25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id="{EC3DC75A-4A88-47CC-9BEE-E4D404078CA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8" name="Text Box 9">
          <a:extLst>
            <a:ext uri="{FF2B5EF4-FFF2-40B4-BE49-F238E27FC236}">
              <a16:creationId xmlns:a16="http://schemas.microsoft.com/office/drawing/2014/main" id="{DEE08636-D720-497B-8F9E-864DF0CC85F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69" name="Text Box 8">
          <a:extLst>
            <a:ext uri="{FF2B5EF4-FFF2-40B4-BE49-F238E27FC236}">
              <a16:creationId xmlns:a16="http://schemas.microsoft.com/office/drawing/2014/main" id="{3F12C993-A354-48E3-AFBA-8EDA7DF7FD9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0" name="Text Box 9">
          <a:extLst>
            <a:ext uri="{FF2B5EF4-FFF2-40B4-BE49-F238E27FC236}">
              <a16:creationId xmlns:a16="http://schemas.microsoft.com/office/drawing/2014/main" id="{BC7233F0-CC77-4577-86C6-3796E278996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1" name="Text Box 8">
          <a:extLst>
            <a:ext uri="{FF2B5EF4-FFF2-40B4-BE49-F238E27FC236}">
              <a16:creationId xmlns:a16="http://schemas.microsoft.com/office/drawing/2014/main" id="{E8D2464D-0DBC-4105-9FB6-E06D0BAAC53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2" name="Text Box 9">
          <a:extLst>
            <a:ext uri="{FF2B5EF4-FFF2-40B4-BE49-F238E27FC236}">
              <a16:creationId xmlns:a16="http://schemas.microsoft.com/office/drawing/2014/main" id="{EB0E2B6E-1285-4DC4-874E-5B0BC64768E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54A51C41-2709-41BA-BA84-56991B64FE3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4" name="Text Box 9">
          <a:extLst>
            <a:ext uri="{FF2B5EF4-FFF2-40B4-BE49-F238E27FC236}">
              <a16:creationId xmlns:a16="http://schemas.microsoft.com/office/drawing/2014/main" id="{A854A173-5F32-40C4-B25A-B2F0B41A122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5" name="Text Box 8">
          <a:extLst>
            <a:ext uri="{FF2B5EF4-FFF2-40B4-BE49-F238E27FC236}">
              <a16:creationId xmlns:a16="http://schemas.microsoft.com/office/drawing/2014/main" id="{505F1C3F-4DF2-449F-8609-A2FDCBBCC43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6" name="Text Box 9">
          <a:extLst>
            <a:ext uri="{FF2B5EF4-FFF2-40B4-BE49-F238E27FC236}">
              <a16:creationId xmlns:a16="http://schemas.microsoft.com/office/drawing/2014/main" id="{D6F88CBF-ACE7-4648-A5E1-B177956816B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7" name="Text Box 8">
          <a:extLst>
            <a:ext uri="{FF2B5EF4-FFF2-40B4-BE49-F238E27FC236}">
              <a16:creationId xmlns:a16="http://schemas.microsoft.com/office/drawing/2014/main" id="{1B752729-1DCE-4D51-A68A-2AB6536EF14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8" name="Text Box 9">
          <a:extLst>
            <a:ext uri="{FF2B5EF4-FFF2-40B4-BE49-F238E27FC236}">
              <a16:creationId xmlns:a16="http://schemas.microsoft.com/office/drawing/2014/main" id="{F4BB4960-2C36-4CFA-975D-3133AF8551A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79" name="Text Box 8">
          <a:extLst>
            <a:ext uri="{FF2B5EF4-FFF2-40B4-BE49-F238E27FC236}">
              <a16:creationId xmlns:a16="http://schemas.microsoft.com/office/drawing/2014/main" id="{99272B54-B057-444E-809A-1AF1874CCCD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0" name="Text Box 9">
          <a:extLst>
            <a:ext uri="{FF2B5EF4-FFF2-40B4-BE49-F238E27FC236}">
              <a16:creationId xmlns:a16="http://schemas.microsoft.com/office/drawing/2014/main" id="{D896063E-9445-4C74-A6AD-C7E9ABE3581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1" name="Text Box 8">
          <a:extLst>
            <a:ext uri="{FF2B5EF4-FFF2-40B4-BE49-F238E27FC236}">
              <a16:creationId xmlns:a16="http://schemas.microsoft.com/office/drawing/2014/main" id="{60ACDFC7-8934-4609-9A10-2CC53E19380A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2" name="Text Box 9">
          <a:extLst>
            <a:ext uri="{FF2B5EF4-FFF2-40B4-BE49-F238E27FC236}">
              <a16:creationId xmlns:a16="http://schemas.microsoft.com/office/drawing/2014/main" id="{E89E4B58-86C3-4016-8722-D2E88E89B95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3" name="Text Box 8">
          <a:extLst>
            <a:ext uri="{FF2B5EF4-FFF2-40B4-BE49-F238E27FC236}">
              <a16:creationId xmlns:a16="http://schemas.microsoft.com/office/drawing/2014/main" id="{4592A4FE-5E1B-47EF-AE3D-C208AF5FAB1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4" name="Text Box 9">
          <a:extLst>
            <a:ext uri="{FF2B5EF4-FFF2-40B4-BE49-F238E27FC236}">
              <a16:creationId xmlns:a16="http://schemas.microsoft.com/office/drawing/2014/main" id="{B19DC9A1-B2F6-4108-9318-3B3711D080E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5" name="Text Box 8">
          <a:extLst>
            <a:ext uri="{FF2B5EF4-FFF2-40B4-BE49-F238E27FC236}">
              <a16:creationId xmlns:a16="http://schemas.microsoft.com/office/drawing/2014/main" id="{07381E0C-AD0C-4BA2-B471-24321EEE739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6" name="Text Box 9">
          <a:extLst>
            <a:ext uri="{FF2B5EF4-FFF2-40B4-BE49-F238E27FC236}">
              <a16:creationId xmlns:a16="http://schemas.microsoft.com/office/drawing/2014/main" id="{34E3EC62-6374-4773-92A3-86C8E6FACB0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7" name="Text Box 8">
          <a:extLst>
            <a:ext uri="{FF2B5EF4-FFF2-40B4-BE49-F238E27FC236}">
              <a16:creationId xmlns:a16="http://schemas.microsoft.com/office/drawing/2014/main" id="{E299F1AB-8D66-4EC1-B396-8D6BB99A323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8" name="Text Box 9">
          <a:extLst>
            <a:ext uri="{FF2B5EF4-FFF2-40B4-BE49-F238E27FC236}">
              <a16:creationId xmlns:a16="http://schemas.microsoft.com/office/drawing/2014/main" id="{025E98FE-A2D8-482A-ABAE-370C8DCC5530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id="{D4BA66BD-F70C-410B-8CED-27EC1ABE79A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id="{7FA62182-CEA0-4A4C-BD55-93DED943443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1" name="Text Box 8">
          <a:extLst>
            <a:ext uri="{FF2B5EF4-FFF2-40B4-BE49-F238E27FC236}">
              <a16:creationId xmlns:a16="http://schemas.microsoft.com/office/drawing/2014/main" id="{13ABF182-6519-429F-A95C-B5120021649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2" name="Text Box 9">
          <a:extLst>
            <a:ext uri="{FF2B5EF4-FFF2-40B4-BE49-F238E27FC236}">
              <a16:creationId xmlns:a16="http://schemas.microsoft.com/office/drawing/2014/main" id="{B48F964B-671C-4D94-AF51-4F58D736BF4C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3" name="Text Box 8">
          <a:extLst>
            <a:ext uri="{FF2B5EF4-FFF2-40B4-BE49-F238E27FC236}">
              <a16:creationId xmlns:a16="http://schemas.microsoft.com/office/drawing/2014/main" id="{7125C93A-3704-4861-AC3C-B346F1DC2C37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4" name="Text Box 9">
          <a:extLst>
            <a:ext uri="{FF2B5EF4-FFF2-40B4-BE49-F238E27FC236}">
              <a16:creationId xmlns:a16="http://schemas.microsoft.com/office/drawing/2014/main" id="{3D7EF9D1-0862-405A-A201-42E32BB75134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8F9B56CB-11C5-4D40-8055-4EA018CDAB1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16CB3AC3-AF52-4AC3-A601-61B99DE540E6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7" name="Text Box 8">
          <a:extLst>
            <a:ext uri="{FF2B5EF4-FFF2-40B4-BE49-F238E27FC236}">
              <a16:creationId xmlns:a16="http://schemas.microsoft.com/office/drawing/2014/main" id="{C0F5609E-00C2-4BEE-963E-338ABE0A2AF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8" name="Text Box 9">
          <a:extLst>
            <a:ext uri="{FF2B5EF4-FFF2-40B4-BE49-F238E27FC236}">
              <a16:creationId xmlns:a16="http://schemas.microsoft.com/office/drawing/2014/main" id="{675A7568-1B5F-43B1-AA90-068521DDDB3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399" name="Text Box 8">
          <a:extLst>
            <a:ext uri="{FF2B5EF4-FFF2-40B4-BE49-F238E27FC236}">
              <a16:creationId xmlns:a16="http://schemas.microsoft.com/office/drawing/2014/main" id="{5DC48C1F-65B2-4651-A3C6-820A72AAF88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0" name="Text Box 9">
          <a:extLst>
            <a:ext uri="{FF2B5EF4-FFF2-40B4-BE49-F238E27FC236}">
              <a16:creationId xmlns:a16="http://schemas.microsoft.com/office/drawing/2014/main" id="{5EEA8748-A3BA-4B02-AB64-758C952E9A28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FF02E803-401C-4C32-9CD9-CAC55424316E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553DBBC9-9C69-4912-BA06-CCE916A6F43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3" name="Text Box 8">
          <a:extLst>
            <a:ext uri="{FF2B5EF4-FFF2-40B4-BE49-F238E27FC236}">
              <a16:creationId xmlns:a16="http://schemas.microsoft.com/office/drawing/2014/main" id="{0A18260D-57BA-4621-AD68-FBA2CD16F2C9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4" name="Text Box 9">
          <a:extLst>
            <a:ext uri="{FF2B5EF4-FFF2-40B4-BE49-F238E27FC236}">
              <a16:creationId xmlns:a16="http://schemas.microsoft.com/office/drawing/2014/main" id="{10493324-0587-45EE-B26A-1E50E1E14B82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5" name="Text Box 8">
          <a:extLst>
            <a:ext uri="{FF2B5EF4-FFF2-40B4-BE49-F238E27FC236}">
              <a16:creationId xmlns:a16="http://schemas.microsoft.com/office/drawing/2014/main" id="{CAA89E77-DAEC-4DB0-B04B-4B86FA6C824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6" name="Text Box 9">
          <a:extLst>
            <a:ext uri="{FF2B5EF4-FFF2-40B4-BE49-F238E27FC236}">
              <a16:creationId xmlns:a16="http://schemas.microsoft.com/office/drawing/2014/main" id="{72309411-D447-4340-B64B-CE6AD10B8053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7" name="Text Box 8">
          <a:extLst>
            <a:ext uri="{FF2B5EF4-FFF2-40B4-BE49-F238E27FC236}">
              <a16:creationId xmlns:a16="http://schemas.microsoft.com/office/drawing/2014/main" id="{93693612-5514-4D01-8536-AB85ACF84475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8" name="Text Box 9">
          <a:extLst>
            <a:ext uri="{FF2B5EF4-FFF2-40B4-BE49-F238E27FC236}">
              <a16:creationId xmlns:a16="http://schemas.microsoft.com/office/drawing/2014/main" id="{FB91F8CD-974C-4C8E-A12D-6E95FD45546F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09" name="Text Box 8">
          <a:extLst>
            <a:ext uri="{FF2B5EF4-FFF2-40B4-BE49-F238E27FC236}">
              <a16:creationId xmlns:a16="http://schemas.microsoft.com/office/drawing/2014/main" id="{FDEF7B87-41D7-4B61-AF03-26035BD3B43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0" name="Text Box 9">
          <a:extLst>
            <a:ext uri="{FF2B5EF4-FFF2-40B4-BE49-F238E27FC236}">
              <a16:creationId xmlns:a16="http://schemas.microsoft.com/office/drawing/2014/main" id="{DC9EDA40-676B-496E-95DB-2E631E3F503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id="{C4DC5BE9-98F0-4DC5-A7B8-1A9182B4118D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id="{0D770B7B-5E7A-4889-B2D3-8F7B6EDB29C1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</xdr:row>
      <xdr:rowOff>0</xdr:rowOff>
    </xdr:from>
    <xdr:to>
      <xdr:col>1</xdr:col>
      <xdr:colOff>1304925</xdr:colOff>
      <xdr:row>81</xdr:row>
      <xdr:rowOff>133350</xdr:rowOff>
    </xdr:to>
    <xdr:sp macro="" textlink="">
      <xdr:nvSpPr>
        <xdr:cNvPr id="1413" name="Text Box 8">
          <a:extLst>
            <a:ext uri="{FF2B5EF4-FFF2-40B4-BE49-F238E27FC236}">
              <a16:creationId xmlns:a16="http://schemas.microsoft.com/office/drawing/2014/main" id="{FFCBD66A-9607-48FF-8C46-C9A306368D1B}"/>
            </a:ext>
          </a:extLst>
        </xdr:cNvPr>
        <xdr:cNvSpPr txBox="1">
          <a:spLocks noChangeArrowheads="1"/>
        </xdr:cNvSpPr>
      </xdr:nvSpPr>
      <xdr:spPr bwMode="auto">
        <a:xfrm>
          <a:off x="1800225" y="201739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erva.jimenez.INAPA\Desktop\varios%20elvira\AC.%20MULTIPLE%20CEVI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?D0C0845F" TargetMode="External"/><Relationship Id="rId1" Type="http://schemas.openxmlformats.org/officeDocument/2006/relationships/externalLinkPath" Target="file:///\\D0C0845F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Analisis 1 "/>
      <sheetName val="AC. MULTIPLE CEVICO"/>
      <sheetName val="Cal. Vol. exc"/>
      <sheetName val="ESQ."/>
      <sheetName val="PTAP-EXI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W718"/>
  <sheetViews>
    <sheetView showGridLines="0" showZeros="0" topLeftCell="B69" zoomScaleNormal="100" zoomScaleSheetLayoutView="100" workbookViewId="0">
      <selection activeCell="E72" sqref="E72"/>
    </sheetView>
  </sheetViews>
  <sheetFormatPr baseColWidth="10" defaultColWidth="11.42578125" defaultRowHeight="12.75" x14ac:dyDescent="0.2"/>
  <cols>
    <col min="1" max="1" width="7.42578125" style="106" customWidth="1"/>
    <col min="2" max="2" width="55.7109375" style="106" customWidth="1"/>
    <col min="3" max="3" width="10.28515625" style="106" customWidth="1"/>
    <col min="4" max="4" width="8" style="106" customWidth="1"/>
    <col min="5" max="5" width="13.7109375" style="106" customWidth="1"/>
    <col min="6" max="6" width="15" style="106" customWidth="1"/>
    <col min="7" max="7" width="15.5703125" style="107" customWidth="1"/>
    <col min="8" max="8" width="13.7109375" style="107" bestFit="1" customWidth="1"/>
    <col min="9" max="9" width="13.85546875" style="107" bestFit="1" customWidth="1"/>
    <col min="10" max="10" width="11.140625" style="107" customWidth="1"/>
    <col min="11" max="11" width="10.140625" style="107" customWidth="1"/>
    <col min="12" max="24" width="11.42578125" style="107"/>
    <col min="25" max="16384" width="11.42578125" style="106"/>
  </cols>
  <sheetData>
    <row r="1" spans="1:24" s="104" customFormat="1" ht="15.75" x14ac:dyDescent="0.2">
      <c r="A1" s="364" t="s">
        <v>0</v>
      </c>
      <c r="B1" s="364"/>
      <c r="C1" s="364"/>
      <c r="D1" s="364"/>
      <c r="E1" s="364"/>
      <c r="F1" s="364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s="104" customFormat="1" ht="15.75" x14ac:dyDescent="0.2">
      <c r="A2" s="364" t="s">
        <v>1</v>
      </c>
      <c r="B2" s="364"/>
      <c r="C2" s="364"/>
      <c r="D2" s="364"/>
      <c r="E2" s="364"/>
      <c r="F2" s="364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s="104" customFormat="1" ht="15.75" x14ac:dyDescent="0.2">
      <c r="A3" s="364" t="s">
        <v>2</v>
      </c>
      <c r="B3" s="364"/>
      <c r="C3" s="364"/>
      <c r="D3" s="364"/>
      <c r="E3" s="364"/>
      <c r="F3" s="364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s="104" customFormat="1" ht="15.75" x14ac:dyDescent="0.2">
      <c r="A4" s="364" t="s">
        <v>3</v>
      </c>
      <c r="B4" s="364"/>
      <c r="C4" s="364"/>
      <c r="D4" s="364"/>
      <c r="E4" s="364"/>
      <c r="F4" s="364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s="104" customFormat="1" ht="12.75" customHeight="1" x14ac:dyDescent="0.2">
      <c r="A5" s="169"/>
      <c r="B5" s="169"/>
      <c r="C5" s="169"/>
      <c r="D5" s="169"/>
      <c r="E5" s="169"/>
      <c r="F5" s="169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ht="12.75" customHeight="1" x14ac:dyDescent="0.2">
      <c r="A6" s="99" t="s">
        <v>93</v>
      </c>
      <c r="B6" s="105"/>
    </row>
    <row r="7" spans="1:24" ht="12.75" customHeight="1" x14ac:dyDescent="0.2">
      <c r="A7" s="365" t="s">
        <v>72</v>
      </c>
      <c r="B7" s="365"/>
      <c r="C7" s="365"/>
      <c r="D7" s="365"/>
      <c r="E7" s="365"/>
      <c r="F7" s="365"/>
    </row>
    <row r="8" spans="1:24" ht="12.75" customHeight="1" x14ac:dyDescent="0.2">
      <c r="A8" s="107" t="s">
        <v>102</v>
      </c>
      <c r="B8" s="107"/>
      <c r="C8" s="107"/>
      <c r="D8" s="107"/>
      <c r="E8" s="107" t="s">
        <v>4</v>
      </c>
      <c r="F8" s="107"/>
    </row>
    <row r="9" spans="1:24" s="107" customFormat="1" x14ac:dyDescent="0.2">
      <c r="A9" s="363"/>
      <c r="B9" s="363"/>
      <c r="C9" s="363"/>
      <c r="D9" s="363"/>
      <c r="E9" s="363"/>
      <c r="F9" s="363"/>
    </row>
    <row r="10" spans="1:24" x14ac:dyDescent="0.2">
      <c r="A10" s="108" t="s">
        <v>5</v>
      </c>
      <c r="B10" s="108" t="s">
        <v>6</v>
      </c>
      <c r="C10" s="108" t="s">
        <v>7</v>
      </c>
      <c r="D10" s="108" t="s">
        <v>8</v>
      </c>
      <c r="E10" s="108" t="s">
        <v>9</v>
      </c>
      <c r="F10" s="108" t="s">
        <v>10</v>
      </c>
    </row>
    <row r="11" spans="1:24" x14ac:dyDescent="0.2">
      <c r="A11" s="1"/>
      <c r="B11" s="1"/>
      <c r="C11" s="109"/>
      <c r="D11" s="1"/>
      <c r="E11" s="1"/>
      <c r="F11" s="1"/>
    </row>
    <row r="12" spans="1:24" s="115" customFormat="1" ht="25.5" x14ac:dyDescent="0.2">
      <c r="A12" s="1" t="s">
        <v>11</v>
      </c>
      <c r="B12" s="110" t="s">
        <v>104</v>
      </c>
      <c r="C12" s="82"/>
      <c r="D12" s="80"/>
      <c r="E12" s="111"/>
      <c r="F12" s="112"/>
      <c r="G12" s="113">
        <f>E12*C12</f>
        <v>0</v>
      </c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spans="1:24" s="115" customFormat="1" ht="27.75" customHeight="1" x14ac:dyDescent="0.2">
      <c r="A13" s="77">
        <v>1</v>
      </c>
      <c r="B13" s="78" t="s">
        <v>73</v>
      </c>
      <c r="C13" s="82">
        <v>1</v>
      </c>
      <c r="D13" s="80" t="s">
        <v>12</v>
      </c>
      <c r="E13" s="111">
        <v>10849.72</v>
      </c>
      <c r="F13" s="24">
        <f>ROUND(C13*E13,2)</f>
        <v>10849.72</v>
      </c>
      <c r="G13" s="113">
        <f>E13*C13</f>
        <v>10849.72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spans="1:24" s="115" customFormat="1" ht="29.25" customHeight="1" x14ac:dyDescent="0.2">
      <c r="A14" s="77">
        <v>2</v>
      </c>
      <c r="B14" s="78" t="s">
        <v>90</v>
      </c>
      <c r="C14" s="82">
        <v>1</v>
      </c>
      <c r="D14" s="80" t="s">
        <v>12</v>
      </c>
      <c r="E14" s="111">
        <v>7393.79</v>
      </c>
      <c r="F14" s="24">
        <f t="shared" ref="F14:F19" si="0">ROUND(C14*E14,2)</f>
        <v>7393.79</v>
      </c>
      <c r="G14" s="113">
        <f t="shared" ref="G14:G77" si="1">E14*C14</f>
        <v>7393.79</v>
      </c>
      <c r="H14" s="114"/>
      <c r="I14" s="116">
        <f>33915*1.18</f>
        <v>40019.699999999997</v>
      </c>
      <c r="J14" s="116">
        <f>I14/5.79</f>
        <v>6911.8652849740929</v>
      </c>
      <c r="K14" s="113">
        <f>J14*1.5</f>
        <v>10367.797927461139</v>
      </c>
      <c r="L14" s="114">
        <v>481.92</v>
      </c>
      <c r="M14" s="113">
        <f>K14+L14</f>
        <v>10849.717927461139</v>
      </c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spans="1:24" s="115" customFormat="1" ht="27.75" customHeight="1" x14ac:dyDescent="0.2">
      <c r="A15" s="77">
        <v>3</v>
      </c>
      <c r="B15" s="78" t="s">
        <v>97</v>
      </c>
      <c r="C15" s="82">
        <v>1</v>
      </c>
      <c r="D15" s="80" t="s">
        <v>12</v>
      </c>
      <c r="E15" s="111">
        <v>48054.11</v>
      </c>
      <c r="F15" s="24">
        <f t="shared" si="0"/>
        <v>48054.11</v>
      </c>
      <c r="G15" s="113">
        <f t="shared" si="1"/>
        <v>48054.11</v>
      </c>
      <c r="H15" s="114"/>
      <c r="I15" s="114"/>
      <c r="J15" s="114"/>
      <c r="K15" s="113">
        <f>J14*1</f>
        <v>6911.8652849740929</v>
      </c>
      <c r="L15" s="114">
        <v>481.92</v>
      </c>
      <c r="M15" s="113">
        <f>L15+K15</f>
        <v>7393.785284974093</v>
      </c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spans="1:24" s="115" customFormat="1" ht="54" customHeight="1" x14ac:dyDescent="0.2">
      <c r="A16" s="77">
        <v>4</v>
      </c>
      <c r="B16" s="165" t="s">
        <v>71</v>
      </c>
      <c r="C16" s="82">
        <v>1</v>
      </c>
      <c r="D16" s="80" t="s">
        <v>12</v>
      </c>
      <c r="E16" s="111">
        <v>111412.72</v>
      </c>
      <c r="F16" s="24">
        <f t="shared" si="0"/>
        <v>111412.72</v>
      </c>
      <c r="G16" s="113">
        <f t="shared" si="1"/>
        <v>111412.72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spans="1:24" s="115" customFormat="1" x14ac:dyDescent="0.2">
      <c r="A17" s="77">
        <v>5</v>
      </c>
      <c r="B17" s="14" t="s">
        <v>92</v>
      </c>
      <c r="C17" s="82">
        <v>1</v>
      </c>
      <c r="D17" s="80" t="s">
        <v>12</v>
      </c>
      <c r="E17" s="111">
        <v>137139.07</v>
      </c>
      <c r="F17" s="24">
        <f>ROUND(C17*E17,2)</f>
        <v>137139.07</v>
      </c>
      <c r="G17" s="113">
        <f t="shared" si="1"/>
        <v>137139.07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spans="1:24" s="115" customFormat="1" ht="6.75" customHeight="1" x14ac:dyDescent="0.2">
      <c r="A18" s="80"/>
      <c r="B18" s="78"/>
      <c r="C18" s="82"/>
      <c r="D18" s="80"/>
      <c r="E18" s="111"/>
      <c r="F18" s="24">
        <f t="shared" si="0"/>
        <v>0</v>
      </c>
      <c r="G18" s="113">
        <f t="shared" si="1"/>
        <v>0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spans="1:24" s="115" customFormat="1" ht="38.25" x14ac:dyDescent="0.2">
      <c r="A19" s="77">
        <v>6</v>
      </c>
      <c r="B19" s="78" t="s">
        <v>105</v>
      </c>
      <c r="C19" s="82">
        <v>1</v>
      </c>
      <c r="D19" s="80" t="s">
        <v>12</v>
      </c>
      <c r="E19" s="111">
        <v>5000</v>
      </c>
      <c r="F19" s="24">
        <f t="shared" si="0"/>
        <v>5000</v>
      </c>
      <c r="G19" s="113">
        <f t="shared" si="1"/>
        <v>5000</v>
      </c>
      <c r="H19" s="114"/>
      <c r="I19" s="114"/>
      <c r="J19" s="113">
        <f>K17*1.15</f>
        <v>0</v>
      </c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spans="1:24" s="115" customFormat="1" ht="9" customHeight="1" x14ac:dyDescent="0.2">
      <c r="A20" s="80"/>
      <c r="B20" s="78"/>
      <c r="C20" s="117"/>
      <c r="D20" s="80"/>
      <c r="E20" s="111"/>
      <c r="F20" s="112"/>
      <c r="G20" s="113">
        <f t="shared" si="1"/>
        <v>0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spans="1:24" x14ac:dyDescent="0.2">
      <c r="A21" s="2"/>
      <c r="B21" s="118" t="s">
        <v>13</v>
      </c>
      <c r="C21" s="119"/>
      <c r="D21" s="120"/>
      <c r="E21" s="121"/>
      <c r="F21" s="3">
        <f>SUM(F12:F20)</f>
        <v>319849.41000000003</v>
      </c>
      <c r="G21" s="113">
        <f t="shared" si="1"/>
        <v>0</v>
      </c>
      <c r="I21" s="116"/>
    </row>
    <row r="22" spans="1:24" s="115" customFormat="1" x14ac:dyDescent="0.2">
      <c r="A22" s="1"/>
      <c r="B22" s="110"/>
      <c r="C22" s="117"/>
      <c r="D22" s="80"/>
      <c r="E22" s="80"/>
      <c r="F22" s="80"/>
      <c r="G22" s="113">
        <f t="shared" si="1"/>
        <v>0</v>
      </c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</row>
    <row r="23" spans="1:24" x14ac:dyDescent="0.2">
      <c r="A23" s="1" t="s">
        <v>14</v>
      </c>
      <c r="B23" s="110" t="s">
        <v>74</v>
      </c>
      <c r="C23" s="109"/>
      <c r="D23" s="1"/>
      <c r="E23" s="1"/>
      <c r="F23" s="1"/>
      <c r="G23" s="113">
        <f t="shared" si="1"/>
        <v>0</v>
      </c>
    </row>
    <row r="24" spans="1:24" ht="8.25" customHeight="1" x14ac:dyDescent="0.2">
      <c r="A24" s="1"/>
      <c r="B24" s="42"/>
      <c r="C24" s="109"/>
      <c r="D24" s="1"/>
      <c r="E24" s="1"/>
      <c r="F24" s="1"/>
      <c r="G24" s="113">
        <f t="shared" si="1"/>
        <v>0</v>
      </c>
    </row>
    <row r="25" spans="1:24" x14ac:dyDescent="0.2">
      <c r="A25" s="122">
        <v>1</v>
      </c>
      <c r="B25" s="81" t="s">
        <v>15</v>
      </c>
      <c r="C25" s="79">
        <v>3780</v>
      </c>
      <c r="D25" s="80" t="s">
        <v>16</v>
      </c>
      <c r="E25" s="28">
        <v>14.63</v>
      </c>
      <c r="F25" s="24">
        <f>ROUND(C25*E25,2)</f>
        <v>55301.4</v>
      </c>
      <c r="G25" s="113">
        <f t="shared" si="1"/>
        <v>55301.4</v>
      </c>
      <c r="H25" s="123"/>
    </row>
    <row r="26" spans="1:24" x14ac:dyDescent="0.2">
      <c r="A26" s="1"/>
      <c r="B26" s="1"/>
      <c r="C26" s="109"/>
      <c r="D26" s="1"/>
      <c r="E26" s="1"/>
      <c r="F26" s="1"/>
      <c r="G26" s="113">
        <f t="shared" si="1"/>
        <v>0</v>
      </c>
    </row>
    <row r="27" spans="1:24" s="107" customFormat="1" ht="12.75" customHeight="1" x14ac:dyDescent="0.2">
      <c r="A27" s="4">
        <v>2</v>
      </c>
      <c r="B27" s="5" t="s">
        <v>17</v>
      </c>
      <c r="C27" s="6"/>
      <c r="D27" s="7"/>
      <c r="E27" s="6"/>
      <c r="F27" s="6"/>
      <c r="G27" s="113">
        <f t="shared" si="1"/>
        <v>0</v>
      </c>
    </row>
    <row r="28" spans="1:24" s="21" customFormat="1" ht="28.5" customHeight="1" x14ac:dyDescent="0.2">
      <c r="A28" s="87">
        <v>2.1</v>
      </c>
      <c r="B28" s="37" t="s">
        <v>75</v>
      </c>
      <c r="C28" s="82">
        <v>1349.46</v>
      </c>
      <c r="D28" s="83" t="s">
        <v>18</v>
      </c>
      <c r="E28" s="84">
        <v>1181.54</v>
      </c>
      <c r="F28" s="85">
        <f t="shared" ref="F28:F30" si="2">ROUND(C28*E28,2)</f>
        <v>1594440.97</v>
      </c>
      <c r="G28" s="113">
        <f t="shared" si="1"/>
        <v>1594440.9683999999</v>
      </c>
      <c r="H28" s="18"/>
      <c r="I28" s="86"/>
    </row>
    <row r="29" spans="1:24" s="21" customFormat="1" ht="15.75" customHeight="1" x14ac:dyDescent="0.2">
      <c r="A29" s="87">
        <v>2.2000000000000002</v>
      </c>
      <c r="B29" s="37" t="s">
        <v>76</v>
      </c>
      <c r="C29" s="82">
        <v>3148.74</v>
      </c>
      <c r="D29" s="83" t="s">
        <v>18</v>
      </c>
      <c r="E29" s="84">
        <v>154.52000000000001</v>
      </c>
      <c r="F29" s="85">
        <f t="shared" si="2"/>
        <v>486543.3</v>
      </c>
      <c r="G29" s="113">
        <f t="shared" si="1"/>
        <v>486543.30479999998</v>
      </c>
      <c r="H29" s="18"/>
      <c r="I29" s="86"/>
    </row>
    <row r="30" spans="1:24" s="21" customFormat="1" ht="42.75" customHeight="1" x14ac:dyDescent="0.2">
      <c r="A30" s="87">
        <v>2.2999999999999998</v>
      </c>
      <c r="B30" s="88" t="s">
        <v>77</v>
      </c>
      <c r="C30" s="82">
        <v>1889.24</v>
      </c>
      <c r="D30" s="83" t="s">
        <v>18</v>
      </c>
      <c r="E30" s="89">
        <v>700</v>
      </c>
      <c r="F30" s="85">
        <f t="shared" si="2"/>
        <v>1322468</v>
      </c>
      <c r="G30" s="113">
        <f t="shared" si="1"/>
        <v>1322468</v>
      </c>
      <c r="H30" s="18"/>
      <c r="I30" s="86"/>
    </row>
    <row r="31" spans="1:24" s="21" customFormat="1" ht="28.5" customHeight="1" x14ac:dyDescent="0.2">
      <c r="A31" s="87">
        <v>2.4</v>
      </c>
      <c r="B31" s="37" t="s">
        <v>78</v>
      </c>
      <c r="C31" s="82">
        <v>3662.8199999999997</v>
      </c>
      <c r="D31" s="83" t="s">
        <v>18</v>
      </c>
      <c r="E31" s="84">
        <v>183.13</v>
      </c>
      <c r="F31" s="85">
        <f>ROUND((E31*C31),2)</f>
        <v>670772.23</v>
      </c>
      <c r="G31" s="113">
        <f t="shared" si="1"/>
        <v>670772.22659999994</v>
      </c>
      <c r="H31" s="18"/>
      <c r="I31" s="86"/>
    </row>
    <row r="32" spans="1:24" s="21" customFormat="1" ht="30" customHeight="1" x14ac:dyDescent="0.2">
      <c r="A32" s="87">
        <v>2.5</v>
      </c>
      <c r="B32" s="88" t="s">
        <v>79</v>
      </c>
      <c r="C32" s="82">
        <v>340.2</v>
      </c>
      <c r="D32" s="83" t="s">
        <v>18</v>
      </c>
      <c r="E32" s="171">
        <v>1100</v>
      </c>
      <c r="F32" s="85">
        <f>ROUND((E32*C32),2)</f>
        <v>374220</v>
      </c>
      <c r="G32" s="113">
        <f t="shared" si="1"/>
        <v>374220</v>
      </c>
      <c r="H32" s="18"/>
      <c r="I32" s="86"/>
      <c r="J32" s="21">
        <f>58-25</f>
        <v>33</v>
      </c>
    </row>
    <row r="33" spans="1:253" s="21" customFormat="1" ht="15" customHeight="1" x14ac:dyDescent="0.2">
      <c r="A33" s="87">
        <v>2.6</v>
      </c>
      <c r="B33" s="88" t="s">
        <v>80</v>
      </c>
      <c r="C33" s="90">
        <v>3402</v>
      </c>
      <c r="D33" s="91" t="s">
        <v>19</v>
      </c>
      <c r="E33" s="92">
        <v>22.5</v>
      </c>
      <c r="F33" s="85">
        <f>ROUND(C33*E33,2)</f>
        <v>76545</v>
      </c>
      <c r="G33" s="113">
        <f t="shared" si="1"/>
        <v>76545</v>
      </c>
      <c r="H33" s="18"/>
      <c r="I33" s="93"/>
      <c r="J33" s="94"/>
      <c r="K33" s="94"/>
      <c r="L33" s="94"/>
    </row>
    <row r="34" spans="1:253" s="21" customFormat="1" ht="25.5" x14ac:dyDescent="0.2">
      <c r="A34" s="87">
        <v>2.7</v>
      </c>
      <c r="B34" s="95" t="s">
        <v>81</v>
      </c>
      <c r="C34" s="82">
        <v>3508.6</v>
      </c>
      <c r="D34" s="83" t="s">
        <v>18</v>
      </c>
      <c r="E34" s="84">
        <v>210</v>
      </c>
      <c r="F34" s="85">
        <f>ROUND((E34*C34),2)</f>
        <v>736806</v>
      </c>
      <c r="G34" s="113">
        <f t="shared" si="1"/>
        <v>736806</v>
      </c>
      <c r="H34" s="18"/>
      <c r="I34" s="86">
        <v>3931.2</v>
      </c>
      <c r="J34" s="21">
        <f>I34-2300</f>
        <v>1631.1999999999998</v>
      </c>
    </row>
    <row r="35" spans="1:253" s="107" customFormat="1" ht="8.25" customHeight="1" x14ac:dyDescent="0.2">
      <c r="A35" s="4"/>
      <c r="B35" s="5"/>
      <c r="C35" s="6"/>
      <c r="D35" s="7"/>
      <c r="E35" s="6"/>
      <c r="F35" s="6"/>
      <c r="G35" s="113">
        <f t="shared" si="1"/>
        <v>0</v>
      </c>
    </row>
    <row r="36" spans="1:253" s="107" customFormat="1" x14ac:dyDescent="0.2">
      <c r="A36" s="11">
        <v>3</v>
      </c>
      <c r="B36" s="124" t="s">
        <v>20</v>
      </c>
      <c r="C36" s="98"/>
      <c r="D36" s="23"/>
      <c r="E36" s="10"/>
      <c r="F36" s="98">
        <f>ROUND(C36*E36,2)</f>
        <v>0</v>
      </c>
      <c r="G36" s="113">
        <f t="shared" si="1"/>
        <v>0</v>
      </c>
      <c r="I36" s="107">
        <v>716.41</v>
      </c>
      <c r="J36" s="116">
        <f>I36*1.18</f>
        <v>845.36379999999997</v>
      </c>
      <c r="K36" s="116">
        <f>J36*60</f>
        <v>50721.828000000001</v>
      </c>
      <c r="L36" s="123">
        <f>K36/5.79</f>
        <v>8760.2466321243519</v>
      </c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</row>
    <row r="37" spans="1:253" s="107" customFormat="1" ht="25.5" x14ac:dyDescent="0.2">
      <c r="A37" s="10">
        <v>3.1</v>
      </c>
      <c r="B37" s="8" t="s">
        <v>21</v>
      </c>
      <c r="C37" s="98">
        <v>1539.2</v>
      </c>
      <c r="D37" s="23" t="s">
        <v>16</v>
      </c>
      <c r="E37" s="98">
        <v>8760.25</v>
      </c>
      <c r="F37" s="98">
        <f>ROUND(C37*E37,2)</f>
        <v>13483776.800000001</v>
      </c>
      <c r="G37" s="113">
        <f t="shared" si="1"/>
        <v>13483776.800000001</v>
      </c>
      <c r="I37" s="116">
        <v>585.13</v>
      </c>
      <c r="J37" s="123">
        <f>I37*1.18</f>
        <v>690.45339999999999</v>
      </c>
      <c r="K37" s="116">
        <f>J37*60</f>
        <v>41427.203999999998</v>
      </c>
      <c r="L37" s="125">
        <f>K37/5.79</f>
        <v>7154.9575129533678</v>
      </c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  <c r="HB37" s="106"/>
      <c r="HC37" s="106"/>
      <c r="HD37" s="106"/>
      <c r="HE37" s="106"/>
      <c r="HF37" s="106"/>
      <c r="HG37" s="106"/>
      <c r="HH37" s="106"/>
      <c r="HI37" s="106"/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6"/>
      <c r="HU37" s="106"/>
      <c r="HV37" s="106"/>
      <c r="HW37" s="106"/>
      <c r="HX37" s="106"/>
      <c r="HY37" s="106"/>
      <c r="HZ37" s="106"/>
      <c r="IA37" s="106"/>
      <c r="IB37" s="106"/>
      <c r="IC37" s="106"/>
      <c r="ID37" s="106"/>
      <c r="IE37" s="106"/>
      <c r="IF37" s="106"/>
      <c r="IG37" s="106"/>
      <c r="IH37" s="106"/>
      <c r="II37" s="106"/>
      <c r="IJ37" s="106"/>
      <c r="IK37" s="106"/>
      <c r="IL37" s="106"/>
      <c r="IM37" s="106"/>
      <c r="IN37" s="106"/>
      <c r="IO37" s="106"/>
      <c r="IP37" s="106"/>
      <c r="IQ37" s="106"/>
      <c r="IR37" s="106"/>
      <c r="IS37" s="106"/>
    </row>
    <row r="38" spans="1:253" s="107" customFormat="1" ht="25.5" x14ac:dyDescent="0.2">
      <c r="A38" s="10">
        <v>3.2</v>
      </c>
      <c r="B38" s="8" t="s">
        <v>91</v>
      </c>
      <c r="C38" s="98">
        <v>2392</v>
      </c>
      <c r="D38" s="23" t="s">
        <v>16</v>
      </c>
      <c r="E38" s="98">
        <v>7154.96</v>
      </c>
      <c r="F38" s="98">
        <f>ROUND(C38*E38,2)</f>
        <v>17114664.32</v>
      </c>
      <c r="G38" s="113">
        <f t="shared" si="1"/>
        <v>17114664.32</v>
      </c>
      <c r="I38" s="116"/>
      <c r="J38" s="123">
        <f>I38*1.18</f>
        <v>0</v>
      </c>
      <c r="K38" s="116">
        <f>J38*60</f>
        <v>0</v>
      </c>
      <c r="L38" s="125">
        <f>K38/5.79</f>
        <v>0</v>
      </c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06"/>
      <c r="FY38" s="106"/>
      <c r="FZ38" s="106"/>
      <c r="GA38" s="106"/>
      <c r="GB38" s="106"/>
      <c r="GC38" s="106"/>
      <c r="GD38" s="106"/>
      <c r="GE38" s="106"/>
      <c r="GF38" s="106"/>
      <c r="GG38" s="106"/>
      <c r="GH38" s="106"/>
      <c r="GI38" s="106"/>
      <c r="GJ38" s="106"/>
      <c r="GK38" s="106"/>
      <c r="GL38" s="106"/>
      <c r="GM38" s="106"/>
      <c r="GN38" s="106"/>
      <c r="GO38" s="106"/>
      <c r="GP38" s="106"/>
      <c r="GQ38" s="106"/>
      <c r="GR38" s="106"/>
      <c r="GS38" s="106"/>
      <c r="GT38" s="106"/>
      <c r="GU38" s="106"/>
      <c r="GV38" s="106"/>
      <c r="GW38" s="106"/>
      <c r="GX38" s="106"/>
      <c r="GY38" s="106"/>
      <c r="GZ38" s="106"/>
      <c r="HA38" s="106"/>
      <c r="HB38" s="106"/>
      <c r="HC38" s="106"/>
      <c r="HD38" s="106"/>
      <c r="HE38" s="106"/>
      <c r="HF38" s="106"/>
      <c r="HG38" s="106"/>
      <c r="HH38" s="106"/>
      <c r="HI38" s="106"/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6"/>
      <c r="HU38" s="106"/>
      <c r="HV38" s="106"/>
      <c r="HW38" s="106"/>
      <c r="HX38" s="106"/>
      <c r="HY38" s="106"/>
      <c r="HZ38" s="106"/>
      <c r="IA38" s="106"/>
      <c r="IB38" s="106"/>
      <c r="IC38" s="106"/>
      <c r="ID38" s="106"/>
      <c r="IE38" s="106"/>
      <c r="IF38" s="106"/>
      <c r="IG38" s="106"/>
      <c r="IH38" s="106"/>
      <c r="II38" s="106"/>
      <c r="IJ38" s="106"/>
      <c r="IK38" s="106"/>
      <c r="IL38" s="106"/>
      <c r="IM38" s="106"/>
      <c r="IN38" s="106"/>
      <c r="IO38" s="106"/>
      <c r="IP38" s="106"/>
      <c r="IQ38" s="106"/>
      <c r="IR38" s="106"/>
      <c r="IS38" s="106"/>
    </row>
    <row r="39" spans="1:253" s="107" customFormat="1" ht="7.5" customHeight="1" x14ac:dyDescent="0.2">
      <c r="A39" s="10"/>
      <c r="B39" s="8"/>
      <c r="C39" s="98"/>
      <c r="D39" s="23"/>
      <c r="E39" s="98"/>
      <c r="F39" s="98"/>
      <c r="G39" s="113">
        <f t="shared" si="1"/>
        <v>0</v>
      </c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  <c r="HV39" s="106"/>
      <c r="HW39" s="106"/>
      <c r="HX39" s="106"/>
      <c r="HY39" s="106"/>
      <c r="HZ39" s="106"/>
      <c r="IA39" s="106"/>
      <c r="IB39" s="106"/>
      <c r="IC39" s="106"/>
      <c r="ID39" s="106"/>
      <c r="IE39" s="106"/>
      <c r="IF39" s="106"/>
      <c r="IG39" s="106"/>
      <c r="IH39" s="106"/>
      <c r="II39" s="106"/>
      <c r="IJ39" s="106"/>
      <c r="IK39" s="106"/>
      <c r="IL39" s="106"/>
      <c r="IM39" s="106"/>
      <c r="IN39" s="106"/>
      <c r="IO39" s="106"/>
      <c r="IP39" s="106"/>
      <c r="IQ39" s="106"/>
      <c r="IR39" s="106"/>
      <c r="IS39" s="106"/>
    </row>
    <row r="40" spans="1:253" s="107" customFormat="1" x14ac:dyDescent="0.2">
      <c r="A40" s="11">
        <v>4</v>
      </c>
      <c r="B40" s="124" t="s">
        <v>22</v>
      </c>
      <c r="C40" s="98"/>
      <c r="D40" s="23"/>
      <c r="E40" s="98"/>
      <c r="F40" s="98">
        <f>ROUND(C40*E40,2)</f>
        <v>0</v>
      </c>
      <c r="G40" s="113">
        <f t="shared" si="1"/>
        <v>0</v>
      </c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6"/>
      <c r="HV40" s="106"/>
      <c r="HW40" s="106"/>
      <c r="HX40" s="106"/>
      <c r="HY40" s="106"/>
      <c r="HZ40" s="106"/>
      <c r="IA40" s="106"/>
      <c r="IB40" s="106"/>
      <c r="IC40" s="106"/>
      <c r="ID40" s="106"/>
      <c r="IE40" s="106"/>
      <c r="IF40" s="106"/>
      <c r="IG40" s="106"/>
      <c r="IH40" s="106"/>
      <c r="II40" s="106"/>
      <c r="IJ40" s="106"/>
      <c r="IK40" s="106"/>
      <c r="IL40" s="106"/>
      <c r="IM40" s="106"/>
      <c r="IN40" s="106"/>
      <c r="IO40" s="106"/>
      <c r="IP40" s="106"/>
      <c r="IQ40" s="106"/>
      <c r="IR40" s="106"/>
      <c r="IS40" s="106"/>
    </row>
    <row r="41" spans="1:253" s="107" customFormat="1" ht="25.5" x14ac:dyDescent="0.2">
      <c r="A41" s="10">
        <v>4.0999999999999996</v>
      </c>
      <c r="B41" s="8" t="s">
        <v>23</v>
      </c>
      <c r="C41" s="98">
        <v>3931.2</v>
      </c>
      <c r="D41" s="23" t="s">
        <v>16</v>
      </c>
      <c r="E41" s="98">
        <v>55.95</v>
      </c>
      <c r="F41" s="98">
        <f>ROUND(C41*E41,2)</f>
        <v>219950.64</v>
      </c>
      <c r="G41" s="113">
        <f t="shared" si="1"/>
        <v>219950.64</v>
      </c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6"/>
      <c r="IP41" s="106"/>
      <c r="IQ41" s="106"/>
      <c r="IR41" s="106"/>
      <c r="IS41" s="106"/>
    </row>
    <row r="42" spans="1:253" s="107" customFormat="1" x14ac:dyDescent="0.2">
      <c r="A42" s="100"/>
      <c r="B42" s="101"/>
      <c r="C42" s="128"/>
      <c r="D42" s="127"/>
      <c r="E42" s="128"/>
      <c r="F42" s="128"/>
      <c r="G42" s="113">
        <f t="shared" si="1"/>
        <v>0</v>
      </c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6"/>
      <c r="IP42" s="106"/>
      <c r="IQ42" s="106"/>
      <c r="IR42" s="106"/>
      <c r="IS42" s="106"/>
    </row>
    <row r="43" spans="1:253" s="107" customFormat="1" x14ac:dyDescent="0.2">
      <c r="A43" s="11">
        <v>5</v>
      </c>
      <c r="B43" s="126" t="s">
        <v>24</v>
      </c>
      <c r="C43" s="98"/>
      <c r="D43" s="23"/>
      <c r="E43" s="98"/>
      <c r="F43" s="98">
        <f>ROUND(C43*E43,2)</f>
        <v>0</v>
      </c>
      <c r="G43" s="113">
        <f t="shared" si="1"/>
        <v>0</v>
      </c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6"/>
      <c r="IP43" s="106"/>
      <c r="IQ43" s="106"/>
      <c r="IR43" s="106"/>
      <c r="IS43" s="106"/>
    </row>
    <row r="44" spans="1:253" s="107" customFormat="1" ht="28.5" customHeight="1" x14ac:dyDescent="0.2">
      <c r="A44" s="10">
        <v>5.0999999999999996</v>
      </c>
      <c r="B44" s="8" t="s">
        <v>82</v>
      </c>
      <c r="C44" s="22">
        <v>8</v>
      </c>
      <c r="D44" s="23" t="s">
        <v>12</v>
      </c>
      <c r="E44" s="24">
        <v>8550.4700000000012</v>
      </c>
      <c r="F44" s="98">
        <f t="shared" ref="F44:F81" si="3">ROUND(C44*E44,2)</f>
        <v>68403.759999999995</v>
      </c>
      <c r="G44" s="113">
        <f t="shared" si="1"/>
        <v>68403.760000000009</v>
      </c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6"/>
      <c r="IP44" s="106"/>
      <c r="IQ44" s="106"/>
      <c r="IR44" s="106"/>
      <c r="IS44" s="106"/>
    </row>
    <row r="45" spans="1:253" s="107" customFormat="1" ht="25.5" x14ac:dyDescent="0.2">
      <c r="A45" s="10">
        <v>5.2</v>
      </c>
      <c r="B45" s="8" t="s">
        <v>83</v>
      </c>
      <c r="C45" s="22">
        <v>9</v>
      </c>
      <c r="D45" s="23" t="s">
        <v>12</v>
      </c>
      <c r="E45" s="24">
        <v>8550.4700000000012</v>
      </c>
      <c r="F45" s="98">
        <f t="shared" si="3"/>
        <v>76954.23</v>
      </c>
      <c r="G45" s="113">
        <f t="shared" si="1"/>
        <v>76954.23000000001</v>
      </c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</row>
    <row r="46" spans="1:253" s="107" customFormat="1" ht="25.5" x14ac:dyDescent="0.2">
      <c r="A46" s="10">
        <v>5.3</v>
      </c>
      <c r="B46" s="8" t="s">
        <v>25</v>
      </c>
      <c r="C46" s="22">
        <v>9</v>
      </c>
      <c r="D46" s="23" t="s">
        <v>12</v>
      </c>
      <c r="E46" s="24">
        <v>8550.4700000000012</v>
      </c>
      <c r="F46" s="98">
        <f t="shared" si="3"/>
        <v>76954.23</v>
      </c>
      <c r="G46" s="113">
        <f t="shared" si="1"/>
        <v>76954.23000000001</v>
      </c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</row>
    <row r="47" spans="1:253" s="107" customFormat="1" ht="25.5" x14ac:dyDescent="0.2">
      <c r="A47" s="10">
        <v>5.4</v>
      </c>
      <c r="B47" s="8" t="s">
        <v>84</v>
      </c>
      <c r="C47" s="22">
        <v>4</v>
      </c>
      <c r="D47" s="23" t="s">
        <v>12</v>
      </c>
      <c r="E47" s="24">
        <v>8550.4700000000012</v>
      </c>
      <c r="F47" s="98">
        <f t="shared" si="3"/>
        <v>34201.879999999997</v>
      </c>
      <c r="G47" s="113">
        <f t="shared" si="1"/>
        <v>34201.880000000005</v>
      </c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</row>
    <row r="48" spans="1:253" s="107" customFormat="1" ht="25.5" x14ac:dyDescent="0.2">
      <c r="A48" s="10">
        <v>5.5</v>
      </c>
      <c r="B48" s="8" t="s">
        <v>26</v>
      </c>
      <c r="C48" s="22">
        <v>4</v>
      </c>
      <c r="D48" s="23" t="s">
        <v>12</v>
      </c>
      <c r="E48" s="24">
        <v>8680.1200000000008</v>
      </c>
      <c r="F48" s="98">
        <f t="shared" si="3"/>
        <v>34720.480000000003</v>
      </c>
      <c r="G48" s="113">
        <f t="shared" si="1"/>
        <v>34720.480000000003</v>
      </c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</row>
    <row r="49" spans="1:257" s="107" customFormat="1" ht="25.5" x14ac:dyDescent="0.2">
      <c r="A49" s="10">
        <v>5.6</v>
      </c>
      <c r="B49" s="8" t="s">
        <v>85</v>
      </c>
      <c r="C49" s="22">
        <v>3</v>
      </c>
      <c r="D49" s="23" t="s">
        <v>12</v>
      </c>
      <c r="E49" s="24">
        <v>8680.1200000000008</v>
      </c>
      <c r="F49" s="98">
        <f t="shared" si="3"/>
        <v>26040.36</v>
      </c>
      <c r="G49" s="113">
        <f t="shared" si="1"/>
        <v>26040.36</v>
      </c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</row>
    <row r="50" spans="1:257" s="107" customFormat="1" ht="25.5" x14ac:dyDescent="0.2">
      <c r="A50" s="10">
        <v>5.7</v>
      </c>
      <c r="B50" s="8" t="s">
        <v>86</v>
      </c>
      <c r="C50" s="22">
        <v>2</v>
      </c>
      <c r="D50" s="23" t="s">
        <v>12</v>
      </c>
      <c r="E50" s="24">
        <v>8809.77</v>
      </c>
      <c r="F50" s="98">
        <f t="shared" si="3"/>
        <v>17619.54</v>
      </c>
      <c r="G50" s="113">
        <f t="shared" si="1"/>
        <v>17619.54</v>
      </c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</row>
    <row r="51" spans="1:257" s="107" customFormat="1" ht="25.5" x14ac:dyDescent="0.2">
      <c r="A51" s="10">
        <v>5.8</v>
      </c>
      <c r="B51" s="8" t="s">
        <v>27</v>
      </c>
      <c r="C51" s="22">
        <v>2</v>
      </c>
      <c r="D51" s="23" t="s">
        <v>12</v>
      </c>
      <c r="E51" s="24">
        <v>8809.77</v>
      </c>
      <c r="F51" s="98">
        <f t="shared" si="3"/>
        <v>17619.54</v>
      </c>
      <c r="G51" s="113">
        <f t="shared" si="1"/>
        <v>17619.54</v>
      </c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</row>
    <row r="52" spans="1:257" s="107" customFormat="1" ht="25.5" x14ac:dyDescent="0.2">
      <c r="A52" s="10">
        <v>5.9</v>
      </c>
      <c r="B52" s="8" t="s">
        <v>87</v>
      </c>
      <c r="C52" s="22">
        <v>1</v>
      </c>
      <c r="D52" s="23" t="s">
        <v>12</v>
      </c>
      <c r="E52" s="24">
        <v>8939.8700000000008</v>
      </c>
      <c r="F52" s="98">
        <f t="shared" si="3"/>
        <v>8939.8700000000008</v>
      </c>
      <c r="G52" s="113">
        <f t="shared" si="1"/>
        <v>8939.8700000000008</v>
      </c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</row>
    <row r="53" spans="1:257" s="107" customFormat="1" ht="25.5" x14ac:dyDescent="0.2">
      <c r="A53" s="96">
        <v>5.0999999999999996</v>
      </c>
      <c r="B53" s="8" t="s">
        <v>88</v>
      </c>
      <c r="C53" s="22">
        <v>2</v>
      </c>
      <c r="D53" s="23" t="s">
        <v>12</v>
      </c>
      <c r="E53" s="24">
        <v>9069.67</v>
      </c>
      <c r="F53" s="98">
        <f t="shared" si="3"/>
        <v>18139.34</v>
      </c>
      <c r="G53" s="113">
        <f t="shared" si="1"/>
        <v>18139.34</v>
      </c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</row>
    <row r="54" spans="1:257" s="107" customFormat="1" x14ac:dyDescent="0.2">
      <c r="A54" s="10">
        <v>5.1100000000000003</v>
      </c>
      <c r="B54" s="129" t="s">
        <v>28</v>
      </c>
      <c r="C54" s="22">
        <v>88</v>
      </c>
      <c r="D54" s="23" t="s">
        <v>12</v>
      </c>
      <c r="E54" s="24">
        <v>4516.01</v>
      </c>
      <c r="F54" s="98">
        <f t="shared" si="3"/>
        <v>397408.88</v>
      </c>
      <c r="G54" s="113">
        <f t="shared" si="1"/>
        <v>397408.88</v>
      </c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</row>
    <row r="55" spans="1:257" s="107" customFormat="1" x14ac:dyDescent="0.2">
      <c r="A55" s="10">
        <v>5.12</v>
      </c>
      <c r="B55" s="8" t="s">
        <v>29</v>
      </c>
      <c r="C55" s="22">
        <v>44</v>
      </c>
      <c r="D55" s="23" t="s">
        <v>12</v>
      </c>
      <c r="E55" s="24">
        <v>17993.02</v>
      </c>
      <c r="F55" s="98">
        <f t="shared" si="3"/>
        <v>791692.88</v>
      </c>
      <c r="G55" s="113">
        <f t="shared" si="1"/>
        <v>791692.88</v>
      </c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</row>
    <row r="56" spans="1:257" s="107" customFormat="1" ht="7.5" customHeight="1" x14ac:dyDescent="0.2">
      <c r="A56" s="10"/>
      <c r="B56" s="8"/>
      <c r="C56" s="22"/>
      <c r="D56" s="23"/>
      <c r="E56" s="24"/>
      <c r="F56" s="98">
        <f t="shared" si="3"/>
        <v>0</v>
      </c>
      <c r="G56" s="113">
        <f t="shared" si="1"/>
        <v>0</v>
      </c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</row>
    <row r="57" spans="1:257" x14ac:dyDescent="0.2">
      <c r="A57" s="11">
        <v>6</v>
      </c>
      <c r="B57" s="12" t="s">
        <v>30</v>
      </c>
      <c r="C57" s="22"/>
      <c r="D57" s="23"/>
      <c r="E57" s="24"/>
      <c r="F57" s="98">
        <f t="shared" si="3"/>
        <v>0</v>
      </c>
      <c r="G57" s="113">
        <f t="shared" si="1"/>
        <v>0</v>
      </c>
    </row>
    <row r="58" spans="1:257" s="21" customFormat="1" ht="56.25" customHeight="1" x14ac:dyDescent="0.2">
      <c r="A58" s="13">
        <v>6.1</v>
      </c>
      <c r="B58" s="165" t="s">
        <v>96</v>
      </c>
      <c r="C58" s="15">
        <v>6</v>
      </c>
      <c r="D58" s="16" t="s">
        <v>12</v>
      </c>
      <c r="E58" s="17">
        <v>61366.38</v>
      </c>
      <c r="F58" s="98">
        <f t="shared" si="3"/>
        <v>368198.28</v>
      </c>
      <c r="G58" s="113">
        <f t="shared" si="1"/>
        <v>368198.27999999997</v>
      </c>
      <c r="H58" s="18">
        <f>50772.81-31078.37</f>
        <v>19694.439999999999</v>
      </c>
      <c r="I58" s="97">
        <f>H58+41671.94</f>
        <v>61366.380000000005</v>
      </c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spans="1:257" s="21" customFormat="1" ht="57" customHeight="1" x14ac:dyDescent="0.2">
      <c r="A59" s="13">
        <v>6.2</v>
      </c>
      <c r="B59" s="165" t="s">
        <v>95</v>
      </c>
      <c r="C59" s="15">
        <v>9</v>
      </c>
      <c r="D59" s="16" t="s">
        <v>31</v>
      </c>
      <c r="E59" s="17">
        <v>38964.559999999998</v>
      </c>
      <c r="F59" s="15">
        <f t="shared" si="3"/>
        <v>350681.04</v>
      </c>
      <c r="G59" s="113">
        <f t="shared" si="1"/>
        <v>350681.04</v>
      </c>
      <c r="H59" s="18"/>
      <c r="I59" s="102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spans="1:257" ht="25.5" x14ac:dyDescent="0.2">
      <c r="A60" s="10">
        <v>6.3</v>
      </c>
      <c r="B60" s="14" t="s">
        <v>32</v>
      </c>
      <c r="C60" s="22">
        <v>15</v>
      </c>
      <c r="D60" s="23" t="s">
        <v>31</v>
      </c>
      <c r="E60" s="24">
        <v>3500</v>
      </c>
      <c r="F60" s="98">
        <f t="shared" si="3"/>
        <v>52500</v>
      </c>
      <c r="G60" s="113">
        <f t="shared" si="1"/>
        <v>52500</v>
      </c>
    </row>
    <row r="61" spans="1:257" ht="8.25" customHeight="1" x14ac:dyDescent="0.2">
      <c r="A61" s="10"/>
      <c r="B61" s="8"/>
      <c r="C61" s="22"/>
      <c r="D61" s="23"/>
      <c r="E61" s="24"/>
      <c r="F61" s="98">
        <f t="shared" si="3"/>
        <v>0</v>
      </c>
      <c r="G61" s="113">
        <f t="shared" si="1"/>
        <v>0</v>
      </c>
    </row>
    <row r="62" spans="1:257" s="107" customFormat="1" x14ac:dyDescent="0.2">
      <c r="A62" s="11">
        <v>7</v>
      </c>
      <c r="B62" s="124" t="s">
        <v>33</v>
      </c>
      <c r="C62" s="10"/>
      <c r="D62" s="23"/>
      <c r="E62" s="98"/>
      <c r="F62" s="98">
        <f t="shared" si="3"/>
        <v>0</v>
      </c>
      <c r="G62" s="113">
        <f t="shared" si="1"/>
        <v>0</v>
      </c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spans="1:257" s="107" customFormat="1" x14ac:dyDescent="0.2">
      <c r="A63" s="10">
        <v>7.1</v>
      </c>
      <c r="B63" s="8" t="s">
        <v>34</v>
      </c>
      <c r="C63" s="98">
        <v>3780</v>
      </c>
      <c r="D63" s="23" t="s">
        <v>16</v>
      </c>
      <c r="E63" s="98">
        <v>10.01</v>
      </c>
      <c r="F63" s="98">
        <f t="shared" si="3"/>
        <v>37837.800000000003</v>
      </c>
      <c r="G63" s="113">
        <f t="shared" si="1"/>
        <v>37837.799999999996</v>
      </c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spans="1:257" s="107" customFormat="1" ht="7.5" customHeight="1" x14ac:dyDescent="0.2">
      <c r="A64" s="10"/>
      <c r="B64" s="8"/>
      <c r="C64" s="10"/>
      <c r="D64" s="23"/>
      <c r="E64" s="98"/>
      <c r="F64" s="98">
        <f t="shared" si="3"/>
        <v>0</v>
      </c>
      <c r="G64" s="113">
        <f t="shared" si="1"/>
        <v>0</v>
      </c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spans="1:257" s="131" customFormat="1" x14ac:dyDescent="0.2">
      <c r="A65" s="25">
        <v>8</v>
      </c>
      <c r="B65" s="124" t="s">
        <v>106</v>
      </c>
      <c r="C65" s="17"/>
      <c r="D65" s="16"/>
      <c r="E65" s="26"/>
      <c r="F65" s="98">
        <f t="shared" si="3"/>
        <v>0</v>
      </c>
      <c r="G65" s="113">
        <f t="shared" si="1"/>
        <v>0</v>
      </c>
      <c r="H65" s="9"/>
      <c r="I65" s="130"/>
      <c r="J65" s="130"/>
      <c r="K65" s="130"/>
      <c r="L65" s="130"/>
      <c r="M65" s="130"/>
      <c r="N65" s="130"/>
      <c r="O65" s="130"/>
      <c r="P65" s="130"/>
      <c r="Q65" s="130"/>
      <c r="R65" s="130"/>
    </row>
    <row r="66" spans="1:257" s="131" customFormat="1" x14ac:dyDescent="0.2">
      <c r="A66" s="27">
        <v>8.1</v>
      </c>
      <c r="B66" s="28" t="s">
        <v>35</v>
      </c>
      <c r="C66" s="29">
        <v>7000</v>
      </c>
      <c r="D66" s="30" t="s">
        <v>16</v>
      </c>
      <c r="E66" s="29">
        <v>74.849999999999994</v>
      </c>
      <c r="F66" s="98">
        <f t="shared" si="3"/>
        <v>523950</v>
      </c>
      <c r="G66" s="113">
        <f t="shared" si="1"/>
        <v>523949.99999999994</v>
      </c>
      <c r="H66" s="9"/>
      <c r="I66" s="9">
        <v>3500</v>
      </c>
      <c r="J66" s="130">
        <f>I66*2</f>
        <v>7000</v>
      </c>
      <c r="K66" s="130"/>
      <c r="L66" s="130"/>
      <c r="M66" s="130"/>
      <c r="N66" s="130"/>
      <c r="O66" s="130"/>
      <c r="P66" s="130"/>
      <c r="Q66" s="130"/>
      <c r="R66" s="130"/>
    </row>
    <row r="67" spans="1:257" s="131" customFormat="1" x14ac:dyDescent="0.2">
      <c r="A67" s="27">
        <v>8.1999999999999993</v>
      </c>
      <c r="B67" s="28" t="s">
        <v>36</v>
      </c>
      <c r="C67" s="29">
        <v>2975</v>
      </c>
      <c r="D67" s="30" t="s">
        <v>19</v>
      </c>
      <c r="E67" s="29">
        <v>39.54</v>
      </c>
      <c r="F67" s="98">
        <f t="shared" si="3"/>
        <v>117631.5</v>
      </c>
      <c r="G67" s="113">
        <f t="shared" si="1"/>
        <v>117631.5</v>
      </c>
      <c r="H67" s="9"/>
      <c r="I67" s="9">
        <f>I66*0.85</f>
        <v>2975</v>
      </c>
      <c r="J67" s="130"/>
      <c r="K67" s="130"/>
      <c r="L67" s="130"/>
      <c r="M67" s="130"/>
      <c r="N67" s="130"/>
      <c r="O67" s="130"/>
      <c r="P67" s="130"/>
      <c r="Q67" s="130"/>
      <c r="R67" s="130"/>
    </row>
    <row r="68" spans="1:257" s="131" customFormat="1" x14ac:dyDescent="0.2">
      <c r="A68" s="27">
        <v>8.3000000000000007</v>
      </c>
      <c r="B68" s="31" t="s">
        <v>37</v>
      </c>
      <c r="C68" s="32">
        <v>714</v>
      </c>
      <c r="D68" s="30" t="s">
        <v>18</v>
      </c>
      <c r="E68" s="33">
        <v>629.63</v>
      </c>
      <c r="F68" s="98">
        <f t="shared" si="3"/>
        <v>449555.82</v>
      </c>
      <c r="G68" s="113">
        <f t="shared" si="1"/>
        <v>449555.82</v>
      </c>
      <c r="H68" s="9"/>
      <c r="I68" s="9">
        <f>I67*0.2*1.2</f>
        <v>714</v>
      </c>
      <c r="J68" s="130">
        <f>[24]ANALISIS!G1288</f>
        <v>0</v>
      </c>
      <c r="K68" s="130"/>
      <c r="L68" s="130"/>
      <c r="M68" s="130"/>
      <c r="N68" s="130"/>
      <c r="O68" s="130"/>
      <c r="P68" s="130"/>
      <c r="Q68" s="130"/>
      <c r="R68" s="130"/>
    </row>
    <row r="69" spans="1:257" s="131" customFormat="1" ht="25.5" x14ac:dyDescent="0.2">
      <c r="A69" s="27">
        <v>8.4</v>
      </c>
      <c r="B69" s="8" t="s">
        <v>38</v>
      </c>
      <c r="C69" s="32">
        <v>595</v>
      </c>
      <c r="D69" s="132" t="s">
        <v>18</v>
      </c>
      <c r="E69" s="32">
        <v>183.13</v>
      </c>
      <c r="F69" s="98">
        <f t="shared" si="3"/>
        <v>108962.35</v>
      </c>
      <c r="G69" s="113">
        <f t="shared" si="1"/>
        <v>108962.34999999999</v>
      </c>
      <c r="H69" s="9"/>
      <c r="I69" s="9">
        <f>I67*0.2</f>
        <v>595</v>
      </c>
      <c r="J69" s="130"/>
      <c r="K69" s="130"/>
      <c r="L69" s="130"/>
      <c r="M69" s="130"/>
      <c r="N69" s="130"/>
      <c r="O69" s="130"/>
      <c r="P69" s="130"/>
      <c r="Q69" s="130"/>
      <c r="R69" s="130"/>
    </row>
    <row r="70" spans="1:257" s="131" customFormat="1" x14ac:dyDescent="0.2">
      <c r="A70" s="27">
        <v>8.5</v>
      </c>
      <c r="B70" s="34" t="s">
        <v>98</v>
      </c>
      <c r="C70" s="35">
        <v>200.81</v>
      </c>
      <c r="D70" s="30" t="s">
        <v>18</v>
      </c>
      <c r="E70" s="35">
        <v>165</v>
      </c>
      <c r="F70" s="98">
        <f t="shared" si="3"/>
        <v>33133.65</v>
      </c>
      <c r="G70" s="113">
        <f t="shared" si="1"/>
        <v>33133.65</v>
      </c>
      <c r="H70" s="9"/>
      <c r="I70" s="9">
        <f>I67*0.05*1.35</f>
        <v>200.8125</v>
      </c>
      <c r="J70" s="130"/>
      <c r="K70" s="130"/>
      <c r="L70" s="130"/>
      <c r="M70" s="130"/>
      <c r="N70" s="130"/>
      <c r="O70" s="130"/>
      <c r="P70" s="130"/>
      <c r="Q70" s="130"/>
      <c r="R70" s="130"/>
    </row>
    <row r="71" spans="1:257" s="131" customFormat="1" x14ac:dyDescent="0.2">
      <c r="A71" s="27">
        <v>8.6</v>
      </c>
      <c r="B71" s="36" t="s">
        <v>99</v>
      </c>
      <c r="C71" s="32">
        <v>3718.75</v>
      </c>
      <c r="D71" s="30" t="s">
        <v>19</v>
      </c>
      <c r="E71" s="32">
        <v>116.79</v>
      </c>
      <c r="F71" s="98">
        <f t="shared" si="3"/>
        <v>434312.81</v>
      </c>
      <c r="G71" s="113">
        <f t="shared" si="1"/>
        <v>434312.8125</v>
      </c>
      <c r="H71" s="9"/>
      <c r="I71" s="9">
        <f>I67*1.25</f>
        <v>3718.75</v>
      </c>
      <c r="J71" s="130"/>
      <c r="K71" s="130"/>
      <c r="L71" s="130"/>
      <c r="M71" s="130"/>
      <c r="N71" s="130"/>
      <c r="O71" s="130"/>
      <c r="P71" s="130"/>
      <c r="Q71" s="130"/>
      <c r="R71" s="130"/>
    </row>
    <row r="72" spans="1:257" s="131" customFormat="1" ht="25.5" x14ac:dyDescent="0.2">
      <c r="A72" s="27">
        <v>8.7000000000000099</v>
      </c>
      <c r="B72" s="37" t="s">
        <v>39</v>
      </c>
      <c r="C72" s="32">
        <v>3718.75</v>
      </c>
      <c r="D72" s="132" t="s">
        <v>19</v>
      </c>
      <c r="E72" s="32">
        <v>622.25</v>
      </c>
      <c r="F72" s="98">
        <f t="shared" si="3"/>
        <v>2313992.19</v>
      </c>
      <c r="G72" s="113">
        <f t="shared" si="1"/>
        <v>2313992.1875</v>
      </c>
      <c r="H72" s="9"/>
      <c r="I72" s="9">
        <f>I67*1.25</f>
        <v>3718.75</v>
      </c>
      <c r="J72" s="130"/>
      <c r="K72" s="130"/>
      <c r="L72" s="130"/>
      <c r="M72" s="130"/>
      <c r="N72" s="130"/>
      <c r="O72" s="130"/>
      <c r="P72" s="130"/>
      <c r="Q72" s="130"/>
      <c r="R72" s="130"/>
    </row>
    <row r="73" spans="1:257" s="131" customFormat="1" x14ac:dyDescent="0.2">
      <c r="A73" s="27">
        <v>8.8000000000000096</v>
      </c>
      <c r="B73" s="37" t="s">
        <v>40</v>
      </c>
      <c r="C73" s="32">
        <v>9296.8799999999992</v>
      </c>
      <c r="D73" s="132" t="s">
        <v>41</v>
      </c>
      <c r="E73" s="32">
        <v>23.46</v>
      </c>
      <c r="F73" s="98">
        <f t="shared" si="3"/>
        <v>218104.8</v>
      </c>
      <c r="G73" s="113">
        <f t="shared" si="1"/>
        <v>218104.80479999998</v>
      </c>
      <c r="H73" s="9"/>
      <c r="I73" s="9">
        <f>I72*0.05</f>
        <v>185.9375</v>
      </c>
      <c r="J73" s="130">
        <f>I73*50</f>
        <v>9296.875</v>
      </c>
      <c r="K73" s="130"/>
      <c r="L73" s="130"/>
      <c r="M73" s="130"/>
      <c r="N73" s="130"/>
      <c r="O73" s="130"/>
      <c r="P73" s="130"/>
      <c r="Q73" s="130"/>
      <c r="R73" s="130"/>
    </row>
    <row r="74" spans="1:257" s="131" customFormat="1" ht="5.25" customHeight="1" x14ac:dyDescent="0.2">
      <c r="A74" s="38"/>
      <c r="B74" s="39"/>
      <c r="C74" s="40"/>
      <c r="D74" s="30"/>
      <c r="E74" s="40"/>
      <c r="F74" s="98">
        <f t="shared" si="3"/>
        <v>0</v>
      </c>
      <c r="G74" s="113">
        <f t="shared" si="1"/>
        <v>0</v>
      </c>
      <c r="H74" s="9"/>
      <c r="I74" s="130"/>
      <c r="J74" s="130"/>
      <c r="K74" s="130"/>
      <c r="L74" s="130"/>
      <c r="M74" s="130"/>
      <c r="N74" s="130"/>
      <c r="O74" s="130"/>
      <c r="P74" s="130"/>
      <c r="Q74" s="130"/>
      <c r="R74" s="130"/>
    </row>
    <row r="75" spans="1:257" s="107" customFormat="1" x14ac:dyDescent="0.2">
      <c r="A75" s="11">
        <v>9</v>
      </c>
      <c r="B75" s="8" t="s">
        <v>42</v>
      </c>
      <c r="C75" s="98">
        <v>3500</v>
      </c>
      <c r="D75" s="23" t="s">
        <v>16</v>
      </c>
      <c r="E75" s="133">
        <v>15</v>
      </c>
      <c r="F75" s="98">
        <f t="shared" si="3"/>
        <v>52500</v>
      </c>
      <c r="G75" s="113">
        <f t="shared" si="1"/>
        <v>52500</v>
      </c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spans="1:257" ht="8.25" customHeight="1" x14ac:dyDescent="0.2">
      <c r="A76" s="10"/>
      <c r="B76" s="41"/>
      <c r="C76" s="98"/>
      <c r="D76" s="23"/>
      <c r="E76" s="96"/>
      <c r="F76" s="98">
        <f t="shared" si="3"/>
        <v>0</v>
      </c>
      <c r="G76" s="113">
        <f t="shared" si="1"/>
        <v>0</v>
      </c>
    </row>
    <row r="77" spans="1:257" x14ac:dyDescent="0.2">
      <c r="A77" s="2"/>
      <c r="B77" s="118" t="s">
        <v>43</v>
      </c>
      <c r="C77" s="119"/>
      <c r="D77" s="120"/>
      <c r="E77" s="121"/>
      <c r="F77" s="46">
        <f>SUM(F23:F75)</f>
        <v>42765543.889999993</v>
      </c>
      <c r="G77" s="113">
        <f t="shared" si="1"/>
        <v>0</v>
      </c>
      <c r="I77" s="116"/>
    </row>
    <row r="78" spans="1:257" s="107" customFormat="1" ht="7.5" customHeight="1" x14ac:dyDescent="0.2">
      <c r="A78" s="134"/>
      <c r="B78" s="135"/>
      <c r="C78" s="136"/>
      <c r="D78" s="137"/>
      <c r="E78" s="136"/>
      <c r="F78" s="98">
        <f t="shared" si="3"/>
        <v>0</v>
      </c>
      <c r="G78" s="113">
        <f t="shared" ref="G78:G82" si="4">E78*C78</f>
        <v>0</v>
      </c>
    </row>
    <row r="79" spans="1:257" ht="12.75" customHeight="1" x14ac:dyDescent="0.2">
      <c r="A79" s="1" t="s">
        <v>89</v>
      </c>
      <c r="B79" s="42" t="s">
        <v>44</v>
      </c>
      <c r="C79" s="43"/>
      <c r="D79" s="44"/>
      <c r="E79" s="43"/>
      <c r="F79" s="98">
        <f t="shared" si="3"/>
        <v>0</v>
      </c>
      <c r="G79" s="113">
        <f t="shared" si="4"/>
        <v>0</v>
      </c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</row>
    <row r="80" spans="1:257" ht="30" customHeight="1" x14ac:dyDescent="0.2">
      <c r="A80" s="45">
        <v>1</v>
      </c>
      <c r="B80" s="165" t="s">
        <v>45</v>
      </c>
      <c r="C80" s="138">
        <v>6</v>
      </c>
      <c r="D80" s="139" t="s">
        <v>46</v>
      </c>
      <c r="E80" s="138">
        <v>20000</v>
      </c>
      <c r="F80" s="98">
        <f t="shared" si="3"/>
        <v>120000</v>
      </c>
      <c r="G80" s="113">
        <f t="shared" si="4"/>
        <v>120000</v>
      </c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</row>
    <row r="81" spans="1:24" ht="66.75" customHeight="1" x14ac:dyDescent="0.2">
      <c r="A81" s="45">
        <v>2</v>
      </c>
      <c r="B81" s="166" t="s">
        <v>100</v>
      </c>
      <c r="C81" s="138">
        <v>1</v>
      </c>
      <c r="D81" s="139" t="s">
        <v>12</v>
      </c>
      <c r="E81" s="138">
        <v>42316.79</v>
      </c>
      <c r="F81" s="98">
        <f t="shared" si="3"/>
        <v>42316.79</v>
      </c>
      <c r="G81" s="113">
        <f t="shared" si="4"/>
        <v>42316.79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</row>
    <row r="82" spans="1:24" x14ac:dyDescent="0.2">
      <c r="A82" s="47"/>
      <c r="B82" s="48" t="s">
        <v>101</v>
      </c>
      <c r="C82" s="49"/>
      <c r="D82" s="50"/>
      <c r="E82" s="49"/>
      <c r="F82" s="51">
        <f>SUM(F80:F81)</f>
        <v>162316.79</v>
      </c>
      <c r="G82" s="113">
        <f t="shared" si="4"/>
        <v>0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</row>
    <row r="83" spans="1:24" x14ac:dyDescent="0.2">
      <c r="A83" s="134"/>
      <c r="B83" s="140"/>
      <c r="C83" s="141"/>
      <c r="D83" s="142"/>
      <c r="E83" s="141"/>
      <c r="F83" s="143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</row>
    <row r="84" spans="1:24" x14ac:dyDescent="0.2">
      <c r="A84" s="47"/>
      <c r="B84" s="48" t="s">
        <v>47</v>
      </c>
      <c r="C84" s="49"/>
      <c r="D84" s="50"/>
      <c r="E84" s="49"/>
      <c r="F84" s="51">
        <f>F82+F77+F21</f>
        <v>43247710.089999989</v>
      </c>
      <c r="G84" s="144">
        <f>SUM(G11:G81)</f>
        <v>43247710.094599992</v>
      </c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</row>
    <row r="85" spans="1:24" x14ac:dyDescent="0.2">
      <c r="A85" s="52"/>
      <c r="B85" s="53" t="s">
        <v>47</v>
      </c>
      <c r="C85" s="54"/>
      <c r="D85" s="55"/>
      <c r="E85" s="54"/>
      <c r="F85" s="56">
        <f>+F84</f>
        <v>43247710.089999989</v>
      </c>
      <c r="H85" s="145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</row>
    <row r="86" spans="1:24" x14ac:dyDescent="0.2">
      <c r="A86" s="57"/>
      <c r="B86" s="57"/>
      <c r="C86" s="57"/>
      <c r="D86" s="57"/>
      <c r="E86" s="57"/>
      <c r="F86" s="57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</row>
    <row r="87" spans="1:24" ht="12.75" customHeight="1" x14ac:dyDescent="0.2">
      <c r="A87" s="57"/>
      <c r="B87" s="58" t="s">
        <v>48</v>
      </c>
      <c r="C87" s="59">
        <v>0.03</v>
      </c>
      <c r="D87" s="57"/>
      <c r="E87" s="57"/>
      <c r="F87" s="43">
        <f t="shared" ref="F87:F93" si="5">ROUND(($F$85*C87),2)</f>
        <v>1297431.3</v>
      </c>
      <c r="G87" s="14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</row>
    <row r="88" spans="1:24" ht="12.75" customHeight="1" x14ac:dyDescent="0.2">
      <c r="A88" s="57"/>
      <c r="B88" s="58" t="s">
        <v>49</v>
      </c>
      <c r="C88" s="59">
        <v>0.1</v>
      </c>
      <c r="D88" s="57"/>
      <c r="E88" s="57"/>
      <c r="F88" s="43">
        <f t="shared" si="5"/>
        <v>4324771.01</v>
      </c>
      <c r="G88" s="14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</row>
    <row r="89" spans="1:24" ht="12.75" customHeight="1" x14ac:dyDescent="0.2">
      <c r="A89" s="57"/>
      <c r="B89" s="58" t="s">
        <v>50</v>
      </c>
      <c r="C89" s="59">
        <v>0.04</v>
      </c>
      <c r="D89" s="57"/>
      <c r="E89" s="57"/>
      <c r="F89" s="43">
        <f t="shared" si="5"/>
        <v>1729908.4</v>
      </c>
      <c r="G89" s="14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</row>
    <row r="90" spans="1:24" ht="12.75" customHeight="1" x14ac:dyDescent="0.2">
      <c r="A90" s="57"/>
      <c r="B90" s="58" t="s">
        <v>51</v>
      </c>
      <c r="C90" s="59">
        <v>0.05</v>
      </c>
      <c r="D90" s="57"/>
      <c r="E90" s="57"/>
      <c r="F90" s="43">
        <f t="shared" si="5"/>
        <v>2162385.5</v>
      </c>
      <c r="G90" s="14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</row>
    <row r="91" spans="1:24" ht="12.75" customHeight="1" x14ac:dyDescent="0.2">
      <c r="A91" s="57"/>
      <c r="B91" s="58" t="s">
        <v>52</v>
      </c>
      <c r="C91" s="59">
        <v>0.03</v>
      </c>
      <c r="D91" s="57"/>
      <c r="E91" s="57"/>
      <c r="F91" s="43">
        <f t="shared" si="5"/>
        <v>1297431.3</v>
      </c>
      <c r="G91" s="147"/>
      <c r="H91" s="106"/>
      <c r="I91" s="148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</row>
    <row r="92" spans="1:24" ht="12.75" customHeight="1" x14ac:dyDescent="0.2">
      <c r="A92" s="57"/>
      <c r="B92" s="58" t="s">
        <v>53</v>
      </c>
      <c r="C92" s="59">
        <v>0.01</v>
      </c>
      <c r="D92" s="57"/>
      <c r="E92" s="57"/>
      <c r="F92" s="43">
        <f t="shared" si="5"/>
        <v>432477.1</v>
      </c>
      <c r="G92" s="147"/>
      <c r="H92" s="106"/>
      <c r="I92" s="149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</row>
    <row r="93" spans="1:24" ht="12.75" customHeight="1" x14ac:dyDescent="0.2">
      <c r="A93" s="57"/>
      <c r="B93" s="58" t="s">
        <v>54</v>
      </c>
      <c r="C93" s="59">
        <v>1E-3</v>
      </c>
      <c r="D93" s="57"/>
      <c r="E93" s="57"/>
      <c r="F93" s="43">
        <f t="shared" si="5"/>
        <v>43247.71</v>
      </c>
      <c r="G93" s="147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</row>
    <row r="94" spans="1:24" ht="12.75" customHeight="1" x14ac:dyDescent="0.2">
      <c r="A94" s="57"/>
      <c r="B94" s="58" t="s">
        <v>103</v>
      </c>
      <c r="C94" s="59">
        <v>0.18</v>
      </c>
      <c r="D94" s="57"/>
      <c r="E94" s="57"/>
      <c r="F94" s="61">
        <f>F88*C94</f>
        <v>778458.78179999988</v>
      </c>
      <c r="G94" s="147"/>
      <c r="H94" s="106">
        <f>1.8/100</f>
        <v>1.8000000000000002E-2</v>
      </c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</row>
    <row r="95" spans="1:24" ht="12.75" customHeight="1" x14ac:dyDescent="0.2">
      <c r="A95" s="57"/>
      <c r="B95" s="58" t="s">
        <v>56</v>
      </c>
      <c r="C95" s="59">
        <v>0.05</v>
      </c>
      <c r="D95" s="57"/>
      <c r="E95" s="57"/>
      <c r="F95" s="62">
        <f>+C95*F85</f>
        <v>2162385.5044999993</v>
      </c>
      <c r="G95" s="147"/>
      <c r="H95" s="170">
        <f>0.018*F85</f>
        <v>778458.78161999979</v>
      </c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</row>
    <row r="96" spans="1:24" ht="12.75" customHeight="1" x14ac:dyDescent="0.2">
      <c r="A96" s="57"/>
      <c r="B96" s="60" t="s">
        <v>55</v>
      </c>
      <c r="C96" s="59">
        <v>1.4999999999999999E-2</v>
      </c>
      <c r="D96" s="57"/>
      <c r="E96" s="57"/>
      <c r="F96" s="61">
        <f>ROUND(($F$85*C96),2)</f>
        <v>648715.65</v>
      </c>
      <c r="G96" s="147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</row>
    <row r="97" spans="1:24" ht="12.75" customHeight="1" x14ac:dyDescent="0.2">
      <c r="A97" s="57"/>
      <c r="B97" s="63" t="s">
        <v>57</v>
      </c>
      <c r="C97" s="59">
        <v>0.1</v>
      </c>
      <c r="D97" s="57"/>
      <c r="E97" s="57"/>
      <c r="F97" s="62">
        <f>+C97*F85</f>
        <v>4324771.0089999987</v>
      </c>
      <c r="G97" s="147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</row>
    <row r="98" spans="1:24" ht="12.75" customHeight="1" x14ac:dyDescent="0.2">
      <c r="A98" s="64"/>
      <c r="B98" s="65" t="s">
        <v>58</v>
      </c>
      <c r="C98" s="66"/>
      <c r="D98" s="67"/>
      <c r="E98" s="66"/>
      <c r="F98" s="68">
        <f>SUM(F87:F97)</f>
        <v>19201983.265299998</v>
      </c>
      <c r="G98" s="150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</row>
    <row r="99" spans="1:24" s="152" customFormat="1" ht="12.75" customHeight="1" x14ac:dyDescent="0.2">
      <c r="A99" s="69"/>
      <c r="B99" s="70"/>
      <c r="C99" s="71"/>
      <c r="D99" s="72"/>
      <c r="E99" s="73"/>
      <c r="F99" s="74"/>
      <c r="G99" s="151"/>
      <c r="I99" s="153"/>
      <c r="J99" s="154">
        <f>F100-I99</f>
        <v>62449693.355299987</v>
      </c>
    </row>
    <row r="100" spans="1:24" ht="12.75" customHeight="1" x14ac:dyDescent="0.2">
      <c r="A100" s="47"/>
      <c r="B100" s="65" t="s">
        <v>59</v>
      </c>
      <c r="C100" s="49"/>
      <c r="D100" s="50"/>
      <c r="E100" s="49"/>
      <c r="F100" s="75">
        <f>+F98+F85</f>
        <v>62449693.355299987</v>
      </c>
      <c r="G100" s="150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</row>
    <row r="101" spans="1:24" x14ac:dyDescent="0.2">
      <c r="A101" s="155"/>
      <c r="B101" s="156"/>
      <c r="C101" s="157"/>
      <c r="D101" s="158"/>
      <c r="E101" s="159"/>
      <c r="F101" s="160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</row>
    <row r="102" spans="1:24" x14ac:dyDescent="0.2">
      <c r="A102" s="155"/>
      <c r="B102" s="156"/>
      <c r="C102" s="157"/>
      <c r="D102" s="158"/>
      <c r="E102" s="159"/>
      <c r="F102" s="160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</row>
    <row r="103" spans="1:24" x14ac:dyDescent="0.2">
      <c r="A103" s="155"/>
      <c r="B103" s="156"/>
      <c r="C103" s="157"/>
      <c r="D103" s="158"/>
      <c r="E103" s="159"/>
      <c r="F103" s="160"/>
      <c r="G103" s="161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</row>
    <row r="104" spans="1:24" x14ac:dyDescent="0.2">
      <c r="A104" s="155" t="s">
        <v>60</v>
      </c>
      <c r="B104" s="155"/>
      <c r="C104" s="359" t="s">
        <v>61</v>
      </c>
      <c r="D104" s="359"/>
      <c r="E104" s="359"/>
      <c r="F104" s="359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</row>
    <row r="105" spans="1:24" x14ac:dyDescent="0.2">
      <c r="A105" s="155"/>
      <c r="B105" s="155"/>
      <c r="C105" s="167"/>
      <c r="D105" s="167"/>
      <c r="E105" s="167"/>
      <c r="F105" s="167"/>
      <c r="G105" s="161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</row>
    <row r="106" spans="1:24" x14ac:dyDescent="0.2">
      <c r="A106" s="155"/>
      <c r="B106" s="155"/>
      <c r="C106" s="155"/>
      <c r="D106" s="155"/>
      <c r="E106" s="159"/>
      <c r="F106" s="155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</row>
    <row r="107" spans="1:24" x14ac:dyDescent="0.2">
      <c r="A107" s="155"/>
      <c r="B107" s="168"/>
      <c r="C107" s="155"/>
      <c r="D107" s="155"/>
      <c r="E107" s="162"/>
      <c r="F107" s="167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</row>
    <row r="108" spans="1:24" x14ac:dyDescent="0.2">
      <c r="A108" s="168" t="s">
        <v>62</v>
      </c>
      <c r="B108" s="155"/>
      <c r="C108" s="359" t="s">
        <v>94</v>
      </c>
      <c r="D108" s="359"/>
      <c r="E108" s="359"/>
      <c r="F108" s="359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</row>
    <row r="109" spans="1:24" x14ac:dyDescent="0.2">
      <c r="A109" s="155" t="s">
        <v>63</v>
      </c>
      <c r="B109" s="155"/>
      <c r="C109" s="360" t="s">
        <v>64</v>
      </c>
      <c r="D109" s="360"/>
      <c r="E109" s="360"/>
      <c r="F109" s="360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</row>
    <row r="110" spans="1:24" x14ac:dyDescent="0.2">
      <c r="A110" s="155"/>
      <c r="B110" s="155"/>
      <c r="C110" s="155"/>
      <c r="D110" s="155"/>
      <c r="E110" s="159"/>
      <c r="F110" s="157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</row>
    <row r="111" spans="1:24" x14ac:dyDescent="0.2">
      <c r="A111" s="155"/>
      <c r="B111" s="155"/>
      <c r="C111" s="155"/>
      <c r="D111" s="155"/>
      <c r="E111" s="159"/>
      <c r="F111" s="157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</row>
    <row r="112" spans="1:24" x14ac:dyDescent="0.2">
      <c r="A112" s="155"/>
      <c r="B112" s="155"/>
      <c r="C112" s="155"/>
      <c r="D112" s="155"/>
      <c r="E112" s="159"/>
      <c r="F112" s="157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</row>
    <row r="113" spans="1:24" x14ac:dyDescent="0.2">
      <c r="A113" s="155"/>
      <c r="B113" s="155"/>
      <c r="C113" s="155"/>
      <c r="D113" s="155"/>
      <c r="E113" s="159"/>
      <c r="F113" s="157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</row>
    <row r="114" spans="1:24" x14ac:dyDescent="0.2">
      <c r="A114" s="155"/>
      <c r="B114" s="155"/>
      <c r="C114" s="155"/>
      <c r="D114" s="155"/>
      <c r="E114" s="159"/>
      <c r="F114" s="157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</row>
    <row r="115" spans="1:24" x14ac:dyDescent="0.2">
      <c r="A115" s="155"/>
      <c r="B115" s="155"/>
      <c r="C115" s="155"/>
      <c r="D115" s="155"/>
      <c r="E115" s="159"/>
      <c r="F115" s="155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</row>
    <row r="116" spans="1:24" x14ac:dyDescent="0.2">
      <c r="A116" s="155"/>
      <c r="B116" s="155" t="s">
        <v>65</v>
      </c>
      <c r="C116" s="155"/>
      <c r="D116" s="155" t="s">
        <v>66</v>
      </c>
      <c r="E116" s="159"/>
      <c r="F116" s="155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</row>
    <row r="117" spans="1:24" x14ac:dyDescent="0.2">
      <c r="A117" s="155"/>
      <c r="B117" s="155"/>
      <c r="C117" s="155"/>
      <c r="D117" s="155"/>
      <c r="E117" s="159"/>
      <c r="F117" s="155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</row>
    <row r="118" spans="1:24" x14ac:dyDescent="0.2">
      <c r="A118" s="155"/>
      <c r="B118" s="155"/>
      <c r="C118" s="155"/>
      <c r="D118" s="155"/>
      <c r="E118" s="159"/>
      <c r="F118" s="155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</row>
    <row r="119" spans="1:24" x14ac:dyDescent="0.2">
      <c r="A119" s="155"/>
      <c r="B119" s="168"/>
      <c r="C119" s="155"/>
      <c r="D119" s="155"/>
      <c r="E119" s="162"/>
      <c r="F119" s="167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</row>
    <row r="120" spans="1:24" x14ac:dyDescent="0.2">
      <c r="A120" s="163" t="s">
        <v>67</v>
      </c>
      <c r="B120" s="155"/>
      <c r="C120" s="359" t="s">
        <v>68</v>
      </c>
      <c r="D120" s="359"/>
      <c r="E120" s="359"/>
      <c r="F120" s="359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</row>
    <row r="121" spans="1:24" x14ac:dyDescent="0.2">
      <c r="A121" s="155" t="s">
        <v>69</v>
      </c>
      <c r="B121" s="155"/>
      <c r="C121" s="359" t="s">
        <v>70</v>
      </c>
      <c r="D121" s="359"/>
      <c r="E121" s="359"/>
      <c r="F121" s="359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</row>
    <row r="122" spans="1:24" x14ac:dyDescent="0.2">
      <c r="A122" s="155"/>
      <c r="B122" s="156"/>
      <c r="C122" s="157"/>
      <c r="D122" s="158"/>
      <c r="E122" s="159"/>
      <c r="F122" s="160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</row>
    <row r="123" spans="1:24" x14ac:dyDescent="0.2">
      <c r="A123" s="155"/>
      <c r="B123" s="156"/>
      <c r="C123" s="157"/>
      <c r="D123" s="158"/>
      <c r="E123" s="159"/>
      <c r="F123" s="160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</row>
    <row r="124" spans="1:24" x14ac:dyDescent="0.2">
      <c r="A124" s="156"/>
      <c r="B124" s="156"/>
      <c r="C124" s="157"/>
      <c r="D124" s="158"/>
      <c r="E124" s="159"/>
      <c r="F124" s="160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</row>
    <row r="125" spans="1:24" ht="12.75" customHeight="1" x14ac:dyDescent="0.2">
      <c r="A125" s="76"/>
      <c r="B125" s="361"/>
      <c r="C125" s="362"/>
      <c r="D125" s="362"/>
      <c r="E125" s="362"/>
      <c r="F125" s="362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</row>
    <row r="126" spans="1:24" ht="12.75" customHeight="1" x14ac:dyDescent="0.2">
      <c r="A126" s="164"/>
      <c r="B126" s="358"/>
      <c r="C126" s="358"/>
      <c r="D126" s="358"/>
      <c r="E126" s="358"/>
      <c r="F126" s="358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</row>
    <row r="663" spans="1:6" s="107" customFormat="1" x14ac:dyDescent="0.2">
      <c r="A663" s="106"/>
      <c r="B663" s="106"/>
      <c r="C663" s="106"/>
      <c r="D663" s="106"/>
      <c r="E663" s="106"/>
      <c r="F663" s="106"/>
    </row>
    <row r="664" spans="1:6" s="107" customFormat="1" x14ac:dyDescent="0.2">
      <c r="A664" s="106"/>
      <c r="B664" s="106"/>
      <c r="C664" s="106"/>
      <c r="D664" s="106"/>
      <c r="E664" s="106"/>
      <c r="F664" s="106"/>
    </row>
    <row r="665" spans="1:6" s="107" customFormat="1" x14ac:dyDescent="0.2">
      <c r="A665" s="106"/>
      <c r="B665" s="106"/>
      <c r="C665" s="106"/>
      <c r="D665" s="106"/>
      <c r="E665" s="106"/>
      <c r="F665" s="106"/>
    </row>
    <row r="666" spans="1:6" s="107" customFormat="1" x14ac:dyDescent="0.2">
      <c r="A666" s="106"/>
      <c r="B666" s="106"/>
      <c r="C666" s="106"/>
      <c r="D666" s="106"/>
      <c r="E666" s="106"/>
      <c r="F666" s="106"/>
    </row>
    <row r="667" spans="1:6" s="107" customFormat="1" x14ac:dyDescent="0.2">
      <c r="A667" s="106"/>
      <c r="B667" s="106"/>
      <c r="C667" s="106"/>
      <c r="D667" s="106"/>
      <c r="E667" s="106"/>
      <c r="F667" s="106"/>
    </row>
    <row r="668" spans="1:6" s="107" customFormat="1" x14ac:dyDescent="0.2">
      <c r="A668" s="106"/>
      <c r="B668" s="106"/>
      <c r="C668" s="106"/>
      <c r="D668" s="106"/>
      <c r="E668" s="106"/>
      <c r="F668" s="106"/>
    </row>
    <row r="669" spans="1:6" s="107" customFormat="1" x14ac:dyDescent="0.2">
      <c r="A669" s="106"/>
      <c r="B669" s="106"/>
      <c r="C669" s="106"/>
      <c r="D669" s="106"/>
      <c r="E669" s="106"/>
      <c r="F669" s="106"/>
    </row>
    <row r="670" spans="1:6" s="107" customFormat="1" x14ac:dyDescent="0.2">
      <c r="A670" s="106"/>
      <c r="B670" s="106"/>
      <c r="C670" s="106"/>
      <c r="D670" s="106"/>
      <c r="E670" s="106"/>
      <c r="F670" s="106"/>
    </row>
    <row r="671" spans="1:6" s="107" customFormat="1" x14ac:dyDescent="0.2">
      <c r="A671" s="106"/>
      <c r="B671" s="106"/>
      <c r="C671" s="106"/>
      <c r="D671" s="106"/>
      <c r="E671" s="106"/>
      <c r="F671" s="106"/>
    </row>
    <row r="672" spans="1:6" s="107" customFormat="1" x14ac:dyDescent="0.2">
      <c r="A672" s="106"/>
      <c r="B672" s="106"/>
      <c r="C672" s="106"/>
      <c r="D672" s="106"/>
      <c r="E672" s="106"/>
      <c r="F672" s="106"/>
    </row>
    <row r="673" spans="1:6" s="107" customFormat="1" x14ac:dyDescent="0.2">
      <c r="A673" s="106"/>
      <c r="B673" s="106"/>
      <c r="C673" s="106"/>
      <c r="D673" s="106"/>
      <c r="E673" s="106"/>
      <c r="F673" s="106"/>
    </row>
    <row r="674" spans="1:6" s="107" customFormat="1" x14ac:dyDescent="0.2">
      <c r="A674" s="106"/>
      <c r="B674" s="106"/>
      <c r="C674" s="106"/>
      <c r="D674" s="106"/>
      <c r="E674" s="106"/>
      <c r="F674" s="106"/>
    </row>
    <row r="675" spans="1:6" s="107" customFormat="1" x14ac:dyDescent="0.2">
      <c r="A675" s="106"/>
      <c r="B675" s="106"/>
      <c r="C675" s="106"/>
      <c r="D675" s="106"/>
      <c r="E675" s="106"/>
      <c r="F675" s="106"/>
    </row>
    <row r="676" spans="1:6" s="107" customFormat="1" x14ac:dyDescent="0.2">
      <c r="A676" s="106"/>
      <c r="B676" s="106"/>
      <c r="C676" s="106"/>
      <c r="D676" s="106"/>
      <c r="E676" s="106"/>
      <c r="F676" s="106"/>
    </row>
    <row r="677" spans="1:6" s="107" customFormat="1" x14ac:dyDescent="0.2">
      <c r="A677" s="106"/>
      <c r="B677" s="106"/>
      <c r="C677" s="106"/>
      <c r="D677" s="106"/>
      <c r="E677" s="106"/>
      <c r="F677" s="106"/>
    </row>
    <row r="678" spans="1:6" s="107" customFormat="1" x14ac:dyDescent="0.2">
      <c r="A678" s="106"/>
      <c r="B678" s="106"/>
      <c r="C678" s="106"/>
      <c r="D678" s="106"/>
      <c r="E678" s="106"/>
      <c r="F678" s="106"/>
    </row>
    <row r="679" spans="1:6" s="107" customFormat="1" x14ac:dyDescent="0.2">
      <c r="A679" s="106"/>
      <c r="B679" s="106"/>
      <c r="C679" s="106"/>
      <c r="D679" s="106"/>
      <c r="E679" s="106"/>
      <c r="F679" s="106"/>
    </row>
    <row r="680" spans="1:6" s="107" customFormat="1" x14ac:dyDescent="0.2">
      <c r="A680" s="106"/>
      <c r="B680" s="106"/>
      <c r="C680" s="106"/>
      <c r="D680" s="106"/>
      <c r="E680" s="106"/>
      <c r="F680" s="106"/>
    </row>
    <row r="681" spans="1:6" s="107" customFormat="1" x14ac:dyDescent="0.2">
      <c r="A681" s="106"/>
      <c r="B681" s="106"/>
      <c r="C681" s="106"/>
      <c r="D681" s="106"/>
      <c r="E681" s="106"/>
      <c r="F681" s="106"/>
    </row>
    <row r="682" spans="1:6" s="107" customFormat="1" x14ac:dyDescent="0.2">
      <c r="A682" s="106"/>
      <c r="B682" s="106"/>
      <c r="C682" s="106"/>
      <c r="D682" s="106"/>
      <c r="E682" s="106"/>
      <c r="F682" s="106"/>
    </row>
    <row r="683" spans="1:6" s="107" customFormat="1" x14ac:dyDescent="0.2">
      <c r="A683" s="106"/>
      <c r="B683" s="106"/>
      <c r="C683" s="106"/>
      <c r="D683" s="106"/>
      <c r="E683" s="106"/>
      <c r="F683" s="106"/>
    </row>
    <row r="684" spans="1:6" s="107" customFormat="1" x14ac:dyDescent="0.2">
      <c r="A684" s="106"/>
      <c r="B684" s="106"/>
      <c r="C684" s="106"/>
      <c r="D684" s="106"/>
      <c r="E684" s="106"/>
      <c r="F684" s="106"/>
    </row>
    <row r="685" spans="1:6" s="107" customFormat="1" x14ac:dyDescent="0.2">
      <c r="A685" s="106"/>
      <c r="B685" s="106"/>
      <c r="C685" s="106"/>
      <c r="D685" s="106"/>
      <c r="E685" s="106"/>
      <c r="F685" s="106"/>
    </row>
    <row r="686" spans="1:6" s="107" customFormat="1" x14ac:dyDescent="0.2">
      <c r="A686" s="106"/>
      <c r="B686" s="106"/>
      <c r="C686" s="106"/>
      <c r="D686" s="106"/>
      <c r="E686" s="106"/>
      <c r="F686" s="106"/>
    </row>
    <row r="687" spans="1:6" s="107" customFormat="1" x14ac:dyDescent="0.2">
      <c r="A687" s="106"/>
      <c r="B687" s="106"/>
      <c r="C687" s="106"/>
      <c r="D687" s="106"/>
      <c r="E687" s="106"/>
      <c r="F687" s="106"/>
    </row>
    <row r="688" spans="1:6" s="107" customFormat="1" x14ac:dyDescent="0.2">
      <c r="A688" s="106"/>
      <c r="B688" s="106"/>
      <c r="C688" s="106"/>
      <c r="D688" s="106"/>
      <c r="E688" s="106"/>
      <c r="F688" s="106"/>
    </row>
    <row r="689" spans="1:6" s="107" customFormat="1" x14ac:dyDescent="0.2">
      <c r="A689" s="106"/>
      <c r="B689" s="106"/>
      <c r="C689" s="106"/>
      <c r="D689" s="106"/>
      <c r="E689" s="106"/>
      <c r="F689" s="106"/>
    </row>
    <row r="690" spans="1:6" s="107" customFormat="1" x14ac:dyDescent="0.2">
      <c r="A690" s="106"/>
      <c r="B690" s="106"/>
      <c r="C690" s="106"/>
      <c r="D690" s="106"/>
      <c r="E690" s="106"/>
      <c r="F690" s="106"/>
    </row>
    <row r="691" spans="1:6" s="107" customFormat="1" x14ac:dyDescent="0.2">
      <c r="A691" s="106"/>
      <c r="B691" s="106"/>
      <c r="C691" s="106"/>
      <c r="D691" s="106"/>
      <c r="E691" s="106"/>
      <c r="F691" s="106"/>
    </row>
    <row r="692" spans="1:6" s="107" customFormat="1" x14ac:dyDescent="0.2">
      <c r="A692" s="106"/>
      <c r="B692" s="106"/>
      <c r="C692" s="106"/>
      <c r="D692" s="106"/>
      <c r="E692" s="106"/>
      <c r="F692" s="106"/>
    </row>
    <row r="693" spans="1:6" s="107" customFormat="1" x14ac:dyDescent="0.2">
      <c r="A693" s="106"/>
      <c r="B693" s="106"/>
      <c r="C693" s="106"/>
      <c r="D693" s="106"/>
      <c r="E693" s="106"/>
      <c r="F693" s="106"/>
    </row>
    <row r="694" spans="1:6" s="107" customFormat="1" x14ac:dyDescent="0.2">
      <c r="A694" s="106"/>
      <c r="B694" s="106"/>
      <c r="C694" s="106"/>
      <c r="D694" s="106"/>
      <c r="E694" s="106"/>
      <c r="F694" s="106"/>
    </row>
    <row r="695" spans="1:6" s="107" customFormat="1" x14ac:dyDescent="0.2">
      <c r="A695" s="106"/>
      <c r="B695" s="106"/>
      <c r="C695" s="106"/>
      <c r="D695" s="106"/>
      <c r="E695" s="106"/>
      <c r="F695" s="106"/>
    </row>
    <row r="696" spans="1:6" s="107" customFormat="1" x14ac:dyDescent="0.2">
      <c r="A696" s="106"/>
      <c r="B696" s="106"/>
      <c r="C696" s="106"/>
      <c r="D696" s="106"/>
      <c r="E696" s="106"/>
      <c r="F696" s="106"/>
    </row>
    <row r="697" spans="1:6" s="107" customFormat="1" x14ac:dyDescent="0.2">
      <c r="A697" s="106"/>
      <c r="B697" s="106"/>
      <c r="C697" s="106"/>
      <c r="D697" s="106"/>
      <c r="E697" s="106"/>
      <c r="F697" s="106"/>
    </row>
    <row r="698" spans="1:6" s="107" customFormat="1" x14ac:dyDescent="0.2">
      <c r="A698" s="106"/>
      <c r="B698" s="106"/>
      <c r="C698" s="106"/>
      <c r="D698" s="106"/>
      <c r="E698" s="106"/>
      <c r="F698" s="106"/>
    </row>
    <row r="699" spans="1:6" s="107" customFormat="1" x14ac:dyDescent="0.2">
      <c r="A699" s="106"/>
      <c r="B699" s="106"/>
      <c r="C699" s="106"/>
      <c r="D699" s="106"/>
      <c r="E699" s="106"/>
      <c r="F699" s="106"/>
    </row>
    <row r="700" spans="1:6" s="107" customFormat="1" x14ac:dyDescent="0.2">
      <c r="A700" s="106"/>
      <c r="B700" s="106"/>
      <c r="C700" s="106"/>
      <c r="D700" s="106"/>
      <c r="E700" s="106"/>
      <c r="F700" s="106"/>
    </row>
    <row r="701" spans="1:6" s="107" customFormat="1" x14ac:dyDescent="0.2">
      <c r="A701" s="106"/>
      <c r="B701" s="106"/>
      <c r="C701" s="106"/>
      <c r="D701" s="106"/>
      <c r="E701" s="106"/>
      <c r="F701" s="106"/>
    </row>
    <row r="702" spans="1:6" s="107" customFormat="1" x14ac:dyDescent="0.2">
      <c r="A702" s="106"/>
      <c r="B702" s="106"/>
      <c r="C702" s="106"/>
      <c r="D702" s="106"/>
      <c r="E702" s="106"/>
      <c r="F702" s="106"/>
    </row>
    <row r="703" spans="1:6" s="107" customFormat="1" x14ac:dyDescent="0.2">
      <c r="A703" s="106"/>
      <c r="B703" s="106"/>
      <c r="C703" s="106"/>
      <c r="D703" s="106"/>
      <c r="E703" s="106"/>
      <c r="F703" s="106"/>
    </row>
    <row r="704" spans="1:6" s="107" customFormat="1" x14ac:dyDescent="0.2">
      <c r="A704" s="106"/>
      <c r="B704" s="106"/>
      <c r="C704" s="106"/>
      <c r="D704" s="106"/>
      <c r="E704" s="106"/>
      <c r="F704" s="106"/>
    </row>
    <row r="705" spans="1:6" s="107" customFormat="1" x14ac:dyDescent="0.2">
      <c r="A705" s="106"/>
      <c r="B705" s="106"/>
      <c r="C705" s="106"/>
      <c r="D705" s="106"/>
      <c r="E705" s="106"/>
      <c r="F705" s="106"/>
    </row>
    <row r="706" spans="1:6" s="107" customFormat="1" x14ac:dyDescent="0.2">
      <c r="A706" s="106"/>
      <c r="B706" s="106"/>
      <c r="C706" s="106"/>
      <c r="D706" s="106"/>
      <c r="E706" s="106"/>
      <c r="F706" s="106"/>
    </row>
    <row r="707" spans="1:6" s="107" customFormat="1" x14ac:dyDescent="0.2">
      <c r="A707" s="106"/>
      <c r="B707" s="106"/>
      <c r="C707" s="106"/>
      <c r="D707" s="106"/>
      <c r="E707" s="106"/>
      <c r="F707" s="106"/>
    </row>
    <row r="708" spans="1:6" s="107" customFormat="1" x14ac:dyDescent="0.2">
      <c r="A708" s="106"/>
      <c r="B708" s="106"/>
      <c r="C708" s="106"/>
      <c r="D708" s="106"/>
      <c r="E708" s="106"/>
      <c r="F708" s="106"/>
    </row>
    <row r="709" spans="1:6" s="107" customFormat="1" x14ac:dyDescent="0.2">
      <c r="A709" s="106"/>
      <c r="B709" s="106"/>
      <c r="C709" s="106"/>
      <c r="D709" s="106"/>
      <c r="E709" s="106"/>
      <c r="F709" s="106"/>
    </row>
    <row r="710" spans="1:6" s="107" customFormat="1" x14ac:dyDescent="0.2">
      <c r="A710" s="106"/>
      <c r="B710" s="106"/>
      <c r="C710" s="106"/>
      <c r="D710" s="106"/>
      <c r="E710" s="106"/>
      <c r="F710" s="106"/>
    </row>
    <row r="711" spans="1:6" s="107" customFormat="1" x14ac:dyDescent="0.2">
      <c r="A711" s="106"/>
      <c r="B711" s="106"/>
      <c r="C711" s="106"/>
      <c r="D711" s="106"/>
      <c r="E711" s="106"/>
      <c r="F711" s="106"/>
    </row>
    <row r="712" spans="1:6" s="107" customFormat="1" x14ac:dyDescent="0.2">
      <c r="A712" s="106"/>
      <c r="B712" s="106"/>
      <c r="C712" s="106"/>
      <c r="D712" s="106"/>
      <c r="E712" s="106"/>
      <c r="F712" s="106"/>
    </row>
    <row r="713" spans="1:6" s="107" customFormat="1" x14ac:dyDescent="0.2">
      <c r="A713" s="106"/>
      <c r="B713" s="106"/>
      <c r="C713" s="106"/>
      <c r="D713" s="106"/>
      <c r="E713" s="106"/>
      <c r="F713" s="106"/>
    </row>
    <row r="714" spans="1:6" s="107" customFormat="1" x14ac:dyDescent="0.2">
      <c r="A714" s="106"/>
      <c r="B714" s="106"/>
      <c r="C714" s="106"/>
      <c r="D714" s="106"/>
      <c r="E714" s="106"/>
      <c r="F714" s="106"/>
    </row>
    <row r="715" spans="1:6" s="107" customFormat="1" x14ac:dyDescent="0.2">
      <c r="A715" s="106"/>
      <c r="B715" s="106"/>
      <c r="C715" s="106"/>
      <c r="D715" s="106"/>
      <c r="E715" s="106"/>
      <c r="F715" s="106"/>
    </row>
    <row r="716" spans="1:6" s="107" customFormat="1" x14ac:dyDescent="0.2">
      <c r="A716" s="106"/>
      <c r="B716" s="106"/>
      <c r="C716" s="106"/>
      <c r="D716" s="106"/>
      <c r="E716" s="106"/>
      <c r="F716" s="106"/>
    </row>
    <row r="717" spans="1:6" s="107" customFormat="1" x14ac:dyDescent="0.2">
      <c r="A717" s="106"/>
      <c r="B717" s="106"/>
      <c r="C717" s="106"/>
      <c r="D717" s="106"/>
      <c r="E717" s="106"/>
      <c r="F717" s="106"/>
    </row>
    <row r="718" spans="1:6" s="107" customFormat="1" x14ac:dyDescent="0.2">
      <c r="A718" s="106"/>
      <c r="B718" s="106"/>
      <c r="C718" s="106"/>
      <c r="D718" s="106"/>
      <c r="E718" s="106"/>
      <c r="F718" s="106"/>
    </row>
  </sheetData>
  <mergeCells count="13">
    <mergeCell ref="A9:F9"/>
    <mergeCell ref="A1:F1"/>
    <mergeCell ref="A2:F2"/>
    <mergeCell ref="A3:F3"/>
    <mergeCell ref="A4:F4"/>
    <mergeCell ref="A7:F7"/>
    <mergeCell ref="B126:F126"/>
    <mergeCell ref="C104:F104"/>
    <mergeCell ref="C108:F108"/>
    <mergeCell ref="C109:F109"/>
    <mergeCell ref="C120:F120"/>
    <mergeCell ref="C121:F121"/>
    <mergeCell ref="B125:F125"/>
  </mergeCells>
  <pageMargins left="0.19685039370078741" right="0.19685039370078741" top="0.19685039370078741" bottom="0.19685039370078741" header="0.19685039370078741" footer="0.19685039370078741"/>
  <pageSetup scale="95" orientation="portrait" r:id="rId1"/>
  <headerFooter alignWithMargins="0">
    <oddFooter>Página &amp;P</oddFooter>
  </headerFooter>
  <rowBreaks count="2" manualBreakCount="2">
    <brk id="42" max="5" man="1"/>
    <brk id="7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IW696"/>
  <sheetViews>
    <sheetView showGridLines="0" showZeros="0" tabSelected="1" view="pageBreakPreview" topLeftCell="A76" zoomScaleNormal="100" zoomScaleSheetLayoutView="100" workbookViewId="0">
      <selection activeCell="F87" sqref="F87"/>
    </sheetView>
  </sheetViews>
  <sheetFormatPr baseColWidth="10" defaultColWidth="11.42578125" defaultRowHeight="15" x14ac:dyDescent="0.2"/>
  <cols>
    <col min="1" max="1" width="7.42578125" style="175" customWidth="1"/>
    <col min="2" max="2" width="55" style="175" customWidth="1"/>
    <col min="3" max="3" width="11.28515625" style="175" bestFit="1" customWidth="1"/>
    <col min="4" max="4" width="8" style="176" customWidth="1"/>
    <col min="5" max="5" width="13.7109375" style="175" customWidth="1"/>
    <col min="6" max="6" width="17" style="175" bestFit="1" customWidth="1"/>
    <col min="7" max="7" width="15.5703125" style="177" customWidth="1"/>
    <col min="8" max="8" width="13.7109375" style="177" bestFit="1" customWidth="1"/>
    <col min="9" max="10" width="13.85546875" style="177" bestFit="1" customWidth="1"/>
    <col min="11" max="11" width="10.140625" style="177" customWidth="1"/>
    <col min="12" max="24" width="11.42578125" style="177"/>
    <col min="25" max="16384" width="11.42578125" style="175"/>
  </cols>
  <sheetData>
    <row r="1" spans="1:24" s="173" customFormat="1" ht="15.75" x14ac:dyDescent="0.2">
      <c r="A1" s="368" t="s">
        <v>0</v>
      </c>
      <c r="B1" s="368"/>
      <c r="C1" s="368"/>
      <c r="D1" s="368"/>
      <c r="E1" s="368"/>
      <c r="F1" s="368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</row>
    <row r="2" spans="1:24" s="173" customFormat="1" ht="15.75" x14ac:dyDescent="0.2">
      <c r="A2" s="368" t="s">
        <v>1</v>
      </c>
      <c r="B2" s="368"/>
      <c r="C2" s="368"/>
      <c r="D2" s="368"/>
      <c r="E2" s="368"/>
      <c r="F2" s="368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</row>
    <row r="3" spans="1:24" s="173" customFormat="1" ht="15.75" x14ac:dyDescent="0.2">
      <c r="A3" s="368" t="s">
        <v>143</v>
      </c>
      <c r="B3" s="368"/>
      <c r="C3" s="368"/>
      <c r="D3" s="368"/>
      <c r="E3" s="368"/>
      <c r="F3" s="368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</row>
    <row r="4" spans="1:24" s="173" customFormat="1" ht="15.75" x14ac:dyDescent="0.2">
      <c r="A4" s="368" t="s">
        <v>3</v>
      </c>
      <c r="B4" s="368"/>
      <c r="C4" s="368"/>
      <c r="D4" s="368"/>
      <c r="E4" s="368"/>
      <c r="F4" s="368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</row>
    <row r="5" spans="1:24" s="173" customFormat="1" ht="12.75" customHeight="1" x14ac:dyDescent="0.2">
      <c r="A5" s="218"/>
      <c r="B5" s="218"/>
      <c r="C5" s="218"/>
      <c r="D5" s="219"/>
      <c r="E5" s="218"/>
      <c r="F5" s="218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</row>
    <row r="6" spans="1:24" ht="12.75" customHeight="1" x14ac:dyDescent="0.2">
      <c r="A6" s="220" t="s">
        <v>93</v>
      </c>
      <c r="B6" s="221"/>
      <c r="C6" s="222"/>
      <c r="D6" s="223"/>
      <c r="E6" s="222"/>
      <c r="F6" s="222"/>
    </row>
    <row r="7" spans="1:24" ht="12.75" customHeight="1" x14ac:dyDescent="0.2">
      <c r="A7" s="369" t="s">
        <v>153</v>
      </c>
      <c r="B7" s="369"/>
      <c r="C7" s="369"/>
      <c r="D7" s="369"/>
      <c r="E7" s="369"/>
      <c r="F7" s="369"/>
    </row>
    <row r="8" spans="1:24" ht="12.75" customHeight="1" x14ac:dyDescent="0.2">
      <c r="A8" s="224" t="s">
        <v>102</v>
      </c>
      <c r="B8" s="224"/>
      <c r="C8" s="224"/>
      <c r="D8" s="225"/>
      <c r="E8" s="224" t="s">
        <v>4</v>
      </c>
      <c r="F8" s="224"/>
    </row>
    <row r="9" spans="1:24" s="177" customFormat="1" x14ac:dyDescent="0.2">
      <c r="A9" s="370"/>
      <c r="B9" s="370"/>
      <c r="C9" s="370"/>
      <c r="D9" s="370"/>
      <c r="E9" s="370"/>
      <c r="F9" s="370"/>
    </row>
    <row r="10" spans="1:24" x14ac:dyDescent="0.2">
      <c r="A10" s="226" t="s">
        <v>5</v>
      </c>
      <c r="B10" s="226" t="s">
        <v>6</v>
      </c>
      <c r="C10" s="226" t="s">
        <v>7</v>
      </c>
      <c r="D10" s="227" t="s">
        <v>8</v>
      </c>
      <c r="E10" s="226" t="s">
        <v>9</v>
      </c>
      <c r="F10" s="226" t="s">
        <v>10</v>
      </c>
    </row>
    <row r="11" spans="1:24" x14ac:dyDescent="0.2">
      <c r="A11" s="228"/>
      <c r="B11" s="228"/>
      <c r="C11" s="229"/>
      <c r="D11" s="230"/>
      <c r="E11" s="228"/>
      <c r="F11" s="228"/>
    </row>
    <row r="12" spans="1:24" ht="25.5" x14ac:dyDescent="0.2">
      <c r="A12" s="264" t="s">
        <v>11</v>
      </c>
      <c r="B12" s="265" t="s">
        <v>144</v>
      </c>
      <c r="C12" s="266"/>
      <c r="D12" s="267"/>
      <c r="E12" s="231"/>
      <c r="F12" s="232"/>
      <c r="G12" s="178"/>
    </row>
    <row r="13" spans="1:24" ht="27.75" customHeight="1" x14ac:dyDescent="0.2">
      <c r="A13" s="268">
        <v>1</v>
      </c>
      <c r="B13" s="269" t="s">
        <v>116</v>
      </c>
      <c r="C13" s="266">
        <v>1</v>
      </c>
      <c r="D13" s="267" t="s">
        <v>12</v>
      </c>
      <c r="E13" s="231"/>
      <c r="F13" s="233">
        <f>+E13*C13</f>
        <v>0</v>
      </c>
      <c r="G13" s="178"/>
    </row>
    <row r="14" spans="1:24" ht="29.25" customHeight="1" x14ac:dyDescent="0.2">
      <c r="A14" s="268">
        <v>2</v>
      </c>
      <c r="B14" s="269" t="s">
        <v>117</v>
      </c>
      <c r="C14" s="266">
        <v>1</v>
      </c>
      <c r="D14" s="267" t="s">
        <v>12</v>
      </c>
      <c r="E14" s="231"/>
      <c r="F14" s="233">
        <f t="shared" ref="F14:F77" si="0">+E14*C14</f>
        <v>0</v>
      </c>
      <c r="G14" s="178"/>
      <c r="I14" s="179"/>
      <c r="J14" s="179"/>
      <c r="K14" s="178"/>
      <c r="M14" s="178">
        <f>K14+L14</f>
        <v>0</v>
      </c>
    </row>
    <row r="15" spans="1:24" ht="27.75" customHeight="1" x14ac:dyDescent="0.2">
      <c r="A15" s="268">
        <v>3</v>
      </c>
      <c r="B15" s="269" t="s">
        <v>118</v>
      </c>
      <c r="C15" s="266">
        <v>1</v>
      </c>
      <c r="D15" s="267" t="s">
        <v>12</v>
      </c>
      <c r="E15" s="231"/>
      <c r="F15" s="233">
        <f t="shared" si="0"/>
        <v>0</v>
      </c>
      <c r="G15" s="178"/>
      <c r="K15" s="178"/>
      <c r="M15" s="178">
        <f>L15+K15</f>
        <v>0</v>
      </c>
    </row>
    <row r="16" spans="1:24" ht="54" customHeight="1" x14ac:dyDescent="0.2">
      <c r="A16" s="268">
        <v>4</v>
      </c>
      <c r="B16" s="270" t="s">
        <v>145</v>
      </c>
      <c r="C16" s="266">
        <v>1</v>
      </c>
      <c r="D16" s="267" t="s">
        <v>12</v>
      </c>
      <c r="E16" s="231"/>
      <c r="F16" s="233">
        <f t="shared" si="0"/>
        <v>0</v>
      </c>
      <c r="G16" s="178"/>
    </row>
    <row r="17" spans="1:10" x14ac:dyDescent="0.2">
      <c r="A17" s="268">
        <v>5</v>
      </c>
      <c r="B17" s="271" t="s">
        <v>146</v>
      </c>
      <c r="C17" s="266">
        <v>1</v>
      </c>
      <c r="D17" s="267" t="s">
        <v>12</v>
      </c>
      <c r="E17" s="231"/>
      <c r="F17" s="233">
        <f t="shared" si="0"/>
        <v>0</v>
      </c>
      <c r="G17" s="178"/>
    </row>
    <row r="18" spans="1:10" x14ac:dyDescent="0.2">
      <c r="A18" s="272"/>
      <c r="B18" s="269"/>
      <c r="C18" s="266"/>
      <c r="D18" s="267"/>
      <c r="E18" s="231"/>
      <c r="F18" s="233">
        <f t="shared" si="0"/>
        <v>0</v>
      </c>
      <c r="G18" s="178"/>
    </row>
    <row r="19" spans="1:10" ht="45" x14ac:dyDescent="0.2">
      <c r="A19" s="268">
        <v>6</v>
      </c>
      <c r="B19" s="269" t="s">
        <v>147</v>
      </c>
      <c r="C19" s="266">
        <v>1</v>
      </c>
      <c r="D19" s="267" t="s">
        <v>12</v>
      </c>
      <c r="E19" s="231"/>
      <c r="F19" s="233">
        <f t="shared" si="0"/>
        <v>0</v>
      </c>
      <c r="G19" s="178"/>
      <c r="J19" s="178"/>
    </row>
    <row r="20" spans="1:10" x14ac:dyDescent="0.2">
      <c r="A20" s="272"/>
      <c r="B20" s="269"/>
      <c r="C20" s="273"/>
      <c r="D20" s="267"/>
      <c r="E20" s="231"/>
      <c r="F20" s="233">
        <f t="shared" si="0"/>
        <v>0</v>
      </c>
      <c r="G20" s="178"/>
    </row>
    <row r="21" spans="1:10" x14ac:dyDescent="0.2">
      <c r="A21" s="274"/>
      <c r="B21" s="275" t="s">
        <v>13</v>
      </c>
      <c r="C21" s="276"/>
      <c r="D21" s="277"/>
      <c r="E21" s="235"/>
      <c r="F21" s="233">
        <f t="shared" si="0"/>
        <v>0</v>
      </c>
      <c r="G21" s="178"/>
      <c r="I21" s="179"/>
    </row>
    <row r="22" spans="1:10" x14ac:dyDescent="0.2">
      <c r="A22" s="264"/>
      <c r="B22" s="265"/>
      <c r="C22" s="273"/>
      <c r="D22" s="267"/>
      <c r="E22" s="234"/>
      <c r="F22" s="233">
        <f t="shared" si="0"/>
        <v>0</v>
      </c>
      <c r="G22" s="178"/>
    </row>
    <row r="23" spans="1:10" x14ac:dyDescent="0.2">
      <c r="A23" s="264" t="s">
        <v>14</v>
      </c>
      <c r="B23" s="265" t="s">
        <v>119</v>
      </c>
      <c r="C23" s="278"/>
      <c r="D23" s="279"/>
      <c r="E23" s="228"/>
      <c r="F23" s="233">
        <f t="shared" si="0"/>
        <v>0</v>
      </c>
      <c r="G23" s="178"/>
    </row>
    <row r="24" spans="1:10" ht="8.25" customHeight="1" x14ac:dyDescent="0.2">
      <c r="A24" s="264"/>
      <c r="B24" s="280"/>
      <c r="C24" s="278"/>
      <c r="D24" s="279"/>
      <c r="E24" s="228"/>
      <c r="F24" s="233">
        <f t="shared" si="0"/>
        <v>0</v>
      </c>
      <c r="G24" s="178"/>
    </row>
    <row r="25" spans="1:10" x14ac:dyDescent="0.2">
      <c r="A25" s="281">
        <v>1</v>
      </c>
      <c r="B25" s="282" t="s">
        <v>15</v>
      </c>
      <c r="C25" s="283">
        <v>3780</v>
      </c>
      <c r="D25" s="267" t="s">
        <v>16</v>
      </c>
      <c r="E25" s="233"/>
      <c r="F25" s="233">
        <f t="shared" si="0"/>
        <v>0</v>
      </c>
      <c r="G25" s="178"/>
      <c r="H25" s="178"/>
    </row>
    <row r="26" spans="1:10" x14ac:dyDescent="0.2">
      <c r="A26" s="264"/>
      <c r="B26" s="264"/>
      <c r="C26" s="278"/>
      <c r="D26" s="279"/>
      <c r="E26" s="228"/>
      <c r="F26" s="233">
        <f t="shared" si="0"/>
        <v>0</v>
      </c>
      <c r="G26" s="178"/>
    </row>
    <row r="27" spans="1:10" s="177" customFormat="1" ht="12.75" customHeight="1" x14ac:dyDescent="0.2">
      <c r="A27" s="284">
        <v>2</v>
      </c>
      <c r="B27" s="285" t="s">
        <v>17</v>
      </c>
      <c r="C27" s="286"/>
      <c r="D27" s="287"/>
      <c r="E27" s="236"/>
      <c r="F27" s="233">
        <f t="shared" si="0"/>
        <v>0</v>
      </c>
      <c r="G27" s="178"/>
    </row>
    <row r="28" spans="1:10" s="182" customFormat="1" ht="28.5" customHeight="1" x14ac:dyDescent="0.2">
      <c r="A28" s="288">
        <v>2.1</v>
      </c>
      <c r="B28" s="289" t="s">
        <v>120</v>
      </c>
      <c r="C28" s="266">
        <v>1349.46</v>
      </c>
      <c r="D28" s="290" t="s">
        <v>157</v>
      </c>
      <c r="E28" s="237"/>
      <c r="F28" s="233">
        <f t="shared" si="0"/>
        <v>0</v>
      </c>
      <c r="G28" s="178"/>
      <c r="H28" s="180"/>
      <c r="I28" s="181"/>
    </row>
    <row r="29" spans="1:10" s="182" customFormat="1" ht="15.75" customHeight="1" x14ac:dyDescent="0.2">
      <c r="A29" s="288">
        <v>2.2000000000000002</v>
      </c>
      <c r="B29" s="289" t="s">
        <v>121</v>
      </c>
      <c r="C29" s="266">
        <v>3148.74</v>
      </c>
      <c r="D29" s="290" t="s">
        <v>157</v>
      </c>
      <c r="E29" s="237"/>
      <c r="F29" s="233">
        <f t="shared" si="0"/>
        <v>0</v>
      </c>
      <c r="G29" s="178"/>
      <c r="H29" s="180"/>
      <c r="I29" s="181"/>
    </row>
    <row r="30" spans="1:10" s="182" customFormat="1" ht="42.75" customHeight="1" x14ac:dyDescent="0.2">
      <c r="A30" s="288">
        <v>2.2999999999999998</v>
      </c>
      <c r="B30" s="291" t="s">
        <v>122</v>
      </c>
      <c r="C30" s="266">
        <v>1889.24</v>
      </c>
      <c r="D30" s="290" t="s">
        <v>157</v>
      </c>
      <c r="E30" s="238"/>
      <c r="F30" s="233">
        <f t="shared" si="0"/>
        <v>0</v>
      </c>
      <c r="G30" s="178"/>
      <c r="H30" s="180"/>
      <c r="I30" s="181"/>
    </row>
    <row r="31" spans="1:10" s="182" customFormat="1" ht="28.5" customHeight="1" x14ac:dyDescent="0.2">
      <c r="A31" s="288">
        <v>2.4</v>
      </c>
      <c r="B31" s="289" t="s">
        <v>123</v>
      </c>
      <c r="C31" s="266">
        <v>3662.8199999999997</v>
      </c>
      <c r="D31" s="290" t="s">
        <v>157</v>
      </c>
      <c r="E31" s="237"/>
      <c r="F31" s="233">
        <f t="shared" si="0"/>
        <v>0</v>
      </c>
      <c r="G31" s="178"/>
      <c r="H31" s="180"/>
      <c r="I31" s="181"/>
    </row>
    <row r="32" spans="1:10" s="182" customFormat="1" ht="30" customHeight="1" x14ac:dyDescent="0.2">
      <c r="A32" s="288">
        <v>2.5</v>
      </c>
      <c r="B32" s="291" t="s">
        <v>124</v>
      </c>
      <c r="C32" s="266">
        <v>340.2</v>
      </c>
      <c r="D32" s="290" t="s">
        <v>157</v>
      </c>
      <c r="E32" s="237"/>
      <c r="F32" s="233">
        <f t="shared" si="0"/>
        <v>0</v>
      </c>
      <c r="G32" s="178"/>
      <c r="H32" s="180"/>
      <c r="I32" s="181"/>
    </row>
    <row r="33" spans="1:253" s="182" customFormat="1" ht="15" customHeight="1" x14ac:dyDescent="0.2">
      <c r="A33" s="288">
        <v>2.6</v>
      </c>
      <c r="B33" s="291" t="s">
        <v>80</v>
      </c>
      <c r="C33" s="292">
        <v>3402</v>
      </c>
      <c r="D33" s="290" t="s">
        <v>158</v>
      </c>
      <c r="E33" s="239"/>
      <c r="F33" s="233">
        <f t="shared" si="0"/>
        <v>0</v>
      </c>
      <c r="G33" s="178"/>
      <c r="H33" s="180"/>
      <c r="I33" s="183"/>
      <c r="J33" s="184"/>
      <c r="K33" s="184"/>
      <c r="L33" s="184"/>
    </row>
    <row r="34" spans="1:253" s="182" customFormat="1" ht="30" x14ac:dyDescent="0.2">
      <c r="A34" s="288">
        <v>2.7</v>
      </c>
      <c r="B34" s="293" t="s">
        <v>125</v>
      </c>
      <c r="C34" s="266">
        <v>3508.6</v>
      </c>
      <c r="D34" s="290" t="s">
        <v>157</v>
      </c>
      <c r="E34" s="237"/>
      <c r="F34" s="233">
        <f t="shared" si="0"/>
        <v>0</v>
      </c>
      <c r="G34" s="178"/>
      <c r="H34" s="180"/>
      <c r="I34" s="181"/>
    </row>
    <row r="35" spans="1:253" s="177" customFormat="1" ht="8.25" customHeight="1" x14ac:dyDescent="0.2">
      <c r="A35" s="284"/>
      <c r="B35" s="285"/>
      <c r="C35" s="286"/>
      <c r="D35" s="287"/>
      <c r="E35" s="236"/>
      <c r="F35" s="233">
        <f t="shared" si="0"/>
        <v>0</v>
      </c>
      <c r="G35" s="178"/>
    </row>
    <row r="36" spans="1:253" s="177" customFormat="1" x14ac:dyDescent="0.2">
      <c r="A36" s="294">
        <v>3</v>
      </c>
      <c r="B36" s="295" t="s">
        <v>126</v>
      </c>
      <c r="C36" s="296"/>
      <c r="D36" s="297"/>
      <c r="E36" s="241"/>
      <c r="F36" s="233">
        <f t="shared" si="0"/>
        <v>0</v>
      </c>
      <c r="G36" s="178"/>
      <c r="J36" s="179"/>
      <c r="K36" s="179"/>
      <c r="L36" s="178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175"/>
      <c r="HV36" s="175"/>
      <c r="HW36" s="175"/>
      <c r="HX36" s="175"/>
      <c r="HY36" s="175"/>
      <c r="HZ36" s="175"/>
      <c r="IA36" s="175"/>
      <c r="IB36" s="175"/>
      <c r="IC36" s="175"/>
      <c r="ID36" s="175"/>
      <c r="IE36" s="175"/>
      <c r="IF36" s="175"/>
      <c r="IG36" s="175"/>
      <c r="IH36" s="175"/>
      <c r="II36" s="175"/>
      <c r="IJ36" s="175"/>
      <c r="IK36" s="175"/>
      <c r="IL36" s="175"/>
      <c r="IM36" s="175"/>
      <c r="IN36" s="175"/>
      <c r="IO36" s="175"/>
      <c r="IP36" s="175"/>
      <c r="IQ36" s="175"/>
      <c r="IR36" s="175"/>
      <c r="IS36" s="175"/>
    </row>
    <row r="37" spans="1:253" s="177" customFormat="1" ht="30" x14ac:dyDescent="0.2">
      <c r="A37" s="298">
        <v>3.1</v>
      </c>
      <c r="B37" s="299" t="s">
        <v>127</v>
      </c>
      <c r="C37" s="296">
        <v>1539.2</v>
      </c>
      <c r="D37" s="297" t="s">
        <v>16</v>
      </c>
      <c r="E37" s="240"/>
      <c r="F37" s="233">
        <f t="shared" si="0"/>
        <v>0</v>
      </c>
      <c r="G37" s="178"/>
      <c r="I37" s="179"/>
      <c r="J37" s="178"/>
      <c r="K37" s="179"/>
      <c r="L37" s="18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5"/>
      <c r="DG37" s="175"/>
      <c r="DH37" s="175"/>
      <c r="DI37" s="175"/>
      <c r="DJ37" s="175"/>
      <c r="DK37" s="175"/>
      <c r="DL37" s="175"/>
      <c r="DM37" s="175"/>
      <c r="DN37" s="175"/>
      <c r="DO37" s="175"/>
      <c r="DP37" s="175"/>
      <c r="DQ37" s="175"/>
      <c r="DR37" s="175"/>
      <c r="DS37" s="175"/>
      <c r="DT37" s="175"/>
      <c r="DU37" s="175"/>
      <c r="DV37" s="175"/>
      <c r="DW37" s="175"/>
      <c r="DX37" s="175"/>
      <c r="DY37" s="175"/>
      <c r="DZ37" s="175"/>
      <c r="EA37" s="175"/>
      <c r="EB37" s="175"/>
      <c r="EC37" s="175"/>
      <c r="ED37" s="175"/>
      <c r="EE37" s="175"/>
      <c r="EF37" s="175"/>
      <c r="EG37" s="175"/>
      <c r="EH37" s="175"/>
      <c r="EI37" s="175"/>
      <c r="EJ37" s="175"/>
      <c r="EK37" s="175"/>
      <c r="EL37" s="175"/>
      <c r="EM37" s="175"/>
      <c r="EN37" s="175"/>
      <c r="EO37" s="175"/>
      <c r="EP37" s="175"/>
      <c r="EQ37" s="175"/>
      <c r="ER37" s="175"/>
      <c r="ES37" s="175"/>
      <c r="ET37" s="175"/>
      <c r="EU37" s="175"/>
      <c r="EV37" s="175"/>
      <c r="EW37" s="175"/>
      <c r="EX37" s="175"/>
      <c r="EY37" s="175"/>
      <c r="EZ37" s="175"/>
      <c r="FA37" s="175"/>
      <c r="FB37" s="175"/>
      <c r="FC37" s="175"/>
      <c r="FD37" s="175"/>
      <c r="FE37" s="175"/>
      <c r="FF37" s="175"/>
      <c r="FG37" s="175"/>
      <c r="FH37" s="175"/>
      <c r="FI37" s="175"/>
      <c r="FJ37" s="175"/>
      <c r="FK37" s="175"/>
      <c r="FL37" s="175"/>
      <c r="FM37" s="175"/>
      <c r="FN37" s="175"/>
      <c r="FO37" s="175"/>
      <c r="FP37" s="175"/>
      <c r="FQ37" s="175"/>
      <c r="FR37" s="175"/>
      <c r="FS37" s="175"/>
      <c r="FT37" s="175"/>
      <c r="FU37" s="175"/>
      <c r="FV37" s="175"/>
      <c r="FW37" s="175"/>
      <c r="FX37" s="175"/>
      <c r="FY37" s="175"/>
      <c r="FZ37" s="175"/>
      <c r="GA37" s="175"/>
      <c r="GB37" s="175"/>
      <c r="GC37" s="175"/>
      <c r="GD37" s="175"/>
      <c r="GE37" s="175"/>
      <c r="GF37" s="175"/>
      <c r="GG37" s="175"/>
      <c r="GH37" s="175"/>
      <c r="GI37" s="175"/>
      <c r="GJ37" s="175"/>
      <c r="GK37" s="175"/>
      <c r="GL37" s="175"/>
      <c r="GM37" s="175"/>
      <c r="GN37" s="175"/>
      <c r="GO37" s="175"/>
      <c r="GP37" s="175"/>
      <c r="GQ37" s="175"/>
      <c r="GR37" s="175"/>
      <c r="GS37" s="175"/>
      <c r="GT37" s="175"/>
      <c r="GU37" s="175"/>
      <c r="GV37" s="175"/>
      <c r="GW37" s="175"/>
      <c r="GX37" s="175"/>
      <c r="GY37" s="175"/>
      <c r="GZ37" s="175"/>
      <c r="HA37" s="175"/>
      <c r="HB37" s="175"/>
      <c r="HC37" s="175"/>
      <c r="HD37" s="175"/>
      <c r="HE37" s="175"/>
      <c r="HF37" s="175"/>
      <c r="HG37" s="175"/>
      <c r="HH37" s="175"/>
      <c r="HI37" s="175"/>
      <c r="HJ37" s="175"/>
      <c r="HK37" s="175"/>
      <c r="HL37" s="175"/>
      <c r="HM37" s="175"/>
      <c r="HN37" s="175"/>
      <c r="HO37" s="175"/>
      <c r="HP37" s="175"/>
      <c r="HQ37" s="175"/>
      <c r="HR37" s="175"/>
      <c r="HS37" s="175"/>
      <c r="HT37" s="175"/>
      <c r="HU37" s="175"/>
      <c r="HV37" s="175"/>
      <c r="HW37" s="175"/>
      <c r="HX37" s="175"/>
      <c r="HY37" s="175"/>
      <c r="HZ37" s="175"/>
      <c r="IA37" s="175"/>
      <c r="IB37" s="175"/>
      <c r="IC37" s="175"/>
      <c r="ID37" s="175"/>
      <c r="IE37" s="175"/>
      <c r="IF37" s="175"/>
      <c r="IG37" s="175"/>
      <c r="IH37" s="175"/>
      <c r="II37" s="175"/>
      <c r="IJ37" s="175"/>
      <c r="IK37" s="175"/>
      <c r="IL37" s="175"/>
      <c r="IM37" s="175"/>
      <c r="IN37" s="175"/>
      <c r="IO37" s="175"/>
      <c r="IP37" s="175"/>
      <c r="IQ37" s="175"/>
      <c r="IR37" s="175"/>
      <c r="IS37" s="175"/>
    </row>
    <row r="38" spans="1:253" s="177" customFormat="1" ht="30" x14ac:dyDescent="0.2">
      <c r="A38" s="298">
        <v>3.2</v>
      </c>
      <c r="B38" s="299" t="s">
        <v>128</v>
      </c>
      <c r="C38" s="296">
        <v>2392</v>
      </c>
      <c r="D38" s="297" t="s">
        <v>16</v>
      </c>
      <c r="E38" s="240"/>
      <c r="F38" s="233">
        <f t="shared" si="0"/>
        <v>0</v>
      </c>
      <c r="G38" s="178"/>
      <c r="I38" s="179"/>
      <c r="J38" s="178"/>
      <c r="K38" s="179"/>
      <c r="L38" s="18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  <c r="CH38" s="175"/>
      <c r="CI38" s="175"/>
      <c r="CJ38" s="175"/>
      <c r="CK38" s="175"/>
      <c r="CL38" s="175"/>
      <c r="CM38" s="175"/>
      <c r="CN38" s="175"/>
      <c r="CO38" s="175"/>
      <c r="CP38" s="175"/>
      <c r="CQ38" s="175"/>
      <c r="CR38" s="175"/>
      <c r="CS38" s="175"/>
      <c r="CT38" s="175"/>
      <c r="CU38" s="175"/>
      <c r="CV38" s="175"/>
      <c r="CW38" s="175"/>
      <c r="CX38" s="175"/>
      <c r="CY38" s="175"/>
      <c r="CZ38" s="175"/>
      <c r="DA38" s="175"/>
      <c r="DB38" s="175"/>
      <c r="DC38" s="175"/>
      <c r="DD38" s="175"/>
      <c r="DE38" s="175"/>
      <c r="DF38" s="175"/>
      <c r="DG38" s="175"/>
      <c r="DH38" s="175"/>
      <c r="DI38" s="175"/>
      <c r="DJ38" s="175"/>
      <c r="DK38" s="175"/>
      <c r="DL38" s="175"/>
      <c r="DM38" s="175"/>
      <c r="DN38" s="175"/>
      <c r="DO38" s="175"/>
      <c r="DP38" s="175"/>
      <c r="DQ38" s="175"/>
      <c r="DR38" s="175"/>
      <c r="DS38" s="175"/>
      <c r="DT38" s="175"/>
      <c r="DU38" s="175"/>
      <c r="DV38" s="175"/>
      <c r="DW38" s="175"/>
      <c r="DX38" s="175"/>
      <c r="DY38" s="175"/>
      <c r="DZ38" s="175"/>
      <c r="EA38" s="175"/>
      <c r="EB38" s="175"/>
      <c r="EC38" s="175"/>
      <c r="ED38" s="175"/>
      <c r="EE38" s="175"/>
      <c r="EF38" s="175"/>
      <c r="EG38" s="175"/>
      <c r="EH38" s="175"/>
      <c r="EI38" s="175"/>
      <c r="EJ38" s="175"/>
      <c r="EK38" s="175"/>
      <c r="EL38" s="175"/>
      <c r="EM38" s="175"/>
      <c r="EN38" s="175"/>
      <c r="EO38" s="175"/>
      <c r="EP38" s="175"/>
      <c r="EQ38" s="175"/>
      <c r="ER38" s="175"/>
      <c r="ES38" s="175"/>
      <c r="ET38" s="175"/>
      <c r="EU38" s="175"/>
      <c r="EV38" s="175"/>
      <c r="EW38" s="175"/>
      <c r="EX38" s="175"/>
      <c r="EY38" s="175"/>
      <c r="EZ38" s="175"/>
      <c r="FA38" s="175"/>
      <c r="FB38" s="175"/>
      <c r="FC38" s="175"/>
      <c r="FD38" s="175"/>
      <c r="FE38" s="175"/>
      <c r="FF38" s="175"/>
      <c r="FG38" s="175"/>
      <c r="FH38" s="175"/>
      <c r="FI38" s="175"/>
      <c r="FJ38" s="175"/>
      <c r="FK38" s="175"/>
      <c r="FL38" s="175"/>
      <c r="FM38" s="175"/>
      <c r="FN38" s="175"/>
      <c r="FO38" s="175"/>
      <c r="FP38" s="175"/>
      <c r="FQ38" s="175"/>
      <c r="FR38" s="175"/>
      <c r="FS38" s="175"/>
      <c r="FT38" s="175"/>
      <c r="FU38" s="175"/>
      <c r="FV38" s="175"/>
      <c r="FW38" s="175"/>
      <c r="FX38" s="175"/>
      <c r="FY38" s="175"/>
      <c r="FZ38" s="175"/>
      <c r="GA38" s="175"/>
      <c r="GB38" s="175"/>
      <c r="GC38" s="175"/>
      <c r="GD38" s="175"/>
      <c r="GE38" s="175"/>
      <c r="GF38" s="175"/>
      <c r="GG38" s="175"/>
      <c r="GH38" s="175"/>
      <c r="GI38" s="175"/>
      <c r="GJ38" s="175"/>
      <c r="GK38" s="175"/>
      <c r="GL38" s="175"/>
      <c r="GM38" s="175"/>
      <c r="GN38" s="175"/>
      <c r="GO38" s="175"/>
      <c r="GP38" s="175"/>
      <c r="GQ38" s="175"/>
      <c r="GR38" s="175"/>
      <c r="GS38" s="175"/>
      <c r="GT38" s="175"/>
      <c r="GU38" s="175"/>
      <c r="GV38" s="175"/>
      <c r="GW38" s="175"/>
      <c r="GX38" s="175"/>
      <c r="GY38" s="175"/>
      <c r="GZ38" s="175"/>
      <c r="HA38" s="175"/>
      <c r="HB38" s="175"/>
      <c r="HC38" s="175"/>
      <c r="HD38" s="175"/>
      <c r="HE38" s="175"/>
      <c r="HF38" s="175"/>
      <c r="HG38" s="175"/>
      <c r="HH38" s="175"/>
      <c r="HI38" s="175"/>
      <c r="HJ38" s="175"/>
      <c r="HK38" s="175"/>
      <c r="HL38" s="175"/>
      <c r="HM38" s="175"/>
      <c r="HN38" s="175"/>
      <c r="HO38" s="175"/>
      <c r="HP38" s="175"/>
      <c r="HQ38" s="175"/>
      <c r="HR38" s="175"/>
      <c r="HS38" s="175"/>
      <c r="HT38" s="175"/>
      <c r="HU38" s="175"/>
      <c r="HV38" s="175"/>
      <c r="HW38" s="175"/>
      <c r="HX38" s="175"/>
      <c r="HY38" s="175"/>
      <c r="HZ38" s="175"/>
      <c r="IA38" s="175"/>
      <c r="IB38" s="175"/>
      <c r="IC38" s="175"/>
      <c r="ID38" s="175"/>
      <c r="IE38" s="175"/>
      <c r="IF38" s="175"/>
      <c r="IG38" s="175"/>
      <c r="IH38" s="175"/>
      <c r="II38" s="175"/>
      <c r="IJ38" s="175"/>
      <c r="IK38" s="175"/>
      <c r="IL38" s="175"/>
      <c r="IM38" s="175"/>
      <c r="IN38" s="175"/>
      <c r="IO38" s="175"/>
      <c r="IP38" s="175"/>
      <c r="IQ38" s="175"/>
      <c r="IR38" s="175"/>
      <c r="IS38" s="175"/>
    </row>
    <row r="39" spans="1:253" s="177" customFormat="1" ht="7.5" customHeight="1" x14ac:dyDescent="0.2">
      <c r="A39" s="298"/>
      <c r="B39" s="299"/>
      <c r="C39" s="296"/>
      <c r="D39" s="297"/>
      <c r="E39" s="240"/>
      <c r="F39" s="233">
        <f t="shared" si="0"/>
        <v>0</v>
      </c>
      <c r="G39" s="178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</row>
    <row r="40" spans="1:253" s="177" customFormat="1" x14ac:dyDescent="0.2">
      <c r="A40" s="294">
        <v>4</v>
      </c>
      <c r="B40" s="295" t="s">
        <v>129</v>
      </c>
      <c r="C40" s="296"/>
      <c r="D40" s="297"/>
      <c r="E40" s="240"/>
      <c r="F40" s="233">
        <f t="shared" si="0"/>
        <v>0</v>
      </c>
      <c r="G40" s="178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5"/>
      <c r="DG40" s="175"/>
      <c r="DH40" s="175"/>
      <c r="DI40" s="175"/>
      <c r="DJ40" s="175"/>
      <c r="DK40" s="175"/>
      <c r="DL40" s="175"/>
      <c r="DM40" s="175"/>
      <c r="DN40" s="175"/>
      <c r="DO40" s="175"/>
      <c r="DP40" s="175"/>
      <c r="DQ40" s="175"/>
      <c r="DR40" s="175"/>
      <c r="DS40" s="175"/>
      <c r="DT40" s="175"/>
      <c r="DU40" s="175"/>
      <c r="DV40" s="175"/>
      <c r="DW40" s="175"/>
      <c r="DX40" s="175"/>
      <c r="DY40" s="175"/>
      <c r="DZ40" s="175"/>
      <c r="EA40" s="175"/>
      <c r="EB40" s="175"/>
      <c r="EC40" s="175"/>
      <c r="ED40" s="175"/>
      <c r="EE40" s="175"/>
      <c r="EF40" s="175"/>
      <c r="EG40" s="175"/>
      <c r="EH40" s="175"/>
      <c r="EI40" s="175"/>
      <c r="EJ40" s="175"/>
      <c r="EK40" s="175"/>
      <c r="EL40" s="175"/>
      <c r="EM40" s="175"/>
      <c r="EN40" s="175"/>
      <c r="EO40" s="175"/>
      <c r="EP40" s="175"/>
      <c r="EQ40" s="175"/>
      <c r="ER40" s="175"/>
      <c r="ES40" s="175"/>
      <c r="ET40" s="175"/>
      <c r="EU40" s="175"/>
      <c r="EV40" s="175"/>
      <c r="EW40" s="175"/>
      <c r="EX40" s="175"/>
      <c r="EY40" s="175"/>
      <c r="EZ40" s="175"/>
      <c r="FA40" s="175"/>
      <c r="FB40" s="175"/>
      <c r="FC40" s="175"/>
      <c r="FD40" s="175"/>
      <c r="FE40" s="175"/>
      <c r="FF40" s="175"/>
      <c r="FG40" s="175"/>
      <c r="FH40" s="175"/>
      <c r="FI40" s="175"/>
      <c r="FJ40" s="175"/>
      <c r="FK40" s="175"/>
      <c r="FL40" s="175"/>
      <c r="FM40" s="175"/>
      <c r="FN40" s="175"/>
      <c r="FO40" s="175"/>
      <c r="FP40" s="175"/>
      <c r="FQ40" s="175"/>
      <c r="FR40" s="175"/>
      <c r="FS40" s="175"/>
      <c r="FT40" s="175"/>
      <c r="FU40" s="175"/>
      <c r="FV40" s="175"/>
      <c r="FW40" s="175"/>
      <c r="FX40" s="175"/>
      <c r="FY40" s="175"/>
      <c r="FZ40" s="175"/>
      <c r="GA40" s="175"/>
      <c r="GB40" s="175"/>
      <c r="GC40" s="175"/>
      <c r="GD40" s="175"/>
      <c r="GE40" s="175"/>
      <c r="GF40" s="175"/>
      <c r="GG40" s="175"/>
      <c r="GH40" s="175"/>
      <c r="GI40" s="175"/>
      <c r="GJ40" s="175"/>
      <c r="GK40" s="175"/>
      <c r="GL40" s="175"/>
      <c r="GM40" s="175"/>
      <c r="GN40" s="175"/>
      <c r="GO40" s="175"/>
      <c r="GP40" s="175"/>
      <c r="GQ40" s="175"/>
      <c r="GR40" s="175"/>
      <c r="GS40" s="175"/>
      <c r="GT40" s="175"/>
      <c r="GU40" s="175"/>
      <c r="GV40" s="175"/>
      <c r="GW40" s="175"/>
      <c r="GX40" s="175"/>
      <c r="GY40" s="175"/>
      <c r="GZ40" s="175"/>
      <c r="HA40" s="175"/>
      <c r="HB40" s="175"/>
      <c r="HC40" s="175"/>
      <c r="HD40" s="175"/>
      <c r="HE40" s="175"/>
      <c r="HF40" s="175"/>
      <c r="HG40" s="175"/>
      <c r="HH40" s="175"/>
      <c r="HI40" s="175"/>
      <c r="HJ40" s="175"/>
      <c r="HK40" s="175"/>
      <c r="HL40" s="175"/>
      <c r="HM40" s="175"/>
      <c r="HN40" s="175"/>
      <c r="HO40" s="175"/>
      <c r="HP40" s="175"/>
      <c r="HQ40" s="175"/>
      <c r="HR40" s="175"/>
      <c r="HS40" s="175"/>
      <c r="HT40" s="175"/>
      <c r="HU40" s="175"/>
      <c r="HV40" s="175"/>
      <c r="HW40" s="175"/>
      <c r="HX40" s="175"/>
      <c r="HY40" s="175"/>
      <c r="HZ40" s="175"/>
      <c r="IA40" s="175"/>
      <c r="IB40" s="175"/>
      <c r="IC40" s="175"/>
      <c r="ID40" s="175"/>
      <c r="IE40" s="175"/>
      <c r="IF40" s="175"/>
      <c r="IG40" s="175"/>
      <c r="IH40" s="175"/>
      <c r="II40" s="175"/>
      <c r="IJ40" s="175"/>
      <c r="IK40" s="175"/>
      <c r="IL40" s="175"/>
      <c r="IM40" s="175"/>
      <c r="IN40" s="175"/>
      <c r="IO40" s="175"/>
      <c r="IP40" s="175"/>
      <c r="IQ40" s="175"/>
      <c r="IR40" s="175"/>
      <c r="IS40" s="175"/>
    </row>
    <row r="41" spans="1:253" s="177" customFormat="1" ht="30" x14ac:dyDescent="0.2">
      <c r="A41" s="298">
        <v>4.0999999999999996</v>
      </c>
      <c r="B41" s="299" t="s">
        <v>148</v>
      </c>
      <c r="C41" s="296">
        <v>3931.2</v>
      </c>
      <c r="D41" s="297" t="s">
        <v>16</v>
      </c>
      <c r="E41" s="240"/>
      <c r="F41" s="233">
        <f t="shared" si="0"/>
        <v>0</v>
      </c>
      <c r="G41" s="178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  <c r="DA41" s="175"/>
      <c r="DB41" s="175"/>
      <c r="DC41" s="175"/>
      <c r="DD41" s="175"/>
      <c r="DE41" s="175"/>
      <c r="DF41" s="175"/>
      <c r="DG41" s="175"/>
      <c r="DH41" s="175"/>
      <c r="DI41" s="175"/>
      <c r="DJ41" s="175"/>
      <c r="DK41" s="175"/>
      <c r="DL41" s="175"/>
      <c r="DM41" s="175"/>
      <c r="DN41" s="175"/>
      <c r="DO41" s="175"/>
      <c r="DP41" s="175"/>
      <c r="DQ41" s="175"/>
      <c r="DR41" s="175"/>
      <c r="DS41" s="175"/>
      <c r="DT41" s="175"/>
      <c r="DU41" s="175"/>
      <c r="DV41" s="175"/>
      <c r="DW41" s="175"/>
      <c r="DX41" s="175"/>
      <c r="DY41" s="175"/>
      <c r="DZ41" s="175"/>
      <c r="EA41" s="175"/>
      <c r="EB41" s="175"/>
      <c r="EC41" s="175"/>
      <c r="ED41" s="175"/>
      <c r="EE41" s="175"/>
      <c r="EF41" s="175"/>
      <c r="EG41" s="175"/>
      <c r="EH41" s="175"/>
      <c r="EI41" s="175"/>
      <c r="EJ41" s="175"/>
      <c r="EK41" s="175"/>
      <c r="EL41" s="175"/>
      <c r="EM41" s="175"/>
      <c r="EN41" s="175"/>
      <c r="EO41" s="175"/>
      <c r="EP41" s="175"/>
      <c r="EQ41" s="175"/>
      <c r="ER41" s="175"/>
      <c r="ES41" s="175"/>
      <c r="ET41" s="175"/>
      <c r="EU41" s="175"/>
      <c r="EV41" s="175"/>
      <c r="EW41" s="175"/>
      <c r="EX41" s="175"/>
      <c r="EY41" s="175"/>
      <c r="EZ41" s="175"/>
      <c r="FA41" s="175"/>
      <c r="FB41" s="175"/>
      <c r="FC41" s="175"/>
      <c r="FD41" s="175"/>
      <c r="FE41" s="175"/>
      <c r="FF41" s="175"/>
      <c r="FG41" s="175"/>
      <c r="FH41" s="175"/>
      <c r="FI41" s="175"/>
      <c r="FJ41" s="175"/>
      <c r="FK41" s="175"/>
      <c r="FL41" s="175"/>
      <c r="FM41" s="175"/>
      <c r="FN41" s="175"/>
      <c r="FO41" s="175"/>
      <c r="FP41" s="175"/>
      <c r="FQ41" s="175"/>
      <c r="FR41" s="175"/>
      <c r="FS41" s="175"/>
      <c r="FT41" s="175"/>
      <c r="FU41" s="175"/>
      <c r="FV41" s="175"/>
      <c r="FW41" s="175"/>
      <c r="FX41" s="175"/>
      <c r="FY41" s="175"/>
      <c r="FZ41" s="175"/>
      <c r="GA41" s="175"/>
      <c r="GB41" s="175"/>
      <c r="GC41" s="175"/>
      <c r="GD41" s="175"/>
      <c r="GE41" s="175"/>
      <c r="GF41" s="175"/>
      <c r="GG41" s="175"/>
      <c r="GH41" s="175"/>
      <c r="GI41" s="175"/>
      <c r="GJ41" s="175"/>
      <c r="GK41" s="175"/>
      <c r="GL41" s="175"/>
      <c r="GM41" s="175"/>
      <c r="GN41" s="175"/>
      <c r="GO41" s="175"/>
      <c r="GP41" s="175"/>
      <c r="GQ41" s="175"/>
      <c r="GR41" s="175"/>
      <c r="GS41" s="175"/>
      <c r="GT41" s="175"/>
      <c r="GU41" s="175"/>
      <c r="GV41" s="175"/>
      <c r="GW41" s="175"/>
      <c r="GX41" s="175"/>
      <c r="GY41" s="175"/>
      <c r="GZ41" s="175"/>
      <c r="HA41" s="175"/>
      <c r="HB41" s="175"/>
      <c r="HC41" s="175"/>
      <c r="HD41" s="175"/>
      <c r="HE41" s="175"/>
      <c r="HF41" s="175"/>
      <c r="HG41" s="175"/>
      <c r="HH41" s="175"/>
      <c r="HI41" s="175"/>
      <c r="HJ41" s="175"/>
      <c r="HK41" s="175"/>
      <c r="HL41" s="175"/>
      <c r="HM41" s="175"/>
      <c r="HN41" s="175"/>
      <c r="HO41" s="175"/>
      <c r="HP41" s="175"/>
      <c r="HQ41" s="175"/>
      <c r="HR41" s="175"/>
      <c r="HS41" s="175"/>
      <c r="HT41" s="175"/>
      <c r="HU41" s="175"/>
      <c r="HV41" s="175"/>
      <c r="HW41" s="175"/>
      <c r="HX41" s="175"/>
      <c r="HY41" s="175"/>
      <c r="HZ41" s="175"/>
      <c r="IA41" s="175"/>
      <c r="IB41" s="175"/>
      <c r="IC41" s="175"/>
      <c r="ID41" s="175"/>
      <c r="IE41" s="175"/>
      <c r="IF41" s="175"/>
      <c r="IG41" s="175"/>
      <c r="IH41" s="175"/>
      <c r="II41" s="175"/>
      <c r="IJ41" s="175"/>
      <c r="IK41" s="175"/>
      <c r="IL41" s="175"/>
      <c r="IM41" s="175"/>
      <c r="IN41" s="175"/>
      <c r="IO41" s="175"/>
      <c r="IP41" s="175"/>
      <c r="IQ41" s="175"/>
      <c r="IR41" s="175"/>
      <c r="IS41" s="175"/>
    </row>
    <row r="42" spans="1:253" s="177" customFormat="1" x14ac:dyDescent="0.2">
      <c r="A42" s="300"/>
      <c r="B42" s="301"/>
      <c r="C42" s="302"/>
      <c r="D42" s="303"/>
      <c r="E42" s="242"/>
      <c r="F42" s="233">
        <f t="shared" si="0"/>
        <v>0</v>
      </c>
      <c r="G42" s="178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5"/>
      <c r="DD42" s="175"/>
      <c r="DE42" s="175"/>
      <c r="DF42" s="175"/>
      <c r="DG42" s="175"/>
      <c r="DH42" s="175"/>
      <c r="DI42" s="175"/>
      <c r="DJ42" s="175"/>
      <c r="DK42" s="175"/>
      <c r="DL42" s="175"/>
      <c r="DM42" s="175"/>
      <c r="DN42" s="175"/>
      <c r="DO42" s="175"/>
      <c r="DP42" s="175"/>
      <c r="DQ42" s="175"/>
      <c r="DR42" s="175"/>
      <c r="DS42" s="175"/>
      <c r="DT42" s="175"/>
      <c r="DU42" s="175"/>
      <c r="DV42" s="175"/>
      <c r="DW42" s="175"/>
      <c r="DX42" s="175"/>
      <c r="DY42" s="175"/>
      <c r="DZ42" s="175"/>
      <c r="EA42" s="175"/>
      <c r="EB42" s="175"/>
      <c r="EC42" s="175"/>
      <c r="ED42" s="175"/>
      <c r="EE42" s="175"/>
      <c r="EF42" s="175"/>
      <c r="EG42" s="175"/>
      <c r="EH42" s="175"/>
      <c r="EI42" s="175"/>
      <c r="EJ42" s="175"/>
      <c r="EK42" s="175"/>
      <c r="EL42" s="175"/>
      <c r="EM42" s="175"/>
      <c r="EN42" s="175"/>
      <c r="EO42" s="175"/>
      <c r="EP42" s="175"/>
      <c r="EQ42" s="175"/>
      <c r="ER42" s="175"/>
      <c r="ES42" s="175"/>
      <c r="ET42" s="175"/>
      <c r="EU42" s="175"/>
      <c r="EV42" s="175"/>
      <c r="EW42" s="175"/>
      <c r="EX42" s="175"/>
      <c r="EY42" s="175"/>
      <c r="EZ42" s="175"/>
      <c r="FA42" s="175"/>
      <c r="FB42" s="175"/>
      <c r="FC42" s="175"/>
      <c r="FD42" s="175"/>
      <c r="FE42" s="175"/>
      <c r="FF42" s="175"/>
      <c r="FG42" s="175"/>
      <c r="FH42" s="175"/>
      <c r="FI42" s="175"/>
      <c r="FJ42" s="175"/>
      <c r="FK42" s="175"/>
      <c r="FL42" s="175"/>
      <c r="FM42" s="175"/>
      <c r="FN42" s="175"/>
      <c r="FO42" s="175"/>
      <c r="FP42" s="175"/>
      <c r="FQ42" s="175"/>
      <c r="FR42" s="175"/>
      <c r="FS42" s="175"/>
      <c r="FT42" s="175"/>
      <c r="FU42" s="175"/>
      <c r="FV42" s="175"/>
      <c r="FW42" s="175"/>
      <c r="FX42" s="175"/>
      <c r="FY42" s="175"/>
      <c r="FZ42" s="175"/>
      <c r="GA42" s="175"/>
      <c r="GB42" s="175"/>
      <c r="GC42" s="175"/>
      <c r="GD42" s="175"/>
      <c r="GE42" s="175"/>
      <c r="GF42" s="175"/>
      <c r="GG42" s="175"/>
      <c r="GH42" s="175"/>
      <c r="GI42" s="175"/>
      <c r="GJ42" s="175"/>
      <c r="GK42" s="175"/>
      <c r="GL42" s="175"/>
      <c r="GM42" s="175"/>
      <c r="GN42" s="175"/>
      <c r="GO42" s="175"/>
      <c r="GP42" s="175"/>
      <c r="GQ42" s="175"/>
      <c r="GR42" s="175"/>
      <c r="GS42" s="175"/>
      <c r="GT42" s="175"/>
      <c r="GU42" s="175"/>
      <c r="GV42" s="175"/>
      <c r="GW42" s="175"/>
      <c r="GX42" s="175"/>
      <c r="GY42" s="175"/>
      <c r="GZ42" s="175"/>
      <c r="HA42" s="175"/>
      <c r="HB42" s="175"/>
      <c r="HC42" s="175"/>
      <c r="HD42" s="175"/>
      <c r="HE42" s="175"/>
      <c r="HF42" s="175"/>
      <c r="HG42" s="175"/>
      <c r="HH42" s="175"/>
      <c r="HI42" s="175"/>
      <c r="HJ42" s="175"/>
      <c r="HK42" s="175"/>
      <c r="HL42" s="175"/>
      <c r="HM42" s="175"/>
      <c r="HN42" s="175"/>
      <c r="HO42" s="175"/>
      <c r="HP42" s="175"/>
      <c r="HQ42" s="175"/>
      <c r="HR42" s="175"/>
      <c r="HS42" s="175"/>
      <c r="HT42" s="175"/>
      <c r="HU42" s="175"/>
      <c r="HV42" s="175"/>
      <c r="HW42" s="175"/>
      <c r="HX42" s="175"/>
      <c r="HY42" s="175"/>
      <c r="HZ42" s="175"/>
      <c r="IA42" s="175"/>
      <c r="IB42" s="175"/>
      <c r="IC42" s="175"/>
      <c r="ID42" s="175"/>
      <c r="IE42" s="175"/>
      <c r="IF42" s="175"/>
      <c r="IG42" s="175"/>
      <c r="IH42" s="175"/>
      <c r="II42" s="175"/>
      <c r="IJ42" s="175"/>
      <c r="IK42" s="175"/>
      <c r="IL42" s="175"/>
      <c r="IM42" s="175"/>
      <c r="IN42" s="175"/>
      <c r="IO42" s="175"/>
      <c r="IP42" s="175"/>
      <c r="IQ42" s="175"/>
      <c r="IR42" s="175"/>
      <c r="IS42" s="175"/>
    </row>
    <row r="43" spans="1:253" s="177" customFormat="1" ht="25.5" x14ac:dyDescent="0.2">
      <c r="A43" s="294">
        <v>5</v>
      </c>
      <c r="B43" s="304" t="s">
        <v>130</v>
      </c>
      <c r="C43" s="296"/>
      <c r="D43" s="297"/>
      <c r="E43" s="240"/>
      <c r="F43" s="233">
        <f t="shared" si="0"/>
        <v>0</v>
      </c>
      <c r="G43" s="178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5"/>
      <c r="CO43" s="175"/>
      <c r="CP43" s="175"/>
      <c r="CQ43" s="175"/>
      <c r="CR43" s="175"/>
      <c r="CS43" s="175"/>
      <c r="CT43" s="175"/>
      <c r="CU43" s="175"/>
      <c r="CV43" s="175"/>
      <c r="CW43" s="175"/>
      <c r="CX43" s="175"/>
      <c r="CY43" s="175"/>
      <c r="CZ43" s="175"/>
      <c r="DA43" s="175"/>
      <c r="DB43" s="175"/>
      <c r="DC43" s="175"/>
      <c r="DD43" s="175"/>
      <c r="DE43" s="175"/>
      <c r="DF43" s="175"/>
      <c r="DG43" s="175"/>
      <c r="DH43" s="175"/>
      <c r="DI43" s="175"/>
      <c r="DJ43" s="175"/>
      <c r="DK43" s="175"/>
      <c r="DL43" s="175"/>
      <c r="DM43" s="175"/>
      <c r="DN43" s="175"/>
      <c r="DO43" s="175"/>
      <c r="DP43" s="175"/>
      <c r="DQ43" s="175"/>
      <c r="DR43" s="175"/>
      <c r="DS43" s="175"/>
      <c r="DT43" s="175"/>
      <c r="DU43" s="175"/>
      <c r="DV43" s="175"/>
      <c r="DW43" s="175"/>
      <c r="DX43" s="175"/>
      <c r="DY43" s="175"/>
      <c r="DZ43" s="175"/>
      <c r="EA43" s="175"/>
      <c r="EB43" s="175"/>
      <c r="EC43" s="175"/>
      <c r="ED43" s="175"/>
      <c r="EE43" s="175"/>
      <c r="EF43" s="175"/>
      <c r="EG43" s="175"/>
      <c r="EH43" s="175"/>
      <c r="EI43" s="175"/>
      <c r="EJ43" s="175"/>
      <c r="EK43" s="175"/>
      <c r="EL43" s="175"/>
      <c r="EM43" s="175"/>
      <c r="EN43" s="175"/>
      <c r="EO43" s="175"/>
      <c r="EP43" s="175"/>
      <c r="EQ43" s="175"/>
      <c r="ER43" s="175"/>
      <c r="ES43" s="175"/>
      <c r="ET43" s="175"/>
      <c r="EU43" s="175"/>
      <c r="EV43" s="175"/>
      <c r="EW43" s="175"/>
      <c r="EX43" s="175"/>
      <c r="EY43" s="175"/>
      <c r="EZ43" s="175"/>
      <c r="FA43" s="175"/>
      <c r="FB43" s="175"/>
      <c r="FC43" s="175"/>
      <c r="FD43" s="175"/>
      <c r="FE43" s="175"/>
      <c r="FF43" s="175"/>
      <c r="FG43" s="175"/>
      <c r="FH43" s="175"/>
      <c r="FI43" s="175"/>
      <c r="FJ43" s="175"/>
      <c r="FK43" s="175"/>
      <c r="FL43" s="175"/>
      <c r="FM43" s="175"/>
      <c r="FN43" s="175"/>
      <c r="FO43" s="175"/>
      <c r="FP43" s="175"/>
      <c r="FQ43" s="175"/>
      <c r="FR43" s="175"/>
      <c r="FS43" s="175"/>
      <c r="FT43" s="175"/>
      <c r="FU43" s="175"/>
      <c r="FV43" s="175"/>
      <c r="FW43" s="175"/>
      <c r="FX43" s="175"/>
      <c r="FY43" s="175"/>
      <c r="FZ43" s="175"/>
      <c r="GA43" s="175"/>
      <c r="GB43" s="175"/>
      <c r="GC43" s="175"/>
      <c r="GD43" s="175"/>
      <c r="GE43" s="175"/>
      <c r="GF43" s="175"/>
      <c r="GG43" s="175"/>
      <c r="GH43" s="175"/>
      <c r="GI43" s="175"/>
      <c r="GJ43" s="175"/>
      <c r="GK43" s="175"/>
      <c r="GL43" s="175"/>
      <c r="GM43" s="175"/>
      <c r="GN43" s="175"/>
      <c r="GO43" s="175"/>
      <c r="GP43" s="175"/>
      <c r="GQ43" s="175"/>
      <c r="GR43" s="175"/>
      <c r="GS43" s="175"/>
      <c r="GT43" s="175"/>
      <c r="GU43" s="175"/>
      <c r="GV43" s="175"/>
      <c r="GW43" s="175"/>
      <c r="GX43" s="175"/>
      <c r="GY43" s="175"/>
      <c r="GZ43" s="175"/>
      <c r="HA43" s="175"/>
      <c r="HB43" s="175"/>
      <c r="HC43" s="175"/>
      <c r="HD43" s="175"/>
      <c r="HE43" s="175"/>
      <c r="HF43" s="175"/>
      <c r="HG43" s="175"/>
      <c r="HH43" s="175"/>
      <c r="HI43" s="175"/>
      <c r="HJ43" s="175"/>
      <c r="HK43" s="175"/>
      <c r="HL43" s="175"/>
      <c r="HM43" s="175"/>
      <c r="HN43" s="175"/>
      <c r="HO43" s="175"/>
      <c r="HP43" s="175"/>
      <c r="HQ43" s="175"/>
      <c r="HR43" s="175"/>
      <c r="HS43" s="175"/>
      <c r="HT43" s="175"/>
      <c r="HU43" s="175"/>
      <c r="HV43" s="175"/>
      <c r="HW43" s="175"/>
      <c r="HX43" s="175"/>
      <c r="HY43" s="175"/>
      <c r="HZ43" s="175"/>
      <c r="IA43" s="175"/>
      <c r="IB43" s="175"/>
      <c r="IC43" s="175"/>
      <c r="ID43" s="175"/>
      <c r="IE43" s="175"/>
      <c r="IF43" s="175"/>
      <c r="IG43" s="175"/>
      <c r="IH43" s="175"/>
      <c r="II43" s="175"/>
      <c r="IJ43" s="175"/>
      <c r="IK43" s="175"/>
      <c r="IL43" s="175"/>
      <c r="IM43" s="175"/>
      <c r="IN43" s="175"/>
      <c r="IO43" s="175"/>
      <c r="IP43" s="175"/>
      <c r="IQ43" s="175"/>
      <c r="IR43" s="175"/>
      <c r="IS43" s="175"/>
    </row>
    <row r="44" spans="1:253" s="177" customFormat="1" ht="15" customHeight="1" x14ac:dyDescent="0.2">
      <c r="A44" s="298">
        <v>5.0999999999999996</v>
      </c>
      <c r="B44" s="299" t="s">
        <v>107</v>
      </c>
      <c r="C44" s="305">
        <v>8</v>
      </c>
      <c r="D44" s="297" t="s">
        <v>12</v>
      </c>
      <c r="E44" s="233"/>
      <c r="F44" s="233">
        <f t="shared" si="0"/>
        <v>0</v>
      </c>
      <c r="G44" s="178"/>
      <c r="I44" s="186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  <c r="CH44" s="175"/>
      <c r="CI44" s="175"/>
      <c r="CJ44" s="175"/>
      <c r="CK44" s="175"/>
      <c r="CL44" s="175"/>
      <c r="CM44" s="175"/>
      <c r="CN44" s="175"/>
      <c r="CO44" s="175"/>
      <c r="CP44" s="175"/>
      <c r="CQ44" s="175"/>
      <c r="CR44" s="175"/>
      <c r="CS44" s="175"/>
      <c r="CT44" s="175"/>
      <c r="CU44" s="175"/>
      <c r="CV44" s="175"/>
      <c r="CW44" s="175"/>
      <c r="CX44" s="175"/>
      <c r="CY44" s="175"/>
      <c r="CZ44" s="175"/>
      <c r="DA44" s="175"/>
      <c r="DB44" s="175"/>
      <c r="DC44" s="175"/>
      <c r="DD44" s="175"/>
      <c r="DE44" s="175"/>
      <c r="DF44" s="175"/>
      <c r="DG44" s="175"/>
      <c r="DH44" s="175"/>
      <c r="DI44" s="175"/>
      <c r="DJ44" s="175"/>
      <c r="DK44" s="175"/>
      <c r="DL44" s="175"/>
      <c r="DM44" s="175"/>
      <c r="DN44" s="175"/>
      <c r="DO44" s="175"/>
      <c r="DP44" s="175"/>
      <c r="DQ44" s="175"/>
      <c r="DR44" s="175"/>
      <c r="DS44" s="175"/>
      <c r="DT44" s="175"/>
      <c r="DU44" s="175"/>
      <c r="DV44" s="175"/>
      <c r="DW44" s="175"/>
      <c r="DX44" s="175"/>
      <c r="DY44" s="175"/>
      <c r="DZ44" s="175"/>
      <c r="EA44" s="175"/>
      <c r="EB44" s="175"/>
      <c r="EC44" s="175"/>
      <c r="ED44" s="175"/>
      <c r="EE44" s="175"/>
      <c r="EF44" s="175"/>
      <c r="EG44" s="175"/>
      <c r="EH44" s="175"/>
      <c r="EI44" s="175"/>
      <c r="EJ44" s="175"/>
      <c r="EK44" s="175"/>
      <c r="EL44" s="175"/>
      <c r="EM44" s="175"/>
      <c r="EN44" s="175"/>
      <c r="EO44" s="175"/>
      <c r="EP44" s="175"/>
      <c r="EQ44" s="175"/>
      <c r="ER44" s="175"/>
      <c r="ES44" s="175"/>
      <c r="ET44" s="175"/>
      <c r="EU44" s="175"/>
      <c r="EV44" s="175"/>
      <c r="EW44" s="175"/>
      <c r="EX44" s="175"/>
      <c r="EY44" s="175"/>
      <c r="EZ44" s="175"/>
      <c r="FA44" s="175"/>
      <c r="FB44" s="175"/>
      <c r="FC44" s="175"/>
      <c r="FD44" s="175"/>
      <c r="FE44" s="175"/>
      <c r="FF44" s="175"/>
      <c r="FG44" s="175"/>
      <c r="FH44" s="175"/>
      <c r="FI44" s="175"/>
      <c r="FJ44" s="175"/>
      <c r="FK44" s="175"/>
      <c r="FL44" s="175"/>
      <c r="FM44" s="175"/>
      <c r="FN44" s="175"/>
      <c r="FO44" s="175"/>
      <c r="FP44" s="175"/>
      <c r="FQ44" s="175"/>
      <c r="FR44" s="175"/>
      <c r="FS44" s="175"/>
      <c r="FT44" s="175"/>
      <c r="FU44" s="175"/>
      <c r="FV44" s="175"/>
      <c r="FW44" s="175"/>
      <c r="FX44" s="175"/>
      <c r="FY44" s="175"/>
      <c r="FZ44" s="175"/>
      <c r="GA44" s="175"/>
      <c r="GB44" s="175"/>
      <c r="GC44" s="175"/>
      <c r="GD44" s="175"/>
      <c r="GE44" s="175"/>
      <c r="GF44" s="175"/>
      <c r="GG44" s="175"/>
      <c r="GH44" s="175"/>
      <c r="GI44" s="175"/>
      <c r="GJ44" s="175"/>
      <c r="GK44" s="175"/>
      <c r="GL44" s="175"/>
      <c r="GM44" s="175"/>
      <c r="GN44" s="175"/>
      <c r="GO44" s="175"/>
      <c r="GP44" s="175"/>
      <c r="GQ44" s="175"/>
      <c r="GR44" s="175"/>
      <c r="GS44" s="175"/>
      <c r="GT44" s="175"/>
      <c r="GU44" s="175"/>
      <c r="GV44" s="175"/>
      <c r="GW44" s="175"/>
      <c r="GX44" s="175"/>
      <c r="GY44" s="175"/>
      <c r="GZ44" s="175"/>
      <c r="HA44" s="175"/>
      <c r="HB44" s="175"/>
      <c r="HC44" s="175"/>
      <c r="HD44" s="175"/>
      <c r="HE44" s="175"/>
      <c r="HF44" s="175"/>
      <c r="HG44" s="175"/>
      <c r="HH44" s="175"/>
      <c r="HI44" s="175"/>
      <c r="HJ44" s="175"/>
      <c r="HK44" s="175"/>
      <c r="HL44" s="175"/>
      <c r="HM44" s="175"/>
      <c r="HN44" s="175"/>
      <c r="HO44" s="175"/>
      <c r="HP44" s="175"/>
      <c r="HQ44" s="175"/>
      <c r="HR44" s="175"/>
      <c r="HS44" s="175"/>
      <c r="HT44" s="175"/>
      <c r="HU44" s="175"/>
      <c r="HV44" s="175"/>
      <c r="HW44" s="175"/>
      <c r="HX44" s="175"/>
      <c r="HY44" s="175"/>
      <c r="HZ44" s="175"/>
      <c r="IA44" s="175"/>
      <c r="IB44" s="175"/>
      <c r="IC44" s="175"/>
      <c r="ID44" s="175"/>
      <c r="IE44" s="175"/>
      <c r="IF44" s="175"/>
      <c r="IG44" s="175"/>
      <c r="IH44" s="175"/>
      <c r="II44" s="175"/>
      <c r="IJ44" s="175"/>
      <c r="IK44" s="175"/>
      <c r="IL44" s="175"/>
      <c r="IM44" s="175"/>
      <c r="IN44" s="175"/>
      <c r="IO44" s="175"/>
      <c r="IP44" s="175"/>
      <c r="IQ44" s="175"/>
      <c r="IR44" s="175"/>
      <c r="IS44" s="175"/>
    </row>
    <row r="45" spans="1:253" s="177" customFormat="1" x14ac:dyDescent="0.2">
      <c r="A45" s="298">
        <v>5.2</v>
      </c>
      <c r="B45" s="299" t="s">
        <v>108</v>
      </c>
      <c r="C45" s="305">
        <v>9</v>
      </c>
      <c r="D45" s="297" t="s">
        <v>12</v>
      </c>
      <c r="E45" s="233"/>
      <c r="F45" s="233">
        <f t="shared" si="0"/>
        <v>0</v>
      </c>
      <c r="G45" s="178"/>
      <c r="I45" s="186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  <c r="CH45" s="175"/>
      <c r="CI45" s="175"/>
      <c r="CJ45" s="175"/>
      <c r="CK45" s="175"/>
      <c r="CL45" s="175"/>
      <c r="CM45" s="175"/>
      <c r="CN45" s="175"/>
      <c r="CO45" s="175"/>
      <c r="CP45" s="175"/>
      <c r="CQ45" s="175"/>
      <c r="CR45" s="175"/>
      <c r="CS45" s="175"/>
      <c r="CT45" s="175"/>
      <c r="CU45" s="175"/>
      <c r="CV45" s="175"/>
      <c r="CW45" s="175"/>
      <c r="CX45" s="175"/>
      <c r="CY45" s="175"/>
      <c r="CZ45" s="175"/>
      <c r="DA45" s="175"/>
      <c r="DB45" s="175"/>
      <c r="DC45" s="175"/>
      <c r="DD45" s="175"/>
      <c r="DE45" s="175"/>
      <c r="DF45" s="175"/>
      <c r="DG45" s="175"/>
      <c r="DH45" s="175"/>
      <c r="DI45" s="175"/>
      <c r="DJ45" s="175"/>
      <c r="DK45" s="175"/>
      <c r="DL45" s="175"/>
      <c r="DM45" s="175"/>
      <c r="DN45" s="175"/>
      <c r="DO45" s="175"/>
      <c r="DP45" s="175"/>
      <c r="DQ45" s="175"/>
      <c r="DR45" s="175"/>
      <c r="DS45" s="175"/>
      <c r="DT45" s="175"/>
      <c r="DU45" s="175"/>
      <c r="DV45" s="175"/>
      <c r="DW45" s="175"/>
      <c r="DX45" s="175"/>
      <c r="DY45" s="175"/>
      <c r="DZ45" s="175"/>
      <c r="EA45" s="175"/>
      <c r="EB45" s="175"/>
      <c r="EC45" s="175"/>
      <c r="ED45" s="175"/>
      <c r="EE45" s="175"/>
      <c r="EF45" s="175"/>
      <c r="EG45" s="175"/>
      <c r="EH45" s="175"/>
      <c r="EI45" s="175"/>
      <c r="EJ45" s="175"/>
      <c r="EK45" s="175"/>
      <c r="EL45" s="175"/>
      <c r="EM45" s="175"/>
      <c r="EN45" s="175"/>
      <c r="EO45" s="175"/>
      <c r="EP45" s="175"/>
      <c r="EQ45" s="175"/>
      <c r="ER45" s="175"/>
      <c r="ES45" s="175"/>
      <c r="ET45" s="175"/>
      <c r="EU45" s="175"/>
      <c r="EV45" s="175"/>
      <c r="EW45" s="175"/>
      <c r="EX45" s="175"/>
      <c r="EY45" s="175"/>
      <c r="EZ45" s="175"/>
      <c r="FA45" s="175"/>
      <c r="FB45" s="175"/>
      <c r="FC45" s="175"/>
      <c r="FD45" s="175"/>
      <c r="FE45" s="175"/>
      <c r="FF45" s="175"/>
      <c r="FG45" s="175"/>
      <c r="FH45" s="175"/>
      <c r="FI45" s="175"/>
      <c r="FJ45" s="175"/>
      <c r="FK45" s="175"/>
      <c r="FL45" s="175"/>
      <c r="FM45" s="175"/>
      <c r="FN45" s="175"/>
      <c r="FO45" s="175"/>
      <c r="FP45" s="175"/>
      <c r="FQ45" s="175"/>
      <c r="FR45" s="175"/>
      <c r="FS45" s="175"/>
      <c r="FT45" s="175"/>
      <c r="FU45" s="175"/>
      <c r="FV45" s="175"/>
      <c r="FW45" s="175"/>
      <c r="FX45" s="175"/>
      <c r="FY45" s="175"/>
      <c r="FZ45" s="175"/>
      <c r="GA45" s="175"/>
      <c r="GB45" s="175"/>
      <c r="GC45" s="175"/>
      <c r="GD45" s="175"/>
      <c r="GE45" s="175"/>
      <c r="GF45" s="175"/>
      <c r="GG45" s="175"/>
      <c r="GH45" s="175"/>
      <c r="GI45" s="175"/>
      <c r="GJ45" s="175"/>
      <c r="GK45" s="175"/>
      <c r="GL45" s="175"/>
      <c r="GM45" s="175"/>
      <c r="GN45" s="175"/>
      <c r="GO45" s="175"/>
      <c r="GP45" s="175"/>
      <c r="GQ45" s="175"/>
      <c r="GR45" s="175"/>
      <c r="GS45" s="175"/>
      <c r="GT45" s="175"/>
      <c r="GU45" s="175"/>
      <c r="GV45" s="175"/>
      <c r="GW45" s="175"/>
      <c r="GX45" s="175"/>
      <c r="GY45" s="175"/>
      <c r="GZ45" s="175"/>
      <c r="HA45" s="175"/>
      <c r="HB45" s="175"/>
      <c r="HC45" s="175"/>
      <c r="HD45" s="175"/>
      <c r="HE45" s="175"/>
      <c r="HF45" s="175"/>
      <c r="HG45" s="175"/>
      <c r="HH45" s="175"/>
      <c r="HI45" s="175"/>
      <c r="HJ45" s="175"/>
      <c r="HK45" s="175"/>
      <c r="HL45" s="175"/>
      <c r="HM45" s="175"/>
      <c r="HN45" s="175"/>
      <c r="HO45" s="175"/>
      <c r="HP45" s="175"/>
      <c r="HQ45" s="175"/>
      <c r="HR45" s="175"/>
      <c r="HS45" s="175"/>
      <c r="HT45" s="175"/>
      <c r="HU45" s="175"/>
      <c r="HV45" s="175"/>
      <c r="HW45" s="175"/>
      <c r="HX45" s="175"/>
      <c r="HY45" s="175"/>
      <c r="HZ45" s="175"/>
      <c r="IA45" s="175"/>
      <c r="IB45" s="175"/>
      <c r="IC45" s="175"/>
      <c r="ID45" s="175"/>
      <c r="IE45" s="175"/>
      <c r="IF45" s="175"/>
      <c r="IG45" s="175"/>
      <c r="IH45" s="175"/>
      <c r="II45" s="175"/>
      <c r="IJ45" s="175"/>
      <c r="IK45" s="175"/>
      <c r="IL45" s="175"/>
      <c r="IM45" s="175"/>
      <c r="IN45" s="175"/>
      <c r="IO45" s="175"/>
      <c r="IP45" s="175"/>
      <c r="IQ45" s="175"/>
      <c r="IR45" s="175"/>
      <c r="IS45" s="175"/>
    </row>
    <row r="46" spans="1:253" s="177" customFormat="1" x14ac:dyDescent="0.2">
      <c r="A46" s="298">
        <v>5.3</v>
      </c>
      <c r="B46" s="299" t="s">
        <v>109</v>
      </c>
      <c r="C46" s="305">
        <v>9</v>
      </c>
      <c r="D46" s="297" t="s">
        <v>12</v>
      </c>
      <c r="E46" s="233"/>
      <c r="F46" s="233">
        <f t="shared" si="0"/>
        <v>0</v>
      </c>
      <c r="G46" s="178"/>
      <c r="I46" s="186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  <c r="CH46" s="175"/>
      <c r="CI46" s="175"/>
      <c r="CJ46" s="175"/>
      <c r="CK46" s="175"/>
      <c r="CL46" s="175"/>
      <c r="CM46" s="175"/>
      <c r="CN46" s="175"/>
      <c r="CO46" s="175"/>
      <c r="CP46" s="175"/>
      <c r="CQ46" s="175"/>
      <c r="CR46" s="175"/>
      <c r="CS46" s="175"/>
      <c r="CT46" s="175"/>
      <c r="CU46" s="175"/>
      <c r="CV46" s="175"/>
      <c r="CW46" s="175"/>
      <c r="CX46" s="175"/>
      <c r="CY46" s="175"/>
      <c r="CZ46" s="175"/>
      <c r="DA46" s="175"/>
      <c r="DB46" s="175"/>
      <c r="DC46" s="175"/>
      <c r="DD46" s="175"/>
      <c r="DE46" s="175"/>
      <c r="DF46" s="175"/>
      <c r="DG46" s="175"/>
      <c r="DH46" s="175"/>
      <c r="DI46" s="175"/>
      <c r="DJ46" s="175"/>
      <c r="DK46" s="175"/>
      <c r="DL46" s="175"/>
      <c r="DM46" s="175"/>
      <c r="DN46" s="175"/>
      <c r="DO46" s="175"/>
      <c r="DP46" s="175"/>
      <c r="DQ46" s="175"/>
      <c r="DR46" s="175"/>
      <c r="DS46" s="175"/>
      <c r="DT46" s="175"/>
      <c r="DU46" s="175"/>
      <c r="DV46" s="175"/>
      <c r="DW46" s="175"/>
      <c r="DX46" s="175"/>
      <c r="DY46" s="175"/>
      <c r="DZ46" s="175"/>
      <c r="EA46" s="175"/>
      <c r="EB46" s="175"/>
      <c r="EC46" s="175"/>
      <c r="ED46" s="175"/>
      <c r="EE46" s="175"/>
      <c r="EF46" s="175"/>
      <c r="EG46" s="175"/>
      <c r="EH46" s="175"/>
      <c r="EI46" s="175"/>
      <c r="EJ46" s="175"/>
      <c r="EK46" s="175"/>
      <c r="EL46" s="175"/>
      <c r="EM46" s="175"/>
      <c r="EN46" s="175"/>
      <c r="EO46" s="175"/>
      <c r="EP46" s="175"/>
      <c r="EQ46" s="175"/>
      <c r="ER46" s="175"/>
      <c r="ES46" s="175"/>
      <c r="ET46" s="175"/>
      <c r="EU46" s="175"/>
      <c r="EV46" s="175"/>
      <c r="EW46" s="175"/>
      <c r="EX46" s="175"/>
      <c r="EY46" s="175"/>
      <c r="EZ46" s="175"/>
      <c r="FA46" s="175"/>
      <c r="FB46" s="175"/>
      <c r="FC46" s="175"/>
      <c r="FD46" s="175"/>
      <c r="FE46" s="175"/>
      <c r="FF46" s="175"/>
      <c r="FG46" s="175"/>
      <c r="FH46" s="175"/>
      <c r="FI46" s="175"/>
      <c r="FJ46" s="175"/>
      <c r="FK46" s="175"/>
      <c r="FL46" s="175"/>
      <c r="FM46" s="175"/>
      <c r="FN46" s="175"/>
      <c r="FO46" s="175"/>
      <c r="FP46" s="175"/>
      <c r="FQ46" s="175"/>
      <c r="FR46" s="175"/>
      <c r="FS46" s="175"/>
      <c r="FT46" s="175"/>
      <c r="FU46" s="175"/>
      <c r="FV46" s="175"/>
      <c r="FW46" s="175"/>
      <c r="FX46" s="175"/>
      <c r="FY46" s="175"/>
      <c r="FZ46" s="175"/>
      <c r="GA46" s="175"/>
      <c r="GB46" s="175"/>
      <c r="GC46" s="175"/>
      <c r="GD46" s="175"/>
      <c r="GE46" s="175"/>
      <c r="GF46" s="175"/>
      <c r="GG46" s="175"/>
      <c r="GH46" s="175"/>
      <c r="GI46" s="175"/>
      <c r="GJ46" s="175"/>
      <c r="GK46" s="175"/>
      <c r="GL46" s="175"/>
      <c r="GM46" s="175"/>
      <c r="GN46" s="175"/>
      <c r="GO46" s="175"/>
      <c r="GP46" s="175"/>
      <c r="GQ46" s="175"/>
      <c r="GR46" s="175"/>
      <c r="GS46" s="175"/>
      <c r="GT46" s="175"/>
      <c r="GU46" s="175"/>
      <c r="GV46" s="175"/>
      <c r="GW46" s="175"/>
      <c r="GX46" s="175"/>
      <c r="GY46" s="175"/>
      <c r="GZ46" s="175"/>
      <c r="HA46" s="175"/>
      <c r="HB46" s="175"/>
      <c r="HC46" s="175"/>
      <c r="HD46" s="175"/>
      <c r="HE46" s="175"/>
      <c r="HF46" s="175"/>
      <c r="HG46" s="175"/>
      <c r="HH46" s="175"/>
      <c r="HI46" s="175"/>
      <c r="HJ46" s="175"/>
      <c r="HK46" s="175"/>
      <c r="HL46" s="175"/>
      <c r="HM46" s="175"/>
      <c r="HN46" s="175"/>
      <c r="HO46" s="175"/>
      <c r="HP46" s="175"/>
      <c r="HQ46" s="175"/>
      <c r="HR46" s="175"/>
      <c r="HS46" s="175"/>
      <c r="HT46" s="175"/>
      <c r="HU46" s="175"/>
      <c r="HV46" s="175"/>
      <c r="HW46" s="175"/>
      <c r="HX46" s="175"/>
      <c r="HY46" s="175"/>
      <c r="HZ46" s="175"/>
      <c r="IA46" s="175"/>
      <c r="IB46" s="175"/>
      <c r="IC46" s="175"/>
      <c r="ID46" s="175"/>
      <c r="IE46" s="175"/>
      <c r="IF46" s="175"/>
      <c r="IG46" s="175"/>
      <c r="IH46" s="175"/>
      <c r="II46" s="175"/>
      <c r="IJ46" s="175"/>
      <c r="IK46" s="175"/>
      <c r="IL46" s="175"/>
      <c r="IM46" s="175"/>
      <c r="IN46" s="175"/>
      <c r="IO46" s="175"/>
      <c r="IP46" s="175"/>
      <c r="IQ46" s="175"/>
      <c r="IR46" s="175"/>
      <c r="IS46" s="175"/>
    </row>
    <row r="47" spans="1:253" s="177" customFormat="1" x14ac:dyDescent="0.2">
      <c r="A47" s="298">
        <v>5.4</v>
      </c>
      <c r="B47" s="299" t="s">
        <v>110</v>
      </c>
      <c r="C47" s="305">
        <v>4</v>
      </c>
      <c r="D47" s="297" t="s">
        <v>12</v>
      </c>
      <c r="E47" s="233"/>
      <c r="F47" s="233">
        <f t="shared" si="0"/>
        <v>0</v>
      </c>
      <c r="G47" s="178"/>
      <c r="I47" s="186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175"/>
      <c r="CN47" s="175"/>
      <c r="CO47" s="175"/>
      <c r="CP47" s="175"/>
      <c r="CQ47" s="175"/>
      <c r="CR47" s="175"/>
      <c r="CS47" s="175"/>
      <c r="CT47" s="175"/>
      <c r="CU47" s="175"/>
      <c r="CV47" s="175"/>
      <c r="CW47" s="175"/>
      <c r="CX47" s="175"/>
      <c r="CY47" s="175"/>
      <c r="CZ47" s="175"/>
      <c r="DA47" s="175"/>
      <c r="DB47" s="175"/>
      <c r="DC47" s="175"/>
      <c r="DD47" s="175"/>
      <c r="DE47" s="175"/>
      <c r="DF47" s="175"/>
      <c r="DG47" s="175"/>
      <c r="DH47" s="175"/>
      <c r="DI47" s="175"/>
      <c r="DJ47" s="175"/>
      <c r="DK47" s="175"/>
      <c r="DL47" s="175"/>
      <c r="DM47" s="175"/>
      <c r="DN47" s="175"/>
      <c r="DO47" s="175"/>
      <c r="DP47" s="175"/>
      <c r="DQ47" s="175"/>
      <c r="DR47" s="175"/>
      <c r="DS47" s="175"/>
      <c r="DT47" s="175"/>
      <c r="DU47" s="175"/>
      <c r="DV47" s="175"/>
      <c r="DW47" s="175"/>
      <c r="DX47" s="175"/>
      <c r="DY47" s="175"/>
      <c r="DZ47" s="175"/>
      <c r="EA47" s="175"/>
      <c r="EB47" s="175"/>
      <c r="EC47" s="175"/>
      <c r="ED47" s="175"/>
      <c r="EE47" s="175"/>
      <c r="EF47" s="175"/>
      <c r="EG47" s="175"/>
      <c r="EH47" s="175"/>
      <c r="EI47" s="175"/>
      <c r="EJ47" s="175"/>
      <c r="EK47" s="175"/>
      <c r="EL47" s="175"/>
      <c r="EM47" s="175"/>
      <c r="EN47" s="175"/>
      <c r="EO47" s="175"/>
      <c r="EP47" s="175"/>
      <c r="EQ47" s="175"/>
      <c r="ER47" s="175"/>
      <c r="ES47" s="175"/>
      <c r="ET47" s="175"/>
      <c r="EU47" s="175"/>
      <c r="EV47" s="175"/>
      <c r="EW47" s="175"/>
      <c r="EX47" s="175"/>
      <c r="EY47" s="175"/>
      <c r="EZ47" s="175"/>
      <c r="FA47" s="175"/>
      <c r="FB47" s="175"/>
      <c r="FC47" s="175"/>
      <c r="FD47" s="175"/>
      <c r="FE47" s="175"/>
      <c r="FF47" s="175"/>
      <c r="FG47" s="175"/>
      <c r="FH47" s="175"/>
      <c r="FI47" s="175"/>
      <c r="FJ47" s="175"/>
      <c r="FK47" s="175"/>
      <c r="FL47" s="175"/>
      <c r="FM47" s="175"/>
      <c r="FN47" s="175"/>
      <c r="FO47" s="175"/>
      <c r="FP47" s="175"/>
      <c r="FQ47" s="175"/>
      <c r="FR47" s="175"/>
      <c r="FS47" s="175"/>
      <c r="FT47" s="175"/>
      <c r="FU47" s="175"/>
      <c r="FV47" s="175"/>
      <c r="FW47" s="175"/>
      <c r="FX47" s="175"/>
      <c r="FY47" s="175"/>
      <c r="FZ47" s="175"/>
      <c r="GA47" s="175"/>
      <c r="GB47" s="175"/>
      <c r="GC47" s="175"/>
      <c r="GD47" s="175"/>
      <c r="GE47" s="175"/>
      <c r="GF47" s="175"/>
      <c r="GG47" s="175"/>
      <c r="GH47" s="175"/>
      <c r="GI47" s="175"/>
      <c r="GJ47" s="175"/>
      <c r="GK47" s="175"/>
      <c r="GL47" s="175"/>
      <c r="GM47" s="175"/>
      <c r="GN47" s="175"/>
      <c r="GO47" s="175"/>
      <c r="GP47" s="175"/>
      <c r="GQ47" s="175"/>
      <c r="GR47" s="175"/>
      <c r="GS47" s="175"/>
      <c r="GT47" s="175"/>
      <c r="GU47" s="175"/>
      <c r="GV47" s="175"/>
      <c r="GW47" s="175"/>
      <c r="GX47" s="175"/>
      <c r="GY47" s="175"/>
      <c r="GZ47" s="175"/>
      <c r="HA47" s="175"/>
      <c r="HB47" s="175"/>
      <c r="HC47" s="175"/>
      <c r="HD47" s="175"/>
      <c r="HE47" s="175"/>
      <c r="HF47" s="175"/>
      <c r="HG47" s="175"/>
      <c r="HH47" s="175"/>
      <c r="HI47" s="175"/>
      <c r="HJ47" s="175"/>
      <c r="HK47" s="175"/>
      <c r="HL47" s="175"/>
      <c r="HM47" s="175"/>
      <c r="HN47" s="175"/>
      <c r="HO47" s="175"/>
      <c r="HP47" s="175"/>
      <c r="HQ47" s="175"/>
      <c r="HR47" s="175"/>
      <c r="HS47" s="175"/>
      <c r="HT47" s="175"/>
      <c r="HU47" s="175"/>
      <c r="HV47" s="175"/>
      <c r="HW47" s="175"/>
      <c r="HX47" s="175"/>
      <c r="HY47" s="175"/>
      <c r="HZ47" s="175"/>
      <c r="IA47" s="175"/>
      <c r="IB47" s="175"/>
      <c r="IC47" s="175"/>
      <c r="ID47" s="175"/>
      <c r="IE47" s="175"/>
      <c r="IF47" s="175"/>
      <c r="IG47" s="175"/>
      <c r="IH47" s="175"/>
      <c r="II47" s="175"/>
      <c r="IJ47" s="175"/>
      <c r="IK47" s="175"/>
      <c r="IL47" s="175"/>
      <c r="IM47" s="175"/>
      <c r="IN47" s="175"/>
      <c r="IO47" s="175"/>
      <c r="IP47" s="175"/>
      <c r="IQ47" s="175"/>
      <c r="IR47" s="175"/>
      <c r="IS47" s="175"/>
    </row>
    <row r="48" spans="1:253" s="177" customFormat="1" x14ac:dyDescent="0.2">
      <c r="A48" s="298">
        <v>5.5</v>
      </c>
      <c r="B48" s="299" t="s">
        <v>111</v>
      </c>
      <c r="C48" s="305">
        <v>4</v>
      </c>
      <c r="D48" s="297" t="s">
        <v>12</v>
      </c>
      <c r="E48" s="233"/>
      <c r="F48" s="233">
        <f t="shared" si="0"/>
        <v>0</v>
      </c>
      <c r="G48" s="178"/>
      <c r="I48" s="186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5"/>
      <c r="CO48" s="175"/>
      <c r="CP48" s="175"/>
      <c r="CQ48" s="175"/>
      <c r="CR48" s="175"/>
      <c r="CS48" s="175"/>
      <c r="CT48" s="175"/>
      <c r="CU48" s="175"/>
      <c r="CV48" s="175"/>
      <c r="CW48" s="175"/>
      <c r="CX48" s="175"/>
      <c r="CY48" s="175"/>
      <c r="CZ48" s="175"/>
      <c r="DA48" s="175"/>
      <c r="DB48" s="175"/>
      <c r="DC48" s="175"/>
      <c r="DD48" s="175"/>
      <c r="DE48" s="175"/>
      <c r="DF48" s="175"/>
      <c r="DG48" s="175"/>
      <c r="DH48" s="175"/>
      <c r="DI48" s="175"/>
      <c r="DJ48" s="175"/>
      <c r="DK48" s="175"/>
      <c r="DL48" s="175"/>
      <c r="DM48" s="175"/>
      <c r="DN48" s="175"/>
      <c r="DO48" s="175"/>
      <c r="DP48" s="175"/>
      <c r="DQ48" s="175"/>
      <c r="DR48" s="175"/>
      <c r="DS48" s="175"/>
      <c r="DT48" s="175"/>
      <c r="DU48" s="175"/>
      <c r="DV48" s="175"/>
      <c r="DW48" s="175"/>
      <c r="DX48" s="175"/>
      <c r="DY48" s="175"/>
      <c r="DZ48" s="175"/>
      <c r="EA48" s="175"/>
      <c r="EB48" s="175"/>
      <c r="EC48" s="175"/>
      <c r="ED48" s="175"/>
      <c r="EE48" s="175"/>
      <c r="EF48" s="175"/>
      <c r="EG48" s="175"/>
      <c r="EH48" s="175"/>
      <c r="EI48" s="175"/>
      <c r="EJ48" s="175"/>
      <c r="EK48" s="175"/>
      <c r="EL48" s="175"/>
      <c r="EM48" s="175"/>
      <c r="EN48" s="175"/>
      <c r="EO48" s="175"/>
      <c r="EP48" s="175"/>
      <c r="EQ48" s="175"/>
      <c r="ER48" s="175"/>
      <c r="ES48" s="175"/>
      <c r="ET48" s="175"/>
      <c r="EU48" s="175"/>
      <c r="EV48" s="175"/>
      <c r="EW48" s="175"/>
      <c r="EX48" s="175"/>
      <c r="EY48" s="175"/>
      <c r="EZ48" s="175"/>
      <c r="FA48" s="175"/>
      <c r="FB48" s="175"/>
      <c r="FC48" s="175"/>
      <c r="FD48" s="175"/>
      <c r="FE48" s="175"/>
      <c r="FF48" s="175"/>
      <c r="FG48" s="175"/>
      <c r="FH48" s="175"/>
      <c r="FI48" s="175"/>
      <c r="FJ48" s="175"/>
      <c r="FK48" s="175"/>
      <c r="FL48" s="175"/>
      <c r="FM48" s="175"/>
      <c r="FN48" s="175"/>
      <c r="FO48" s="175"/>
      <c r="FP48" s="175"/>
      <c r="FQ48" s="175"/>
      <c r="FR48" s="175"/>
      <c r="FS48" s="175"/>
      <c r="FT48" s="175"/>
      <c r="FU48" s="175"/>
      <c r="FV48" s="175"/>
      <c r="FW48" s="175"/>
      <c r="FX48" s="175"/>
      <c r="FY48" s="175"/>
      <c r="FZ48" s="175"/>
      <c r="GA48" s="175"/>
      <c r="GB48" s="175"/>
      <c r="GC48" s="175"/>
      <c r="GD48" s="175"/>
      <c r="GE48" s="175"/>
      <c r="GF48" s="175"/>
      <c r="GG48" s="175"/>
      <c r="GH48" s="175"/>
      <c r="GI48" s="175"/>
      <c r="GJ48" s="175"/>
      <c r="GK48" s="175"/>
      <c r="GL48" s="175"/>
      <c r="GM48" s="175"/>
      <c r="GN48" s="175"/>
      <c r="GO48" s="175"/>
      <c r="GP48" s="175"/>
      <c r="GQ48" s="175"/>
      <c r="GR48" s="175"/>
      <c r="GS48" s="175"/>
      <c r="GT48" s="175"/>
      <c r="GU48" s="175"/>
      <c r="GV48" s="175"/>
      <c r="GW48" s="175"/>
      <c r="GX48" s="175"/>
      <c r="GY48" s="175"/>
      <c r="GZ48" s="175"/>
      <c r="HA48" s="175"/>
      <c r="HB48" s="175"/>
      <c r="HC48" s="175"/>
      <c r="HD48" s="175"/>
      <c r="HE48" s="175"/>
      <c r="HF48" s="175"/>
      <c r="HG48" s="175"/>
      <c r="HH48" s="175"/>
      <c r="HI48" s="175"/>
      <c r="HJ48" s="175"/>
      <c r="HK48" s="175"/>
      <c r="HL48" s="175"/>
      <c r="HM48" s="175"/>
      <c r="HN48" s="175"/>
      <c r="HO48" s="175"/>
      <c r="HP48" s="175"/>
      <c r="HQ48" s="175"/>
      <c r="HR48" s="175"/>
      <c r="HS48" s="175"/>
      <c r="HT48" s="175"/>
      <c r="HU48" s="175"/>
      <c r="HV48" s="175"/>
      <c r="HW48" s="175"/>
      <c r="HX48" s="175"/>
      <c r="HY48" s="175"/>
      <c r="HZ48" s="175"/>
      <c r="IA48" s="175"/>
      <c r="IB48" s="175"/>
      <c r="IC48" s="175"/>
      <c r="ID48" s="175"/>
      <c r="IE48" s="175"/>
      <c r="IF48" s="175"/>
      <c r="IG48" s="175"/>
      <c r="IH48" s="175"/>
      <c r="II48" s="175"/>
      <c r="IJ48" s="175"/>
      <c r="IK48" s="175"/>
      <c r="IL48" s="175"/>
      <c r="IM48" s="175"/>
      <c r="IN48" s="175"/>
      <c r="IO48" s="175"/>
      <c r="IP48" s="175"/>
      <c r="IQ48" s="175"/>
      <c r="IR48" s="175"/>
      <c r="IS48" s="175"/>
    </row>
    <row r="49" spans="1:257" s="177" customFormat="1" x14ac:dyDescent="0.2">
      <c r="A49" s="298">
        <v>5.6</v>
      </c>
      <c r="B49" s="299" t="s">
        <v>112</v>
      </c>
      <c r="C49" s="305">
        <v>3</v>
      </c>
      <c r="D49" s="297" t="s">
        <v>12</v>
      </c>
      <c r="E49" s="233"/>
      <c r="F49" s="233">
        <f t="shared" si="0"/>
        <v>0</v>
      </c>
      <c r="G49" s="178"/>
      <c r="I49" s="186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  <c r="CH49" s="175"/>
      <c r="CI49" s="175"/>
      <c r="CJ49" s="175"/>
      <c r="CK49" s="175"/>
      <c r="CL49" s="175"/>
      <c r="CM49" s="175"/>
      <c r="CN49" s="175"/>
      <c r="CO49" s="175"/>
      <c r="CP49" s="175"/>
      <c r="CQ49" s="175"/>
      <c r="CR49" s="175"/>
      <c r="CS49" s="175"/>
      <c r="CT49" s="175"/>
      <c r="CU49" s="175"/>
      <c r="CV49" s="175"/>
      <c r="CW49" s="175"/>
      <c r="CX49" s="175"/>
      <c r="CY49" s="175"/>
      <c r="CZ49" s="175"/>
      <c r="DA49" s="175"/>
      <c r="DB49" s="175"/>
      <c r="DC49" s="175"/>
      <c r="DD49" s="175"/>
      <c r="DE49" s="175"/>
      <c r="DF49" s="175"/>
      <c r="DG49" s="175"/>
      <c r="DH49" s="175"/>
      <c r="DI49" s="175"/>
      <c r="DJ49" s="175"/>
      <c r="DK49" s="175"/>
      <c r="DL49" s="175"/>
      <c r="DM49" s="175"/>
      <c r="DN49" s="175"/>
      <c r="DO49" s="175"/>
      <c r="DP49" s="175"/>
      <c r="DQ49" s="175"/>
      <c r="DR49" s="175"/>
      <c r="DS49" s="175"/>
      <c r="DT49" s="175"/>
      <c r="DU49" s="175"/>
      <c r="DV49" s="175"/>
      <c r="DW49" s="175"/>
      <c r="DX49" s="175"/>
      <c r="DY49" s="175"/>
      <c r="DZ49" s="175"/>
      <c r="EA49" s="175"/>
      <c r="EB49" s="175"/>
      <c r="EC49" s="175"/>
      <c r="ED49" s="175"/>
      <c r="EE49" s="175"/>
      <c r="EF49" s="175"/>
      <c r="EG49" s="175"/>
      <c r="EH49" s="175"/>
      <c r="EI49" s="175"/>
      <c r="EJ49" s="175"/>
      <c r="EK49" s="175"/>
      <c r="EL49" s="175"/>
      <c r="EM49" s="175"/>
      <c r="EN49" s="175"/>
      <c r="EO49" s="175"/>
      <c r="EP49" s="175"/>
      <c r="EQ49" s="175"/>
      <c r="ER49" s="175"/>
      <c r="ES49" s="175"/>
      <c r="ET49" s="175"/>
      <c r="EU49" s="175"/>
      <c r="EV49" s="175"/>
      <c r="EW49" s="175"/>
      <c r="EX49" s="175"/>
      <c r="EY49" s="175"/>
      <c r="EZ49" s="175"/>
      <c r="FA49" s="175"/>
      <c r="FB49" s="175"/>
      <c r="FC49" s="175"/>
      <c r="FD49" s="175"/>
      <c r="FE49" s="175"/>
      <c r="FF49" s="175"/>
      <c r="FG49" s="175"/>
      <c r="FH49" s="175"/>
      <c r="FI49" s="175"/>
      <c r="FJ49" s="175"/>
      <c r="FK49" s="175"/>
      <c r="FL49" s="175"/>
      <c r="FM49" s="175"/>
      <c r="FN49" s="175"/>
      <c r="FO49" s="175"/>
      <c r="FP49" s="175"/>
      <c r="FQ49" s="175"/>
      <c r="FR49" s="175"/>
      <c r="FS49" s="175"/>
      <c r="FT49" s="175"/>
      <c r="FU49" s="175"/>
      <c r="FV49" s="175"/>
      <c r="FW49" s="175"/>
      <c r="FX49" s="175"/>
      <c r="FY49" s="175"/>
      <c r="FZ49" s="175"/>
      <c r="GA49" s="175"/>
      <c r="GB49" s="175"/>
      <c r="GC49" s="175"/>
      <c r="GD49" s="175"/>
      <c r="GE49" s="175"/>
      <c r="GF49" s="175"/>
      <c r="GG49" s="175"/>
      <c r="GH49" s="175"/>
      <c r="GI49" s="175"/>
      <c r="GJ49" s="175"/>
      <c r="GK49" s="175"/>
      <c r="GL49" s="175"/>
      <c r="GM49" s="175"/>
      <c r="GN49" s="175"/>
      <c r="GO49" s="175"/>
      <c r="GP49" s="175"/>
      <c r="GQ49" s="175"/>
      <c r="GR49" s="175"/>
      <c r="GS49" s="175"/>
      <c r="GT49" s="175"/>
      <c r="GU49" s="175"/>
      <c r="GV49" s="175"/>
      <c r="GW49" s="175"/>
      <c r="GX49" s="175"/>
      <c r="GY49" s="175"/>
      <c r="GZ49" s="175"/>
      <c r="HA49" s="175"/>
      <c r="HB49" s="175"/>
      <c r="HC49" s="175"/>
      <c r="HD49" s="175"/>
      <c r="HE49" s="175"/>
      <c r="HF49" s="175"/>
      <c r="HG49" s="175"/>
      <c r="HH49" s="175"/>
      <c r="HI49" s="175"/>
      <c r="HJ49" s="175"/>
      <c r="HK49" s="175"/>
      <c r="HL49" s="175"/>
      <c r="HM49" s="175"/>
      <c r="HN49" s="175"/>
      <c r="HO49" s="175"/>
      <c r="HP49" s="175"/>
      <c r="HQ49" s="175"/>
      <c r="HR49" s="175"/>
      <c r="HS49" s="175"/>
      <c r="HT49" s="175"/>
      <c r="HU49" s="175"/>
      <c r="HV49" s="175"/>
      <c r="HW49" s="175"/>
      <c r="HX49" s="175"/>
      <c r="HY49" s="175"/>
      <c r="HZ49" s="175"/>
      <c r="IA49" s="175"/>
      <c r="IB49" s="175"/>
      <c r="IC49" s="175"/>
      <c r="ID49" s="175"/>
      <c r="IE49" s="175"/>
      <c r="IF49" s="175"/>
      <c r="IG49" s="175"/>
      <c r="IH49" s="175"/>
      <c r="II49" s="175"/>
      <c r="IJ49" s="175"/>
      <c r="IK49" s="175"/>
      <c r="IL49" s="175"/>
      <c r="IM49" s="175"/>
      <c r="IN49" s="175"/>
      <c r="IO49" s="175"/>
      <c r="IP49" s="175"/>
      <c r="IQ49" s="175"/>
      <c r="IR49" s="175"/>
      <c r="IS49" s="175"/>
    </row>
    <row r="50" spans="1:257" s="177" customFormat="1" x14ac:dyDescent="0.2">
      <c r="A50" s="298">
        <v>5.7</v>
      </c>
      <c r="B50" s="299" t="s">
        <v>113</v>
      </c>
      <c r="C50" s="305">
        <v>2</v>
      </c>
      <c r="D50" s="297" t="s">
        <v>12</v>
      </c>
      <c r="E50" s="233"/>
      <c r="F50" s="233">
        <f t="shared" si="0"/>
        <v>0</v>
      </c>
      <c r="G50" s="178"/>
      <c r="I50" s="186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  <c r="CH50" s="175"/>
      <c r="CI50" s="175"/>
      <c r="CJ50" s="175"/>
      <c r="CK50" s="175"/>
      <c r="CL50" s="175"/>
      <c r="CM50" s="175"/>
      <c r="CN50" s="175"/>
      <c r="CO50" s="175"/>
      <c r="CP50" s="175"/>
      <c r="CQ50" s="175"/>
      <c r="CR50" s="175"/>
      <c r="CS50" s="175"/>
      <c r="CT50" s="175"/>
      <c r="CU50" s="175"/>
      <c r="CV50" s="175"/>
      <c r="CW50" s="175"/>
      <c r="CX50" s="175"/>
      <c r="CY50" s="175"/>
      <c r="CZ50" s="175"/>
      <c r="DA50" s="175"/>
      <c r="DB50" s="175"/>
      <c r="DC50" s="175"/>
      <c r="DD50" s="175"/>
      <c r="DE50" s="175"/>
      <c r="DF50" s="175"/>
      <c r="DG50" s="175"/>
      <c r="DH50" s="175"/>
      <c r="DI50" s="175"/>
      <c r="DJ50" s="175"/>
      <c r="DK50" s="175"/>
      <c r="DL50" s="175"/>
      <c r="DM50" s="175"/>
      <c r="DN50" s="175"/>
      <c r="DO50" s="175"/>
      <c r="DP50" s="175"/>
      <c r="DQ50" s="175"/>
      <c r="DR50" s="175"/>
      <c r="DS50" s="175"/>
      <c r="DT50" s="175"/>
      <c r="DU50" s="175"/>
      <c r="DV50" s="175"/>
      <c r="DW50" s="175"/>
      <c r="DX50" s="175"/>
      <c r="DY50" s="175"/>
      <c r="DZ50" s="175"/>
      <c r="EA50" s="175"/>
      <c r="EB50" s="175"/>
      <c r="EC50" s="175"/>
      <c r="ED50" s="175"/>
      <c r="EE50" s="175"/>
      <c r="EF50" s="175"/>
      <c r="EG50" s="175"/>
      <c r="EH50" s="175"/>
      <c r="EI50" s="175"/>
      <c r="EJ50" s="175"/>
      <c r="EK50" s="175"/>
      <c r="EL50" s="175"/>
      <c r="EM50" s="175"/>
      <c r="EN50" s="175"/>
      <c r="EO50" s="175"/>
      <c r="EP50" s="175"/>
      <c r="EQ50" s="175"/>
      <c r="ER50" s="175"/>
      <c r="ES50" s="175"/>
      <c r="ET50" s="175"/>
      <c r="EU50" s="175"/>
      <c r="EV50" s="175"/>
      <c r="EW50" s="175"/>
      <c r="EX50" s="175"/>
      <c r="EY50" s="175"/>
      <c r="EZ50" s="175"/>
      <c r="FA50" s="175"/>
      <c r="FB50" s="175"/>
      <c r="FC50" s="175"/>
      <c r="FD50" s="175"/>
      <c r="FE50" s="175"/>
      <c r="FF50" s="175"/>
      <c r="FG50" s="175"/>
      <c r="FH50" s="175"/>
      <c r="FI50" s="175"/>
      <c r="FJ50" s="175"/>
      <c r="FK50" s="175"/>
      <c r="FL50" s="175"/>
      <c r="FM50" s="175"/>
      <c r="FN50" s="175"/>
      <c r="FO50" s="175"/>
      <c r="FP50" s="175"/>
      <c r="FQ50" s="175"/>
      <c r="FR50" s="175"/>
      <c r="FS50" s="175"/>
      <c r="FT50" s="175"/>
      <c r="FU50" s="175"/>
      <c r="FV50" s="175"/>
      <c r="FW50" s="175"/>
      <c r="FX50" s="175"/>
      <c r="FY50" s="175"/>
      <c r="FZ50" s="175"/>
      <c r="GA50" s="175"/>
      <c r="GB50" s="175"/>
      <c r="GC50" s="175"/>
      <c r="GD50" s="175"/>
      <c r="GE50" s="175"/>
      <c r="GF50" s="175"/>
      <c r="GG50" s="175"/>
      <c r="GH50" s="175"/>
      <c r="GI50" s="175"/>
      <c r="GJ50" s="175"/>
      <c r="GK50" s="175"/>
      <c r="GL50" s="175"/>
      <c r="GM50" s="175"/>
      <c r="GN50" s="175"/>
      <c r="GO50" s="175"/>
      <c r="GP50" s="175"/>
      <c r="GQ50" s="175"/>
      <c r="GR50" s="175"/>
      <c r="GS50" s="175"/>
      <c r="GT50" s="175"/>
      <c r="GU50" s="175"/>
      <c r="GV50" s="175"/>
      <c r="GW50" s="175"/>
      <c r="GX50" s="175"/>
      <c r="GY50" s="175"/>
      <c r="GZ50" s="175"/>
      <c r="HA50" s="175"/>
      <c r="HB50" s="175"/>
      <c r="HC50" s="175"/>
      <c r="HD50" s="175"/>
      <c r="HE50" s="175"/>
      <c r="HF50" s="175"/>
      <c r="HG50" s="175"/>
      <c r="HH50" s="175"/>
      <c r="HI50" s="175"/>
      <c r="HJ50" s="175"/>
      <c r="HK50" s="175"/>
      <c r="HL50" s="175"/>
      <c r="HM50" s="175"/>
      <c r="HN50" s="175"/>
      <c r="HO50" s="175"/>
      <c r="HP50" s="175"/>
      <c r="HQ50" s="175"/>
      <c r="HR50" s="175"/>
      <c r="HS50" s="175"/>
      <c r="HT50" s="175"/>
      <c r="HU50" s="175"/>
      <c r="HV50" s="175"/>
      <c r="HW50" s="175"/>
      <c r="HX50" s="175"/>
      <c r="HY50" s="175"/>
      <c r="HZ50" s="175"/>
      <c r="IA50" s="175"/>
      <c r="IB50" s="175"/>
      <c r="IC50" s="175"/>
      <c r="ID50" s="175"/>
      <c r="IE50" s="175"/>
      <c r="IF50" s="175"/>
      <c r="IG50" s="175"/>
      <c r="IH50" s="175"/>
      <c r="II50" s="175"/>
      <c r="IJ50" s="175"/>
      <c r="IK50" s="175"/>
      <c r="IL50" s="175"/>
      <c r="IM50" s="175"/>
      <c r="IN50" s="175"/>
      <c r="IO50" s="175"/>
      <c r="IP50" s="175"/>
      <c r="IQ50" s="175"/>
      <c r="IR50" s="175"/>
      <c r="IS50" s="175"/>
    </row>
    <row r="51" spans="1:257" s="177" customFormat="1" x14ac:dyDescent="0.2">
      <c r="A51" s="298">
        <v>5.8</v>
      </c>
      <c r="B51" s="299" t="s">
        <v>114</v>
      </c>
      <c r="C51" s="305">
        <v>2</v>
      </c>
      <c r="D51" s="297" t="s">
        <v>12</v>
      </c>
      <c r="E51" s="233"/>
      <c r="F51" s="233">
        <f t="shared" si="0"/>
        <v>0</v>
      </c>
      <c r="G51" s="178"/>
      <c r="I51" s="186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  <c r="CH51" s="175"/>
      <c r="CI51" s="175"/>
      <c r="CJ51" s="175"/>
      <c r="CK51" s="175"/>
      <c r="CL51" s="175"/>
      <c r="CM51" s="175"/>
      <c r="CN51" s="175"/>
      <c r="CO51" s="175"/>
      <c r="CP51" s="175"/>
      <c r="CQ51" s="175"/>
      <c r="CR51" s="175"/>
      <c r="CS51" s="175"/>
      <c r="CT51" s="175"/>
      <c r="CU51" s="175"/>
      <c r="CV51" s="175"/>
      <c r="CW51" s="175"/>
      <c r="CX51" s="175"/>
      <c r="CY51" s="175"/>
      <c r="CZ51" s="175"/>
      <c r="DA51" s="175"/>
      <c r="DB51" s="175"/>
      <c r="DC51" s="175"/>
      <c r="DD51" s="175"/>
      <c r="DE51" s="175"/>
      <c r="DF51" s="175"/>
      <c r="DG51" s="175"/>
      <c r="DH51" s="175"/>
      <c r="DI51" s="175"/>
      <c r="DJ51" s="175"/>
      <c r="DK51" s="175"/>
      <c r="DL51" s="175"/>
      <c r="DM51" s="175"/>
      <c r="DN51" s="175"/>
      <c r="DO51" s="175"/>
      <c r="DP51" s="175"/>
      <c r="DQ51" s="175"/>
      <c r="DR51" s="175"/>
      <c r="DS51" s="175"/>
      <c r="DT51" s="175"/>
      <c r="DU51" s="175"/>
      <c r="DV51" s="175"/>
      <c r="DW51" s="175"/>
      <c r="DX51" s="175"/>
      <c r="DY51" s="175"/>
      <c r="DZ51" s="175"/>
      <c r="EA51" s="175"/>
      <c r="EB51" s="175"/>
      <c r="EC51" s="175"/>
      <c r="ED51" s="175"/>
      <c r="EE51" s="175"/>
      <c r="EF51" s="175"/>
      <c r="EG51" s="175"/>
      <c r="EH51" s="175"/>
      <c r="EI51" s="175"/>
      <c r="EJ51" s="175"/>
      <c r="EK51" s="175"/>
      <c r="EL51" s="175"/>
      <c r="EM51" s="175"/>
      <c r="EN51" s="175"/>
      <c r="EO51" s="175"/>
      <c r="EP51" s="175"/>
      <c r="EQ51" s="175"/>
      <c r="ER51" s="175"/>
      <c r="ES51" s="175"/>
      <c r="ET51" s="175"/>
      <c r="EU51" s="175"/>
      <c r="EV51" s="175"/>
      <c r="EW51" s="175"/>
      <c r="EX51" s="175"/>
      <c r="EY51" s="175"/>
      <c r="EZ51" s="175"/>
      <c r="FA51" s="175"/>
      <c r="FB51" s="175"/>
      <c r="FC51" s="175"/>
      <c r="FD51" s="175"/>
      <c r="FE51" s="175"/>
      <c r="FF51" s="175"/>
      <c r="FG51" s="175"/>
      <c r="FH51" s="175"/>
      <c r="FI51" s="175"/>
      <c r="FJ51" s="175"/>
      <c r="FK51" s="175"/>
      <c r="FL51" s="175"/>
      <c r="FM51" s="175"/>
      <c r="FN51" s="175"/>
      <c r="FO51" s="175"/>
      <c r="FP51" s="175"/>
      <c r="FQ51" s="175"/>
      <c r="FR51" s="175"/>
      <c r="FS51" s="175"/>
      <c r="FT51" s="175"/>
      <c r="FU51" s="175"/>
      <c r="FV51" s="175"/>
      <c r="FW51" s="175"/>
      <c r="FX51" s="175"/>
      <c r="FY51" s="175"/>
      <c r="FZ51" s="175"/>
      <c r="GA51" s="175"/>
      <c r="GB51" s="175"/>
      <c r="GC51" s="175"/>
      <c r="GD51" s="175"/>
      <c r="GE51" s="175"/>
      <c r="GF51" s="175"/>
      <c r="GG51" s="175"/>
      <c r="GH51" s="175"/>
      <c r="GI51" s="175"/>
      <c r="GJ51" s="175"/>
      <c r="GK51" s="175"/>
      <c r="GL51" s="175"/>
      <c r="GM51" s="175"/>
      <c r="GN51" s="175"/>
      <c r="GO51" s="175"/>
      <c r="GP51" s="175"/>
      <c r="GQ51" s="175"/>
      <c r="GR51" s="175"/>
      <c r="GS51" s="175"/>
      <c r="GT51" s="175"/>
      <c r="GU51" s="175"/>
      <c r="GV51" s="175"/>
      <c r="GW51" s="175"/>
      <c r="GX51" s="175"/>
      <c r="GY51" s="175"/>
      <c r="GZ51" s="175"/>
      <c r="HA51" s="175"/>
      <c r="HB51" s="175"/>
      <c r="HC51" s="175"/>
      <c r="HD51" s="175"/>
      <c r="HE51" s="175"/>
      <c r="HF51" s="175"/>
      <c r="HG51" s="175"/>
      <c r="HH51" s="175"/>
      <c r="HI51" s="175"/>
      <c r="HJ51" s="175"/>
      <c r="HK51" s="175"/>
      <c r="HL51" s="175"/>
      <c r="HM51" s="175"/>
      <c r="HN51" s="175"/>
      <c r="HO51" s="175"/>
      <c r="HP51" s="175"/>
      <c r="HQ51" s="175"/>
      <c r="HR51" s="175"/>
      <c r="HS51" s="175"/>
      <c r="HT51" s="175"/>
      <c r="HU51" s="175"/>
      <c r="HV51" s="175"/>
      <c r="HW51" s="175"/>
      <c r="HX51" s="175"/>
      <c r="HY51" s="175"/>
      <c r="HZ51" s="175"/>
      <c r="IA51" s="175"/>
      <c r="IB51" s="175"/>
      <c r="IC51" s="175"/>
      <c r="ID51" s="175"/>
      <c r="IE51" s="175"/>
      <c r="IF51" s="175"/>
      <c r="IG51" s="175"/>
      <c r="IH51" s="175"/>
      <c r="II51" s="175"/>
      <c r="IJ51" s="175"/>
      <c r="IK51" s="175"/>
      <c r="IL51" s="175"/>
      <c r="IM51" s="175"/>
      <c r="IN51" s="175"/>
      <c r="IO51" s="175"/>
      <c r="IP51" s="175"/>
      <c r="IQ51" s="175"/>
      <c r="IR51" s="175"/>
      <c r="IS51" s="175"/>
    </row>
    <row r="52" spans="1:257" s="177" customFormat="1" x14ac:dyDescent="0.2">
      <c r="A52" s="298">
        <v>5.9</v>
      </c>
      <c r="B52" s="299" t="s">
        <v>115</v>
      </c>
      <c r="C52" s="305">
        <v>1</v>
      </c>
      <c r="D52" s="297" t="s">
        <v>12</v>
      </c>
      <c r="E52" s="233"/>
      <c r="F52" s="233">
        <f t="shared" si="0"/>
        <v>0</v>
      </c>
      <c r="G52" s="178"/>
      <c r="I52" s="186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  <c r="CH52" s="175"/>
      <c r="CI52" s="175"/>
      <c r="CJ52" s="175"/>
      <c r="CK52" s="175"/>
      <c r="CL52" s="175"/>
      <c r="CM52" s="175"/>
      <c r="CN52" s="175"/>
      <c r="CO52" s="175"/>
      <c r="CP52" s="175"/>
      <c r="CQ52" s="175"/>
      <c r="CR52" s="175"/>
      <c r="CS52" s="175"/>
      <c r="CT52" s="175"/>
      <c r="CU52" s="175"/>
      <c r="CV52" s="175"/>
      <c r="CW52" s="175"/>
      <c r="CX52" s="175"/>
      <c r="CY52" s="175"/>
      <c r="CZ52" s="175"/>
      <c r="DA52" s="175"/>
      <c r="DB52" s="175"/>
      <c r="DC52" s="175"/>
      <c r="DD52" s="175"/>
      <c r="DE52" s="175"/>
      <c r="DF52" s="175"/>
      <c r="DG52" s="175"/>
      <c r="DH52" s="175"/>
      <c r="DI52" s="175"/>
      <c r="DJ52" s="175"/>
      <c r="DK52" s="175"/>
      <c r="DL52" s="175"/>
      <c r="DM52" s="175"/>
      <c r="DN52" s="175"/>
      <c r="DO52" s="175"/>
      <c r="DP52" s="175"/>
      <c r="DQ52" s="175"/>
      <c r="DR52" s="175"/>
      <c r="DS52" s="175"/>
      <c r="DT52" s="175"/>
      <c r="DU52" s="175"/>
      <c r="DV52" s="175"/>
      <c r="DW52" s="175"/>
      <c r="DX52" s="175"/>
      <c r="DY52" s="175"/>
      <c r="DZ52" s="175"/>
      <c r="EA52" s="175"/>
      <c r="EB52" s="175"/>
      <c r="EC52" s="175"/>
      <c r="ED52" s="175"/>
      <c r="EE52" s="175"/>
      <c r="EF52" s="175"/>
      <c r="EG52" s="175"/>
      <c r="EH52" s="175"/>
      <c r="EI52" s="175"/>
      <c r="EJ52" s="175"/>
      <c r="EK52" s="175"/>
      <c r="EL52" s="175"/>
      <c r="EM52" s="175"/>
      <c r="EN52" s="175"/>
      <c r="EO52" s="175"/>
      <c r="EP52" s="175"/>
      <c r="EQ52" s="175"/>
      <c r="ER52" s="175"/>
      <c r="ES52" s="175"/>
      <c r="ET52" s="175"/>
      <c r="EU52" s="175"/>
      <c r="EV52" s="175"/>
      <c r="EW52" s="175"/>
      <c r="EX52" s="175"/>
      <c r="EY52" s="175"/>
      <c r="EZ52" s="175"/>
      <c r="FA52" s="175"/>
      <c r="FB52" s="175"/>
      <c r="FC52" s="175"/>
      <c r="FD52" s="175"/>
      <c r="FE52" s="175"/>
      <c r="FF52" s="175"/>
      <c r="FG52" s="175"/>
      <c r="FH52" s="175"/>
      <c r="FI52" s="175"/>
      <c r="FJ52" s="175"/>
      <c r="FK52" s="175"/>
      <c r="FL52" s="175"/>
      <c r="FM52" s="175"/>
      <c r="FN52" s="175"/>
      <c r="FO52" s="175"/>
      <c r="FP52" s="175"/>
      <c r="FQ52" s="175"/>
      <c r="FR52" s="175"/>
      <c r="FS52" s="175"/>
      <c r="FT52" s="175"/>
      <c r="FU52" s="175"/>
      <c r="FV52" s="175"/>
      <c r="FW52" s="175"/>
      <c r="FX52" s="175"/>
      <c r="FY52" s="175"/>
      <c r="FZ52" s="175"/>
      <c r="GA52" s="175"/>
      <c r="GB52" s="175"/>
      <c r="GC52" s="175"/>
      <c r="GD52" s="175"/>
      <c r="GE52" s="175"/>
      <c r="GF52" s="175"/>
      <c r="GG52" s="175"/>
      <c r="GH52" s="175"/>
      <c r="GI52" s="175"/>
      <c r="GJ52" s="175"/>
      <c r="GK52" s="175"/>
      <c r="GL52" s="175"/>
      <c r="GM52" s="175"/>
      <c r="GN52" s="175"/>
      <c r="GO52" s="175"/>
      <c r="GP52" s="175"/>
      <c r="GQ52" s="175"/>
      <c r="GR52" s="175"/>
      <c r="GS52" s="175"/>
      <c r="GT52" s="175"/>
      <c r="GU52" s="175"/>
      <c r="GV52" s="175"/>
      <c r="GW52" s="175"/>
      <c r="GX52" s="175"/>
      <c r="GY52" s="175"/>
      <c r="GZ52" s="175"/>
      <c r="HA52" s="175"/>
      <c r="HB52" s="175"/>
      <c r="HC52" s="175"/>
      <c r="HD52" s="175"/>
      <c r="HE52" s="175"/>
      <c r="HF52" s="175"/>
      <c r="HG52" s="175"/>
      <c r="HH52" s="175"/>
      <c r="HI52" s="175"/>
      <c r="HJ52" s="175"/>
      <c r="HK52" s="175"/>
      <c r="HL52" s="175"/>
      <c r="HM52" s="175"/>
      <c r="HN52" s="175"/>
      <c r="HO52" s="175"/>
      <c r="HP52" s="175"/>
      <c r="HQ52" s="175"/>
      <c r="HR52" s="175"/>
      <c r="HS52" s="175"/>
      <c r="HT52" s="175"/>
      <c r="HU52" s="175"/>
      <c r="HV52" s="175"/>
      <c r="HW52" s="175"/>
      <c r="HX52" s="175"/>
      <c r="HY52" s="175"/>
      <c r="HZ52" s="175"/>
      <c r="IA52" s="175"/>
      <c r="IB52" s="175"/>
      <c r="IC52" s="175"/>
      <c r="ID52" s="175"/>
      <c r="IE52" s="175"/>
      <c r="IF52" s="175"/>
      <c r="IG52" s="175"/>
      <c r="IH52" s="175"/>
      <c r="II52" s="175"/>
      <c r="IJ52" s="175"/>
      <c r="IK52" s="175"/>
      <c r="IL52" s="175"/>
      <c r="IM52" s="175"/>
      <c r="IN52" s="175"/>
      <c r="IO52" s="175"/>
      <c r="IP52" s="175"/>
      <c r="IQ52" s="175"/>
      <c r="IR52" s="175"/>
      <c r="IS52" s="175"/>
    </row>
    <row r="53" spans="1:257" s="177" customFormat="1" x14ac:dyDescent="0.2">
      <c r="A53" s="306">
        <v>5.0999999999999996</v>
      </c>
      <c r="B53" s="299" t="s">
        <v>131</v>
      </c>
      <c r="C53" s="305">
        <v>2</v>
      </c>
      <c r="D53" s="297" t="s">
        <v>12</v>
      </c>
      <c r="E53" s="233"/>
      <c r="F53" s="233">
        <f t="shared" si="0"/>
        <v>0</v>
      </c>
      <c r="G53" s="178"/>
      <c r="I53" s="186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  <c r="CH53" s="175"/>
      <c r="CI53" s="175"/>
      <c r="CJ53" s="175"/>
      <c r="CK53" s="175"/>
      <c r="CL53" s="175"/>
      <c r="CM53" s="175"/>
      <c r="CN53" s="175"/>
      <c r="CO53" s="175"/>
      <c r="CP53" s="175"/>
      <c r="CQ53" s="175"/>
      <c r="CR53" s="175"/>
      <c r="CS53" s="175"/>
      <c r="CT53" s="175"/>
      <c r="CU53" s="175"/>
      <c r="CV53" s="175"/>
      <c r="CW53" s="175"/>
      <c r="CX53" s="175"/>
      <c r="CY53" s="175"/>
      <c r="CZ53" s="175"/>
      <c r="DA53" s="175"/>
      <c r="DB53" s="175"/>
      <c r="DC53" s="175"/>
      <c r="DD53" s="175"/>
      <c r="DE53" s="175"/>
      <c r="DF53" s="175"/>
      <c r="DG53" s="175"/>
      <c r="DH53" s="175"/>
      <c r="DI53" s="175"/>
      <c r="DJ53" s="175"/>
      <c r="DK53" s="175"/>
      <c r="DL53" s="175"/>
      <c r="DM53" s="175"/>
      <c r="DN53" s="175"/>
      <c r="DO53" s="175"/>
      <c r="DP53" s="175"/>
      <c r="DQ53" s="175"/>
      <c r="DR53" s="175"/>
      <c r="DS53" s="175"/>
      <c r="DT53" s="175"/>
      <c r="DU53" s="175"/>
      <c r="DV53" s="175"/>
      <c r="DW53" s="175"/>
      <c r="DX53" s="175"/>
      <c r="DY53" s="175"/>
      <c r="DZ53" s="175"/>
      <c r="EA53" s="175"/>
      <c r="EB53" s="175"/>
      <c r="EC53" s="175"/>
      <c r="ED53" s="175"/>
      <c r="EE53" s="175"/>
      <c r="EF53" s="175"/>
      <c r="EG53" s="175"/>
      <c r="EH53" s="175"/>
      <c r="EI53" s="175"/>
      <c r="EJ53" s="175"/>
      <c r="EK53" s="175"/>
      <c r="EL53" s="175"/>
      <c r="EM53" s="175"/>
      <c r="EN53" s="175"/>
      <c r="EO53" s="175"/>
      <c r="EP53" s="175"/>
      <c r="EQ53" s="175"/>
      <c r="ER53" s="175"/>
      <c r="ES53" s="175"/>
      <c r="ET53" s="175"/>
      <c r="EU53" s="175"/>
      <c r="EV53" s="175"/>
      <c r="EW53" s="175"/>
      <c r="EX53" s="175"/>
      <c r="EY53" s="175"/>
      <c r="EZ53" s="175"/>
      <c r="FA53" s="175"/>
      <c r="FB53" s="175"/>
      <c r="FC53" s="175"/>
      <c r="FD53" s="175"/>
      <c r="FE53" s="175"/>
      <c r="FF53" s="175"/>
      <c r="FG53" s="175"/>
      <c r="FH53" s="175"/>
      <c r="FI53" s="175"/>
      <c r="FJ53" s="175"/>
      <c r="FK53" s="175"/>
      <c r="FL53" s="175"/>
      <c r="FM53" s="175"/>
      <c r="FN53" s="175"/>
      <c r="FO53" s="175"/>
      <c r="FP53" s="175"/>
      <c r="FQ53" s="175"/>
      <c r="FR53" s="175"/>
      <c r="FS53" s="175"/>
      <c r="FT53" s="175"/>
      <c r="FU53" s="175"/>
      <c r="FV53" s="175"/>
      <c r="FW53" s="175"/>
      <c r="FX53" s="175"/>
      <c r="FY53" s="175"/>
      <c r="FZ53" s="175"/>
      <c r="GA53" s="175"/>
      <c r="GB53" s="175"/>
      <c r="GC53" s="175"/>
      <c r="GD53" s="175"/>
      <c r="GE53" s="175"/>
      <c r="GF53" s="175"/>
      <c r="GG53" s="175"/>
      <c r="GH53" s="175"/>
      <c r="GI53" s="175"/>
      <c r="GJ53" s="175"/>
      <c r="GK53" s="175"/>
      <c r="GL53" s="175"/>
      <c r="GM53" s="175"/>
      <c r="GN53" s="175"/>
      <c r="GO53" s="175"/>
      <c r="GP53" s="175"/>
      <c r="GQ53" s="175"/>
      <c r="GR53" s="175"/>
      <c r="GS53" s="175"/>
      <c r="GT53" s="175"/>
      <c r="GU53" s="175"/>
      <c r="GV53" s="175"/>
      <c r="GW53" s="175"/>
      <c r="GX53" s="175"/>
      <c r="GY53" s="175"/>
      <c r="GZ53" s="175"/>
      <c r="HA53" s="175"/>
      <c r="HB53" s="175"/>
      <c r="HC53" s="175"/>
      <c r="HD53" s="175"/>
      <c r="HE53" s="175"/>
      <c r="HF53" s="175"/>
      <c r="HG53" s="175"/>
      <c r="HH53" s="175"/>
      <c r="HI53" s="175"/>
      <c r="HJ53" s="175"/>
      <c r="HK53" s="175"/>
      <c r="HL53" s="175"/>
      <c r="HM53" s="175"/>
      <c r="HN53" s="175"/>
      <c r="HO53" s="175"/>
      <c r="HP53" s="175"/>
      <c r="HQ53" s="175"/>
      <c r="HR53" s="175"/>
      <c r="HS53" s="175"/>
      <c r="HT53" s="175"/>
      <c r="HU53" s="175"/>
      <c r="HV53" s="175"/>
      <c r="HW53" s="175"/>
      <c r="HX53" s="175"/>
      <c r="HY53" s="175"/>
      <c r="HZ53" s="175"/>
      <c r="IA53" s="175"/>
      <c r="IB53" s="175"/>
      <c r="IC53" s="175"/>
      <c r="ID53" s="175"/>
      <c r="IE53" s="175"/>
      <c r="IF53" s="175"/>
      <c r="IG53" s="175"/>
      <c r="IH53" s="175"/>
      <c r="II53" s="175"/>
      <c r="IJ53" s="175"/>
      <c r="IK53" s="175"/>
      <c r="IL53" s="175"/>
      <c r="IM53" s="175"/>
      <c r="IN53" s="175"/>
      <c r="IO53" s="175"/>
      <c r="IP53" s="175"/>
      <c r="IQ53" s="175"/>
      <c r="IR53" s="175"/>
      <c r="IS53" s="175"/>
    </row>
    <row r="54" spans="1:257" s="177" customFormat="1" x14ac:dyDescent="0.2">
      <c r="A54" s="298">
        <v>5.1100000000000003</v>
      </c>
      <c r="B54" s="307" t="s">
        <v>28</v>
      </c>
      <c r="C54" s="305">
        <v>88</v>
      </c>
      <c r="D54" s="297" t="s">
        <v>12</v>
      </c>
      <c r="E54" s="233"/>
      <c r="F54" s="233">
        <f t="shared" si="0"/>
        <v>0</v>
      </c>
      <c r="G54" s="178"/>
      <c r="I54" s="186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  <c r="CH54" s="175"/>
      <c r="CI54" s="175"/>
      <c r="CJ54" s="175"/>
      <c r="CK54" s="175"/>
      <c r="CL54" s="175"/>
      <c r="CM54" s="175"/>
      <c r="CN54" s="175"/>
      <c r="CO54" s="175"/>
      <c r="CP54" s="175"/>
      <c r="CQ54" s="175"/>
      <c r="CR54" s="175"/>
      <c r="CS54" s="175"/>
      <c r="CT54" s="175"/>
      <c r="CU54" s="175"/>
      <c r="CV54" s="175"/>
      <c r="CW54" s="175"/>
      <c r="CX54" s="175"/>
      <c r="CY54" s="175"/>
      <c r="CZ54" s="175"/>
      <c r="DA54" s="175"/>
      <c r="DB54" s="175"/>
      <c r="DC54" s="175"/>
      <c r="DD54" s="175"/>
      <c r="DE54" s="175"/>
      <c r="DF54" s="175"/>
      <c r="DG54" s="175"/>
      <c r="DH54" s="175"/>
      <c r="DI54" s="175"/>
      <c r="DJ54" s="175"/>
      <c r="DK54" s="175"/>
      <c r="DL54" s="175"/>
      <c r="DM54" s="175"/>
      <c r="DN54" s="175"/>
      <c r="DO54" s="175"/>
      <c r="DP54" s="175"/>
      <c r="DQ54" s="175"/>
      <c r="DR54" s="175"/>
      <c r="DS54" s="175"/>
      <c r="DT54" s="175"/>
      <c r="DU54" s="175"/>
      <c r="DV54" s="175"/>
      <c r="DW54" s="175"/>
      <c r="DX54" s="175"/>
      <c r="DY54" s="175"/>
      <c r="DZ54" s="175"/>
      <c r="EA54" s="175"/>
      <c r="EB54" s="175"/>
      <c r="EC54" s="175"/>
      <c r="ED54" s="175"/>
      <c r="EE54" s="175"/>
      <c r="EF54" s="175"/>
      <c r="EG54" s="175"/>
      <c r="EH54" s="175"/>
      <c r="EI54" s="175"/>
      <c r="EJ54" s="175"/>
      <c r="EK54" s="175"/>
      <c r="EL54" s="175"/>
      <c r="EM54" s="175"/>
      <c r="EN54" s="175"/>
      <c r="EO54" s="175"/>
      <c r="EP54" s="175"/>
      <c r="EQ54" s="175"/>
      <c r="ER54" s="175"/>
      <c r="ES54" s="175"/>
      <c r="ET54" s="175"/>
      <c r="EU54" s="175"/>
      <c r="EV54" s="175"/>
      <c r="EW54" s="175"/>
      <c r="EX54" s="175"/>
      <c r="EY54" s="175"/>
      <c r="EZ54" s="175"/>
      <c r="FA54" s="175"/>
      <c r="FB54" s="175"/>
      <c r="FC54" s="175"/>
      <c r="FD54" s="175"/>
      <c r="FE54" s="175"/>
      <c r="FF54" s="175"/>
      <c r="FG54" s="175"/>
      <c r="FH54" s="175"/>
      <c r="FI54" s="175"/>
      <c r="FJ54" s="175"/>
      <c r="FK54" s="175"/>
      <c r="FL54" s="175"/>
      <c r="FM54" s="175"/>
      <c r="FN54" s="175"/>
      <c r="FO54" s="175"/>
      <c r="FP54" s="175"/>
      <c r="FQ54" s="175"/>
      <c r="FR54" s="175"/>
      <c r="FS54" s="175"/>
      <c r="FT54" s="175"/>
      <c r="FU54" s="175"/>
      <c r="FV54" s="175"/>
      <c r="FW54" s="175"/>
      <c r="FX54" s="175"/>
      <c r="FY54" s="175"/>
      <c r="FZ54" s="175"/>
      <c r="GA54" s="175"/>
      <c r="GB54" s="175"/>
      <c r="GC54" s="175"/>
      <c r="GD54" s="175"/>
      <c r="GE54" s="175"/>
      <c r="GF54" s="175"/>
      <c r="GG54" s="175"/>
      <c r="GH54" s="175"/>
      <c r="GI54" s="175"/>
      <c r="GJ54" s="175"/>
      <c r="GK54" s="175"/>
      <c r="GL54" s="175"/>
      <c r="GM54" s="175"/>
      <c r="GN54" s="175"/>
      <c r="GO54" s="175"/>
      <c r="GP54" s="175"/>
      <c r="GQ54" s="175"/>
      <c r="GR54" s="175"/>
      <c r="GS54" s="175"/>
      <c r="GT54" s="175"/>
      <c r="GU54" s="175"/>
      <c r="GV54" s="175"/>
      <c r="GW54" s="175"/>
      <c r="GX54" s="175"/>
      <c r="GY54" s="175"/>
      <c r="GZ54" s="175"/>
      <c r="HA54" s="175"/>
      <c r="HB54" s="175"/>
      <c r="HC54" s="175"/>
      <c r="HD54" s="175"/>
      <c r="HE54" s="175"/>
      <c r="HF54" s="175"/>
      <c r="HG54" s="175"/>
      <c r="HH54" s="175"/>
      <c r="HI54" s="175"/>
      <c r="HJ54" s="175"/>
      <c r="HK54" s="175"/>
      <c r="HL54" s="175"/>
      <c r="HM54" s="175"/>
      <c r="HN54" s="175"/>
      <c r="HO54" s="175"/>
      <c r="HP54" s="175"/>
      <c r="HQ54" s="175"/>
      <c r="HR54" s="175"/>
      <c r="HS54" s="175"/>
      <c r="HT54" s="175"/>
      <c r="HU54" s="175"/>
      <c r="HV54" s="175"/>
      <c r="HW54" s="175"/>
      <c r="HX54" s="175"/>
      <c r="HY54" s="175"/>
      <c r="HZ54" s="175"/>
      <c r="IA54" s="175"/>
      <c r="IB54" s="175"/>
      <c r="IC54" s="175"/>
      <c r="ID54" s="175"/>
      <c r="IE54" s="175"/>
      <c r="IF54" s="175"/>
      <c r="IG54" s="175"/>
      <c r="IH54" s="175"/>
      <c r="II54" s="175"/>
      <c r="IJ54" s="175"/>
      <c r="IK54" s="175"/>
      <c r="IL54" s="175"/>
      <c r="IM54" s="175"/>
      <c r="IN54" s="175"/>
      <c r="IO54" s="175"/>
      <c r="IP54" s="175"/>
      <c r="IQ54" s="175"/>
      <c r="IR54" s="175"/>
      <c r="IS54" s="175"/>
    </row>
    <row r="55" spans="1:257" s="177" customFormat="1" x14ac:dyDescent="0.2">
      <c r="A55" s="298">
        <v>5.12</v>
      </c>
      <c r="B55" s="299" t="s">
        <v>29</v>
      </c>
      <c r="C55" s="305">
        <v>44</v>
      </c>
      <c r="D55" s="297" t="s">
        <v>12</v>
      </c>
      <c r="E55" s="233"/>
      <c r="F55" s="233">
        <f t="shared" si="0"/>
        <v>0</v>
      </c>
      <c r="G55" s="178"/>
      <c r="I55" s="186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  <c r="CH55" s="175"/>
      <c r="CI55" s="175"/>
      <c r="CJ55" s="175"/>
      <c r="CK55" s="175"/>
      <c r="CL55" s="175"/>
      <c r="CM55" s="175"/>
      <c r="CN55" s="175"/>
      <c r="CO55" s="175"/>
      <c r="CP55" s="175"/>
      <c r="CQ55" s="175"/>
      <c r="CR55" s="175"/>
      <c r="CS55" s="175"/>
      <c r="CT55" s="175"/>
      <c r="CU55" s="175"/>
      <c r="CV55" s="175"/>
      <c r="CW55" s="175"/>
      <c r="CX55" s="175"/>
      <c r="CY55" s="175"/>
      <c r="CZ55" s="175"/>
      <c r="DA55" s="175"/>
      <c r="DB55" s="175"/>
      <c r="DC55" s="175"/>
      <c r="DD55" s="175"/>
      <c r="DE55" s="175"/>
      <c r="DF55" s="175"/>
      <c r="DG55" s="175"/>
      <c r="DH55" s="175"/>
      <c r="DI55" s="175"/>
      <c r="DJ55" s="175"/>
      <c r="DK55" s="175"/>
      <c r="DL55" s="175"/>
      <c r="DM55" s="175"/>
      <c r="DN55" s="175"/>
      <c r="DO55" s="175"/>
      <c r="DP55" s="175"/>
      <c r="DQ55" s="175"/>
      <c r="DR55" s="175"/>
      <c r="DS55" s="175"/>
      <c r="DT55" s="175"/>
      <c r="DU55" s="175"/>
      <c r="DV55" s="175"/>
      <c r="DW55" s="175"/>
      <c r="DX55" s="175"/>
      <c r="DY55" s="175"/>
      <c r="DZ55" s="175"/>
      <c r="EA55" s="175"/>
      <c r="EB55" s="175"/>
      <c r="EC55" s="175"/>
      <c r="ED55" s="175"/>
      <c r="EE55" s="175"/>
      <c r="EF55" s="175"/>
      <c r="EG55" s="175"/>
      <c r="EH55" s="175"/>
      <c r="EI55" s="175"/>
      <c r="EJ55" s="175"/>
      <c r="EK55" s="175"/>
      <c r="EL55" s="175"/>
      <c r="EM55" s="175"/>
      <c r="EN55" s="175"/>
      <c r="EO55" s="175"/>
      <c r="EP55" s="175"/>
      <c r="EQ55" s="175"/>
      <c r="ER55" s="175"/>
      <c r="ES55" s="175"/>
      <c r="ET55" s="175"/>
      <c r="EU55" s="175"/>
      <c r="EV55" s="175"/>
      <c r="EW55" s="175"/>
      <c r="EX55" s="175"/>
      <c r="EY55" s="175"/>
      <c r="EZ55" s="175"/>
      <c r="FA55" s="175"/>
      <c r="FB55" s="175"/>
      <c r="FC55" s="175"/>
      <c r="FD55" s="175"/>
      <c r="FE55" s="175"/>
      <c r="FF55" s="175"/>
      <c r="FG55" s="175"/>
      <c r="FH55" s="175"/>
      <c r="FI55" s="175"/>
      <c r="FJ55" s="175"/>
      <c r="FK55" s="175"/>
      <c r="FL55" s="175"/>
      <c r="FM55" s="175"/>
      <c r="FN55" s="175"/>
      <c r="FO55" s="175"/>
      <c r="FP55" s="175"/>
      <c r="FQ55" s="175"/>
      <c r="FR55" s="175"/>
      <c r="FS55" s="175"/>
      <c r="FT55" s="175"/>
      <c r="FU55" s="175"/>
      <c r="FV55" s="175"/>
      <c r="FW55" s="175"/>
      <c r="FX55" s="175"/>
      <c r="FY55" s="175"/>
      <c r="FZ55" s="175"/>
      <c r="GA55" s="175"/>
      <c r="GB55" s="175"/>
      <c r="GC55" s="175"/>
      <c r="GD55" s="175"/>
      <c r="GE55" s="175"/>
      <c r="GF55" s="175"/>
      <c r="GG55" s="175"/>
      <c r="GH55" s="175"/>
      <c r="GI55" s="175"/>
      <c r="GJ55" s="175"/>
      <c r="GK55" s="175"/>
      <c r="GL55" s="175"/>
      <c r="GM55" s="175"/>
      <c r="GN55" s="175"/>
      <c r="GO55" s="175"/>
      <c r="GP55" s="175"/>
      <c r="GQ55" s="175"/>
      <c r="GR55" s="175"/>
      <c r="GS55" s="175"/>
      <c r="GT55" s="175"/>
      <c r="GU55" s="175"/>
      <c r="GV55" s="175"/>
      <c r="GW55" s="175"/>
      <c r="GX55" s="175"/>
      <c r="GY55" s="175"/>
      <c r="GZ55" s="175"/>
      <c r="HA55" s="175"/>
      <c r="HB55" s="175"/>
      <c r="HC55" s="175"/>
      <c r="HD55" s="175"/>
      <c r="HE55" s="175"/>
      <c r="HF55" s="175"/>
      <c r="HG55" s="175"/>
      <c r="HH55" s="175"/>
      <c r="HI55" s="175"/>
      <c r="HJ55" s="175"/>
      <c r="HK55" s="175"/>
      <c r="HL55" s="175"/>
      <c r="HM55" s="175"/>
      <c r="HN55" s="175"/>
      <c r="HO55" s="175"/>
      <c r="HP55" s="175"/>
      <c r="HQ55" s="175"/>
      <c r="HR55" s="175"/>
      <c r="HS55" s="175"/>
      <c r="HT55" s="175"/>
      <c r="HU55" s="175"/>
      <c r="HV55" s="175"/>
      <c r="HW55" s="175"/>
      <c r="HX55" s="175"/>
      <c r="HY55" s="175"/>
      <c r="HZ55" s="175"/>
      <c r="IA55" s="175"/>
      <c r="IB55" s="175"/>
      <c r="IC55" s="175"/>
      <c r="ID55" s="175"/>
      <c r="IE55" s="175"/>
      <c r="IF55" s="175"/>
      <c r="IG55" s="175"/>
      <c r="IH55" s="175"/>
      <c r="II55" s="175"/>
      <c r="IJ55" s="175"/>
      <c r="IK55" s="175"/>
      <c r="IL55" s="175"/>
      <c r="IM55" s="175"/>
      <c r="IN55" s="175"/>
      <c r="IO55" s="175"/>
      <c r="IP55" s="175"/>
      <c r="IQ55" s="175"/>
      <c r="IR55" s="175"/>
      <c r="IS55" s="175"/>
    </row>
    <row r="56" spans="1:257" s="177" customFormat="1" ht="7.5" customHeight="1" x14ac:dyDescent="0.2">
      <c r="A56" s="298"/>
      <c r="B56" s="299"/>
      <c r="C56" s="305"/>
      <c r="D56" s="297"/>
      <c r="E56" s="233"/>
      <c r="F56" s="233">
        <f t="shared" si="0"/>
        <v>0</v>
      </c>
      <c r="G56" s="178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175"/>
      <c r="CS56" s="175"/>
      <c r="CT56" s="175"/>
      <c r="CU56" s="175"/>
      <c r="CV56" s="175"/>
      <c r="CW56" s="175"/>
      <c r="CX56" s="175"/>
      <c r="CY56" s="175"/>
      <c r="CZ56" s="175"/>
      <c r="DA56" s="175"/>
      <c r="DB56" s="175"/>
      <c r="DC56" s="175"/>
      <c r="DD56" s="175"/>
      <c r="DE56" s="175"/>
      <c r="DF56" s="175"/>
      <c r="DG56" s="175"/>
      <c r="DH56" s="175"/>
      <c r="DI56" s="175"/>
      <c r="DJ56" s="175"/>
      <c r="DK56" s="175"/>
      <c r="DL56" s="175"/>
      <c r="DM56" s="175"/>
      <c r="DN56" s="175"/>
      <c r="DO56" s="175"/>
      <c r="DP56" s="175"/>
      <c r="DQ56" s="175"/>
      <c r="DR56" s="175"/>
      <c r="DS56" s="175"/>
      <c r="DT56" s="175"/>
      <c r="DU56" s="175"/>
      <c r="DV56" s="175"/>
      <c r="DW56" s="175"/>
      <c r="DX56" s="175"/>
      <c r="DY56" s="175"/>
      <c r="DZ56" s="175"/>
      <c r="EA56" s="175"/>
      <c r="EB56" s="175"/>
      <c r="EC56" s="175"/>
      <c r="ED56" s="175"/>
      <c r="EE56" s="175"/>
      <c r="EF56" s="175"/>
      <c r="EG56" s="175"/>
      <c r="EH56" s="175"/>
      <c r="EI56" s="175"/>
      <c r="EJ56" s="175"/>
      <c r="EK56" s="175"/>
      <c r="EL56" s="175"/>
      <c r="EM56" s="175"/>
      <c r="EN56" s="175"/>
      <c r="EO56" s="175"/>
      <c r="EP56" s="175"/>
      <c r="EQ56" s="175"/>
      <c r="ER56" s="175"/>
      <c r="ES56" s="175"/>
      <c r="ET56" s="175"/>
      <c r="EU56" s="175"/>
      <c r="EV56" s="175"/>
      <c r="EW56" s="175"/>
      <c r="EX56" s="175"/>
      <c r="EY56" s="175"/>
      <c r="EZ56" s="175"/>
      <c r="FA56" s="175"/>
      <c r="FB56" s="175"/>
      <c r="FC56" s="175"/>
      <c r="FD56" s="175"/>
      <c r="FE56" s="175"/>
      <c r="FF56" s="175"/>
      <c r="FG56" s="175"/>
      <c r="FH56" s="175"/>
      <c r="FI56" s="175"/>
      <c r="FJ56" s="175"/>
      <c r="FK56" s="175"/>
      <c r="FL56" s="175"/>
      <c r="FM56" s="175"/>
      <c r="FN56" s="175"/>
      <c r="FO56" s="175"/>
      <c r="FP56" s="175"/>
      <c r="FQ56" s="175"/>
      <c r="FR56" s="175"/>
      <c r="FS56" s="175"/>
      <c r="FT56" s="175"/>
      <c r="FU56" s="175"/>
      <c r="FV56" s="175"/>
      <c r="FW56" s="175"/>
      <c r="FX56" s="175"/>
      <c r="FY56" s="175"/>
      <c r="FZ56" s="175"/>
      <c r="GA56" s="175"/>
      <c r="GB56" s="175"/>
      <c r="GC56" s="175"/>
      <c r="GD56" s="175"/>
      <c r="GE56" s="175"/>
      <c r="GF56" s="175"/>
      <c r="GG56" s="175"/>
      <c r="GH56" s="175"/>
      <c r="GI56" s="175"/>
      <c r="GJ56" s="175"/>
      <c r="GK56" s="175"/>
      <c r="GL56" s="175"/>
      <c r="GM56" s="175"/>
      <c r="GN56" s="175"/>
      <c r="GO56" s="175"/>
      <c r="GP56" s="175"/>
      <c r="GQ56" s="175"/>
      <c r="GR56" s="175"/>
      <c r="GS56" s="175"/>
      <c r="GT56" s="175"/>
      <c r="GU56" s="175"/>
      <c r="GV56" s="175"/>
      <c r="GW56" s="175"/>
      <c r="GX56" s="175"/>
      <c r="GY56" s="175"/>
      <c r="GZ56" s="175"/>
      <c r="HA56" s="175"/>
      <c r="HB56" s="175"/>
      <c r="HC56" s="175"/>
      <c r="HD56" s="175"/>
      <c r="HE56" s="175"/>
      <c r="HF56" s="175"/>
      <c r="HG56" s="175"/>
      <c r="HH56" s="175"/>
      <c r="HI56" s="175"/>
      <c r="HJ56" s="175"/>
      <c r="HK56" s="175"/>
      <c r="HL56" s="175"/>
      <c r="HM56" s="175"/>
      <c r="HN56" s="175"/>
      <c r="HO56" s="175"/>
      <c r="HP56" s="175"/>
      <c r="HQ56" s="175"/>
      <c r="HR56" s="175"/>
      <c r="HS56" s="175"/>
      <c r="HT56" s="175"/>
      <c r="HU56" s="175"/>
      <c r="HV56" s="175"/>
      <c r="HW56" s="175"/>
      <c r="HX56" s="175"/>
      <c r="HY56" s="175"/>
      <c r="HZ56" s="175"/>
      <c r="IA56" s="175"/>
      <c r="IB56" s="175"/>
      <c r="IC56" s="175"/>
      <c r="ID56" s="175"/>
      <c r="IE56" s="175"/>
      <c r="IF56" s="175"/>
      <c r="IG56" s="175"/>
      <c r="IH56" s="175"/>
      <c r="II56" s="175"/>
      <c r="IJ56" s="175"/>
      <c r="IK56" s="175"/>
      <c r="IL56" s="175"/>
      <c r="IM56" s="175"/>
      <c r="IN56" s="175"/>
      <c r="IO56" s="175"/>
      <c r="IP56" s="175"/>
      <c r="IQ56" s="175"/>
      <c r="IR56" s="175"/>
      <c r="IS56" s="175"/>
    </row>
    <row r="57" spans="1:257" x14ac:dyDescent="0.2">
      <c r="A57" s="294">
        <v>6</v>
      </c>
      <c r="B57" s="308" t="s">
        <v>132</v>
      </c>
      <c r="C57" s="305"/>
      <c r="D57" s="297"/>
      <c r="E57" s="233"/>
      <c r="F57" s="233">
        <f t="shared" si="0"/>
        <v>0</v>
      </c>
      <c r="G57" s="178"/>
    </row>
    <row r="58" spans="1:257" s="191" customFormat="1" ht="56.25" customHeight="1" x14ac:dyDescent="0.2">
      <c r="A58" s="187">
        <v>6.1</v>
      </c>
      <c r="B58" s="309" t="s">
        <v>149</v>
      </c>
      <c r="C58" s="310">
        <v>6</v>
      </c>
      <c r="D58" s="311" t="s">
        <v>12</v>
      </c>
      <c r="E58" s="244"/>
      <c r="F58" s="233">
        <f t="shared" si="0"/>
        <v>0</v>
      </c>
      <c r="G58" s="188"/>
      <c r="H58" s="180"/>
      <c r="I58" s="189"/>
      <c r="J58" s="174"/>
      <c r="K58" s="174"/>
      <c r="L58" s="174"/>
      <c r="M58" s="174"/>
      <c r="N58" s="174"/>
      <c r="O58" s="174"/>
      <c r="P58" s="174"/>
      <c r="Q58" s="174"/>
      <c r="R58" s="174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  <c r="DW58" s="190"/>
      <c r="DX58" s="190"/>
      <c r="DY58" s="190"/>
      <c r="DZ58" s="190"/>
      <c r="EA58" s="190"/>
      <c r="EB58" s="190"/>
      <c r="EC58" s="190"/>
      <c r="ED58" s="190"/>
      <c r="EE58" s="190"/>
      <c r="EF58" s="190"/>
      <c r="EG58" s="190"/>
      <c r="EH58" s="190"/>
      <c r="EI58" s="190"/>
      <c r="EJ58" s="190"/>
      <c r="EK58" s="190"/>
      <c r="EL58" s="190"/>
      <c r="EM58" s="190"/>
      <c r="EN58" s="190"/>
      <c r="EO58" s="190"/>
      <c r="EP58" s="190"/>
      <c r="EQ58" s="190"/>
      <c r="ER58" s="190"/>
      <c r="ES58" s="190"/>
      <c r="ET58" s="190"/>
      <c r="EU58" s="190"/>
      <c r="EV58" s="190"/>
      <c r="EW58" s="190"/>
      <c r="EX58" s="190"/>
      <c r="EY58" s="190"/>
      <c r="EZ58" s="190"/>
      <c r="FA58" s="190"/>
      <c r="FB58" s="190"/>
      <c r="FC58" s="190"/>
      <c r="FD58" s="190"/>
      <c r="FE58" s="190"/>
      <c r="FF58" s="190"/>
      <c r="FG58" s="190"/>
      <c r="FH58" s="190"/>
      <c r="FI58" s="190"/>
      <c r="FJ58" s="190"/>
      <c r="FK58" s="190"/>
      <c r="FL58" s="190"/>
      <c r="FM58" s="190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0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0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  <c r="HG58" s="190"/>
      <c r="HH58" s="190"/>
      <c r="HI58" s="190"/>
      <c r="HJ58" s="190"/>
      <c r="HK58" s="190"/>
      <c r="HL58" s="190"/>
      <c r="HM58" s="190"/>
      <c r="HN58" s="190"/>
      <c r="HO58" s="190"/>
      <c r="HP58" s="190"/>
      <c r="HQ58" s="190"/>
      <c r="HR58" s="190"/>
      <c r="HS58" s="190"/>
      <c r="HT58" s="190"/>
      <c r="HU58" s="190"/>
      <c r="HV58" s="190"/>
      <c r="HW58" s="190"/>
      <c r="HX58" s="190"/>
      <c r="HY58" s="190"/>
      <c r="HZ58" s="190"/>
      <c r="IA58" s="190"/>
      <c r="IB58" s="190"/>
      <c r="IC58" s="190"/>
      <c r="ID58" s="190"/>
      <c r="IE58" s="190"/>
      <c r="IF58" s="190"/>
      <c r="IG58" s="190"/>
      <c r="IH58" s="190"/>
      <c r="II58" s="190"/>
      <c r="IJ58" s="190"/>
      <c r="IK58" s="190"/>
      <c r="IL58" s="190"/>
      <c r="IM58" s="190"/>
      <c r="IN58" s="190"/>
      <c r="IO58" s="190"/>
      <c r="IP58" s="190"/>
      <c r="IQ58" s="190"/>
      <c r="IR58" s="190"/>
      <c r="IS58" s="190"/>
      <c r="IT58" s="190"/>
      <c r="IU58" s="190"/>
      <c r="IV58" s="190"/>
      <c r="IW58" s="190"/>
    </row>
    <row r="59" spans="1:257" s="191" customFormat="1" ht="57" customHeight="1" x14ac:dyDescent="0.2">
      <c r="A59" s="187">
        <v>6.2</v>
      </c>
      <c r="B59" s="309" t="s">
        <v>150</v>
      </c>
      <c r="C59" s="310">
        <v>9</v>
      </c>
      <c r="D59" s="311" t="s">
        <v>31</v>
      </c>
      <c r="E59" s="244"/>
      <c r="F59" s="233">
        <f t="shared" si="0"/>
        <v>0</v>
      </c>
      <c r="G59" s="188"/>
      <c r="H59" s="180"/>
      <c r="I59" s="192"/>
      <c r="J59" s="174"/>
      <c r="K59" s="174"/>
      <c r="L59" s="174"/>
      <c r="M59" s="174"/>
      <c r="N59" s="174"/>
      <c r="O59" s="174"/>
      <c r="P59" s="174"/>
      <c r="Q59" s="174"/>
      <c r="R59" s="174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  <c r="DA59" s="190"/>
      <c r="DB59" s="190"/>
      <c r="DC59" s="190"/>
      <c r="DD59" s="190"/>
      <c r="DE59" s="190"/>
      <c r="DF59" s="190"/>
      <c r="DG59" s="190"/>
      <c r="DH59" s="190"/>
      <c r="DI59" s="190"/>
      <c r="DJ59" s="190"/>
      <c r="DK59" s="190"/>
      <c r="DL59" s="190"/>
      <c r="DM59" s="190"/>
      <c r="DN59" s="190"/>
      <c r="DO59" s="190"/>
      <c r="DP59" s="190"/>
      <c r="DQ59" s="190"/>
      <c r="DR59" s="190"/>
      <c r="DS59" s="190"/>
      <c r="DT59" s="190"/>
      <c r="DU59" s="190"/>
      <c r="DV59" s="190"/>
      <c r="DW59" s="190"/>
      <c r="DX59" s="190"/>
      <c r="DY59" s="190"/>
      <c r="DZ59" s="190"/>
      <c r="EA59" s="190"/>
      <c r="EB59" s="190"/>
      <c r="EC59" s="190"/>
      <c r="ED59" s="190"/>
      <c r="EE59" s="190"/>
      <c r="EF59" s="190"/>
      <c r="EG59" s="190"/>
      <c r="EH59" s="190"/>
      <c r="EI59" s="190"/>
      <c r="EJ59" s="190"/>
      <c r="EK59" s="190"/>
      <c r="EL59" s="190"/>
      <c r="EM59" s="190"/>
      <c r="EN59" s="190"/>
      <c r="EO59" s="190"/>
      <c r="EP59" s="190"/>
      <c r="EQ59" s="190"/>
      <c r="ER59" s="190"/>
      <c r="ES59" s="190"/>
      <c r="ET59" s="190"/>
      <c r="EU59" s="190"/>
      <c r="EV59" s="190"/>
      <c r="EW59" s="190"/>
      <c r="EX59" s="190"/>
      <c r="EY59" s="190"/>
      <c r="EZ59" s="190"/>
      <c r="FA59" s="190"/>
      <c r="FB59" s="190"/>
      <c r="FC59" s="190"/>
      <c r="FD59" s="190"/>
      <c r="FE59" s="190"/>
      <c r="FF59" s="190"/>
      <c r="FG59" s="190"/>
      <c r="FH59" s="190"/>
      <c r="FI59" s="190"/>
      <c r="FJ59" s="190"/>
      <c r="FK59" s="190"/>
      <c r="FL59" s="190"/>
      <c r="FM59" s="190"/>
      <c r="FN59" s="190"/>
      <c r="FO59" s="190"/>
      <c r="FP59" s="190"/>
      <c r="FQ59" s="190"/>
      <c r="FR59" s="190"/>
      <c r="FS59" s="190"/>
      <c r="FT59" s="190"/>
      <c r="FU59" s="190"/>
      <c r="FV59" s="190"/>
      <c r="FW59" s="190"/>
      <c r="FX59" s="190"/>
      <c r="FY59" s="190"/>
      <c r="FZ59" s="190"/>
      <c r="GA59" s="190"/>
      <c r="GB59" s="190"/>
      <c r="GC59" s="190"/>
      <c r="GD59" s="190"/>
      <c r="GE59" s="190"/>
      <c r="GF59" s="190"/>
      <c r="GG59" s="190"/>
      <c r="GH59" s="190"/>
      <c r="GI59" s="190"/>
      <c r="GJ59" s="190"/>
      <c r="GK59" s="190"/>
      <c r="GL59" s="190"/>
      <c r="GM59" s="190"/>
      <c r="GN59" s="190"/>
      <c r="GO59" s="190"/>
      <c r="GP59" s="190"/>
      <c r="GQ59" s="190"/>
      <c r="GR59" s="190"/>
      <c r="GS59" s="190"/>
      <c r="GT59" s="190"/>
      <c r="GU59" s="190"/>
      <c r="GV59" s="190"/>
      <c r="GW59" s="190"/>
      <c r="GX59" s="190"/>
      <c r="GY59" s="190"/>
      <c r="GZ59" s="190"/>
      <c r="HA59" s="190"/>
      <c r="HB59" s="190"/>
      <c r="HC59" s="190"/>
      <c r="HD59" s="190"/>
      <c r="HE59" s="190"/>
      <c r="HF59" s="190"/>
      <c r="HG59" s="190"/>
      <c r="HH59" s="190"/>
      <c r="HI59" s="190"/>
      <c r="HJ59" s="190"/>
      <c r="HK59" s="190"/>
      <c r="HL59" s="190"/>
      <c r="HM59" s="190"/>
      <c r="HN59" s="190"/>
      <c r="HO59" s="190"/>
      <c r="HP59" s="190"/>
      <c r="HQ59" s="190"/>
      <c r="HR59" s="190"/>
      <c r="HS59" s="190"/>
      <c r="HT59" s="190"/>
      <c r="HU59" s="190"/>
      <c r="HV59" s="190"/>
      <c r="HW59" s="190"/>
      <c r="HX59" s="190"/>
      <c r="HY59" s="190"/>
      <c r="HZ59" s="190"/>
      <c r="IA59" s="190"/>
      <c r="IB59" s="190"/>
      <c r="IC59" s="190"/>
      <c r="ID59" s="190"/>
      <c r="IE59" s="190"/>
      <c r="IF59" s="190"/>
      <c r="IG59" s="190"/>
      <c r="IH59" s="190"/>
      <c r="II59" s="190"/>
      <c r="IJ59" s="190"/>
      <c r="IK59" s="190"/>
      <c r="IL59" s="190"/>
      <c r="IM59" s="190"/>
      <c r="IN59" s="190"/>
      <c r="IO59" s="190"/>
      <c r="IP59" s="190"/>
      <c r="IQ59" s="190"/>
      <c r="IR59" s="190"/>
      <c r="IS59" s="190"/>
      <c r="IT59" s="190"/>
      <c r="IU59" s="190"/>
      <c r="IV59" s="190"/>
      <c r="IW59" s="190"/>
    </row>
    <row r="60" spans="1:257" ht="30" x14ac:dyDescent="0.2">
      <c r="A60" s="298">
        <v>6.3</v>
      </c>
      <c r="B60" s="271" t="s">
        <v>133</v>
      </c>
      <c r="C60" s="305">
        <v>15</v>
      </c>
      <c r="D60" s="297" t="s">
        <v>31</v>
      </c>
      <c r="E60" s="233"/>
      <c r="F60" s="233">
        <f t="shared" si="0"/>
        <v>0</v>
      </c>
      <c r="G60" s="178"/>
    </row>
    <row r="61" spans="1:257" x14ac:dyDescent="0.2">
      <c r="A61" s="298"/>
      <c r="B61" s="299"/>
      <c r="C61" s="305"/>
      <c r="D61" s="297"/>
      <c r="E61" s="233"/>
      <c r="F61" s="233">
        <f t="shared" si="0"/>
        <v>0</v>
      </c>
      <c r="G61" s="178"/>
    </row>
    <row r="62" spans="1:257" s="177" customFormat="1" x14ac:dyDescent="0.2">
      <c r="A62" s="294">
        <v>7</v>
      </c>
      <c r="B62" s="295" t="s">
        <v>134</v>
      </c>
      <c r="C62" s="298"/>
      <c r="D62" s="297"/>
      <c r="E62" s="240"/>
      <c r="F62" s="233">
        <f t="shared" si="0"/>
        <v>0</v>
      </c>
      <c r="G62" s="178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  <c r="CH62" s="175"/>
      <c r="CI62" s="175"/>
      <c r="CJ62" s="175"/>
      <c r="CK62" s="175"/>
      <c r="CL62" s="175"/>
      <c r="CM62" s="175"/>
      <c r="CN62" s="175"/>
      <c r="CO62" s="175"/>
      <c r="CP62" s="175"/>
      <c r="CQ62" s="175"/>
      <c r="CR62" s="175"/>
      <c r="CS62" s="175"/>
      <c r="CT62" s="175"/>
      <c r="CU62" s="175"/>
      <c r="CV62" s="175"/>
      <c r="CW62" s="175"/>
      <c r="CX62" s="175"/>
      <c r="CY62" s="175"/>
      <c r="CZ62" s="175"/>
      <c r="DA62" s="175"/>
      <c r="DB62" s="175"/>
      <c r="DC62" s="175"/>
      <c r="DD62" s="175"/>
      <c r="DE62" s="175"/>
      <c r="DF62" s="175"/>
      <c r="DG62" s="175"/>
      <c r="DH62" s="175"/>
      <c r="DI62" s="175"/>
      <c r="DJ62" s="175"/>
      <c r="DK62" s="175"/>
      <c r="DL62" s="175"/>
      <c r="DM62" s="175"/>
      <c r="DN62" s="175"/>
      <c r="DO62" s="175"/>
      <c r="DP62" s="175"/>
      <c r="DQ62" s="175"/>
      <c r="DR62" s="175"/>
      <c r="DS62" s="175"/>
      <c r="DT62" s="175"/>
      <c r="DU62" s="175"/>
      <c r="DV62" s="175"/>
      <c r="DW62" s="175"/>
      <c r="DX62" s="175"/>
      <c r="DY62" s="175"/>
      <c r="DZ62" s="175"/>
      <c r="EA62" s="175"/>
      <c r="EB62" s="175"/>
      <c r="EC62" s="175"/>
      <c r="ED62" s="175"/>
      <c r="EE62" s="175"/>
      <c r="EF62" s="175"/>
      <c r="EG62" s="175"/>
      <c r="EH62" s="175"/>
      <c r="EI62" s="175"/>
      <c r="EJ62" s="175"/>
      <c r="EK62" s="175"/>
      <c r="EL62" s="175"/>
      <c r="EM62" s="175"/>
      <c r="EN62" s="175"/>
      <c r="EO62" s="175"/>
      <c r="EP62" s="175"/>
      <c r="EQ62" s="175"/>
      <c r="ER62" s="175"/>
      <c r="ES62" s="175"/>
      <c r="ET62" s="175"/>
      <c r="EU62" s="175"/>
      <c r="EV62" s="175"/>
      <c r="EW62" s="175"/>
      <c r="EX62" s="175"/>
      <c r="EY62" s="175"/>
      <c r="EZ62" s="175"/>
      <c r="FA62" s="175"/>
      <c r="FB62" s="175"/>
      <c r="FC62" s="175"/>
      <c r="FD62" s="175"/>
      <c r="FE62" s="175"/>
      <c r="FF62" s="175"/>
      <c r="FG62" s="175"/>
      <c r="FH62" s="175"/>
      <c r="FI62" s="175"/>
      <c r="FJ62" s="175"/>
      <c r="FK62" s="175"/>
      <c r="FL62" s="175"/>
      <c r="FM62" s="175"/>
      <c r="FN62" s="175"/>
      <c r="FO62" s="175"/>
      <c r="FP62" s="175"/>
      <c r="FQ62" s="175"/>
      <c r="FR62" s="175"/>
      <c r="FS62" s="175"/>
      <c r="FT62" s="175"/>
      <c r="FU62" s="175"/>
      <c r="FV62" s="175"/>
      <c r="FW62" s="175"/>
      <c r="FX62" s="175"/>
      <c r="FY62" s="175"/>
      <c r="FZ62" s="175"/>
      <c r="GA62" s="175"/>
      <c r="GB62" s="175"/>
      <c r="GC62" s="175"/>
      <c r="GD62" s="175"/>
      <c r="GE62" s="175"/>
      <c r="GF62" s="175"/>
      <c r="GG62" s="175"/>
      <c r="GH62" s="175"/>
      <c r="GI62" s="175"/>
      <c r="GJ62" s="175"/>
      <c r="GK62" s="175"/>
      <c r="GL62" s="175"/>
      <c r="GM62" s="175"/>
      <c r="GN62" s="175"/>
      <c r="GO62" s="175"/>
      <c r="GP62" s="175"/>
      <c r="GQ62" s="175"/>
      <c r="GR62" s="175"/>
      <c r="GS62" s="175"/>
      <c r="GT62" s="175"/>
      <c r="GU62" s="175"/>
      <c r="GV62" s="175"/>
      <c r="GW62" s="175"/>
      <c r="GX62" s="175"/>
      <c r="GY62" s="175"/>
      <c r="GZ62" s="175"/>
      <c r="HA62" s="175"/>
      <c r="HB62" s="175"/>
      <c r="HC62" s="175"/>
      <c r="HD62" s="175"/>
      <c r="HE62" s="175"/>
      <c r="HF62" s="175"/>
      <c r="HG62" s="175"/>
      <c r="HH62" s="175"/>
      <c r="HI62" s="175"/>
      <c r="HJ62" s="175"/>
      <c r="HK62" s="175"/>
      <c r="HL62" s="175"/>
      <c r="HM62" s="175"/>
      <c r="HN62" s="175"/>
      <c r="HO62" s="175"/>
      <c r="HP62" s="175"/>
      <c r="HQ62" s="175"/>
      <c r="HR62" s="175"/>
      <c r="HS62" s="175"/>
      <c r="HT62" s="175"/>
      <c r="HU62" s="175"/>
      <c r="HV62" s="175"/>
      <c r="HW62" s="175"/>
      <c r="HX62" s="175"/>
      <c r="HY62" s="175"/>
      <c r="HZ62" s="175"/>
      <c r="IA62" s="175"/>
      <c r="IB62" s="175"/>
      <c r="IC62" s="175"/>
      <c r="ID62" s="175"/>
      <c r="IE62" s="175"/>
      <c r="IF62" s="175"/>
      <c r="IG62" s="175"/>
      <c r="IH62" s="175"/>
      <c r="II62" s="175"/>
      <c r="IJ62" s="175"/>
      <c r="IK62" s="175"/>
      <c r="IL62" s="175"/>
      <c r="IM62" s="175"/>
      <c r="IN62" s="175"/>
      <c r="IO62" s="175"/>
      <c r="IP62" s="175"/>
      <c r="IQ62" s="175"/>
      <c r="IR62" s="175"/>
      <c r="IS62" s="175"/>
      <c r="IT62" s="175"/>
      <c r="IU62" s="175"/>
      <c r="IV62" s="175"/>
      <c r="IW62" s="175"/>
    </row>
    <row r="63" spans="1:257" s="177" customFormat="1" x14ac:dyDescent="0.2">
      <c r="A63" s="298">
        <v>7.1</v>
      </c>
      <c r="B63" s="299" t="s">
        <v>135</v>
      </c>
      <c r="C63" s="296">
        <v>3780</v>
      </c>
      <c r="D63" s="297" t="s">
        <v>16</v>
      </c>
      <c r="E63" s="233"/>
      <c r="F63" s="233">
        <f t="shared" si="0"/>
        <v>0</v>
      </c>
      <c r="G63" s="178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  <c r="CH63" s="175"/>
      <c r="CI63" s="175"/>
      <c r="CJ63" s="175"/>
      <c r="CK63" s="175"/>
      <c r="CL63" s="175"/>
      <c r="CM63" s="175"/>
      <c r="CN63" s="175"/>
      <c r="CO63" s="175"/>
      <c r="CP63" s="175"/>
      <c r="CQ63" s="175"/>
      <c r="CR63" s="175"/>
      <c r="CS63" s="175"/>
      <c r="CT63" s="175"/>
      <c r="CU63" s="175"/>
      <c r="CV63" s="175"/>
      <c r="CW63" s="175"/>
      <c r="CX63" s="175"/>
      <c r="CY63" s="175"/>
      <c r="CZ63" s="175"/>
      <c r="DA63" s="175"/>
      <c r="DB63" s="175"/>
      <c r="DC63" s="175"/>
      <c r="DD63" s="175"/>
      <c r="DE63" s="175"/>
      <c r="DF63" s="175"/>
      <c r="DG63" s="175"/>
      <c r="DH63" s="175"/>
      <c r="DI63" s="175"/>
      <c r="DJ63" s="175"/>
      <c r="DK63" s="175"/>
      <c r="DL63" s="175"/>
      <c r="DM63" s="175"/>
      <c r="DN63" s="175"/>
      <c r="DO63" s="175"/>
      <c r="DP63" s="175"/>
      <c r="DQ63" s="175"/>
      <c r="DR63" s="175"/>
      <c r="DS63" s="175"/>
      <c r="DT63" s="175"/>
      <c r="DU63" s="175"/>
      <c r="DV63" s="175"/>
      <c r="DW63" s="175"/>
      <c r="DX63" s="175"/>
      <c r="DY63" s="175"/>
      <c r="DZ63" s="175"/>
      <c r="EA63" s="175"/>
      <c r="EB63" s="175"/>
      <c r="EC63" s="175"/>
      <c r="ED63" s="175"/>
      <c r="EE63" s="175"/>
      <c r="EF63" s="175"/>
      <c r="EG63" s="175"/>
      <c r="EH63" s="175"/>
      <c r="EI63" s="175"/>
      <c r="EJ63" s="175"/>
      <c r="EK63" s="175"/>
      <c r="EL63" s="175"/>
      <c r="EM63" s="175"/>
      <c r="EN63" s="175"/>
      <c r="EO63" s="175"/>
      <c r="EP63" s="175"/>
      <c r="EQ63" s="175"/>
      <c r="ER63" s="175"/>
      <c r="ES63" s="175"/>
      <c r="ET63" s="175"/>
      <c r="EU63" s="175"/>
      <c r="EV63" s="175"/>
      <c r="EW63" s="175"/>
      <c r="EX63" s="175"/>
      <c r="EY63" s="175"/>
      <c r="EZ63" s="175"/>
      <c r="FA63" s="175"/>
      <c r="FB63" s="175"/>
      <c r="FC63" s="175"/>
      <c r="FD63" s="175"/>
      <c r="FE63" s="175"/>
      <c r="FF63" s="175"/>
      <c r="FG63" s="175"/>
      <c r="FH63" s="175"/>
      <c r="FI63" s="175"/>
      <c r="FJ63" s="175"/>
      <c r="FK63" s="175"/>
      <c r="FL63" s="175"/>
      <c r="FM63" s="175"/>
      <c r="FN63" s="175"/>
      <c r="FO63" s="175"/>
      <c r="FP63" s="175"/>
      <c r="FQ63" s="175"/>
      <c r="FR63" s="175"/>
      <c r="FS63" s="175"/>
      <c r="FT63" s="175"/>
      <c r="FU63" s="175"/>
      <c r="FV63" s="175"/>
      <c r="FW63" s="175"/>
      <c r="FX63" s="175"/>
      <c r="FY63" s="175"/>
      <c r="FZ63" s="175"/>
      <c r="GA63" s="175"/>
      <c r="GB63" s="175"/>
      <c r="GC63" s="175"/>
      <c r="GD63" s="175"/>
      <c r="GE63" s="175"/>
      <c r="GF63" s="175"/>
      <c r="GG63" s="175"/>
      <c r="GH63" s="175"/>
      <c r="GI63" s="175"/>
      <c r="GJ63" s="175"/>
      <c r="GK63" s="175"/>
      <c r="GL63" s="175"/>
      <c r="GM63" s="175"/>
      <c r="GN63" s="175"/>
      <c r="GO63" s="175"/>
      <c r="GP63" s="175"/>
      <c r="GQ63" s="175"/>
      <c r="GR63" s="175"/>
      <c r="GS63" s="175"/>
      <c r="GT63" s="175"/>
      <c r="GU63" s="175"/>
      <c r="GV63" s="175"/>
      <c r="GW63" s="175"/>
      <c r="GX63" s="175"/>
      <c r="GY63" s="175"/>
      <c r="GZ63" s="175"/>
      <c r="HA63" s="175"/>
      <c r="HB63" s="175"/>
      <c r="HC63" s="175"/>
      <c r="HD63" s="175"/>
      <c r="HE63" s="175"/>
      <c r="HF63" s="175"/>
      <c r="HG63" s="175"/>
      <c r="HH63" s="175"/>
      <c r="HI63" s="175"/>
      <c r="HJ63" s="175"/>
      <c r="HK63" s="175"/>
      <c r="HL63" s="175"/>
      <c r="HM63" s="175"/>
      <c r="HN63" s="175"/>
      <c r="HO63" s="175"/>
      <c r="HP63" s="175"/>
      <c r="HQ63" s="175"/>
      <c r="HR63" s="175"/>
      <c r="HS63" s="175"/>
      <c r="HT63" s="175"/>
      <c r="HU63" s="175"/>
      <c r="HV63" s="175"/>
      <c r="HW63" s="175"/>
      <c r="HX63" s="175"/>
      <c r="HY63" s="175"/>
      <c r="HZ63" s="175"/>
      <c r="IA63" s="175"/>
      <c r="IB63" s="175"/>
      <c r="IC63" s="175"/>
      <c r="ID63" s="175"/>
      <c r="IE63" s="175"/>
      <c r="IF63" s="175"/>
      <c r="IG63" s="175"/>
      <c r="IH63" s="175"/>
      <c r="II63" s="175"/>
      <c r="IJ63" s="175"/>
      <c r="IK63" s="175"/>
      <c r="IL63" s="175"/>
      <c r="IM63" s="175"/>
      <c r="IN63" s="175"/>
      <c r="IO63" s="175"/>
      <c r="IP63" s="175"/>
      <c r="IQ63" s="175"/>
      <c r="IR63" s="175"/>
      <c r="IS63" s="175"/>
      <c r="IT63" s="175"/>
      <c r="IU63" s="175"/>
      <c r="IV63" s="175"/>
      <c r="IW63" s="175"/>
    </row>
    <row r="64" spans="1:257" s="177" customFormat="1" x14ac:dyDescent="0.2">
      <c r="A64" s="298"/>
      <c r="B64" s="299"/>
      <c r="C64" s="298"/>
      <c r="D64" s="297"/>
      <c r="E64" s="240"/>
      <c r="F64" s="233">
        <f t="shared" si="0"/>
        <v>0</v>
      </c>
      <c r="G64" s="178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  <c r="CH64" s="175"/>
      <c r="CI64" s="175"/>
      <c r="CJ64" s="175"/>
      <c r="CK64" s="175"/>
      <c r="CL64" s="175"/>
      <c r="CM64" s="175"/>
      <c r="CN64" s="175"/>
      <c r="CO64" s="175"/>
      <c r="CP64" s="175"/>
      <c r="CQ64" s="175"/>
      <c r="CR64" s="175"/>
      <c r="CS64" s="175"/>
      <c r="CT64" s="175"/>
      <c r="CU64" s="175"/>
      <c r="CV64" s="175"/>
      <c r="CW64" s="175"/>
      <c r="CX64" s="175"/>
      <c r="CY64" s="175"/>
      <c r="CZ64" s="175"/>
      <c r="DA64" s="175"/>
      <c r="DB64" s="175"/>
      <c r="DC64" s="175"/>
      <c r="DD64" s="175"/>
      <c r="DE64" s="175"/>
      <c r="DF64" s="175"/>
      <c r="DG64" s="175"/>
      <c r="DH64" s="175"/>
      <c r="DI64" s="175"/>
      <c r="DJ64" s="175"/>
      <c r="DK64" s="175"/>
      <c r="DL64" s="175"/>
      <c r="DM64" s="175"/>
      <c r="DN64" s="175"/>
      <c r="DO64" s="175"/>
      <c r="DP64" s="175"/>
      <c r="DQ64" s="175"/>
      <c r="DR64" s="175"/>
      <c r="DS64" s="175"/>
      <c r="DT64" s="175"/>
      <c r="DU64" s="175"/>
      <c r="DV64" s="175"/>
      <c r="DW64" s="175"/>
      <c r="DX64" s="175"/>
      <c r="DY64" s="175"/>
      <c r="DZ64" s="175"/>
      <c r="EA64" s="175"/>
      <c r="EB64" s="175"/>
      <c r="EC64" s="175"/>
      <c r="ED64" s="175"/>
      <c r="EE64" s="175"/>
      <c r="EF64" s="175"/>
      <c r="EG64" s="175"/>
      <c r="EH64" s="175"/>
      <c r="EI64" s="175"/>
      <c r="EJ64" s="175"/>
      <c r="EK64" s="175"/>
      <c r="EL64" s="175"/>
      <c r="EM64" s="175"/>
      <c r="EN64" s="175"/>
      <c r="EO64" s="175"/>
      <c r="EP64" s="175"/>
      <c r="EQ64" s="175"/>
      <c r="ER64" s="175"/>
      <c r="ES64" s="175"/>
      <c r="ET64" s="175"/>
      <c r="EU64" s="175"/>
      <c r="EV64" s="175"/>
      <c r="EW64" s="175"/>
      <c r="EX64" s="175"/>
      <c r="EY64" s="175"/>
      <c r="EZ64" s="175"/>
      <c r="FA64" s="175"/>
      <c r="FB64" s="175"/>
      <c r="FC64" s="175"/>
      <c r="FD64" s="175"/>
      <c r="FE64" s="175"/>
      <c r="FF64" s="175"/>
      <c r="FG64" s="175"/>
      <c r="FH64" s="175"/>
      <c r="FI64" s="175"/>
      <c r="FJ64" s="175"/>
      <c r="FK64" s="175"/>
      <c r="FL64" s="175"/>
      <c r="FM64" s="175"/>
      <c r="FN64" s="175"/>
      <c r="FO64" s="175"/>
      <c r="FP64" s="175"/>
      <c r="FQ64" s="175"/>
      <c r="FR64" s="175"/>
      <c r="FS64" s="175"/>
      <c r="FT64" s="175"/>
      <c r="FU64" s="175"/>
      <c r="FV64" s="175"/>
      <c r="FW64" s="175"/>
      <c r="FX64" s="175"/>
      <c r="FY64" s="175"/>
      <c r="FZ64" s="175"/>
      <c r="GA64" s="175"/>
      <c r="GB64" s="175"/>
      <c r="GC64" s="175"/>
      <c r="GD64" s="175"/>
      <c r="GE64" s="175"/>
      <c r="GF64" s="175"/>
      <c r="GG64" s="175"/>
      <c r="GH64" s="175"/>
      <c r="GI64" s="175"/>
      <c r="GJ64" s="175"/>
      <c r="GK64" s="175"/>
      <c r="GL64" s="175"/>
      <c r="GM64" s="175"/>
      <c r="GN64" s="175"/>
      <c r="GO64" s="175"/>
      <c r="GP64" s="175"/>
      <c r="GQ64" s="175"/>
      <c r="GR64" s="175"/>
      <c r="GS64" s="175"/>
      <c r="GT64" s="175"/>
      <c r="GU64" s="175"/>
      <c r="GV64" s="175"/>
      <c r="GW64" s="175"/>
      <c r="GX64" s="175"/>
      <c r="GY64" s="175"/>
      <c r="GZ64" s="175"/>
      <c r="HA64" s="175"/>
      <c r="HB64" s="175"/>
      <c r="HC64" s="175"/>
      <c r="HD64" s="175"/>
      <c r="HE64" s="175"/>
      <c r="HF64" s="175"/>
      <c r="HG64" s="175"/>
      <c r="HH64" s="175"/>
      <c r="HI64" s="175"/>
      <c r="HJ64" s="175"/>
      <c r="HK64" s="175"/>
      <c r="HL64" s="175"/>
      <c r="HM64" s="175"/>
      <c r="HN64" s="175"/>
      <c r="HO64" s="175"/>
      <c r="HP64" s="175"/>
      <c r="HQ64" s="175"/>
      <c r="HR64" s="175"/>
      <c r="HS64" s="175"/>
      <c r="HT64" s="175"/>
      <c r="HU64" s="175"/>
      <c r="HV64" s="175"/>
      <c r="HW64" s="175"/>
      <c r="HX64" s="175"/>
      <c r="HY64" s="175"/>
      <c r="HZ64" s="175"/>
      <c r="IA64" s="175"/>
      <c r="IB64" s="175"/>
      <c r="IC64" s="175"/>
      <c r="ID64" s="175"/>
      <c r="IE64" s="175"/>
      <c r="IF64" s="175"/>
      <c r="IG64" s="175"/>
      <c r="IH64" s="175"/>
      <c r="II64" s="175"/>
      <c r="IJ64" s="175"/>
      <c r="IK64" s="175"/>
      <c r="IL64" s="175"/>
      <c r="IM64" s="175"/>
      <c r="IN64" s="175"/>
      <c r="IO64" s="175"/>
      <c r="IP64" s="175"/>
      <c r="IQ64" s="175"/>
      <c r="IR64" s="175"/>
      <c r="IS64" s="175"/>
      <c r="IT64" s="175"/>
      <c r="IU64" s="175"/>
      <c r="IV64" s="175"/>
      <c r="IW64" s="175"/>
    </row>
    <row r="65" spans="1:257" s="195" customFormat="1" x14ac:dyDescent="0.2">
      <c r="A65" s="312">
        <v>8</v>
      </c>
      <c r="B65" s="295" t="s">
        <v>106</v>
      </c>
      <c r="C65" s="313"/>
      <c r="D65" s="314"/>
      <c r="E65" s="245"/>
      <c r="F65" s="233">
        <f t="shared" si="0"/>
        <v>0</v>
      </c>
      <c r="G65" s="178"/>
      <c r="H65" s="193"/>
      <c r="I65" s="194"/>
      <c r="J65" s="194"/>
      <c r="K65" s="194"/>
      <c r="L65" s="194"/>
      <c r="M65" s="194"/>
      <c r="N65" s="194"/>
      <c r="O65" s="194"/>
      <c r="P65" s="194"/>
      <c r="Q65" s="194"/>
      <c r="R65" s="194"/>
    </row>
    <row r="66" spans="1:257" s="195" customFormat="1" x14ac:dyDescent="0.2">
      <c r="A66" s="315">
        <v>8.1</v>
      </c>
      <c r="B66" s="316" t="s">
        <v>151</v>
      </c>
      <c r="C66" s="317">
        <v>7000</v>
      </c>
      <c r="D66" s="318" t="s">
        <v>16</v>
      </c>
      <c r="E66" s="246"/>
      <c r="F66" s="233">
        <f t="shared" si="0"/>
        <v>0</v>
      </c>
      <c r="G66" s="178"/>
      <c r="H66" s="193"/>
      <c r="I66" s="193"/>
      <c r="J66" s="194"/>
      <c r="K66" s="194"/>
      <c r="L66" s="194"/>
      <c r="M66" s="194"/>
      <c r="N66" s="194"/>
      <c r="O66" s="194"/>
      <c r="P66" s="194"/>
      <c r="Q66" s="194"/>
      <c r="R66" s="194"/>
    </row>
    <row r="67" spans="1:257" s="195" customFormat="1" ht="16.5" x14ac:dyDescent="0.2">
      <c r="A67" s="315">
        <v>8.1999999999999993</v>
      </c>
      <c r="B67" s="316" t="s">
        <v>136</v>
      </c>
      <c r="C67" s="317">
        <v>2975</v>
      </c>
      <c r="D67" s="290" t="s">
        <v>158</v>
      </c>
      <c r="E67" s="246"/>
      <c r="F67" s="233">
        <f t="shared" si="0"/>
        <v>0</v>
      </c>
      <c r="G67" s="178"/>
      <c r="H67" s="193"/>
      <c r="I67" s="193"/>
      <c r="J67" s="194"/>
      <c r="K67" s="194"/>
      <c r="L67" s="194"/>
      <c r="M67" s="194"/>
      <c r="N67" s="194"/>
      <c r="O67" s="194"/>
      <c r="P67" s="194"/>
      <c r="Q67" s="194"/>
      <c r="R67" s="194"/>
    </row>
    <row r="68" spans="1:257" s="195" customFormat="1" ht="16.5" x14ac:dyDescent="0.2">
      <c r="A68" s="315">
        <v>8.3000000000000007</v>
      </c>
      <c r="B68" s="319" t="s">
        <v>37</v>
      </c>
      <c r="C68" s="320">
        <v>714</v>
      </c>
      <c r="D68" s="290" t="s">
        <v>157</v>
      </c>
      <c r="E68" s="248"/>
      <c r="F68" s="233">
        <f t="shared" si="0"/>
        <v>0</v>
      </c>
      <c r="G68" s="178"/>
      <c r="H68" s="193"/>
      <c r="I68" s="193"/>
      <c r="J68" s="194"/>
      <c r="K68" s="194"/>
      <c r="L68" s="194"/>
      <c r="M68" s="194"/>
      <c r="N68" s="194"/>
      <c r="O68" s="194"/>
      <c r="P68" s="194"/>
      <c r="Q68" s="194"/>
      <c r="R68" s="194"/>
    </row>
    <row r="69" spans="1:257" s="195" customFormat="1" ht="30" x14ac:dyDescent="0.2">
      <c r="A69" s="315">
        <v>8.4</v>
      </c>
      <c r="B69" s="299" t="s">
        <v>137</v>
      </c>
      <c r="C69" s="320">
        <v>595</v>
      </c>
      <c r="D69" s="290" t="s">
        <v>157</v>
      </c>
      <c r="E69" s="248"/>
      <c r="F69" s="233">
        <f t="shared" si="0"/>
        <v>0</v>
      </c>
      <c r="G69" s="178"/>
      <c r="H69" s="193"/>
      <c r="I69" s="193"/>
      <c r="J69" s="194"/>
      <c r="K69" s="194"/>
      <c r="L69" s="194"/>
      <c r="M69" s="194"/>
      <c r="N69" s="194"/>
      <c r="O69" s="194"/>
      <c r="P69" s="194"/>
      <c r="Q69" s="194"/>
      <c r="R69" s="194"/>
    </row>
    <row r="70" spans="1:257" s="195" customFormat="1" ht="16.5" x14ac:dyDescent="0.2">
      <c r="A70" s="315">
        <v>8.5</v>
      </c>
      <c r="B70" s="321" t="s">
        <v>98</v>
      </c>
      <c r="C70" s="322">
        <v>200.81</v>
      </c>
      <c r="D70" s="290" t="s">
        <v>157</v>
      </c>
      <c r="E70" s="247"/>
      <c r="F70" s="233">
        <f t="shared" si="0"/>
        <v>0</v>
      </c>
      <c r="G70" s="178"/>
      <c r="H70" s="193"/>
      <c r="I70" s="193"/>
      <c r="J70" s="194"/>
      <c r="K70" s="194"/>
      <c r="L70" s="194"/>
      <c r="M70" s="194"/>
      <c r="N70" s="194"/>
      <c r="O70" s="194"/>
      <c r="P70" s="194"/>
      <c r="Q70" s="194"/>
      <c r="R70" s="194"/>
    </row>
    <row r="71" spans="1:257" s="195" customFormat="1" ht="16.5" x14ac:dyDescent="0.2">
      <c r="A71" s="315">
        <v>8.6</v>
      </c>
      <c r="B71" s="323" t="s">
        <v>138</v>
      </c>
      <c r="C71" s="320">
        <v>3718.75</v>
      </c>
      <c r="D71" s="290" t="s">
        <v>158</v>
      </c>
      <c r="E71" s="247"/>
      <c r="F71" s="233">
        <f t="shared" si="0"/>
        <v>0</v>
      </c>
      <c r="G71" s="178"/>
      <c r="H71" s="193"/>
      <c r="I71" s="193"/>
      <c r="J71" s="194"/>
      <c r="K71" s="194"/>
      <c r="L71" s="194"/>
      <c r="M71" s="194"/>
      <c r="N71" s="194"/>
      <c r="O71" s="194"/>
      <c r="P71" s="194"/>
      <c r="Q71" s="194"/>
      <c r="R71" s="194"/>
    </row>
    <row r="72" spans="1:257" s="195" customFormat="1" ht="25.5" customHeight="1" x14ac:dyDescent="0.2">
      <c r="A72" s="315">
        <v>8.7000000000000099</v>
      </c>
      <c r="B72" s="289" t="s">
        <v>39</v>
      </c>
      <c r="C72" s="320">
        <v>3718.75</v>
      </c>
      <c r="D72" s="290" t="s">
        <v>158</v>
      </c>
      <c r="E72" s="247"/>
      <c r="F72" s="233">
        <f t="shared" si="0"/>
        <v>0</v>
      </c>
      <c r="G72" s="178"/>
      <c r="H72" s="193"/>
      <c r="I72" s="193"/>
      <c r="J72" s="194"/>
      <c r="K72" s="194"/>
      <c r="L72" s="194"/>
      <c r="M72" s="194"/>
      <c r="N72" s="194"/>
      <c r="O72" s="194"/>
      <c r="P72" s="194"/>
      <c r="Q72" s="194"/>
      <c r="R72" s="194"/>
    </row>
    <row r="73" spans="1:257" s="195" customFormat="1" ht="16.5" x14ac:dyDescent="0.2">
      <c r="A73" s="315">
        <v>8.8000000000000096</v>
      </c>
      <c r="B73" s="289" t="s">
        <v>40</v>
      </c>
      <c r="C73" s="320">
        <v>9296.8799999999992</v>
      </c>
      <c r="D73" s="324" t="s">
        <v>159</v>
      </c>
      <c r="E73" s="247"/>
      <c r="F73" s="233">
        <f t="shared" si="0"/>
        <v>0</v>
      </c>
      <c r="G73" s="178"/>
      <c r="H73" s="193"/>
      <c r="I73" s="193"/>
      <c r="J73" s="194"/>
      <c r="K73" s="194"/>
      <c r="L73" s="194"/>
      <c r="M73" s="194"/>
      <c r="N73" s="194"/>
      <c r="O73" s="194"/>
      <c r="P73" s="194"/>
      <c r="Q73" s="194"/>
      <c r="R73" s="194"/>
    </row>
    <row r="74" spans="1:257" s="195" customFormat="1" ht="5.25" customHeight="1" x14ac:dyDescent="0.2">
      <c r="A74" s="325"/>
      <c r="B74" s="196"/>
      <c r="C74" s="326"/>
      <c r="D74" s="318"/>
      <c r="E74" s="249"/>
      <c r="F74" s="233">
        <f t="shared" si="0"/>
        <v>0</v>
      </c>
      <c r="G74" s="178"/>
      <c r="H74" s="193"/>
      <c r="I74" s="194"/>
      <c r="J74" s="194"/>
      <c r="K74" s="194"/>
      <c r="L74" s="194"/>
      <c r="M74" s="194"/>
      <c r="N74" s="194"/>
      <c r="O74" s="194"/>
      <c r="P74" s="194"/>
      <c r="Q74" s="194"/>
      <c r="R74" s="194"/>
    </row>
    <row r="75" spans="1:257" s="177" customFormat="1" ht="60" x14ac:dyDescent="0.2">
      <c r="A75" s="294">
        <v>9</v>
      </c>
      <c r="B75" s="299" t="s">
        <v>156</v>
      </c>
      <c r="C75" s="296">
        <v>3500</v>
      </c>
      <c r="D75" s="297" t="s">
        <v>16</v>
      </c>
      <c r="E75" s="250"/>
      <c r="F75" s="233">
        <f t="shared" si="0"/>
        <v>0</v>
      </c>
      <c r="G75" s="178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  <c r="CH75" s="175"/>
      <c r="CI75" s="175"/>
      <c r="CJ75" s="175"/>
      <c r="CK75" s="175"/>
      <c r="CL75" s="175"/>
      <c r="CM75" s="175"/>
      <c r="CN75" s="175"/>
      <c r="CO75" s="175"/>
      <c r="CP75" s="175"/>
      <c r="CQ75" s="175"/>
      <c r="CR75" s="175"/>
      <c r="CS75" s="175"/>
      <c r="CT75" s="175"/>
      <c r="CU75" s="175"/>
      <c r="CV75" s="175"/>
      <c r="CW75" s="175"/>
      <c r="CX75" s="175"/>
      <c r="CY75" s="175"/>
      <c r="CZ75" s="175"/>
      <c r="DA75" s="175"/>
      <c r="DB75" s="175"/>
      <c r="DC75" s="175"/>
      <c r="DD75" s="175"/>
      <c r="DE75" s="175"/>
      <c r="DF75" s="175"/>
      <c r="DG75" s="175"/>
      <c r="DH75" s="175"/>
      <c r="DI75" s="175"/>
      <c r="DJ75" s="175"/>
      <c r="DK75" s="175"/>
      <c r="DL75" s="175"/>
      <c r="DM75" s="175"/>
      <c r="DN75" s="175"/>
      <c r="DO75" s="175"/>
      <c r="DP75" s="175"/>
      <c r="DQ75" s="175"/>
      <c r="DR75" s="175"/>
      <c r="DS75" s="175"/>
      <c r="DT75" s="175"/>
      <c r="DU75" s="175"/>
      <c r="DV75" s="175"/>
      <c r="DW75" s="175"/>
      <c r="DX75" s="175"/>
      <c r="DY75" s="175"/>
      <c r="DZ75" s="175"/>
      <c r="EA75" s="175"/>
      <c r="EB75" s="175"/>
      <c r="EC75" s="175"/>
      <c r="ED75" s="175"/>
      <c r="EE75" s="175"/>
      <c r="EF75" s="175"/>
      <c r="EG75" s="175"/>
      <c r="EH75" s="175"/>
      <c r="EI75" s="175"/>
      <c r="EJ75" s="175"/>
      <c r="EK75" s="175"/>
      <c r="EL75" s="175"/>
      <c r="EM75" s="175"/>
      <c r="EN75" s="175"/>
      <c r="EO75" s="175"/>
      <c r="EP75" s="175"/>
      <c r="EQ75" s="175"/>
      <c r="ER75" s="175"/>
      <c r="ES75" s="175"/>
      <c r="ET75" s="175"/>
      <c r="EU75" s="175"/>
      <c r="EV75" s="175"/>
      <c r="EW75" s="175"/>
      <c r="EX75" s="175"/>
      <c r="EY75" s="175"/>
      <c r="EZ75" s="175"/>
      <c r="FA75" s="175"/>
      <c r="FB75" s="175"/>
      <c r="FC75" s="175"/>
      <c r="FD75" s="175"/>
      <c r="FE75" s="175"/>
      <c r="FF75" s="175"/>
      <c r="FG75" s="175"/>
      <c r="FH75" s="175"/>
      <c r="FI75" s="175"/>
      <c r="FJ75" s="175"/>
      <c r="FK75" s="175"/>
      <c r="FL75" s="175"/>
      <c r="FM75" s="175"/>
      <c r="FN75" s="175"/>
      <c r="FO75" s="175"/>
      <c r="FP75" s="175"/>
      <c r="FQ75" s="175"/>
      <c r="FR75" s="175"/>
      <c r="FS75" s="175"/>
      <c r="FT75" s="175"/>
      <c r="FU75" s="175"/>
      <c r="FV75" s="175"/>
      <c r="FW75" s="175"/>
      <c r="FX75" s="175"/>
      <c r="FY75" s="175"/>
      <c r="FZ75" s="175"/>
      <c r="GA75" s="175"/>
      <c r="GB75" s="175"/>
      <c r="GC75" s="175"/>
      <c r="GD75" s="175"/>
      <c r="GE75" s="175"/>
      <c r="GF75" s="175"/>
      <c r="GG75" s="175"/>
      <c r="GH75" s="175"/>
      <c r="GI75" s="175"/>
      <c r="GJ75" s="175"/>
      <c r="GK75" s="175"/>
      <c r="GL75" s="175"/>
      <c r="GM75" s="175"/>
      <c r="GN75" s="175"/>
      <c r="GO75" s="175"/>
      <c r="GP75" s="175"/>
      <c r="GQ75" s="175"/>
      <c r="GR75" s="175"/>
      <c r="GS75" s="175"/>
      <c r="GT75" s="175"/>
      <c r="GU75" s="175"/>
      <c r="GV75" s="175"/>
      <c r="GW75" s="175"/>
      <c r="GX75" s="175"/>
      <c r="GY75" s="175"/>
      <c r="GZ75" s="175"/>
      <c r="HA75" s="175"/>
      <c r="HB75" s="175"/>
      <c r="HC75" s="175"/>
      <c r="HD75" s="175"/>
      <c r="HE75" s="175"/>
      <c r="HF75" s="175"/>
      <c r="HG75" s="175"/>
      <c r="HH75" s="175"/>
      <c r="HI75" s="175"/>
      <c r="HJ75" s="175"/>
      <c r="HK75" s="175"/>
      <c r="HL75" s="175"/>
      <c r="HM75" s="175"/>
      <c r="HN75" s="175"/>
      <c r="HO75" s="175"/>
      <c r="HP75" s="175"/>
      <c r="HQ75" s="175"/>
      <c r="HR75" s="175"/>
      <c r="HS75" s="175"/>
      <c r="HT75" s="175"/>
      <c r="HU75" s="175"/>
      <c r="HV75" s="175"/>
      <c r="HW75" s="175"/>
      <c r="HX75" s="175"/>
      <c r="HY75" s="175"/>
      <c r="HZ75" s="175"/>
      <c r="IA75" s="175"/>
      <c r="IB75" s="175"/>
      <c r="IC75" s="175"/>
      <c r="ID75" s="175"/>
      <c r="IE75" s="175"/>
      <c r="IF75" s="175"/>
      <c r="IG75" s="175"/>
      <c r="IH75" s="175"/>
      <c r="II75" s="175"/>
      <c r="IJ75" s="175"/>
      <c r="IK75" s="175"/>
      <c r="IL75" s="175"/>
      <c r="IM75" s="175"/>
      <c r="IN75" s="175"/>
      <c r="IO75" s="175"/>
      <c r="IP75" s="175"/>
      <c r="IQ75" s="175"/>
      <c r="IR75" s="175"/>
      <c r="IS75" s="175"/>
      <c r="IT75" s="175"/>
      <c r="IU75" s="175"/>
      <c r="IV75" s="175"/>
      <c r="IW75" s="175"/>
    </row>
    <row r="76" spans="1:257" ht="8.25" customHeight="1" x14ac:dyDescent="0.2">
      <c r="A76" s="298"/>
      <c r="B76" s="327"/>
      <c r="C76" s="296"/>
      <c r="D76" s="297"/>
      <c r="E76" s="243"/>
      <c r="F76" s="233">
        <f t="shared" si="0"/>
        <v>0</v>
      </c>
      <c r="G76" s="178"/>
    </row>
    <row r="77" spans="1:257" x14ac:dyDescent="0.2">
      <c r="A77" s="274"/>
      <c r="B77" s="275" t="s">
        <v>43</v>
      </c>
      <c r="C77" s="276"/>
      <c r="D77" s="277"/>
      <c r="E77" s="235"/>
      <c r="F77" s="233">
        <f t="shared" si="0"/>
        <v>0</v>
      </c>
      <c r="G77" s="178"/>
      <c r="I77" s="179"/>
    </row>
    <row r="78" spans="1:257" s="177" customFormat="1" ht="7.5" customHeight="1" x14ac:dyDescent="0.2">
      <c r="A78" s="328"/>
      <c r="B78" s="329"/>
      <c r="C78" s="330"/>
      <c r="D78" s="331"/>
      <c r="E78" s="251"/>
      <c r="F78" s="233">
        <f t="shared" ref="F78:F81" si="1">+E78*C78</f>
        <v>0</v>
      </c>
      <c r="G78" s="178"/>
    </row>
    <row r="79" spans="1:257" ht="12.75" customHeight="1" x14ac:dyDescent="0.2">
      <c r="A79" s="264" t="s">
        <v>89</v>
      </c>
      <c r="B79" s="280" t="s">
        <v>44</v>
      </c>
      <c r="C79" s="332"/>
      <c r="D79" s="267"/>
      <c r="E79" s="252"/>
      <c r="F79" s="233">
        <f t="shared" si="1"/>
        <v>0</v>
      </c>
      <c r="G79" s="178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</row>
    <row r="80" spans="1:257" ht="30" customHeight="1" x14ac:dyDescent="0.2">
      <c r="A80" s="333">
        <v>1</v>
      </c>
      <c r="B80" s="270" t="s">
        <v>152</v>
      </c>
      <c r="C80" s="334">
        <v>6</v>
      </c>
      <c r="D80" s="335" t="s">
        <v>155</v>
      </c>
      <c r="E80" s="253"/>
      <c r="F80" s="233">
        <f t="shared" si="1"/>
        <v>0</v>
      </c>
      <c r="G80" s="178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</row>
    <row r="81" spans="1:24" ht="66.75" customHeight="1" x14ac:dyDescent="0.2">
      <c r="A81" s="333">
        <v>2</v>
      </c>
      <c r="B81" s="197" t="s">
        <v>139</v>
      </c>
      <c r="C81" s="336">
        <v>3</v>
      </c>
      <c r="D81" s="335" t="s">
        <v>12</v>
      </c>
      <c r="E81" s="253"/>
      <c r="F81" s="233">
        <f t="shared" si="1"/>
        <v>0</v>
      </c>
      <c r="G81" s="178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</row>
    <row r="82" spans="1:24" x14ac:dyDescent="0.2">
      <c r="A82" s="337"/>
      <c r="B82" s="338" t="s">
        <v>101</v>
      </c>
      <c r="C82" s="339"/>
      <c r="D82" s="340"/>
      <c r="E82" s="254"/>
      <c r="F82" s="255"/>
      <c r="G82" s="178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</row>
    <row r="83" spans="1:24" x14ac:dyDescent="0.2">
      <c r="A83" s="328"/>
      <c r="B83" s="341"/>
      <c r="C83" s="286"/>
      <c r="D83" s="287"/>
      <c r="E83" s="236"/>
      <c r="F83" s="256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</row>
    <row r="84" spans="1:24" x14ac:dyDescent="0.2">
      <c r="A84" s="337"/>
      <c r="B84" s="338" t="s">
        <v>47</v>
      </c>
      <c r="C84" s="339"/>
      <c r="D84" s="340"/>
      <c r="E84" s="254"/>
      <c r="F84" s="255"/>
      <c r="G84" s="198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</row>
    <row r="85" spans="1:24" x14ac:dyDescent="0.2">
      <c r="A85" s="342"/>
      <c r="B85" s="343" t="s">
        <v>47</v>
      </c>
      <c r="C85" s="344"/>
      <c r="D85" s="345"/>
      <c r="E85" s="257"/>
      <c r="F85" s="258">
        <f>+F84</f>
        <v>0</v>
      </c>
      <c r="H85" s="199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</row>
    <row r="86" spans="1:24" x14ac:dyDescent="0.2">
      <c r="A86" s="346"/>
      <c r="B86" s="346"/>
      <c r="C86" s="346"/>
      <c r="D86" s="347"/>
      <c r="E86" s="259"/>
      <c r="F86" s="259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</row>
    <row r="87" spans="1:24" ht="12.75" customHeight="1" x14ac:dyDescent="0.2">
      <c r="A87" s="346"/>
      <c r="B87" s="348" t="s">
        <v>48</v>
      </c>
      <c r="C87" s="349">
        <v>0.03</v>
      </c>
      <c r="D87" s="347"/>
      <c r="E87" s="259"/>
      <c r="F87" s="252">
        <f t="shared" ref="F87:F97" si="2">ROUND(($F$85*C87),2)</f>
        <v>0</v>
      </c>
      <c r="G87" s="200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</row>
    <row r="88" spans="1:24" ht="12.75" customHeight="1" x14ac:dyDescent="0.2">
      <c r="A88" s="346"/>
      <c r="B88" s="348" t="s">
        <v>49</v>
      </c>
      <c r="C88" s="349">
        <v>0.1</v>
      </c>
      <c r="D88" s="347"/>
      <c r="E88" s="259"/>
      <c r="F88" s="252">
        <f t="shared" si="2"/>
        <v>0</v>
      </c>
      <c r="G88" s="200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</row>
    <row r="89" spans="1:24" ht="12.75" customHeight="1" x14ac:dyDescent="0.2">
      <c r="A89" s="346"/>
      <c r="B89" s="348" t="s">
        <v>140</v>
      </c>
      <c r="C89" s="349">
        <v>0.04</v>
      </c>
      <c r="D89" s="347"/>
      <c r="E89" s="259"/>
      <c r="F89" s="252">
        <f t="shared" si="2"/>
        <v>0</v>
      </c>
      <c r="G89" s="200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</row>
    <row r="90" spans="1:24" ht="12.75" customHeight="1" x14ac:dyDescent="0.2">
      <c r="A90" s="346"/>
      <c r="B90" s="348" t="s">
        <v>141</v>
      </c>
      <c r="C90" s="349">
        <v>0.05</v>
      </c>
      <c r="D90" s="347"/>
      <c r="E90" s="259"/>
      <c r="F90" s="252">
        <f t="shared" si="2"/>
        <v>0</v>
      </c>
      <c r="G90" s="200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</row>
    <row r="91" spans="1:24" ht="12.75" customHeight="1" x14ac:dyDescent="0.2">
      <c r="A91" s="346"/>
      <c r="B91" s="348" t="s">
        <v>52</v>
      </c>
      <c r="C91" s="349">
        <v>0.04</v>
      </c>
      <c r="D91" s="347"/>
      <c r="E91" s="259"/>
      <c r="F91" s="252">
        <f t="shared" si="2"/>
        <v>0</v>
      </c>
      <c r="G91" s="201"/>
      <c r="H91" s="175"/>
      <c r="I91" s="202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</row>
    <row r="92" spans="1:24" ht="12.75" customHeight="1" x14ac:dyDescent="0.2">
      <c r="A92" s="346"/>
      <c r="B92" s="348" t="s">
        <v>53</v>
      </c>
      <c r="C92" s="349">
        <v>0.01</v>
      </c>
      <c r="D92" s="347"/>
      <c r="E92" s="259"/>
      <c r="F92" s="252">
        <f t="shared" si="2"/>
        <v>0</v>
      </c>
      <c r="G92" s="201"/>
      <c r="H92" s="175"/>
      <c r="I92" s="203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</row>
    <row r="93" spans="1:24" ht="12.75" customHeight="1" x14ac:dyDescent="0.2">
      <c r="A93" s="346"/>
      <c r="B93" s="348" t="s">
        <v>54</v>
      </c>
      <c r="C93" s="349">
        <v>1E-3</v>
      </c>
      <c r="D93" s="347"/>
      <c r="E93" s="259"/>
      <c r="F93" s="252">
        <f t="shared" si="2"/>
        <v>0</v>
      </c>
      <c r="G93" s="201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</row>
    <row r="94" spans="1:24" ht="12.75" customHeight="1" x14ac:dyDescent="0.2">
      <c r="A94" s="346"/>
      <c r="B94" s="348" t="s">
        <v>154</v>
      </c>
      <c r="C94" s="349">
        <v>0.18</v>
      </c>
      <c r="D94" s="347"/>
      <c r="E94" s="259"/>
      <c r="F94" s="252">
        <f>ROUND(($F$88*C94),2)</f>
        <v>0</v>
      </c>
      <c r="G94" s="201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</row>
    <row r="95" spans="1:24" ht="12.75" customHeight="1" x14ac:dyDescent="0.2">
      <c r="A95" s="346"/>
      <c r="B95" s="348" t="s">
        <v>56</v>
      </c>
      <c r="C95" s="349">
        <v>0.05</v>
      </c>
      <c r="D95" s="347"/>
      <c r="E95" s="259"/>
      <c r="F95" s="252">
        <f t="shared" si="2"/>
        <v>0</v>
      </c>
      <c r="G95" s="201"/>
      <c r="H95" s="202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</row>
    <row r="96" spans="1:24" ht="12.75" customHeight="1" x14ac:dyDescent="0.2">
      <c r="A96" s="346"/>
      <c r="B96" s="350" t="s">
        <v>142</v>
      </c>
      <c r="C96" s="349">
        <v>1.4999999999999999E-2</v>
      </c>
      <c r="D96" s="347"/>
      <c r="E96" s="259"/>
      <c r="F96" s="252">
        <f t="shared" si="2"/>
        <v>0</v>
      </c>
      <c r="G96" s="201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</row>
    <row r="97" spans="1:24" ht="12.75" customHeight="1" x14ac:dyDescent="0.2">
      <c r="A97" s="346"/>
      <c r="B97" s="351" t="s">
        <v>57</v>
      </c>
      <c r="C97" s="349">
        <v>0.1</v>
      </c>
      <c r="D97" s="347"/>
      <c r="E97" s="259"/>
      <c r="F97" s="252">
        <f t="shared" si="2"/>
        <v>0</v>
      </c>
      <c r="G97" s="201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</row>
    <row r="98" spans="1:24" ht="12.75" customHeight="1" x14ac:dyDescent="0.2">
      <c r="A98" s="352"/>
      <c r="B98" s="353" t="s">
        <v>58</v>
      </c>
      <c r="C98" s="339"/>
      <c r="D98" s="340"/>
      <c r="E98" s="254"/>
      <c r="F98" s="260">
        <f>SUM(F87:F97)</f>
        <v>0</v>
      </c>
      <c r="G98" s="204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</row>
    <row r="99" spans="1:24" s="206" customFormat="1" ht="12.75" customHeight="1" x14ac:dyDescent="0.2">
      <c r="A99" s="354"/>
      <c r="B99" s="355"/>
      <c r="C99" s="356"/>
      <c r="D99" s="357"/>
      <c r="E99" s="261"/>
      <c r="F99" s="262"/>
      <c r="G99" s="205"/>
      <c r="I99" s="207"/>
      <c r="J99" s="208"/>
    </row>
    <row r="100" spans="1:24" ht="12.75" customHeight="1" x14ac:dyDescent="0.2">
      <c r="A100" s="337"/>
      <c r="B100" s="353" t="s">
        <v>59</v>
      </c>
      <c r="C100" s="339"/>
      <c r="D100" s="340"/>
      <c r="E100" s="254"/>
      <c r="F100" s="263">
        <f>+F98+F85</f>
        <v>0</v>
      </c>
      <c r="G100" s="209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</row>
    <row r="101" spans="1:24" x14ac:dyDescent="0.2">
      <c r="A101" s="210"/>
      <c r="B101" s="211"/>
      <c r="C101" s="212"/>
      <c r="D101" s="213"/>
      <c r="E101" s="214"/>
      <c r="F101" s="21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</row>
    <row r="102" spans="1:24" x14ac:dyDescent="0.2">
      <c r="A102" s="211"/>
      <c r="B102" s="211"/>
      <c r="C102" s="212"/>
      <c r="D102" s="213"/>
      <c r="E102" s="214"/>
      <c r="F102" s="21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</row>
    <row r="103" spans="1:24" ht="12.75" customHeight="1" x14ac:dyDescent="0.2">
      <c r="A103" s="216"/>
      <c r="B103" s="366"/>
      <c r="C103" s="366"/>
      <c r="D103" s="366"/>
      <c r="E103" s="366"/>
      <c r="F103" s="366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</row>
    <row r="104" spans="1:24" ht="12.75" customHeight="1" x14ac:dyDescent="0.2">
      <c r="A104" s="217"/>
      <c r="B104" s="367"/>
      <c r="C104" s="367"/>
      <c r="D104" s="367"/>
      <c r="E104" s="367"/>
      <c r="F104" s="367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</row>
    <row r="641" spans="1:6" s="177" customFormat="1" x14ac:dyDescent="0.2">
      <c r="A641" s="175"/>
      <c r="B641" s="175"/>
      <c r="C641" s="175"/>
      <c r="D641" s="176"/>
      <c r="E641" s="175"/>
      <c r="F641" s="175"/>
    </row>
    <row r="642" spans="1:6" s="177" customFormat="1" x14ac:dyDescent="0.2">
      <c r="A642" s="175"/>
      <c r="B642" s="175"/>
      <c r="C642" s="175"/>
      <c r="D642" s="176"/>
      <c r="E642" s="175"/>
      <c r="F642" s="175"/>
    </row>
    <row r="643" spans="1:6" s="177" customFormat="1" x14ac:dyDescent="0.2">
      <c r="A643" s="175"/>
      <c r="B643" s="175"/>
      <c r="C643" s="175"/>
      <c r="D643" s="176"/>
      <c r="E643" s="175"/>
      <c r="F643" s="175"/>
    </row>
    <row r="644" spans="1:6" s="177" customFormat="1" x14ac:dyDescent="0.2">
      <c r="A644" s="175"/>
      <c r="B644" s="175"/>
      <c r="C644" s="175"/>
      <c r="D644" s="176"/>
      <c r="E644" s="175"/>
      <c r="F644" s="175"/>
    </row>
    <row r="645" spans="1:6" s="177" customFormat="1" x14ac:dyDescent="0.2">
      <c r="A645" s="175"/>
      <c r="B645" s="175"/>
      <c r="C645" s="175"/>
      <c r="D645" s="176"/>
      <c r="E645" s="175"/>
      <c r="F645" s="175"/>
    </row>
    <row r="646" spans="1:6" s="177" customFormat="1" x14ac:dyDescent="0.2">
      <c r="A646" s="175"/>
      <c r="B646" s="175"/>
      <c r="C646" s="175"/>
      <c r="D646" s="176"/>
      <c r="E646" s="175"/>
      <c r="F646" s="175"/>
    </row>
    <row r="647" spans="1:6" s="177" customFormat="1" x14ac:dyDescent="0.2">
      <c r="A647" s="175"/>
      <c r="B647" s="175"/>
      <c r="C647" s="175"/>
      <c r="D647" s="176"/>
      <c r="E647" s="175"/>
      <c r="F647" s="175"/>
    </row>
    <row r="648" spans="1:6" s="177" customFormat="1" x14ac:dyDescent="0.2">
      <c r="A648" s="175"/>
      <c r="B648" s="175"/>
      <c r="C648" s="175"/>
      <c r="D648" s="176"/>
      <c r="E648" s="175"/>
      <c r="F648" s="175"/>
    </row>
    <row r="649" spans="1:6" s="177" customFormat="1" x14ac:dyDescent="0.2">
      <c r="A649" s="175"/>
      <c r="B649" s="175"/>
      <c r="C649" s="175"/>
      <c r="D649" s="176"/>
      <c r="E649" s="175"/>
      <c r="F649" s="175"/>
    </row>
    <row r="650" spans="1:6" s="177" customFormat="1" x14ac:dyDescent="0.2">
      <c r="A650" s="175"/>
      <c r="B650" s="175"/>
      <c r="C650" s="175"/>
      <c r="D650" s="176"/>
      <c r="E650" s="175"/>
      <c r="F650" s="175"/>
    </row>
    <row r="651" spans="1:6" s="177" customFormat="1" x14ac:dyDescent="0.2">
      <c r="A651" s="175"/>
      <c r="B651" s="175"/>
      <c r="C651" s="175"/>
      <c r="D651" s="176"/>
      <c r="E651" s="175"/>
      <c r="F651" s="175"/>
    </row>
    <row r="652" spans="1:6" s="177" customFormat="1" x14ac:dyDescent="0.2">
      <c r="A652" s="175"/>
      <c r="B652" s="175"/>
      <c r="C652" s="175"/>
      <c r="D652" s="176"/>
      <c r="E652" s="175"/>
      <c r="F652" s="175"/>
    </row>
    <row r="653" spans="1:6" s="177" customFormat="1" x14ac:dyDescent="0.2">
      <c r="A653" s="175"/>
      <c r="B653" s="175"/>
      <c r="C653" s="175"/>
      <c r="D653" s="176"/>
      <c r="E653" s="175"/>
      <c r="F653" s="175"/>
    </row>
    <row r="654" spans="1:6" s="177" customFormat="1" x14ac:dyDescent="0.2">
      <c r="A654" s="175"/>
      <c r="B654" s="175"/>
      <c r="C654" s="175"/>
      <c r="D654" s="176"/>
      <c r="E654" s="175"/>
      <c r="F654" s="175"/>
    </row>
    <row r="655" spans="1:6" s="177" customFormat="1" x14ac:dyDescent="0.2">
      <c r="A655" s="175"/>
      <c r="B655" s="175"/>
      <c r="C655" s="175"/>
      <c r="D655" s="176"/>
      <c r="E655" s="175"/>
      <c r="F655" s="175"/>
    </row>
    <row r="656" spans="1:6" s="177" customFormat="1" x14ac:dyDescent="0.2">
      <c r="A656" s="175"/>
      <c r="B656" s="175"/>
      <c r="C656" s="175"/>
      <c r="D656" s="176"/>
      <c r="E656" s="175"/>
      <c r="F656" s="175"/>
    </row>
    <row r="657" spans="1:6" s="177" customFormat="1" x14ac:dyDescent="0.2">
      <c r="A657" s="175"/>
      <c r="B657" s="175"/>
      <c r="C657" s="175"/>
      <c r="D657" s="176"/>
      <c r="E657" s="175"/>
      <c r="F657" s="175"/>
    </row>
    <row r="658" spans="1:6" s="177" customFormat="1" x14ac:dyDescent="0.2">
      <c r="A658" s="175"/>
      <c r="B658" s="175"/>
      <c r="C658" s="175"/>
      <c r="D658" s="176"/>
      <c r="E658" s="175"/>
      <c r="F658" s="175"/>
    </row>
    <row r="659" spans="1:6" s="177" customFormat="1" x14ac:dyDescent="0.2">
      <c r="A659" s="175"/>
      <c r="B659" s="175"/>
      <c r="C659" s="175"/>
      <c r="D659" s="176"/>
      <c r="E659" s="175"/>
      <c r="F659" s="175"/>
    </row>
    <row r="660" spans="1:6" s="177" customFormat="1" x14ac:dyDescent="0.2">
      <c r="A660" s="175"/>
      <c r="B660" s="175"/>
      <c r="C660" s="175"/>
      <c r="D660" s="176"/>
      <c r="E660" s="175"/>
      <c r="F660" s="175"/>
    </row>
    <row r="661" spans="1:6" s="177" customFormat="1" x14ac:dyDescent="0.2">
      <c r="A661" s="175"/>
      <c r="B661" s="175"/>
      <c r="C661" s="175"/>
      <c r="D661" s="176"/>
      <c r="E661" s="175"/>
      <c r="F661" s="175"/>
    </row>
    <row r="662" spans="1:6" s="177" customFormat="1" x14ac:dyDescent="0.2">
      <c r="A662" s="175"/>
      <c r="B662" s="175"/>
      <c r="C662" s="175"/>
      <c r="D662" s="176"/>
      <c r="E662" s="175"/>
      <c r="F662" s="175"/>
    </row>
    <row r="663" spans="1:6" s="177" customFormat="1" x14ac:dyDescent="0.2">
      <c r="A663" s="175"/>
      <c r="B663" s="175"/>
      <c r="C663" s="175"/>
      <c r="D663" s="176"/>
      <c r="E663" s="175"/>
      <c r="F663" s="175"/>
    </row>
    <row r="664" spans="1:6" s="177" customFormat="1" x14ac:dyDescent="0.2">
      <c r="A664" s="175"/>
      <c r="B664" s="175"/>
      <c r="C664" s="175"/>
      <c r="D664" s="176"/>
      <c r="E664" s="175"/>
      <c r="F664" s="175"/>
    </row>
    <row r="665" spans="1:6" s="177" customFormat="1" x14ac:dyDescent="0.2">
      <c r="A665" s="175"/>
      <c r="B665" s="175"/>
      <c r="C665" s="175"/>
      <c r="D665" s="176"/>
      <c r="E665" s="175"/>
      <c r="F665" s="175"/>
    </row>
    <row r="666" spans="1:6" s="177" customFormat="1" x14ac:dyDescent="0.2">
      <c r="A666" s="175"/>
      <c r="B666" s="175"/>
      <c r="C666" s="175"/>
      <c r="D666" s="176"/>
      <c r="E666" s="175"/>
      <c r="F666" s="175"/>
    </row>
    <row r="667" spans="1:6" s="177" customFormat="1" x14ac:dyDescent="0.2">
      <c r="A667" s="175"/>
      <c r="B667" s="175"/>
      <c r="C667" s="175"/>
      <c r="D667" s="176"/>
      <c r="E667" s="175"/>
      <c r="F667" s="175"/>
    </row>
    <row r="668" spans="1:6" s="177" customFormat="1" x14ac:dyDescent="0.2">
      <c r="A668" s="175"/>
      <c r="B668" s="175"/>
      <c r="C668" s="175"/>
      <c r="D668" s="176"/>
      <c r="E668" s="175"/>
      <c r="F668" s="175"/>
    </row>
    <row r="669" spans="1:6" s="177" customFormat="1" x14ac:dyDescent="0.2">
      <c r="A669" s="175"/>
      <c r="B669" s="175"/>
      <c r="C669" s="175"/>
      <c r="D669" s="176"/>
      <c r="E669" s="175"/>
      <c r="F669" s="175"/>
    </row>
    <row r="670" spans="1:6" s="177" customFormat="1" x14ac:dyDescent="0.2">
      <c r="A670" s="175"/>
      <c r="B670" s="175"/>
      <c r="C670" s="175"/>
      <c r="D670" s="176"/>
      <c r="E670" s="175"/>
      <c r="F670" s="175"/>
    </row>
    <row r="671" spans="1:6" s="177" customFormat="1" x14ac:dyDescent="0.2">
      <c r="A671" s="175"/>
      <c r="B671" s="175"/>
      <c r="C671" s="175"/>
      <c r="D671" s="176"/>
      <c r="E671" s="175"/>
      <c r="F671" s="175"/>
    </row>
    <row r="672" spans="1:6" s="177" customFormat="1" x14ac:dyDescent="0.2">
      <c r="A672" s="175"/>
      <c r="B672" s="175"/>
      <c r="C672" s="175"/>
      <c r="D672" s="176"/>
      <c r="E672" s="175"/>
      <c r="F672" s="175"/>
    </row>
    <row r="673" spans="1:6" s="177" customFormat="1" x14ac:dyDescent="0.2">
      <c r="A673" s="175"/>
      <c r="B673" s="175"/>
      <c r="C673" s="175"/>
      <c r="D673" s="176"/>
      <c r="E673" s="175"/>
      <c r="F673" s="175"/>
    </row>
    <row r="674" spans="1:6" s="177" customFormat="1" x14ac:dyDescent="0.2">
      <c r="A674" s="175"/>
      <c r="B674" s="175"/>
      <c r="C674" s="175"/>
      <c r="D674" s="176"/>
      <c r="E674" s="175"/>
      <c r="F674" s="175"/>
    </row>
    <row r="675" spans="1:6" s="177" customFormat="1" x14ac:dyDescent="0.2">
      <c r="A675" s="175"/>
      <c r="B675" s="175"/>
      <c r="C675" s="175"/>
      <c r="D675" s="176"/>
      <c r="E675" s="175"/>
      <c r="F675" s="175"/>
    </row>
    <row r="676" spans="1:6" s="177" customFormat="1" x14ac:dyDescent="0.2">
      <c r="A676" s="175"/>
      <c r="B676" s="175"/>
      <c r="C676" s="175"/>
      <c r="D676" s="176"/>
      <c r="E676" s="175"/>
      <c r="F676" s="175"/>
    </row>
    <row r="677" spans="1:6" s="177" customFormat="1" x14ac:dyDescent="0.2">
      <c r="A677" s="175"/>
      <c r="B677" s="175"/>
      <c r="C677" s="175"/>
      <c r="D677" s="176"/>
      <c r="E677" s="175"/>
      <c r="F677" s="175"/>
    </row>
    <row r="678" spans="1:6" s="177" customFormat="1" x14ac:dyDescent="0.2">
      <c r="A678" s="175"/>
      <c r="B678" s="175"/>
      <c r="C678" s="175"/>
      <c r="D678" s="176"/>
      <c r="E678" s="175"/>
      <c r="F678" s="175"/>
    </row>
    <row r="679" spans="1:6" s="177" customFormat="1" x14ac:dyDescent="0.2">
      <c r="A679" s="175"/>
      <c r="B679" s="175"/>
      <c r="C679" s="175"/>
      <c r="D679" s="176"/>
      <c r="E679" s="175"/>
      <c r="F679" s="175"/>
    </row>
    <row r="680" spans="1:6" s="177" customFormat="1" x14ac:dyDescent="0.2">
      <c r="A680" s="175"/>
      <c r="B680" s="175"/>
      <c r="C680" s="175"/>
      <c r="D680" s="176"/>
      <c r="E680" s="175"/>
      <c r="F680" s="175"/>
    </row>
    <row r="681" spans="1:6" s="177" customFormat="1" x14ac:dyDescent="0.2">
      <c r="A681" s="175"/>
      <c r="B681" s="175"/>
      <c r="C681" s="175"/>
      <c r="D681" s="176"/>
      <c r="E681" s="175"/>
      <c r="F681" s="175"/>
    </row>
    <row r="682" spans="1:6" s="177" customFormat="1" x14ac:dyDescent="0.2">
      <c r="A682" s="175"/>
      <c r="B682" s="175"/>
      <c r="C682" s="175"/>
      <c r="D682" s="176"/>
      <c r="E682" s="175"/>
      <c r="F682" s="175"/>
    </row>
    <row r="683" spans="1:6" s="177" customFormat="1" x14ac:dyDescent="0.2">
      <c r="A683" s="175"/>
      <c r="B683" s="175"/>
      <c r="C683" s="175"/>
      <c r="D683" s="176"/>
      <c r="E683" s="175"/>
      <c r="F683" s="175"/>
    </row>
    <row r="684" spans="1:6" s="177" customFormat="1" x14ac:dyDescent="0.2">
      <c r="A684" s="175"/>
      <c r="B684" s="175"/>
      <c r="C684" s="175"/>
      <c r="D684" s="176"/>
      <c r="E684" s="175"/>
      <c r="F684" s="175"/>
    </row>
    <row r="685" spans="1:6" s="177" customFormat="1" x14ac:dyDescent="0.2">
      <c r="A685" s="175"/>
      <c r="B685" s="175"/>
      <c r="C685" s="175"/>
      <c r="D685" s="176"/>
      <c r="E685" s="175"/>
      <c r="F685" s="175"/>
    </row>
    <row r="686" spans="1:6" s="177" customFormat="1" x14ac:dyDescent="0.2">
      <c r="A686" s="175"/>
      <c r="B686" s="175"/>
      <c r="C686" s="175"/>
      <c r="D686" s="176"/>
      <c r="E686" s="175"/>
      <c r="F686" s="175"/>
    </row>
    <row r="687" spans="1:6" s="177" customFormat="1" x14ac:dyDescent="0.2">
      <c r="A687" s="175"/>
      <c r="B687" s="175"/>
      <c r="C687" s="175"/>
      <c r="D687" s="176"/>
      <c r="E687" s="175"/>
      <c r="F687" s="175"/>
    </row>
    <row r="688" spans="1:6" s="177" customFormat="1" x14ac:dyDescent="0.2">
      <c r="A688" s="175"/>
      <c r="B688" s="175"/>
      <c r="C688" s="175"/>
      <c r="D688" s="176"/>
      <c r="E688" s="175"/>
      <c r="F688" s="175"/>
    </row>
    <row r="689" spans="1:6" s="177" customFormat="1" x14ac:dyDescent="0.2">
      <c r="A689" s="175"/>
      <c r="B689" s="175"/>
      <c r="C689" s="175"/>
      <c r="D689" s="176"/>
      <c r="E689" s="175"/>
      <c r="F689" s="175"/>
    </row>
    <row r="690" spans="1:6" s="177" customFormat="1" x14ac:dyDescent="0.2">
      <c r="A690" s="175"/>
      <c r="B690" s="175"/>
      <c r="C690" s="175"/>
      <c r="D690" s="176"/>
      <c r="E690" s="175"/>
      <c r="F690" s="175"/>
    </row>
    <row r="691" spans="1:6" s="177" customFormat="1" x14ac:dyDescent="0.2">
      <c r="A691" s="175"/>
      <c r="B691" s="175"/>
      <c r="C691" s="175"/>
      <c r="D691" s="176"/>
      <c r="E691" s="175"/>
      <c r="F691" s="175"/>
    </row>
    <row r="692" spans="1:6" s="177" customFormat="1" x14ac:dyDescent="0.2">
      <c r="A692" s="175"/>
      <c r="B692" s="175"/>
      <c r="C692" s="175"/>
      <c r="D692" s="176"/>
      <c r="E692" s="175"/>
      <c r="F692" s="175"/>
    </row>
    <row r="693" spans="1:6" s="177" customFormat="1" x14ac:dyDescent="0.2">
      <c r="A693" s="175"/>
      <c r="B693" s="175"/>
      <c r="C693" s="175"/>
      <c r="D693" s="176"/>
      <c r="E693" s="175"/>
      <c r="F693" s="175"/>
    </row>
    <row r="694" spans="1:6" s="177" customFormat="1" x14ac:dyDescent="0.2">
      <c r="A694" s="175"/>
      <c r="B694" s="175"/>
      <c r="C694" s="175"/>
      <c r="D694" s="176"/>
      <c r="E694" s="175"/>
      <c r="F694" s="175"/>
    </row>
    <row r="695" spans="1:6" s="177" customFormat="1" x14ac:dyDescent="0.2">
      <c r="A695" s="175"/>
      <c r="B695" s="175"/>
      <c r="C695" s="175"/>
      <c r="D695" s="176"/>
      <c r="E695" s="175"/>
      <c r="F695" s="175"/>
    </row>
    <row r="696" spans="1:6" s="177" customFormat="1" x14ac:dyDescent="0.2">
      <c r="A696" s="175"/>
      <c r="B696" s="175"/>
      <c r="C696" s="175"/>
      <c r="D696" s="176"/>
      <c r="E696" s="175"/>
      <c r="F696" s="175"/>
    </row>
  </sheetData>
  <sheetProtection algorithmName="SHA-512" hashValue="3jzJyhMKBeuqk5sEvTmchSiQ/TjnwLDFrqkTpHhs9OJCdE7LALKHKXAuYFV0uESY/HnasXZjNrTxmSMza8whjg==" saltValue="hYU5vdan6nTm2ovETi417Q==" spinCount="100000" sheet="1" objects="1" scenarios="1"/>
  <mergeCells count="8">
    <mergeCell ref="B103:F103"/>
    <mergeCell ref="B104:F104"/>
    <mergeCell ref="A1:F1"/>
    <mergeCell ref="A2:F2"/>
    <mergeCell ref="A3:F3"/>
    <mergeCell ref="A4:F4"/>
    <mergeCell ref="A7:F7"/>
    <mergeCell ref="A9:F9"/>
  </mergeCells>
  <pageMargins left="0.19685039370078741" right="0.19685039370078741" top="0.19685039370078741" bottom="0" header="0.19685039370078741" footer="0"/>
  <pageSetup scale="92" orientation="portrait" r:id="rId1"/>
  <headerFooter alignWithMargins="0">
    <oddFooter>Página &amp;P</oddFooter>
  </headerFooter>
  <rowBreaks count="2" manualBreakCount="2">
    <brk id="42" max="5" man="1"/>
    <brk id="7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PRESUPUESTO PARA IMP.</vt:lpstr>
      <vt:lpstr>LISTADO DE PARIDAS</vt:lpstr>
      <vt:lpstr>'LISTADO DE PARIDAS'!Área_de_impresión</vt:lpstr>
      <vt:lpstr>'PRESUPUESTO PARA IMP.'!Área_de_impresión</vt:lpstr>
      <vt:lpstr>'LISTADO DE PARIDAS'!Títulos_a_imprimir</vt:lpstr>
      <vt:lpstr>'PRESUPUESTO PARA IMP.'!Títulos_a_imprimir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 Elvira Jiménez Montás</dc:creator>
  <cp:lastModifiedBy>Sasha María Aquino</cp:lastModifiedBy>
  <cp:lastPrinted>2021-06-11T20:50:02Z</cp:lastPrinted>
  <dcterms:created xsi:type="dcterms:W3CDTF">2020-10-19T16:09:30Z</dcterms:created>
  <dcterms:modified xsi:type="dcterms:W3CDTF">2021-08-05T19:06:43Z</dcterms:modified>
</cp:coreProperties>
</file>