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na.nunez\OneDrive - INAPA\Escritorio\LICITACIONES PROCESOS\INAPA-CCC-CP-2022-0054 POZOS PROV AZUA\PUBLICAR\"/>
    </mc:Choice>
  </mc:AlternateContent>
  <bookViews>
    <workbookView xWindow="0" yWindow="0" windowWidth="21570" windowHeight="8085"/>
  </bookViews>
  <sheets>
    <sheet name="Listado Partida Campo Azua" sheetId="1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 localSheetId="0">[1]M.O.!#REF!</definedName>
    <definedName name="\">[1]M.O.!#REF!</definedName>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[2]CUB02!$U$11:$U$17</definedName>
    <definedName name="\p">[2]CUB02!$U$1:$U$8</definedName>
    <definedName name="\q">[2]CUB02!$W$1:$W$8</definedName>
    <definedName name="\w">[2]CUB02!$W$11:$W$244</definedName>
    <definedName name="\z">[2]CUB02!$S$6</definedName>
    <definedName name="_______ZC1">#REF!</definedName>
    <definedName name="_______ZE1">#REF!</definedName>
    <definedName name="_______ZE2">#REF!</definedName>
    <definedName name="_______ZE3">#REF!</definedName>
    <definedName name="_______ZE4">#REF!</definedName>
    <definedName name="_______ZE5">#REF!</definedName>
    <definedName name="_______ZE6">#REF!</definedName>
    <definedName name="______ZC1">#REF!</definedName>
    <definedName name="______ZE1">#REF!</definedName>
    <definedName name="______ZE2">#REF!</definedName>
    <definedName name="______ZE3">#REF!</definedName>
    <definedName name="______ZE4">#REF!</definedName>
    <definedName name="______ZE5">#REF!</definedName>
    <definedName name="______ZE6">#REF!</definedName>
    <definedName name="_____ZC1">#REF!</definedName>
    <definedName name="_____ZE1">#REF!</definedName>
    <definedName name="_____ZE2">#REF!</definedName>
    <definedName name="_____ZE3">#REF!</definedName>
    <definedName name="_____ZE4">#REF!</definedName>
    <definedName name="_____ZE5">#REF!</definedName>
    <definedName name="_____ZE6">#REF!</definedName>
    <definedName name="____F">#REF!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#REF!</definedName>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REALIZADO">[2]CUB02!$W$1:$W$8</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1">#N/A</definedName>
    <definedName name="_1_6">NA()</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d">NA()</definedName>
    <definedName name="_f" localSheetId="0">#REF!</definedName>
    <definedName name="_f">#REF!</definedName>
    <definedName name="_f_6" localSheetId="0">#REF!</definedName>
    <definedName name="_f_6">#REF!</definedName>
    <definedName name="_Fill" localSheetId="0" hidden="1">#REF!</definedName>
    <definedName name="_Fill" hidden="1">#REF!</definedName>
    <definedName name="_i" localSheetId="0">#REF!</definedName>
    <definedName name="_i">#REF!</definedName>
    <definedName name="_i_6" localSheetId="0">#REF!</definedName>
    <definedName name="_i_6">#REF!</definedName>
    <definedName name="_m" localSheetId="0">#REF!</definedName>
    <definedName name="_m">#REF!</definedName>
    <definedName name="_m_6" localSheetId="0">#REF!</definedName>
    <definedName name="_m_6">#REF!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[3]PVC!#REF!</definedName>
    <definedName name="a">[3]PVC!#REF!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[4]M.O.!#REF!</definedName>
    <definedName name="AA">[4]M.O.!#REF!</definedName>
    <definedName name="AC38G40">'[5]LISTADO INSUMOS DEL 2000'!$I$29</definedName>
    <definedName name="acero" localSheetId="0">#REF!</definedName>
    <definedName name="acero">#REF!</definedName>
    <definedName name="acero_6" localSheetId="0">#REF!</definedName>
    <definedName name="acero_6">#REF!</definedName>
    <definedName name="acero_8" localSheetId="0">#REF!</definedName>
    <definedName name="acero_8">#REF!</definedName>
    <definedName name="Acero_QQ">[6]INSU!$D$9</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60" localSheetId="0">#REF!</definedName>
    <definedName name="acero60">#REF!</definedName>
    <definedName name="acero60_8" localSheetId="0">#REF!</definedName>
    <definedName name="acero60_8">#REF!</definedName>
    <definedName name="ACUEDUCTO" localSheetId="0">#REF!</definedName>
    <definedName name="ACUEDUCTO">#REF!</definedName>
    <definedName name="ACUEDUCTO_8" localSheetId="0">#REF!</definedName>
    <definedName name="ACUEDUCTO_8">#REF!</definedName>
    <definedName name="ADA">'[7]CUB-10181-3(Rescision)'!#REF!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ICIONAL">#N/A</definedName>
    <definedName name="ADICIONAL_6">NA()</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gua" localSheetId="0">#REF!</definedName>
    <definedName name="Agua">#REF!</definedName>
    <definedName name="Agua_10" localSheetId="0">#REF!</definedName>
    <definedName name="Agua_10">#REF!</definedName>
    <definedName name="Agua_11" localSheetId="0">#REF!</definedName>
    <definedName name="Agua_11">#REF!</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ambre_Varilla">[6]INSU!$D$17</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_8" localSheetId="0">#REF!</definedName>
    <definedName name="alambre18_8">#REF!</definedName>
    <definedName name="ALBANIL" localSheetId="0">#REF!</definedName>
    <definedName name="ALBANIL">#REF!</definedName>
    <definedName name="ALBANIL2" localSheetId="0">#REF!</definedName>
    <definedName name="ALBANIL2">#REF!</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na" localSheetId="0">#REF!</definedName>
    <definedName name="ana">#REF!</definedName>
    <definedName name="ana_6" localSheetId="0">#REF!</definedName>
    <definedName name="ana_6">#REF!</definedName>
    <definedName name="analiis" localSheetId="0">[8]M.O.!#REF!</definedName>
    <definedName name="analiis">[8]M.O.!#REF!</definedName>
    <definedName name="analisis" localSheetId="0">#REF!</definedName>
    <definedName name="analisis">#REF!</definedName>
    <definedName name="ANALISSSSS" localSheetId="0">#REF!</definedName>
    <definedName name="ANALISSSSS">#REF!</definedName>
    <definedName name="ANALISSSSS_6" localSheetId="0">#REF!</definedName>
    <definedName name="ANALISSSSS_6">#REF!</definedName>
    <definedName name="ANDAMIOS" localSheetId="0">#REF!</definedName>
    <definedName name="ANDAMIOS">#REF!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GULAR" localSheetId="0">#REF!</definedName>
    <definedName name="ANGULAR">#REF!</definedName>
    <definedName name="ANGULAR_8" localSheetId="0">#REF!</definedName>
    <definedName name="ANGULAR_8">#REF!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_xlnm.Extract">[2]CUB02!$S$13:$AN$415</definedName>
    <definedName name="_xlnm.Print_Area" localSheetId="0">'Listado Partida Campo Azua'!$A$1:$F$347</definedName>
    <definedName name="_xlnm.Print_Area">#REF!</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s" localSheetId="0">[9]M.O.!#REF!</definedName>
    <definedName name="as">[9]M.O.!#REF!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d" localSheetId="0">#REF!</definedName>
    <definedName name="asd">#REF!</definedName>
    <definedName name="AYCARP" localSheetId="0">[10]INS!#REF!</definedName>
    <definedName name="AYCARP">[10]INS!#REF!</definedName>
    <definedName name="AYCARP_6" localSheetId="0">#REF!</definedName>
    <definedName name="AYCARP_6">#REF!</definedName>
    <definedName name="AYCARP_8" localSheetId="0">#REF!</definedName>
    <definedName name="AYCARP_8">#REF!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b" localSheetId="0">[11]ADDENDA!#REF!</definedName>
    <definedName name="b">[11]ADDENDA!#REF!</definedName>
    <definedName name="b_6" localSheetId="0">#REF!</definedName>
    <definedName name="b_6">#REF!</definedName>
    <definedName name="b_8" localSheetId="0">#REF!</definedName>
    <definedName name="b_8">#REF!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BBB" localSheetId="0">#REF!</definedName>
    <definedName name="BBB">#REF!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ILLAS_1500W">[12]INSU!$B$42</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[8]M.O.!$C$9</definedName>
    <definedName name="BRIGADATOPOGRAFICA_6" localSheetId="0">#REF!</definedName>
    <definedName name="BRIGADATOPOGRAFICA_6">#REF!</definedName>
    <definedName name="BVNBVNBV" localSheetId="0">[13]M.O.!#REF!</definedName>
    <definedName name="BVNBVNBV">[13]M.O.!#REF!</definedName>
    <definedName name="BVNBVNBV_6" localSheetId="0">#REF!</definedName>
    <definedName name="BVNBVNBV_6">#REF!</definedName>
    <definedName name="C._ADICIONAL">#N/A</definedName>
    <definedName name="C._ADICIONAL_6">NA()</definedName>
    <definedName name="caballeteasbecto" localSheetId="0">[14]precios!#REF!</definedName>
    <definedName name="caballeteasbecto">[14]precios!#REF!</definedName>
    <definedName name="caballeteasbecto_8" localSheetId="0">#REF!</definedName>
    <definedName name="caballeteasbecto_8">#REF!</definedName>
    <definedName name="caballeteasbeto" localSheetId="0">[14]precios!#REF!</definedName>
    <definedName name="caballeteasbeto">[14]precios!#REF!</definedName>
    <definedName name="caballeteasbeto_8" localSheetId="0">#REF!</definedName>
    <definedName name="caballeteasbeto_8">#REF!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l" localSheetId="0">#REF!</definedName>
    <definedName name="Cal">#REF!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RACOL" localSheetId="0">[8]M.O.!#REF!</definedName>
    <definedName name="CARACOL">[8]M.O.!#REF!</definedName>
    <definedName name="CARANTEPECHO" localSheetId="0">[8]M.O.!#REF!</definedName>
    <definedName name="CARANTEPECHO">[8]M.O.!#REF!</definedName>
    <definedName name="CARANTEPECHO_6" localSheetId="0">#REF!</definedName>
    <definedName name="CARANTEPECHO_6">#REF!</definedName>
    <definedName name="CARANTEPECHO_8" localSheetId="0">#REF!</definedName>
    <definedName name="CARANTEPECHO_8">#REF!</definedName>
    <definedName name="CARCOL30" localSheetId="0">[8]M.O.!#REF!</definedName>
    <definedName name="CARCOL30">[8]M.O.!#REF!</definedName>
    <definedName name="CARCOL30_6" localSheetId="0">#REF!</definedName>
    <definedName name="CARCOL30_6">#REF!</definedName>
    <definedName name="CARCOL30_8" localSheetId="0">#REF!</definedName>
    <definedName name="CARCOL30_8">#REF!</definedName>
    <definedName name="CARCOL50" localSheetId="0">[8]M.O.!#REF!</definedName>
    <definedName name="CARCOL50">[8]M.O.!#REF!</definedName>
    <definedName name="CARCOL50_6" localSheetId="0">#REF!</definedName>
    <definedName name="CARCOL50_6">#REF!</definedName>
    <definedName name="CARCOL50_8" localSheetId="0">#REF!</definedName>
    <definedName name="CARCOL50_8">#REF!</definedName>
    <definedName name="CARCOL51" localSheetId="0">[8]M.O.!#REF!</definedName>
    <definedName name="CARCOL51">[8]M.O.!#REF!</definedName>
    <definedName name="CARCOLAMARRE" localSheetId="0">[8]M.O.!#REF!</definedName>
    <definedName name="CARCOLAMARRE">[8]M.O.!#REF!</definedName>
    <definedName name="CARCOLAMARRE_6" localSheetId="0">#REF!</definedName>
    <definedName name="CARCOLAMARRE_6">#REF!</definedName>
    <definedName name="CARCOLAMARRE_8" localSheetId="0">#REF!</definedName>
    <definedName name="CARCOLAMARRE_8">#REF!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LOSAPLA" localSheetId="0">[8]M.O.!#REF!</definedName>
    <definedName name="CARLOSAPLA">[8]M.O.!#REF!</definedName>
    <definedName name="CARLOSAPLA_6" localSheetId="0">#REF!</definedName>
    <definedName name="CARLOSAPLA_6">#REF!</definedName>
    <definedName name="CARLOSAPLA_8" localSheetId="0">#REF!</definedName>
    <definedName name="CARLOSAPLA_8">#REF!</definedName>
    <definedName name="CARLOSAVARIASAGUAS" localSheetId="0">[8]M.O.!#REF!</definedName>
    <definedName name="CARLOSAVARIASAGUAS">[8]M.O.!#REF!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[8]M.O.!#REF!</definedName>
    <definedName name="CARMURO">[8]M.O.!#REF!</definedName>
    <definedName name="CARMURO_6" localSheetId="0">#REF!</definedName>
    <definedName name="CARMURO_6">#REF!</definedName>
    <definedName name="CARMURO_8" localSheetId="0">#REF!</definedName>
    <definedName name="CARMURO_8">#REF!</definedName>
    <definedName name="CARP1" localSheetId="0">[10]INS!#REF!</definedName>
    <definedName name="CARP1">[10]INS!#REF!</definedName>
    <definedName name="CARP1_6" localSheetId="0">#REF!</definedName>
    <definedName name="CARP1_6">#REF!</definedName>
    <definedName name="CARP1_8" localSheetId="0">#REF!</definedName>
    <definedName name="CARP1_8">#REF!</definedName>
    <definedName name="CARP2" localSheetId="0">[10]INS!#REF!</definedName>
    <definedName name="CARP2">[10]INS!#REF!</definedName>
    <definedName name="CARP2_6" localSheetId="0">#REF!</definedName>
    <definedName name="CARP2_6">#REF!</definedName>
    <definedName name="CARP2_8" localSheetId="0">#REF!</definedName>
    <definedName name="CARP2_8">#REF!</definedName>
    <definedName name="CARPDINTEL" localSheetId="0">[8]M.O.!#REF!</definedName>
    <definedName name="CARPDINTEL">[8]M.O.!#REF!</definedName>
    <definedName name="CARPDINTEL_6" localSheetId="0">#REF!</definedName>
    <definedName name="CARPDINTEL_6">#REF!</definedName>
    <definedName name="CARPDINTEL_8" localSheetId="0">#REF!</definedName>
    <definedName name="CARPDINTEL_8">#REF!</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[8]M.O.!#REF!</definedName>
    <definedName name="CARPVIGA2040">[8]M.O.!#REF!</definedName>
    <definedName name="CARPVIGA2040_6" localSheetId="0">#REF!</definedName>
    <definedName name="CARPVIGA2040_6">#REF!</definedName>
    <definedName name="CARPVIGA2040_8" localSheetId="0">#REF!</definedName>
    <definedName name="CARPVIGA2040_8">#REF!</definedName>
    <definedName name="CARPVIGA3050" localSheetId="0">[8]M.O.!#REF!</definedName>
    <definedName name="CARPVIGA3050">[8]M.O.!#REF!</definedName>
    <definedName name="CARPVIGA3050_6" localSheetId="0">#REF!</definedName>
    <definedName name="CARPVIGA3050_6">#REF!</definedName>
    <definedName name="CARPVIGA3050_8" localSheetId="0">#REF!</definedName>
    <definedName name="CARPVIGA3050_8">#REF!</definedName>
    <definedName name="CARPVIGA3060" localSheetId="0">[8]M.O.!#REF!</definedName>
    <definedName name="CARPVIGA3060">[8]M.O.!#REF!</definedName>
    <definedName name="CARPVIGA3060_6" localSheetId="0">#REF!</definedName>
    <definedName name="CARPVIGA3060_6">#REF!</definedName>
    <definedName name="CARPVIGA3060_8" localSheetId="0">#REF!</definedName>
    <definedName name="CARPVIGA3060_8">#REF!</definedName>
    <definedName name="CARPVIGA4080" localSheetId="0">[8]M.O.!#REF!</definedName>
    <definedName name="CARPVIGA4080">[8]M.O.!#REF!</definedName>
    <definedName name="CARPVIGA4080_6" localSheetId="0">#REF!</definedName>
    <definedName name="CARPVIGA4080_6">#REF!</definedName>
    <definedName name="CARPVIGA4080_8" localSheetId="0">#REF!</definedName>
    <definedName name="CARPVIGA4080_8">#REF!</definedName>
    <definedName name="CARRAMPA" localSheetId="0">[8]M.O.!#REF!</definedName>
    <definedName name="CARRAMPA">[8]M.O.!#REF!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#REF!</definedName>
    <definedName name="CASABE">#REF!</definedName>
    <definedName name="CASABE_8" localSheetId="0">#REF!</definedName>
    <definedName name="CASABE_8">#REF!</definedName>
    <definedName name="CASBESTO" localSheetId="0">[8]M.O.!#REF!</definedName>
    <definedName name="CASBESTO">[8]M.O.!#REF!</definedName>
    <definedName name="CASBESTO_6" localSheetId="0">#REF!</definedName>
    <definedName name="CASBESTO_6">#REF!</definedName>
    <definedName name="CASBESTO_8" localSheetId="0">#REF!</definedName>
    <definedName name="CASBESTO_8">#REF!</definedName>
    <definedName name="CBLOCK10" localSheetId="0">[10]INS!#REF!</definedName>
    <definedName name="CBLOCK10">[10]INS!#REF!</definedName>
    <definedName name="CBLOCK10_6" localSheetId="0">#REF!</definedName>
    <definedName name="CBLOCK10_6">#REF!</definedName>
    <definedName name="CBLOCK10_8" localSheetId="0">#REF!</definedName>
    <definedName name="CBLOCK10_8">#REF!</definedName>
    <definedName name="cell">'[15]LISTADO INSUMOS DEL 2000'!$I$29</definedName>
    <definedName name="CEMENTO" localSheetId="0">#REF!</definedName>
    <definedName name="CEMENTO">#REF!</definedName>
    <definedName name="CEMENTO_10" localSheetId="0">#REF!</definedName>
    <definedName name="CEMENTO_10">#REF!</definedName>
    <definedName name="CEMENTO_11" localSheetId="0">#REF!</definedName>
    <definedName name="CEMENTO_11">#REF!</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N" localSheetId="0">#REF!</definedName>
    <definedName name="CEN">#REF!</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HAZO">[12]INSU!$B$104</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LAVO_ACERO">[6]INSU!$D$130</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[6]INSU!$D$131</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s" localSheetId="0">#REF!</definedName>
    <definedName name="clavos">#REF!</definedName>
    <definedName name="clavos_6" localSheetId="0">#REF!</definedName>
    <definedName name="clavos_6">#REF!</definedName>
    <definedName name="clavos_8" localSheetId="0">#REF!</definedName>
    <definedName name="clavos_8">#REF!</definedName>
    <definedName name="CLAVOZINC">[16]INS!$D$767</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PIA" localSheetId="0">#REF!</definedName>
    <definedName name="COPIA">#REF!</definedName>
    <definedName name="COPIA_8" localSheetId="0">#REF!</definedName>
    <definedName name="COPIA_8">#REF!</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[11]ADDENDA!#REF!</definedName>
    <definedName name="cuadro">[11]ADDENDA!#REF!</definedName>
    <definedName name="cuadro_6" localSheetId="0">#REF!</definedName>
    <definedName name="cuadro_6">#REF!</definedName>
    <definedName name="cuadro_8" localSheetId="0">#REF!</definedName>
    <definedName name="cuadro_8">#REF!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ZINC" localSheetId="0">[8]M.O.!#REF!</definedName>
    <definedName name="CZINC">[8]M.O.!#REF!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erop" localSheetId="0">[9]M.O.!#REF!</definedName>
    <definedName name="derop">[9]M.O.!#REF!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[6]MO!$B$256</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OS" localSheetId="0">#REF!</definedName>
    <definedName name="DIOS">#REF!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onatelo" localSheetId="0">[17]INS!#REF!</definedName>
    <definedName name="donatelo">[17]INS!#REF!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e" localSheetId="0">#REF!</definedName>
    <definedName name="e">#REF!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OF_COLS_1">[6]MO!$B$247</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pl" localSheetId="0">[11]ADDENDA!#REF!</definedName>
    <definedName name="expl">[11]ADDENDA!#REF!</definedName>
    <definedName name="expl_6" localSheetId="0">#REF!</definedName>
    <definedName name="expl_6">#REF!</definedName>
    <definedName name="expl_8" localSheetId="0">#REF!</definedName>
    <definedName name="expl_8">#REF!</definedName>
    <definedName name="Extracción_IM">[2]CUB02!$S$13:$AN$415</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FIOR" localSheetId="0">#REF!</definedName>
    <definedName name="FIOR">#REF!</definedName>
    <definedName name="FIOR_8" localSheetId="0">#REF!</definedName>
    <definedName name="FIOR_8">#REF!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SDFS" localSheetId="0">#REF!</definedName>
    <definedName name="FSDFS">#REF!</definedName>
    <definedName name="FSDFS_6" localSheetId="0">#REF!</definedName>
    <definedName name="FSDFS_6">#REF!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LINA">[10]INS!$D$561</definedName>
    <definedName name="GASOLINA_6" localSheetId="0">#REF!</definedName>
    <definedName name="GASOLINA_6">#REF!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T" localSheetId="0">#REF!</definedName>
    <definedName name="GT">#REF!</definedName>
    <definedName name="H" localSheetId="0">[4]M.O.!#REF!</definedName>
    <definedName name="H">[4]M.O.!#REF!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35_MANUAL">'[16]HORM. Y MORTEROS.'!$H$212</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ilma" localSheetId="0">[8]M.O.!#REF!</definedName>
    <definedName name="ilma">[8]M.O.!#REF!</definedName>
    <definedName name="impresion_2" localSheetId="0">[18]Directos!#REF!</definedName>
    <definedName name="impresion_2">[18]Directos!#REF!</definedName>
    <definedName name="Imprimir_área_IM" localSheetId="0">#REF!</definedName>
    <definedName name="Imprimir_área_IM">#REF!</definedName>
    <definedName name="Imprimir_área_IM_6" localSheetId="0">#REF!</definedName>
    <definedName name="Imprimir_área_IM_6">#REF!</definedName>
    <definedName name="ingeniera">[9]M.O.!$C$10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J" localSheetId="0">#REF!</definedName>
    <definedName name="J">#REF!</definedName>
    <definedName name="JOEL" localSheetId="0">#REF!</definedName>
    <definedName name="JOEL">#REF!</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k" localSheetId="0">[8]M.O.!#REF!</definedName>
    <definedName name="k">[8]M.O.!#REF!</definedName>
    <definedName name="L_1" localSheetId="0">#REF!</definedName>
    <definedName name="L_1">#REF!</definedName>
    <definedName name="L_2" localSheetId="0">#REF!</definedName>
    <definedName name="L_2">#REF!</definedName>
    <definedName name="L_5" localSheetId="0">#REF!</definedName>
    <definedName name="L_5">#REF!</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_DE_1500W_220V">[12]INSU!$B$41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OSA12" localSheetId="0">#REF!</definedName>
    <definedName name="LOSA12">#REF!</definedName>
    <definedName name="LOSA12_6" localSheetId="0">#REF!</definedName>
    <definedName name="LOSA12_6">#REF!</definedName>
    <definedName name="LOSA20" localSheetId="0">#REF!</definedName>
    <definedName name="LOSA20">#REF!</definedName>
    <definedName name="LOSA20_6" localSheetId="0">#REF!</definedName>
    <definedName name="LOSA20_6">#REF!</definedName>
    <definedName name="LOSA30" localSheetId="0">#REF!</definedName>
    <definedName name="LOSA30">#REF!</definedName>
    <definedName name="LOSA30_6" localSheetId="0">#REF!</definedName>
    <definedName name="LOSA30_6">#REF!</definedName>
    <definedName name="MA" localSheetId="0">#REF!</definedName>
    <definedName name="MA">#REF!</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_P2">[6]INSU!$D$132</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[10]INS!#REF!</definedName>
    <definedName name="MAESTROCARP">[10]INS!#REF!</definedName>
    <definedName name="MAESTROCARP_6" localSheetId="0">#REF!</definedName>
    <definedName name="MAESTROCARP_6">#REF!</definedName>
    <definedName name="MAESTROCARP_8" localSheetId="0">#REF!</definedName>
    <definedName name="MAESTROCARP_8">#REF!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gf" localSheetId="0">#REF!</definedName>
    <definedName name="mgf">#REF!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[6]MO!$B$612</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PISOCERAMICA" localSheetId="0">[10]INS!#REF!</definedName>
    <definedName name="MOPISOCERAMICA">[10]INS!#REF!</definedName>
    <definedName name="MOPISOCERAMICA_6" localSheetId="0">#REF!</definedName>
    <definedName name="MOPISOCERAMICA_6">#REF!</definedName>
    <definedName name="MOPISOCERAMICA_8" localSheetId="0">#REF!</definedName>
    <definedName name="MOPISOCERAMICA_8">#REF!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NADA" localSheetId="0">[19]Insumos!#REF!</definedName>
    <definedName name="NADA">[19]Insumos!#REF!</definedName>
    <definedName name="NADA_6" localSheetId="0">#REF!</definedName>
    <definedName name="NADA_6">#REF!</definedName>
    <definedName name="NADA_8" localSheetId="0">#REF!</definedName>
    <definedName name="NADA_8">#REF!</definedName>
    <definedName name="NINGUNA" localSheetId="0">[19]Insumos!#REF!</definedName>
    <definedName name="NINGUNA">[19]Insumos!#REF!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UEVA" localSheetId="0">#REF!</definedName>
    <definedName name="NUEVA">#REF!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[16]SALARIOS!$C$10</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[20]peso!#REF!</definedName>
    <definedName name="p">[20]peso!#REF!</definedName>
    <definedName name="p_8" localSheetId="0">#REF!</definedName>
    <definedName name="p_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EON" localSheetId="0">#REF!</definedName>
    <definedName name="PEON">#REF!</definedName>
    <definedName name="Peon_1">[6]MO!$B$11</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[12]MO!$B$11</definedName>
    <definedName name="PEONCARP" localSheetId="0">[10]INS!#REF!</definedName>
    <definedName name="PEONCARP">[10]INS!#REF!</definedName>
    <definedName name="PEONCARP_6" localSheetId="0">#REF!</definedName>
    <definedName name="PEONCARP_6">#REF!</definedName>
    <definedName name="PEONCARP_8" localSheetId="0">#REF!</definedName>
    <definedName name="PEONCARP_8">#REF!</definedName>
    <definedName name="PERFIL_CUADRADO_34">[12]INSU!$B$91</definedName>
    <definedName name="Pernos" localSheetId="0">#REF!</definedName>
    <definedName name="Pernos">#REF!</definedName>
    <definedName name="Pernos_6" localSheetId="0">#REF!</definedName>
    <definedName name="Pernos_6">#REF!</definedName>
    <definedName name="Pernos_8" localSheetId="0">#REF!</definedName>
    <definedName name="Pernos_8">#REF!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NO">[16]INS!$D$770</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SO_GRANITO_FONDO_BCO">[12]INSU!$B$103</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STICO">[12]INSU!$B$90</definedName>
    <definedName name="PLIGADORA2">[10]INS!$D$563</definedName>
    <definedName name="PLIGADORA2_6" localSheetId="0">#REF!</definedName>
    <definedName name="PLIGADORA2_6">#REF!</definedName>
    <definedName name="PLOMERO" localSheetId="0">[10]INS!#REF!</definedName>
    <definedName name="PLOMERO">[10]INS!#REF!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[10]INS!#REF!</definedName>
    <definedName name="PLOMEROAYUDANTE">[10]INS!#REF!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[10]INS!#REF!</definedName>
    <definedName name="PLOMEROOFICIAL">[10]INS!#REF!</definedName>
    <definedName name="PLOMEROOFICIAL_6" localSheetId="0">#REF!</definedName>
    <definedName name="PLOMEROOFICIAL_6">#REF!</definedName>
    <definedName name="PLOMEROOFICIAL_8" localSheetId="0">#REF!</definedName>
    <definedName name="PLOMEROOFICIAL_8">#REF!</definedName>
    <definedName name="PLYWOOD_34_2CARAS">[6]INSU!$D$133</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madera2162" localSheetId="0">[14]precios!#REF!</definedName>
    <definedName name="pmadera2162">[14]precios!#REF!</definedName>
    <definedName name="pmadera2162_8" localSheetId="0">#REF!</definedName>
    <definedName name="pmadera2162_8">#REF!</definedName>
    <definedName name="po">[21]PRESUPUESTO!$O$9:$O$236</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REC._UNITARIO">#N/A</definedName>
    <definedName name="PREC._UNITARIO_6">NA()</definedName>
    <definedName name="precios">[22]Precios!$A$4:$F$1576</definedName>
    <definedName name="premodificado">#REF!</definedName>
    <definedName name="PRESUPUESTO">#N/A</definedName>
    <definedName name="PRESUPUESTO_6">NA()</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WINCHE2000K">[10]INS!$D$568</definedName>
    <definedName name="PWINCHE2000K_6" localSheetId="0">#REF!</definedName>
    <definedName name="PWINCHE2000K_6">#REF!</definedName>
    <definedName name="Q">[2]CUB02!$W$1:$W$8</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 localSheetId="0">[23]INS!#REF!</definedName>
    <definedName name="QQ">[23]INS!#REF!</definedName>
    <definedName name="QQQ" localSheetId="0">[4]M.O.!#REF!</definedName>
    <definedName name="QQQ">[4]M.O.!#REF!</definedName>
    <definedName name="QQQQ" localSheetId="0">#REF!</definedName>
    <definedName name="QQQQ">#REF!</definedName>
    <definedName name="QQQQQ" localSheetId="0">#REF!</definedName>
    <definedName name="QQQQQ">#REF!</definedName>
    <definedName name="qw">[21]PRESUPUESTO!$M$10:$AH$731</definedName>
    <definedName name="qwe">[6]INSU!$D$133</definedName>
    <definedName name="qwe_6" localSheetId="0">#REF!</definedName>
    <definedName name="qwe_6">#REF!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EAL" localSheetId="0">#REF!</definedName>
    <definedName name="REAL">#REF!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FERENCIA">[24]COF!$G$733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SALARIO" localSheetId="0">#REF!</definedName>
    <definedName name="SALARIO">#REF!</definedName>
    <definedName name="SALIDA">#N/A</definedName>
    <definedName name="SALIDA_6">NA()</definedName>
    <definedName name="SDSDFSDFSDF" localSheetId="0">#REF!</definedName>
    <definedName name="SDSDFSDFSDF">#REF!</definedName>
    <definedName name="SDSDFSDFSDF_6" localSheetId="0">#REF!</definedName>
    <definedName name="SDSDFSDFSDF_6">#REF!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pm" localSheetId="0">#REF!</definedName>
    <definedName name="spm">#REF!</definedName>
    <definedName name="SS">[8]M.O.!$C$12</definedName>
    <definedName name="SSSSSSS" localSheetId="0">#REF!</definedName>
    <definedName name="SSSSSSS">#REF!</definedName>
    <definedName name="SSSSSSSSSS" localSheetId="0">#REF!</definedName>
    <definedName name="SSSSSSSSSS">#REF!</definedName>
    <definedName name="SUB_TOTAL" localSheetId="0">#REF!</definedName>
    <definedName name="SUB_TOTAL">#REF!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C" localSheetId="0">#REF!</definedName>
    <definedName name="TC">#REF!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_xlnm.Print_Titles" localSheetId="0">'Listado Partida Campo Azua'!$1:$10</definedName>
    <definedName name="_xlnm.Print_Titles">#N/A</definedName>
    <definedName name="Tolas" localSheetId="0">#REF!</definedName>
    <definedName name="Tolas">#REF!</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ILLOS" localSheetId="0">#REF!</definedName>
    <definedName name="TORNILLOS">#REF!</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COLGANTE1590" localSheetId="0">#REF!</definedName>
    <definedName name="VCOLGANTE1590">#REF!</definedName>
    <definedName name="VCOLGANTE1590_6" localSheetId="0">#REF!</definedName>
    <definedName name="VCOLGANTE1590_6">#REF!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GASHP" localSheetId="0">#REF!</definedName>
    <definedName name="VIGASHP">#REF!</definedName>
    <definedName name="VIGASHP_8" localSheetId="0">#REF!</definedName>
    <definedName name="VIGASHP_8">#REF!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UELO10" localSheetId="0">#REF!</definedName>
    <definedName name="VUELO10">#REF!</definedName>
    <definedName name="VUELO10_6" localSheetId="0">#REF!</definedName>
    <definedName name="VUELO10_6">#REF!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[23]INS!$D$561</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YYY" localSheetId="0">#REF!</definedName>
    <definedName name="YYYY">#REF!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1" i="12" l="1"/>
  <c r="F309" i="12"/>
  <c r="A302" i="12"/>
  <c r="A303" i="12" s="1"/>
  <c r="A304" i="12" s="1"/>
  <c r="A305" i="12" s="1"/>
  <c r="A306" i="12" s="1"/>
  <c r="A307" i="12" s="1"/>
  <c r="A308" i="12" s="1"/>
  <c r="F303" i="12"/>
  <c r="F304" i="12"/>
  <c r="F305" i="12"/>
  <c r="F306" i="12"/>
  <c r="F307" i="12"/>
  <c r="F308" i="12"/>
  <c r="F302" i="12"/>
  <c r="C299" i="12"/>
  <c r="F288" i="12" l="1"/>
  <c r="F301" i="12"/>
  <c r="F300" i="12"/>
  <c r="F298" i="12"/>
  <c r="F297" i="12"/>
  <c r="F296" i="12"/>
  <c r="F295" i="12"/>
  <c r="F294" i="12"/>
  <c r="F293" i="12"/>
  <c r="F292" i="12"/>
  <c r="F291" i="12"/>
  <c r="F290" i="12"/>
  <c r="F289" i="12"/>
  <c r="F299" i="12" l="1"/>
  <c r="F311" i="12"/>
  <c r="F312" i="12" l="1"/>
  <c r="F232" i="12"/>
  <c r="F231" i="12"/>
  <c r="F230" i="12"/>
  <c r="F229" i="12"/>
  <c r="F228" i="12"/>
  <c r="F227" i="12"/>
  <c r="F226" i="12"/>
  <c r="F225" i="12"/>
  <c r="F224" i="12"/>
  <c r="F223" i="12"/>
  <c r="F222" i="12"/>
  <c r="F221" i="12"/>
  <c r="F220" i="12"/>
  <c r="F219" i="12"/>
  <c r="F218" i="12"/>
  <c r="F217" i="12"/>
  <c r="F216" i="12"/>
  <c r="F215" i="12"/>
  <c r="F214" i="12"/>
  <c r="F213" i="12"/>
  <c r="A213" i="12"/>
  <c r="A214" i="12" s="1"/>
  <c r="A215" i="12" s="1"/>
  <c r="F173" i="12"/>
  <c r="F172" i="12"/>
  <c r="F171" i="12"/>
  <c r="F170" i="12"/>
  <c r="F169" i="12"/>
  <c r="F168" i="12"/>
  <c r="F167" i="12"/>
  <c r="F166" i="12"/>
  <c r="F165" i="12"/>
  <c r="F164" i="12"/>
  <c r="F163" i="12"/>
  <c r="F162" i="12"/>
  <c r="F161" i="12"/>
  <c r="F160" i="12"/>
  <c r="F159" i="12"/>
  <c r="F158" i="12"/>
  <c r="F157" i="12"/>
  <c r="F156" i="12"/>
  <c r="F155" i="12"/>
  <c r="F154" i="12"/>
  <c r="A154" i="12"/>
  <c r="A155" i="12" s="1"/>
  <c r="A156" i="12" s="1"/>
  <c r="A68" i="12"/>
  <c r="A69" i="12" s="1"/>
  <c r="A70" i="12" s="1"/>
  <c r="F69" i="12"/>
  <c r="F70" i="12"/>
  <c r="F71" i="12"/>
  <c r="F72" i="12"/>
  <c r="F73" i="12"/>
  <c r="F74" i="12"/>
  <c r="F75" i="12"/>
  <c r="F76" i="12"/>
  <c r="F77" i="12"/>
  <c r="F78" i="12"/>
  <c r="F79" i="12"/>
  <c r="F80" i="12"/>
  <c r="F81" i="12"/>
  <c r="F82" i="12"/>
  <c r="F83" i="12"/>
  <c r="F84" i="12"/>
  <c r="F85" i="12"/>
  <c r="F86" i="12"/>
  <c r="F87" i="12"/>
  <c r="F68" i="12"/>
  <c r="F62" i="12"/>
  <c r="F233" i="12" l="1"/>
  <c r="F174" i="12"/>
  <c r="F88" i="12"/>
  <c r="F334" i="12" l="1"/>
  <c r="F333" i="12"/>
  <c r="F332" i="12"/>
  <c r="A191" i="12" l="1"/>
  <c r="A192" i="12" s="1"/>
  <c r="A193" i="12" s="1"/>
  <c r="A194" i="12" s="1"/>
  <c r="A195" i="12" s="1"/>
  <c r="A196" i="12" s="1"/>
  <c r="A197" i="12" s="1"/>
  <c r="A198" i="12" s="1"/>
  <c r="A199" i="12" s="1"/>
  <c r="A200" i="12" s="1"/>
  <c r="A201" i="12" s="1"/>
  <c r="A202" i="12" s="1"/>
  <c r="A203" i="12" s="1"/>
  <c r="A204" i="12" s="1"/>
  <c r="A205" i="12" s="1"/>
  <c r="A206" i="12" s="1"/>
  <c r="A207" i="12" s="1"/>
  <c r="A178" i="12"/>
  <c r="A179" i="12" s="1"/>
  <c r="A180" i="12" s="1"/>
  <c r="A181" i="12" s="1"/>
  <c r="A182" i="12" s="1"/>
  <c r="A183" i="12" s="1"/>
  <c r="A184" i="12" s="1"/>
  <c r="A185" i="12" s="1"/>
  <c r="A186" i="12" s="1"/>
  <c r="A132" i="12" l="1"/>
  <c r="A133" i="12" s="1"/>
  <c r="A134" i="12" s="1"/>
  <c r="A135" i="12" s="1"/>
  <c r="A136" i="12" s="1"/>
  <c r="A137" i="12" s="1"/>
  <c r="A138" i="12" s="1"/>
  <c r="A139" i="12" s="1"/>
  <c r="A140" i="12" s="1"/>
  <c r="A141" i="12" s="1"/>
  <c r="A142" i="12" s="1"/>
  <c r="A143" i="12" s="1"/>
  <c r="A144" i="12" s="1"/>
  <c r="A145" i="12" s="1"/>
  <c r="A146" i="12" s="1"/>
  <c r="A147" i="12" s="1"/>
  <c r="A148" i="12" s="1"/>
  <c r="A119" i="12"/>
  <c r="A120" i="12" s="1"/>
  <c r="A121" i="12" s="1"/>
  <c r="A122" i="12" s="1"/>
  <c r="A123" i="12" s="1"/>
  <c r="A124" i="12" s="1"/>
  <c r="A125" i="12" s="1"/>
  <c r="A126" i="12" s="1"/>
  <c r="A127" i="12" s="1"/>
  <c r="A96" i="12"/>
  <c r="A97" i="12" s="1"/>
  <c r="A98" i="12" s="1"/>
  <c r="A99" i="12" s="1"/>
  <c r="A100" i="12" s="1"/>
  <c r="A101" i="12" s="1"/>
  <c r="A102" i="12" s="1"/>
  <c r="A103" i="12" s="1"/>
  <c r="A104" i="12" s="1"/>
  <c r="A105" i="12" s="1"/>
  <c r="A106" i="12" s="1"/>
  <c r="A107" i="12" s="1"/>
  <c r="A108" i="12" s="1"/>
  <c r="A109" i="12" s="1"/>
  <c r="A110" i="12" s="1"/>
  <c r="A111" i="12" s="1"/>
  <c r="A112" i="12" s="1"/>
  <c r="A113" i="12" s="1"/>
  <c r="A114" i="12" s="1"/>
  <c r="A46" i="12"/>
  <c r="A47" i="12" s="1"/>
  <c r="A48" i="12" s="1"/>
  <c r="A49" i="12" s="1"/>
  <c r="A50" i="12" s="1"/>
  <c r="A51" i="12" s="1"/>
  <c r="A52" i="12" s="1"/>
  <c r="A53" i="12" s="1"/>
  <c r="A54" i="12" s="1"/>
  <c r="A55" i="12" s="1"/>
  <c r="A56" i="12" s="1"/>
  <c r="A57" i="12" s="1"/>
  <c r="A58" i="12" s="1"/>
  <c r="A59" i="12" s="1"/>
  <c r="A60" i="12" s="1"/>
  <c r="A61" i="12" s="1"/>
  <c r="A62" i="12" s="1"/>
  <c r="A35" i="12"/>
  <c r="A36" i="12" s="1"/>
  <c r="A37" i="12" s="1"/>
  <c r="A38" i="12" s="1"/>
  <c r="A39" i="12" s="1"/>
  <c r="A40" i="12" s="1"/>
  <c r="A41" i="12" s="1"/>
  <c r="A16" i="12"/>
  <c r="A17" i="12" s="1"/>
  <c r="A18" i="12" s="1"/>
  <c r="A19" i="12" s="1"/>
  <c r="A20" i="12" s="1"/>
  <c r="A21" i="12" s="1"/>
  <c r="A22" i="12" s="1"/>
  <c r="A23" i="12" s="1"/>
  <c r="A24" i="12" s="1"/>
  <c r="A25" i="12" s="1"/>
  <c r="A26" i="12" s="1"/>
  <c r="A27" i="12" s="1"/>
  <c r="A28" i="12" s="1"/>
  <c r="A29" i="12" s="1"/>
  <c r="A30" i="12" s="1"/>
  <c r="C270" i="12" l="1"/>
  <c r="C268" i="12"/>
  <c r="C260" i="12"/>
  <c r="C259" i="12"/>
  <c r="C258" i="12"/>
  <c r="C254" i="12"/>
  <c r="C253" i="12"/>
  <c r="C252" i="12"/>
  <c r="C251" i="12"/>
  <c r="C249" i="12" l="1"/>
  <c r="C248" i="12"/>
  <c r="C247" i="12"/>
  <c r="C243" i="12"/>
  <c r="C244" i="12" l="1"/>
  <c r="F316" i="12"/>
  <c r="F315" i="12"/>
  <c r="F282" i="12"/>
  <c r="F283" i="12"/>
  <c r="F317" i="12" l="1"/>
  <c r="C250" i="12"/>
  <c r="F280" i="12"/>
  <c r="F279" i="12"/>
  <c r="F278" i="12"/>
  <c r="F277" i="12"/>
  <c r="F274" i="12"/>
  <c r="F271" i="12"/>
  <c r="C264" i="12"/>
  <c r="F244" i="12"/>
  <c r="F243" i="12"/>
  <c r="F242" i="12"/>
  <c r="F239" i="12"/>
  <c r="C267" i="12" l="1"/>
  <c r="F183" i="12"/>
  <c r="F124" i="12"/>
  <c r="F16" i="12"/>
  <c r="F30" i="12"/>
  <c r="F29" i="12"/>
  <c r="F28" i="12"/>
  <c r="F27" i="12"/>
  <c r="F26" i="12"/>
  <c r="F25" i="12"/>
  <c r="F24" i="12"/>
  <c r="F23" i="12"/>
  <c r="F22" i="12"/>
  <c r="F21" i="12"/>
  <c r="F20" i="12"/>
  <c r="F19" i="12"/>
  <c r="F18" i="12"/>
  <c r="F17" i="12"/>
  <c r="F15" i="12"/>
  <c r="F31" i="12" l="1"/>
  <c r="F268" i="12" l="1"/>
  <c r="F186" i="12" l="1"/>
  <c r="F127" i="12"/>
  <c r="F41" i="12"/>
  <c r="F260" i="12" l="1"/>
  <c r="F255" i="12"/>
  <c r="F269" i="12" l="1"/>
  <c r="F253" i="12"/>
  <c r="F247" i="12"/>
  <c r="F265" i="12"/>
  <c r="F266" i="12"/>
  <c r="F248" i="12"/>
  <c r="F185" i="12"/>
  <c r="F126" i="12"/>
  <c r="F40" i="12"/>
  <c r="F250" i="12" l="1"/>
  <c r="F254" i="12"/>
  <c r="F270" i="12"/>
  <c r="F264" i="12"/>
  <c r="F267" i="12"/>
  <c r="F207" i="12"/>
  <c r="F206" i="12"/>
  <c r="F205" i="12"/>
  <c r="F204" i="12"/>
  <c r="F203" i="12"/>
  <c r="F202" i="12"/>
  <c r="F201" i="12"/>
  <c r="F200" i="12"/>
  <c r="F199" i="12"/>
  <c r="F198" i="12"/>
  <c r="F197" i="12"/>
  <c r="F196" i="12"/>
  <c r="F195" i="12"/>
  <c r="F194" i="12"/>
  <c r="F193" i="12"/>
  <c r="F148" i="12"/>
  <c r="F147" i="12"/>
  <c r="F146" i="12"/>
  <c r="F145" i="12"/>
  <c r="F144" i="12"/>
  <c r="F143" i="12"/>
  <c r="F142" i="12"/>
  <c r="F141" i="12"/>
  <c r="F140" i="12"/>
  <c r="F139" i="12"/>
  <c r="F138" i="12"/>
  <c r="F137" i="12"/>
  <c r="F136" i="12"/>
  <c r="F135" i="12"/>
  <c r="F134" i="12"/>
  <c r="F61" i="12"/>
  <c r="F60" i="12"/>
  <c r="F59" i="12"/>
  <c r="F58" i="12"/>
  <c r="F57" i="12"/>
  <c r="F56" i="12"/>
  <c r="F55" i="12"/>
  <c r="F54" i="12"/>
  <c r="F53" i="12"/>
  <c r="F52" i="12"/>
  <c r="F51" i="12"/>
  <c r="F50" i="12"/>
  <c r="F49" i="12"/>
  <c r="F48" i="12"/>
  <c r="F103" i="12"/>
  <c r="F249" i="12" l="1"/>
  <c r="F261" i="12"/>
  <c r="F39" i="12"/>
  <c r="F38" i="12"/>
  <c r="F37" i="12"/>
  <c r="F36" i="12"/>
  <c r="F35" i="12"/>
  <c r="F34" i="12"/>
  <c r="F184" i="12"/>
  <c r="F182" i="12"/>
  <c r="F181" i="12"/>
  <c r="F180" i="12"/>
  <c r="F179" i="12"/>
  <c r="F178" i="12"/>
  <c r="F177" i="12"/>
  <c r="F125" i="12"/>
  <c r="F123" i="12"/>
  <c r="F122" i="12"/>
  <c r="F121" i="12"/>
  <c r="F120" i="12"/>
  <c r="F119" i="12"/>
  <c r="F118" i="12"/>
  <c r="F105" i="12"/>
  <c r="F110" i="12"/>
  <c r="F111" i="12"/>
  <c r="F109" i="12"/>
  <c r="F108" i="12"/>
  <c r="F107" i="12"/>
  <c r="F106" i="12"/>
  <c r="F104" i="12"/>
  <c r="F128" i="12" l="1"/>
  <c r="F187" i="12"/>
  <c r="F42" i="12"/>
  <c r="F251" i="12"/>
  <c r="F252" i="12"/>
  <c r="F259" i="12"/>
  <c r="F258" i="12"/>
  <c r="F192" i="12"/>
  <c r="F191" i="12"/>
  <c r="F190" i="12"/>
  <c r="F133" i="12"/>
  <c r="F132" i="12"/>
  <c r="F131" i="12"/>
  <c r="F208" i="12" l="1"/>
  <c r="F284" i="12"/>
  <c r="F149" i="12"/>
  <c r="F47" i="12"/>
  <c r="F46" i="12"/>
  <c r="F45" i="12"/>
  <c r="F63" i="12" l="1"/>
  <c r="F90" i="12" s="1"/>
  <c r="F114" i="12"/>
  <c r="F113" i="12"/>
  <c r="F112" i="12"/>
  <c r="F102" i="12"/>
  <c r="F101" i="12"/>
  <c r="F100" i="12"/>
  <c r="F99" i="12"/>
  <c r="F98" i="12"/>
  <c r="F97" i="12"/>
  <c r="F96" i="12"/>
  <c r="F95" i="12"/>
  <c r="F115" i="12" l="1"/>
  <c r="F235" i="12" l="1"/>
  <c r="F319" i="12" s="1"/>
  <c r="F331" i="12" s="1"/>
  <c r="F325" i="12" l="1"/>
  <c r="F328" i="12"/>
  <c r="F324" i="12"/>
  <c r="F327" i="12"/>
  <c r="F323" i="12"/>
  <c r="F326" i="12"/>
  <c r="F330" i="12"/>
  <c r="F329" i="12" l="1"/>
  <c r="F335" i="12" s="1"/>
  <c r="F320" i="12" l="1"/>
  <c r="F337" i="12" s="1"/>
</calcChain>
</file>

<file path=xl/sharedStrings.xml><?xml version="1.0" encoding="utf-8"?>
<sst xmlns="http://schemas.openxmlformats.org/spreadsheetml/2006/main" count="502" uniqueCount="211">
  <si>
    <t>Partida</t>
  </si>
  <si>
    <t>P.U. (RD$)</t>
  </si>
  <si>
    <t>Valor (RD$)</t>
  </si>
  <si>
    <t>A</t>
  </si>
  <si>
    <t>Descripción</t>
  </si>
  <si>
    <t>Cantidad</t>
  </si>
  <si>
    <t>Und.</t>
  </si>
  <si>
    <t>SUB-TOTAL GENERAL</t>
  </si>
  <si>
    <t>TOTAL GASTOS INDIRECTOS</t>
  </si>
  <si>
    <t>GASTOS INDIRECTOS</t>
  </si>
  <si>
    <t>M</t>
  </si>
  <si>
    <t>SUBTOTAL FASE A</t>
  </si>
  <si>
    <t>VARIOS</t>
  </si>
  <si>
    <t xml:space="preserve">Ud </t>
  </si>
  <si>
    <t>Ud</t>
  </si>
  <si>
    <t>ITBIS 07-2007</t>
  </si>
  <si>
    <t>TOTAL A EJECUTAR EN RD$</t>
  </si>
  <si>
    <t>Estructura PR-208</t>
  </si>
  <si>
    <t>Estructura HA-100B</t>
  </si>
  <si>
    <t>Mano de obra eléctrica primaria (20%)</t>
  </si>
  <si>
    <t>Instalación de postes</t>
  </si>
  <si>
    <t>Hoyo para postes</t>
  </si>
  <si>
    <t>Hoyo para vientos</t>
  </si>
  <si>
    <t>Mano de obra eléctrica  secundaria (30%)</t>
  </si>
  <si>
    <t>Instalación de electrobomba (inc. grúa)</t>
  </si>
  <si>
    <t>Instalación manométrica completa</t>
  </si>
  <si>
    <t xml:space="preserve">Pintura de óxido azul para descarga </t>
  </si>
  <si>
    <t>Honorarios Profesionales</t>
  </si>
  <si>
    <t>Gastos de Transporte</t>
  </si>
  <si>
    <t>Seguros,Poliza y Fianzas</t>
  </si>
  <si>
    <t>Gastos  Administrativos</t>
  </si>
  <si>
    <t>Supervision de  Obra</t>
  </si>
  <si>
    <t>Ley 3-86</t>
  </si>
  <si>
    <t>Imprevistos</t>
  </si>
  <si>
    <t>Completivo Transporte de Postes</t>
  </si>
  <si>
    <t>Tramitación de Planos Eléctricos</t>
  </si>
  <si>
    <t>Interconexión con EDESUR</t>
  </si>
  <si>
    <t>CODIA</t>
  </si>
  <si>
    <t>Estructura PR-101</t>
  </si>
  <si>
    <t>Válvula de aire 11/2", instalación completa</t>
  </si>
  <si>
    <t>Ubicacion: PROVINCIA, AZUA</t>
  </si>
  <si>
    <t xml:space="preserve"> ELECTRIFICACIÓN PRIMARIA (POZOS No. 10 Y No.11)</t>
  </si>
  <si>
    <t>ELECTRIFICACIÓN SECUNDARIA (POZO No.11)</t>
  </si>
  <si>
    <t>EQUIPO DE BOMBEO (POZO No.10)</t>
  </si>
  <si>
    <t>EQUIPO DE BOMBEO (POZO No.11)</t>
  </si>
  <si>
    <t>Arrancador tipo soft-start para 150 HP, NEMA 3R</t>
  </si>
  <si>
    <t>Suministro de electrobomba tipo turbina de eje vertical de 1400 GPM vs 524' TDH, 180 pies profundidad de columna mas tazones con motor eléctrico de 250 HP, 460 VOLTS, 3Ø'', 1,770 RPM, tipo intemperie.</t>
  </si>
  <si>
    <t>Arrancador tipo soft-start para 250 HP, NEMA 3R</t>
  </si>
  <si>
    <t>Suministro de electrobomba tipo turbina de eje vertical de 650 GPM vs 588' TDH, 185 pies profundidad de columna mas tazones con motor eléctrico de 150 HP, 460 VOLTS, 3Ø'', 1,770 RPM, tipo intemperie.</t>
  </si>
  <si>
    <t>Suministro de electrobomba tipo turbina de eje vertical de 1250 GPM vs 519' TDH, 185 pies profundidad de columna mas tazones con motor eléctrico de 250 HP, 460 VOLTS, 3Ø'', 1,770 RPM, tipo intemperie.</t>
  </si>
  <si>
    <t>Estructura MT-404</t>
  </si>
  <si>
    <t>Transformador  tipo pad mounted de 225 KVA, 3Ø, 12470-7200/240-480v sumergido en aceite</t>
  </si>
  <si>
    <t>Conos de alivio exterior</t>
  </si>
  <si>
    <t>Conos de alivio interior</t>
  </si>
  <si>
    <t>Pararrayo de 9kv</t>
  </si>
  <si>
    <t>Cut-out de 100 amp., 15kv</t>
  </si>
  <si>
    <t xml:space="preserve">Alimentador eléctrico desde cut-out hasta transformador tipo pad mounted, compuesto por 3 conductores eléctricos URD No. 1/0  a 33 % concentrico en tuberías IMC y PVC de Ø4", incluye accesorios.  </t>
  </si>
  <si>
    <t xml:space="preserve">Alimentador eléctrico desde transformador hasta main breaker, compuesto por 6 conductores eléctricos THW No. 3/0 (f), 1 conductor eléctrico THW No.2/0 (n) y 1 conductor eléctrico HDB No.2 a 7 hilos trenzados (t) en tubería IMC de Ø3" incluye accesorios. </t>
  </si>
  <si>
    <t>Main breaker 350 amp, 460 volts, 3ø, enclosure NEMA 3R</t>
  </si>
  <si>
    <t xml:space="preserve">Alimentador eléctrico desde main breaker hasta arrancador suave, compuesto por 6 conductores eléctricos THW No. 3/0 (f), 1 conductor eléctrico THW No.2/0 (n) y 1 conductor eléctrico HDB No.2 a 7 hilos trenzados (t) en tubería EMT de Ø3" incluye accesorios. </t>
  </si>
  <si>
    <t xml:space="preserve">Alimentador eléctrico desde arrancador suave hasta motor eléctrico de electrobomba compuesto por 3 conductor eléctrico THW No.4/0 y 1 conductor electrico HDB No.2 a 7 hilos tranzados en tuberías EMT, PVC y L.T. de Ø3"  </t>
  </si>
  <si>
    <t xml:space="preserve">Alimentador eléctrico desde main breaker hasta transformador seco y panel de breakers para servicios, compuesto por 2 conductores eléctricos THW No. 10 en tubería L.T de Ø3/4" incluye accesorios. </t>
  </si>
  <si>
    <t>Postes en H.A,V 40´ 800 daN</t>
  </si>
  <si>
    <t>Postes en H.A,V 40´ 500 daN</t>
  </si>
  <si>
    <t>Estructura MT-401</t>
  </si>
  <si>
    <t>Estructura MT-405</t>
  </si>
  <si>
    <t>Alambre AAAC No.2/0</t>
  </si>
  <si>
    <t>pies</t>
  </si>
  <si>
    <t>Transformador  tipo pad mounted de 500 KVA, 3Ø, 12470-7200/240-480v sumergido en aceite</t>
  </si>
  <si>
    <t xml:space="preserve">Alimentador eléctrico desde transformador hasta main breaker, compuesto por 9 conductores eléctricos THW No. 4/0 (f), 1 conductor eléctrico THW No.4/0 (n) y 1 conductor eléctrico HDB No.2/0 a 7 hilos trenzados (t) en tubería IMC de Ø4" incluye accesorios. </t>
  </si>
  <si>
    <t xml:space="preserve">Alimentador eléctrico desde main breaker hasta arrancador suave, compuesto por 9 conductores eléctricos THW No. 4/0 (f), 1 conductor eléctrico THW No.4/0 (n) y 1 conductor eléctrico HDB No.2/0 a 7 hilos trenzados (t) en tubería EMT de Ø4" incluye accesorios. </t>
  </si>
  <si>
    <t xml:space="preserve">Alimentador eléctrico desde arrancador suave hasta motor eléctrico de electrobomba compuesto por 6 conductor eléctrico THW No.4/0 y 1 conductor electrico HDB No.2/0 a 7 hilos tranzados en tuberías EMT, PVC y L.T. de Ø3"  </t>
  </si>
  <si>
    <t>Main breaker 700 amp, 460 volts, 3ø, enclosure NEMA 3R</t>
  </si>
  <si>
    <t>Sistema de aterrizaje (inc. Electrodos y cable de cobre desnudo No.2/0)</t>
  </si>
  <si>
    <t>Estructura AP-103</t>
  </si>
  <si>
    <t xml:space="preserve">Base en H.A. para electrobomba </t>
  </si>
  <si>
    <t>Construcción de descarga de Ø8"</t>
  </si>
  <si>
    <t>Junta dreseer de Ø8''</t>
  </si>
  <si>
    <t>Niples plantillados en un extremo Ø8'' x 12'' en acero</t>
  </si>
  <si>
    <t>Válvula check horizontal de Ø8'' a 200 PSI</t>
  </si>
  <si>
    <t>Tee platillada Ø8'' x Ø6'', acero</t>
  </si>
  <si>
    <t>Válvula de compuerta vástago ascendente de Ø8'' platillada 200 PSI.</t>
  </si>
  <si>
    <t>Válvula de compuerta vástago ascendente de Ø6'' platillada, 200 PSI. Para descarga libre</t>
  </si>
  <si>
    <t>Niples plantillados en un extremo Ø6'' x 12'' para descarga libre</t>
  </si>
  <si>
    <t xml:space="preserve">Zeta para interconectar a linea de impulsion (incluye 2 codo de Ø8" x 45) </t>
  </si>
  <si>
    <t>Soporte de H.A. para valvula</t>
  </si>
  <si>
    <t>Anclaje de H.A. para codo</t>
  </si>
  <si>
    <t>Registro en bloque de 6" para eléctricos (0.6*0.6*0.6)</t>
  </si>
  <si>
    <t>ZONA : II</t>
  </si>
  <si>
    <t>Postes en H.A,V 35´ 500 daN</t>
  </si>
  <si>
    <t>Alambre AAAC No.1/0</t>
  </si>
  <si>
    <t>Transformador seco de 5KVA, 460/120-240 volts.</t>
  </si>
  <si>
    <t>CASA DE CONTROL</t>
  </si>
  <si>
    <t>Replanteo</t>
  </si>
  <si>
    <t>PA</t>
  </si>
  <si>
    <t>MOVIMIENTO DE TIERRA:</t>
  </si>
  <si>
    <t>Excavación material compacto a mano</t>
  </si>
  <si>
    <t>Relleno compactado  a mano con material producto de excavación</t>
  </si>
  <si>
    <t>Bote de material con camión (distancia=5.0km) incluye esparcimiento en botadero</t>
  </si>
  <si>
    <t>HORMIGON ARMADO EN FC'= 210 KG/CM2 :</t>
  </si>
  <si>
    <t>Zapata de muro - 0.89 qq/m3</t>
  </si>
  <si>
    <t>Losa de techo  e=0.15  0.98 qq/m3</t>
  </si>
  <si>
    <t>Piso c/malla electrosaldada (Inc. pulido)</t>
  </si>
  <si>
    <t>MURO DE BLOQUES:</t>
  </si>
  <si>
    <t>Calado tipo Ventana</t>
  </si>
  <si>
    <t>Antepecho</t>
  </si>
  <si>
    <t>TERMINACION DE SUPERFICIE:</t>
  </si>
  <si>
    <t>Fraguache</t>
  </si>
  <si>
    <t>Pañete interior (incluye techo)</t>
  </si>
  <si>
    <t>Pañete exterior</t>
  </si>
  <si>
    <t>Fino losa de techo</t>
  </si>
  <si>
    <t>Pintura acrilica (incluye base blanca)</t>
  </si>
  <si>
    <t>Cantos y Mochetas</t>
  </si>
  <si>
    <t xml:space="preserve">Desagüe de techo  Ø3" </t>
  </si>
  <si>
    <t>SUMINISTRO E INSTALACIÓN DE:</t>
  </si>
  <si>
    <t>INSTALACIONES ELÉCTRICAS:</t>
  </si>
  <si>
    <t xml:space="preserve">Salidas Cenitales </t>
  </si>
  <si>
    <t>Salida Tomacorrientes, 120 V doble</t>
  </si>
  <si>
    <t>B</t>
  </si>
  <si>
    <t>C</t>
  </si>
  <si>
    <t>Viga B.N.P  0.20 x 0.15  2.81 qq/m3</t>
  </si>
  <si>
    <t>Viga perimetral   0.20 x 0.25    2.65 qq/m3</t>
  </si>
  <si>
    <t>Columna BNP 0.20 x 0.20 x 0.40   11.30qq/m3</t>
  </si>
  <si>
    <t>Puerta  Everdor  (2.20 X 1.00) M</t>
  </si>
  <si>
    <t>Salida Panel de Distribución de 4/8 espacio  c/breakers</t>
  </si>
  <si>
    <t>Salida Interruptore triple</t>
  </si>
  <si>
    <t>limpieza general</t>
  </si>
  <si>
    <t>Logo y letrero INAPA</t>
  </si>
  <si>
    <t>Z</t>
  </si>
  <si>
    <t>SUB-TOTAL Z</t>
  </si>
  <si>
    <t>Columna 0.20 x 0.20 x2.18  6.80qq/m3</t>
  </si>
  <si>
    <t>Viga 1, 0.47 x 0.20  2.65 qq/m3</t>
  </si>
  <si>
    <t>De 6" B.N.P Ø3/8" @ 0.60 m</t>
  </si>
  <si>
    <t>De 6" S.N.P Ø3/8" @ 0.60 m</t>
  </si>
  <si>
    <t>M³N</t>
  </si>
  <si>
    <t>M³C</t>
  </si>
  <si>
    <t>M³E</t>
  </si>
  <si>
    <t>M³</t>
  </si>
  <si>
    <t>M²</t>
  </si>
  <si>
    <t>I</t>
  </si>
  <si>
    <t>SUB-TOTAL I</t>
  </si>
  <si>
    <t xml:space="preserve"> ELECTRIFICACIÓN EQUIPAMIENTO (POZO No. 9)</t>
  </si>
  <si>
    <t xml:space="preserve"> ELECTRIFICACIÓN PRIMARIA</t>
  </si>
  <si>
    <t xml:space="preserve">ELECTRIFICACIÓN SECUNDARIA </t>
  </si>
  <si>
    <t>II</t>
  </si>
  <si>
    <t>SUB-TOTAL II</t>
  </si>
  <si>
    <t>III</t>
  </si>
  <si>
    <t>SUB-TOTAL III</t>
  </si>
  <si>
    <t xml:space="preserve">EQUIPO DE BOMBEO </t>
  </si>
  <si>
    <t xml:space="preserve"> ELECTRIFICACIÓN EQUIPAMIENTO  (POZOS No. 10 Y No.11)</t>
  </si>
  <si>
    <t>ELECTRIFICACIÓN SECUNDARIA  (POZOS No. 10)</t>
  </si>
  <si>
    <t>IV</t>
  </si>
  <si>
    <t>V</t>
  </si>
  <si>
    <t>SUB-TOTAL V</t>
  </si>
  <si>
    <t>Zapata de Columnas Z1- 1.05 qq/m3</t>
  </si>
  <si>
    <t>Zabaleta de techo</t>
  </si>
  <si>
    <t>SUB-TOTAL  FASE C</t>
  </si>
  <si>
    <t>Meses</t>
  </si>
  <si>
    <t>Campamento (incluye alquiler de casa  o solar con caseta de materiales con (un) baño móvil)</t>
  </si>
  <si>
    <t xml:space="preserve">INTERCONEXIÓN DE POZO A LÍNEA EXISTENTE DE Ø20" L.J. </t>
  </si>
  <si>
    <t xml:space="preserve">MOVIMIENTO DE TIERRA PARA INTERCONEXION DE TUBERIA </t>
  </si>
  <si>
    <t>Retropala de 80 H.P.o similar</t>
  </si>
  <si>
    <t>Hr</t>
  </si>
  <si>
    <t>Compactador mecánico (maquito), incluye personal y combustible</t>
  </si>
  <si>
    <t>Viaje</t>
  </si>
  <si>
    <t xml:space="preserve">CORTE DE TUBERÍA </t>
  </si>
  <si>
    <t>Corte de tuberia de Ø 20" L.J. (Incluye personal, equipos, materiales y herramientas)</t>
  </si>
  <si>
    <t xml:space="preserve">SUMINISTRO DE TUBERÍA </t>
  </si>
  <si>
    <t>De Ø20" ACERO SCH-20</t>
  </si>
  <si>
    <t>De Ø12" ACERO SCH-30</t>
  </si>
  <si>
    <t xml:space="preserve">SUMINISTRO DE PIEZAS ESPECIALES </t>
  </si>
  <si>
    <t>Suministro de Yee de 20" X 12" Acerro  SCH-20</t>
  </si>
  <si>
    <t>Suministro de reduccion invertida de Ø 12" x 8"</t>
  </si>
  <si>
    <t xml:space="preserve">Adaptador L.J - Acero de Ø 20" </t>
  </si>
  <si>
    <t xml:space="preserve">COLOCACIÓN DE TUBERÍA Y PIEZAS ESPECIALES </t>
  </si>
  <si>
    <t>Colocación de tubería y piezas, (incluye equipos, materiales, herramientas y personal)</t>
  </si>
  <si>
    <t>Dia</t>
  </si>
  <si>
    <t>LIMPIEZA FINAL</t>
  </si>
  <si>
    <t>SUBTOTAL IV</t>
  </si>
  <si>
    <r>
      <t>Bote de material con camion de ( 6.00 m</t>
    </r>
    <r>
      <rPr>
        <vertAlign val="superscript"/>
        <sz val="10"/>
        <rFont val="Arial"/>
        <family val="2"/>
      </rPr>
      <t>3</t>
    </r>
    <r>
      <rPr>
        <sz val="10"/>
        <rFont val="Arial"/>
        <family val="2"/>
      </rPr>
      <t>)</t>
    </r>
  </si>
  <si>
    <t xml:space="preserve">INTERCONEXIÓN DE POZO  (POZO No.10) A LÍNEA EXISTENTE DE Ø20" L.J. </t>
  </si>
  <si>
    <t>VI</t>
  </si>
  <si>
    <t>SUB-TOTAL VI</t>
  </si>
  <si>
    <t>VII</t>
  </si>
  <si>
    <t>SUBTOTAL VII</t>
  </si>
  <si>
    <t>SUBTOTAL FASE  B</t>
  </si>
  <si>
    <t>XIII</t>
  </si>
  <si>
    <t xml:space="preserve">Bote de material con camión D= 5 km,( inc. Esparcimiento en lugar de botadero), sujeto aprovacion de supervision </t>
  </si>
  <si>
    <r>
      <t>M</t>
    </r>
    <r>
      <rPr>
        <vertAlign val="superscript"/>
        <sz val="10"/>
        <rFont val="Arial"/>
        <family val="2"/>
      </rPr>
      <t>3</t>
    </r>
    <r>
      <rPr>
        <sz val="10"/>
        <rFont val="Arial"/>
        <family val="2"/>
      </rPr>
      <t>E</t>
    </r>
  </si>
  <si>
    <r>
      <t>M</t>
    </r>
    <r>
      <rPr>
        <vertAlign val="superscript"/>
        <sz val="10"/>
        <rFont val="Arial"/>
        <family val="2"/>
      </rPr>
      <t>3</t>
    </r>
    <r>
      <rPr>
        <sz val="10"/>
        <rFont val="Arial"/>
        <family val="2"/>
      </rPr>
      <t>N</t>
    </r>
  </si>
  <si>
    <t>Relleno compactado C/compactador mecánico en capa de 0.20 m</t>
  </si>
  <si>
    <r>
      <t>M</t>
    </r>
    <r>
      <rPr>
        <vertAlign val="superscript"/>
        <sz val="10"/>
        <rFont val="Arial"/>
        <family val="2"/>
      </rPr>
      <t>3</t>
    </r>
    <r>
      <rPr>
        <sz val="10"/>
        <rFont val="Arial"/>
        <family val="2"/>
      </rPr>
      <t>C</t>
    </r>
  </si>
  <si>
    <t>SUMINISTRO DE TUBERÍAS:</t>
  </si>
  <si>
    <t xml:space="preserve"> COLOCACIÓN  DE TUBERÍAS:</t>
  </si>
  <si>
    <r>
      <rPr>
        <b/>
        <sz val="10"/>
        <rFont val="Arial"/>
        <family val="2"/>
      </rPr>
      <t>LIMPIEZA CONTINUA Y  FINAL</t>
    </r>
    <r>
      <rPr>
        <sz val="10"/>
        <rFont val="Arial"/>
        <family val="2"/>
      </rPr>
      <t xml:space="preserve"> (Incluye obreros, camión y herramientas menores) </t>
    </r>
  </si>
  <si>
    <t>SUB - TOTAL XIII</t>
  </si>
  <si>
    <t xml:space="preserve">Replanteo  </t>
  </si>
  <si>
    <t>LÍNEA DE IMPULSIÓN DE Ø20" ACERO SCH-20 A COLOCAR,       P/ INTERCONECTAR LOS POZOS 6(EXIST.) Y 9, 10 Y 11 (NUEVOS).</t>
  </si>
  <si>
    <t xml:space="preserve">Excavación material compacto C/equipo </t>
  </si>
  <si>
    <t xml:space="preserve">MOVIMIENTO DE TIERRA </t>
  </si>
  <si>
    <t>De Ø20’’ ACERO SCH-20</t>
  </si>
  <si>
    <t xml:space="preserve">SUMINISTRO Y COLOCACIÓN DE PIEZAS ESPECIALES   ACERO C/PROTECCIÓN ANTICORROSIVA </t>
  </si>
  <si>
    <t>Codo de 20" X 65° Acero SCH-20</t>
  </si>
  <si>
    <t>Codo de 20" X 45° Acero SCH-20</t>
  </si>
  <si>
    <t>Codo de 20" X 40° Acero SCH-20</t>
  </si>
  <si>
    <t>Codo de 20" X 35° Acero SCH-20</t>
  </si>
  <si>
    <t>Codo de 20" X 25° Acero SCH-20</t>
  </si>
  <si>
    <t>Reduccion de Ø 12" x 12" Acero SCH-20</t>
  </si>
  <si>
    <t xml:space="preserve">ANCLAJE H.A. PARA PIEZAS </t>
  </si>
  <si>
    <t>Valla anunciando obra 10' x 8' impresión full color conteniendo logo de INAPA, nombre de proyecto y contratista. estructura en tubos galvanizados 11/2"x 11/2" y soportes en tubo cuadrado 4" x 4"</t>
  </si>
  <si>
    <t>Listad de Partida: EQUIPAMIENTO CAMPO DE POZOS  ACUEDUCTO AZUA, PROVINCIA AZUA SNIP: 14816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</si>
</sst>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44" formatCode="_(&quot;$&quot;* #,##0.00_);_(&quot;$&quot;* \(#,##0.00\);_(&quot;$&quot;* &quot;-&quot;??_);_(@_)"/>
    <numFmt numFmtId="43" formatCode="_(* #,##0.00_);_(* \(#,##0.00\);_(* &quot;-&quot;??_);_(@_)"/>
    <numFmt numFmtId="164" formatCode="#,##0.00\ &quot;€&quot;;[Red]\-#,##0.00\ &quot;€&quot;"/>
    <numFmt numFmtId="165" formatCode="_-* #,##0.00\ &quot;€&quot;_-;\-* #,##0.00\ &quot;€&quot;_-;_-* &quot;-&quot;??\ &quot;€&quot;_-;_-@_-"/>
    <numFmt numFmtId="166" formatCode="_-* #,##0.00_-;\-* #,##0.00_-;_-* &quot;-&quot;??_-;_-@_-"/>
    <numFmt numFmtId="167" formatCode="_-* #,##0\ _€_-;\-* #,##0\ _€_-;_-* &quot;-&quot;\ _€_-;_-@_-"/>
    <numFmt numFmtId="168" formatCode="_-* #,##0.00\ _€_-;\-* #,##0.00\ _€_-;_-* &quot;-&quot;??\ _€_-;_-@_-"/>
    <numFmt numFmtId="169" formatCode="General_)"/>
    <numFmt numFmtId="170" formatCode="#,##0.00_ ;\-#,##0.00\ "/>
    <numFmt numFmtId="171" formatCode="0.0"/>
    <numFmt numFmtId="172" formatCode="#,##0.00;[Red]#,##0.00"/>
    <numFmt numFmtId="173" formatCode="0.00_)"/>
    <numFmt numFmtId="174" formatCode="0.000"/>
    <numFmt numFmtId="175" formatCode="_-[$€-2]* #,##0.00_-;\-[$€-2]* #,##0.00_-;_-[$€-2]* &quot;-&quot;??_-"/>
    <numFmt numFmtId="176" formatCode="_([$€]* #,##0.00_);_([$€]* \(#,##0.00\);_([$€]* &quot;-&quot;??_);_(@_)"/>
    <numFmt numFmtId="177" formatCode="#."/>
    <numFmt numFmtId="178" formatCode="&quot;$&quot;#,##0.00;[Red]\-&quot;$&quot;#,##0.00"/>
    <numFmt numFmtId="179" formatCode="_-* #,##0.00\ &quot;Pts&quot;_-;\-* #,##0.00\ &quot;Pts&quot;_-;_-* &quot;-&quot;??\ &quot;Pts&quot;_-;_-@_-"/>
    <numFmt numFmtId="180" formatCode="_-* #,##0.00\ _P_t_s_-;\-* #,##0.00\ _P_t_s_-;_-* &quot;-&quot;??\ _P_t_s_-;_-@_-"/>
    <numFmt numFmtId="181" formatCode="_(* #,##0.00_);_(* \(#,##0.00\);_(* \-??_);_(@_)"/>
    <numFmt numFmtId="182" formatCode="#,##0.0\ _€;\-#,##0.0\ _€"/>
    <numFmt numFmtId="183" formatCode="#,##0.0"/>
    <numFmt numFmtId="184" formatCode="&quot;Sí&quot;;&quot;Sí&quot;;&quot;No&quot;"/>
    <numFmt numFmtId="185" formatCode="#.0"/>
    <numFmt numFmtId="186" formatCode="0.00;[Red]0.00"/>
    <numFmt numFmtId="187" formatCode="0.0%"/>
    <numFmt numFmtId="188" formatCode="_(* #,##0.0_);_(* \(#,##0.0\);_(* &quot;-&quot;??_);_(@_)"/>
    <numFmt numFmtId="189" formatCode="#,##0.0_);\(#,##0.0\)"/>
    <numFmt numFmtId="190" formatCode="#,##0\ _€;\-#,##0\ _€"/>
    <numFmt numFmtId="191" formatCode="#,##0_ ;\-#,##0\ "/>
    <numFmt numFmtId="192" formatCode="[$RD$-1C0A]#,##0.00"/>
  </numFmts>
  <fonts count="46"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1"/>
      <color indexed="8"/>
      <name val="Calibri"/>
      <family val="2"/>
    </font>
    <font>
      <sz val="10"/>
      <name val="Times New Roman"/>
      <family val="1"/>
    </font>
    <font>
      <sz val="12"/>
      <name val="Courier"/>
      <family val="3"/>
    </font>
    <font>
      <sz val="11"/>
      <color indexed="9"/>
      <name val="Calibri"/>
      <family val="2"/>
    </font>
    <font>
      <sz val="11"/>
      <color indexed="17"/>
      <name val="Calibri"/>
      <family val="2"/>
    </font>
    <font>
      <b/>
      <sz val="11"/>
      <color indexed="9"/>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sz val="10"/>
      <name val="Courier"/>
      <family val="3"/>
    </font>
    <font>
      <sz val="11"/>
      <color indexed="16"/>
      <name val="Calibri"/>
      <family val="2"/>
    </font>
    <font>
      <b/>
      <sz val="11"/>
      <color indexed="10"/>
      <name val="Calibri"/>
      <family val="2"/>
    </font>
    <font>
      <b/>
      <sz val="11"/>
      <color indexed="19"/>
      <name val="Calibri"/>
      <family val="2"/>
    </font>
    <font>
      <b/>
      <sz val="1"/>
      <color indexed="16"/>
      <name val="Courier"/>
      <family val="3"/>
    </font>
    <font>
      <sz val="1"/>
      <color indexed="16"/>
      <name val="Courier"/>
      <family val="3"/>
    </font>
    <font>
      <b/>
      <sz val="15"/>
      <color indexed="62"/>
      <name val="Calibri"/>
      <family val="2"/>
    </font>
    <font>
      <b/>
      <sz val="13"/>
      <color indexed="62"/>
      <name val="Calibri"/>
      <family val="2"/>
    </font>
    <font>
      <b/>
      <sz val="11"/>
      <color indexed="62"/>
      <name val="Calibri"/>
      <family val="2"/>
    </font>
    <font>
      <sz val="11"/>
      <color indexed="63"/>
      <name val="Calibri"/>
      <family val="2"/>
    </font>
    <font>
      <sz val="11"/>
      <color indexed="19"/>
      <name val="Calibri"/>
      <family val="2"/>
    </font>
    <font>
      <b/>
      <i/>
      <sz val="16"/>
      <name val="Helv"/>
    </font>
    <font>
      <b/>
      <sz val="18"/>
      <color indexed="62"/>
      <name val="Cambria"/>
      <family val="2"/>
    </font>
    <font>
      <b/>
      <sz val="10"/>
      <name val="Arial"/>
      <family val="2"/>
    </font>
    <font>
      <sz val="10"/>
      <color indexed="8"/>
      <name val="Arial"/>
      <family val="2"/>
    </font>
    <font>
      <b/>
      <sz val="10"/>
      <color indexed="8"/>
      <name val="Arial"/>
      <family val="2"/>
    </font>
    <font>
      <u/>
      <sz val="11"/>
      <color indexed="12"/>
      <name val="Calibri"/>
      <family val="2"/>
    </font>
    <font>
      <sz val="11"/>
      <color theme="1"/>
      <name val="Calibri"/>
      <family val="2"/>
      <scheme val="minor"/>
    </font>
    <font>
      <sz val="12"/>
      <name val="Arial"/>
      <family val="2"/>
    </font>
    <font>
      <sz val="10"/>
      <color theme="1"/>
      <name val="Arial"/>
      <family val="2"/>
    </font>
    <font>
      <sz val="10"/>
      <name val="Arial"/>
      <family val="2"/>
    </font>
    <font>
      <sz val="10"/>
      <color rgb="FFFF0000"/>
      <name val="Arial"/>
      <family val="2"/>
    </font>
    <font>
      <vertAlign val="superscript"/>
      <sz val="10"/>
      <name val="Arial"/>
      <family val="2"/>
    </font>
    <font>
      <sz val="10.5"/>
      <name val="Arial"/>
      <family val="2"/>
    </font>
    <font>
      <sz val="10"/>
      <name val="Calibri"/>
      <family val="2"/>
      <scheme val="minor"/>
    </font>
    <font>
      <i/>
      <sz val="10"/>
      <name val="Arial"/>
      <family val="2"/>
    </font>
    <font>
      <sz val="10"/>
      <color indexed="63"/>
      <name val="Arial"/>
      <family val="2"/>
    </font>
    <font>
      <b/>
      <sz val="10"/>
      <color theme="1"/>
      <name val="Arial"/>
      <family val="2"/>
    </font>
  </fonts>
  <fills count="4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30"/>
        <bgColor indexed="30"/>
      </patternFill>
    </fill>
    <fill>
      <patternFill patternType="solid">
        <fgColor indexed="22"/>
        <bgColor indexed="22"/>
      </patternFill>
    </fill>
    <fill>
      <patternFill patternType="solid">
        <fgColor indexed="55"/>
        <bgColor indexed="55"/>
      </patternFill>
    </fill>
    <fill>
      <patternFill patternType="solid">
        <fgColor indexed="53"/>
        <bgColor indexed="53"/>
      </patternFill>
    </fill>
    <fill>
      <patternFill patternType="solid">
        <fgColor indexed="51"/>
        <bgColor indexed="51"/>
      </patternFill>
    </fill>
    <fill>
      <patternFill patternType="solid">
        <fgColor indexed="54"/>
      </patternFill>
    </fill>
    <fill>
      <patternFill patternType="solid">
        <fgColor indexed="45"/>
        <bgColor indexed="45"/>
      </patternFill>
    </fill>
    <fill>
      <patternFill patternType="solid">
        <fgColor indexed="54"/>
        <bgColor indexed="54"/>
      </patternFill>
    </fill>
    <fill>
      <patternFill patternType="solid">
        <fgColor indexed="49"/>
        <bgColor indexed="49"/>
      </patternFill>
    </fill>
    <fill>
      <patternFill patternType="solid">
        <fgColor indexed="10"/>
      </patternFill>
    </fill>
    <fill>
      <patternFill patternType="solid">
        <fgColor indexed="26"/>
        <bgColor indexed="26"/>
      </patternFill>
    </fill>
    <fill>
      <patternFill patternType="solid">
        <fgColor indexed="43"/>
        <bgColor indexed="43"/>
      </patternFill>
    </fill>
    <fill>
      <patternFill patternType="solid">
        <fgColor indexed="29"/>
        <bgColor indexed="29"/>
      </patternFill>
    </fill>
    <fill>
      <patternFill patternType="solid">
        <fgColor indexed="9"/>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2"/>
        <bgColor indexed="42"/>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rgb="FF000000"/>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30"/>
      </bottom>
      <diagonal/>
    </border>
    <border>
      <left/>
      <right/>
      <top/>
      <bottom style="thick">
        <color indexed="27"/>
      </bottom>
      <diagonal/>
    </border>
    <border>
      <left/>
      <right/>
      <top/>
      <bottom style="thick">
        <color indexed="44"/>
      </bottom>
      <diagonal/>
    </border>
    <border>
      <left/>
      <right/>
      <top/>
      <bottom style="medium">
        <color indexed="27"/>
      </bottom>
      <diagonal/>
    </border>
    <border>
      <left/>
      <right/>
      <top/>
      <bottom style="double">
        <color indexed="10"/>
      </bottom>
      <diagonal/>
    </border>
    <border>
      <left/>
      <right/>
      <top/>
      <bottom style="double">
        <color indexed="2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30"/>
      </top>
      <bottom style="double">
        <color indexed="3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s>
  <cellStyleXfs count="16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9" fillId="6"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0"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2"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9" fillId="16"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6" fillId="14" borderId="0" applyNumberFormat="0" applyBorder="0" applyAlignment="0" applyProtection="0"/>
    <xf numFmtId="0" fontId="6"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13" fillId="8" borderId="0" applyNumberFormat="0" applyBorder="0" applyAlignment="0" applyProtection="0"/>
    <xf numFmtId="0" fontId="19" fillId="27" borderId="0" applyNumberFormat="0" applyBorder="0" applyAlignment="0" applyProtection="0"/>
    <xf numFmtId="0" fontId="20" fillId="30" borderId="1" applyNumberFormat="0" applyAlignment="0" applyProtection="0"/>
    <xf numFmtId="0" fontId="21" fillId="31" borderId="1" applyNumberFormat="0" applyAlignment="0" applyProtection="0"/>
    <xf numFmtId="0" fontId="11" fillId="32" borderId="2" applyNumberFormat="0" applyAlignment="0" applyProtection="0"/>
    <xf numFmtId="0" fontId="11" fillId="19" borderId="2" applyNumberFormat="0" applyAlignment="0" applyProtection="0"/>
    <xf numFmtId="43" fontId="4" fillId="0" borderId="0" applyFont="0" applyFill="0" applyBorder="0" applyAlignment="0" applyProtection="0"/>
    <xf numFmtId="167" fontId="4" fillId="0" borderId="0" applyFont="0" applyFill="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175" fontId="4" fillId="0" borderId="0" applyFont="0" applyFill="0" applyBorder="0" applyAlignment="0" applyProtection="0"/>
    <xf numFmtId="176" fontId="4" fillId="0" borderId="0" applyFont="0" applyFill="0" applyBorder="0" applyAlignment="0" applyProtection="0"/>
    <xf numFmtId="0" fontId="16" fillId="0" borderId="0" applyNumberFormat="0" applyFill="0" applyBorder="0" applyAlignment="0" applyProtection="0"/>
    <xf numFmtId="177" fontId="22"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177" fontId="23" fillId="0" borderId="0">
      <protection locked="0"/>
    </xf>
    <xf numFmtId="0" fontId="10" fillId="6" borderId="0" applyNumberFormat="0" applyBorder="0" applyAlignment="0" applyProtection="0"/>
    <xf numFmtId="0" fontId="10" fillId="36" borderId="0" applyNumberFormat="0" applyBorder="0" applyAlignment="0" applyProtection="0"/>
    <xf numFmtId="0" fontId="24"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34" fillId="0" borderId="0" applyNumberFormat="0" applyFill="0" applyBorder="0" applyAlignment="0" applyProtection="0">
      <alignment vertical="top"/>
      <protection locked="0"/>
    </xf>
    <xf numFmtId="0" fontId="12" fillId="9" borderId="1" applyNumberFormat="0" applyAlignment="0" applyProtection="0"/>
    <xf numFmtId="0" fontId="27" fillId="28" borderId="1" applyNumberFormat="0" applyAlignment="0" applyProtection="0"/>
    <xf numFmtId="0" fontId="15" fillId="0" borderId="8" applyNumberFormat="0" applyFill="0" applyAlignment="0" applyProtection="0"/>
    <xf numFmtId="0" fontId="28" fillId="0" borderId="9" applyNumberFormat="0" applyFill="0" applyAlignment="0" applyProtection="0"/>
    <xf numFmtId="168" fontId="3" fillId="0" borderId="0" applyFont="0" applyFill="0" applyBorder="0" applyAlignment="0" applyProtection="0"/>
    <xf numFmtId="43" fontId="6" fillId="0" borderId="0" applyFont="0" applyFill="0" applyBorder="0" applyAlignment="0" applyProtection="0"/>
    <xf numFmtId="178" fontId="4" fillId="0" borderId="0" applyFont="0" applyFill="0" applyBorder="0" applyAlignment="0" applyProtection="0"/>
    <xf numFmtId="166" fontId="4" fillId="0" borderId="0" applyFont="0" applyFill="0" applyBorder="0" applyAlignment="0" applyProtection="0"/>
    <xf numFmtId="179" fontId="4"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81" fontId="4" fillId="0" borderId="0" applyFill="0" applyBorder="0" applyAlignment="0" applyProtection="0"/>
    <xf numFmtId="174" fontId="4" fillId="0" borderId="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28" fillId="28" borderId="0" applyNumberFormat="0" applyBorder="0" applyAlignment="0" applyProtection="0"/>
    <xf numFmtId="0" fontId="18" fillId="0" borderId="0"/>
    <xf numFmtId="173" fontId="29" fillId="0" borderId="0"/>
    <xf numFmtId="0" fontId="4" fillId="0" borderId="0"/>
    <xf numFmtId="0" fontId="4" fillId="0" borderId="0"/>
    <xf numFmtId="0" fontId="4" fillId="0" borderId="0"/>
    <xf numFmtId="0" fontId="4" fillId="0" borderId="0"/>
    <xf numFmtId="0" fontId="4" fillId="0" borderId="0"/>
    <xf numFmtId="0" fontId="4" fillId="0" borderId="0"/>
    <xf numFmtId="39" fontId="8" fillId="0" borderId="0"/>
    <xf numFmtId="0" fontId="4" fillId="0" borderId="0"/>
    <xf numFmtId="0" fontId="4" fillId="0" borderId="0"/>
    <xf numFmtId="0" fontId="6" fillId="0" borderId="0"/>
    <xf numFmtId="0" fontId="6" fillId="0" borderId="0"/>
    <xf numFmtId="0" fontId="35" fillId="0" borderId="0"/>
    <xf numFmtId="0" fontId="35" fillId="0" borderId="0"/>
    <xf numFmtId="0" fontId="4" fillId="4" borderId="10" applyNumberFormat="0" applyFont="0" applyAlignment="0" applyProtection="0"/>
    <xf numFmtId="0" fontId="4" fillId="27" borderId="10" applyNumberFormat="0" applyFont="0" applyAlignment="0" applyProtection="0"/>
    <xf numFmtId="0" fontId="14" fillId="30" borderId="11" applyNumberFormat="0" applyAlignment="0" applyProtection="0"/>
    <xf numFmtId="0" fontId="14" fillId="31" borderId="11" applyNumberFormat="0" applyAlignment="0" applyProtection="0"/>
    <xf numFmtId="9" fontId="7"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7" fillId="0" borderId="12" applyNumberFormat="0" applyFill="0" applyAlignment="0" applyProtection="0"/>
    <xf numFmtId="0" fontId="4" fillId="0" borderId="0" applyFont="0" applyFill="0" applyBorder="0" applyAlignment="0" applyProtection="0"/>
    <xf numFmtId="0" fontId="15"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9" fontId="36" fillId="0" borderId="0"/>
    <xf numFmtId="0" fontId="3" fillId="0" borderId="0"/>
    <xf numFmtId="43" fontId="7" fillId="0" borderId="0" applyFont="0" applyFill="0" applyBorder="0" applyAlignment="0" applyProtection="0"/>
    <xf numFmtId="183" fontId="3" fillId="0" borderId="0" applyFont="0" applyFill="0" applyBorder="0" applyAlignment="0" applyProtection="0"/>
    <xf numFmtId="184" fontId="3" fillId="0" borderId="0" applyFont="0" applyFill="0" applyBorder="0" applyAlignment="0" applyProtection="0"/>
    <xf numFmtId="185" fontId="18" fillId="0" borderId="0"/>
    <xf numFmtId="0" fontId="3" fillId="0" borderId="0"/>
    <xf numFmtId="0" fontId="3" fillId="0" borderId="0"/>
    <xf numFmtId="39" fontId="8" fillId="0" borderId="0"/>
    <xf numFmtId="166" fontId="3" fillId="0" borderId="0" applyFont="0" applyFill="0" applyBorder="0" applyAlignment="0" applyProtection="0"/>
    <xf numFmtId="9" fontId="38" fillId="0" borderId="0" applyFont="0" applyFill="0" applyBorder="0" applyAlignment="0" applyProtection="0"/>
    <xf numFmtId="0" fontId="3" fillId="0" borderId="0"/>
    <xf numFmtId="168" fontId="2" fillId="0" borderId="0" applyFont="0" applyFill="0" applyBorder="0" applyAlignment="0" applyProtection="0"/>
    <xf numFmtId="0" fontId="1" fillId="0" borderId="0"/>
    <xf numFmtId="0" fontId="3" fillId="0" borderId="0"/>
    <xf numFmtId="0" fontId="3" fillId="0" borderId="0"/>
    <xf numFmtId="168" fontId="3" fillId="0" borderId="0" applyFont="0" applyFill="0" applyBorder="0" applyAlignment="0" applyProtection="0"/>
    <xf numFmtId="168" fontId="3" fillId="0" borderId="0" applyFont="0" applyFill="0" applyBorder="0" applyAlignment="0" applyProtection="0"/>
    <xf numFmtId="0" fontId="3" fillId="0" borderId="0"/>
    <xf numFmtId="168"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8" fontId="3" fillId="0" borderId="0" applyFont="0" applyFill="0" applyBorder="0" applyAlignment="0" applyProtection="0"/>
    <xf numFmtId="0" fontId="3" fillId="0" borderId="0"/>
    <xf numFmtId="168" fontId="3" fillId="0" borderId="0" applyFont="0" applyFill="0" applyBorder="0" applyAlignment="0" applyProtection="0"/>
    <xf numFmtId="0" fontId="42" fillId="0" borderId="0"/>
  </cellStyleXfs>
  <cellXfs count="329">
    <xf numFmtId="0" fontId="0" fillId="0" borderId="0" xfId="0"/>
    <xf numFmtId="0" fontId="5" fillId="0" borderId="0" xfId="0" applyFont="1" applyAlignment="1">
      <alignment vertical="center"/>
    </xf>
    <xf numFmtId="0" fontId="5" fillId="37" borderId="0" xfId="0" applyFont="1" applyFill="1" applyAlignment="1">
      <alignment vertical="center"/>
    </xf>
    <xf numFmtId="0" fontId="5" fillId="0" borderId="0" xfId="0" applyFont="1" applyAlignment="1">
      <alignment horizontal="center" vertical="top"/>
    </xf>
    <xf numFmtId="170" fontId="5" fillId="0" borderId="0" xfId="0" applyNumberFormat="1" applyFont="1" applyAlignment="1"/>
    <xf numFmtId="0" fontId="5" fillId="0" borderId="0" xfId="0" applyFont="1" applyAlignment="1"/>
    <xf numFmtId="168" fontId="5" fillId="0" borderId="0" xfId="83" applyFont="1" applyAlignment="1">
      <alignment vertical="center"/>
    </xf>
    <xf numFmtId="39" fontId="3" fillId="0" borderId="0" xfId="0" applyNumberFormat="1" applyFont="1" applyFill="1" applyBorder="1" applyAlignment="1">
      <alignment vertical="top"/>
    </xf>
    <xf numFmtId="0" fontId="5" fillId="38" borderId="0" xfId="0" applyFont="1" applyFill="1" applyAlignment="1">
      <alignment vertical="center"/>
    </xf>
    <xf numFmtId="0" fontId="5" fillId="39" borderId="0" xfId="0" applyFont="1" applyFill="1" applyAlignment="1">
      <alignment vertical="center"/>
    </xf>
    <xf numFmtId="0" fontId="3" fillId="38" borderId="13" xfId="0" applyFont="1" applyFill="1" applyBorder="1" applyAlignment="1">
      <alignment horizontal="left" vertical="top" wrapText="1"/>
    </xf>
    <xf numFmtId="2" fontId="32" fillId="0" borderId="0" xfId="95" applyNumberFormat="1" applyFont="1" applyFill="1" applyBorder="1" applyAlignment="1">
      <alignment horizontal="right" vertical="center"/>
    </xf>
    <xf numFmtId="169" fontId="33" fillId="0" borderId="0" xfId="0" applyNumberFormat="1" applyFont="1" applyFill="1" applyBorder="1" applyAlignment="1">
      <alignment horizontal="right" vertical="top" wrapText="1"/>
    </xf>
    <xf numFmtId="170" fontId="32" fillId="0" borderId="0" xfId="0" applyNumberFormat="1" applyFont="1" applyFill="1" applyBorder="1" applyAlignment="1">
      <alignment horizontal="right" vertical="center"/>
    </xf>
    <xf numFmtId="169" fontId="32" fillId="0" borderId="0" xfId="0" applyNumberFormat="1" applyFont="1" applyFill="1" applyBorder="1" applyAlignment="1">
      <alignment horizontal="center" vertical="center"/>
    </xf>
    <xf numFmtId="170" fontId="33" fillId="0" borderId="0" xfId="0" applyNumberFormat="1" applyFont="1" applyFill="1" applyBorder="1" applyAlignment="1">
      <alignment horizontal="right" vertical="center"/>
    </xf>
    <xf numFmtId="2" fontId="3" fillId="0" borderId="0" xfId="0" applyNumberFormat="1" applyFont="1" applyFill="1" applyBorder="1" applyAlignment="1">
      <alignment vertical="top"/>
    </xf>
    <xf numFmtId="0" fontId="3" fillId="0" borderId="0" xfId="0" applyFont="1" applyFill="1" applyAlignment="1">
      <alignment vertical="center"/>
    </xf>
    <xf numFmtId="43" fontId="3" fillId="0" borderId="0" xfId="95" applyNumberFormat="1" applyFont="1" applyFill="1" applyBorder="1" applyAlignment="1">
      <alignment horizontal="right" vertical="top"/>
    </xf>
    <xf numFmtId="172" fontId="3" fillId="0" borderId="0" xfId="0" applyNumberFormat="1" applyFont="1" applyFill="1" applyBorder="1" applyAlignment="1">
      <alignment horizontal="center" vertical="top"/>
    </xf>
    <xf numFmtId="43" fontId="31" fillId="0" borderId="0" xfId="95" applyNumberFormat="1" applyFont="1" applyFill="1" applyBorder="1" applyAlignment="1">
      <alignment vertical="top"/>
    </xf>
    <xf numFmtId="43" fontId="3" fillId="0" borderId="0" xfId="95" applyNumberFormat="1" applyFont="1" applyFill="1" applyBorder="1" applyAlignment="1">
      <alignment vertical="top"/>
    </xf>
    <xf numFmtId="171" fontId="32" fillId="38" borderId="13" xfId="95" applyNumberFormat="1" applyFont="1" applyFill="1" applyBorder="1" applyAlignment="1">
      <alignment horizontal="right" vertical="top" wrapText="1"/>
    </xf>
    <xf numFmtId="0" fontId="5" fillId="40" borderId="0" xfId="0" applyFont="1" applyFill="1" applyAlignment="1">
      <alignment vertical="center"/>
    </xf>
    <xf numFmtId="2" fontId="3" fillId="38" borderId="13" xfId="0" applyNumberFormat="1" applyFont="1" applyFill="1" applyBorder="1" applyAlignment="1"/>
    <xf numFmtId="170" fontId="32" fillId="38" borderId="13" xfId="0" applyNumberFormat="1" applyFont="1" applyFill="1" applyBorder="1" applyAlignment="1">
      <alignment horizontal="right" wrapText="1"/>
    </xf>
    <xf numFmtId="188" fontId="3" fillId="41" borderId="13" xfId="129" applyNumberFormat="1" applyFont="1" applyFill="1" applyBorder="1" applyAlignment="1" applyProtection="1">
      <alignment horizontal="right" vertical="center"/>
    </xf>
    <xf numFmtId="0" fontId="3" fillId="38" borderId="13" xfId="0" applyFont="1" applyFill="1" applyBorder="1" applyAlignment="1">
      <alignment horizontal="center"/>
    </xf>
    <xf numFmtId="168" fontId="3" fillId="38" borderId="13" xfId="83" applyFont="1" applyFill="1" applyBorder="1" applyAlignment="1" applyProtection="1">
      <alignment horizontal="right" wrapText="1"/>
      <protection locked="0"/>
    </xf>
    <xf numFmtId="186" fontId="3" fillId="38" borderId="13" xfId="0" applyNumberFormat="1" applyFont="1" applyFill="1" applyBorder="1" applyAlignment="1" applyProtection="1">
      <alignment horizontal="right" vertical="top"/>
    </xf>
    <xf numFmtId="172" fontId="3" fillId="38" borderId="13" xfId="141" applyNumberFormat="1" applyFont="1" applyFill="1" applyBorder="1" applyAlignment="1" applyProtection="1">
      <alignment horizontal="center" vertical="top" wrapText="1"/>
    </xf>
    <xf numFmtId="186" fontId="3" fillId="38" borderId="13" xfId="0" applyNumberFormat="1" applyFont="1" applyFill="1" applyBorder="1" applyAlignment="1" applyProtection="1">
      <alignment horizontal="right"/>
    </xf>
    <xf numFmtId="186" fontId="3" fillId="38" borderId="13" xfId="0" applyNumberFormat="1" applyFont="1" applyFill="1" applyBorder="1" applyAlignment="1" applyProtection="1">
      <alignment horizontal="right" vertical="center"/>
    </xf>
    <xf numFmtId="4" fontId="3" fillId="38" borderId="13" xfId="143" applyNumberFormat="1" applyFont="1" applyFill="1" applyBorder="1" applyAlignment="1" applyProtection="1">
      <alignment horizontal="right" vertical="top" wrapText="1"/>
      <protection locked="0"/>
    </xf>
    <xf numFmtId="39" fontId="32" fillId="38" borderId="13" xfId="0" applyNumberFormat="1" applyFont="1" applyFill="1" applyBorder="1" applyAlignment="1" applyProtection="1">
      <alignment vertical="top" wrapText="1"/>
      <protection locked="0"/>
    </xf>
    <xf numFmtId="2" fontId="31" fillId="39" borderId="14" xfId="0" applyNumberFormat="1" applyFont="1" applyFill="1" applyBorder="1" applyAlignment="1">
      <alignment horizontal="center" vertical="top"/>
    </xf>
    <xf numFmtId="39" fontId="31" fillId="39" borderId="14" xfId="0" applyNumberFormat="1" applyFont="1" applyFill="1" applyBorder="1" applyAlignment="1">
      <alignment horizontal="center" vertical="top"/>
    </xf>
    <xf numFmtId="43" fontId="31" fillId="39" borderId="14" xfId="83" applyNumberFormat="1" applyFont="1" applyFill="1" applyBorder="1" applyAlignment="1">
      <alignment horizontal="center" vertical="top"/>
    </xf>
    <xf numFmtId="0" fontId="3" fillId="38" borderId="13" xfId="0" applyFont="1" applyFill="1" applyBorder="1" applyAlignment="1" applyProtection="1">
      <alignment horizontal="center" vertical="top"/>
    </xf>
    <xf numFmtId="0" fontId="3" fillId="42" borderId="13" xfId="0" applyFont="1" applyFill="1" applyBorder="1" applyAlignment="1" applyProtection="1">
      <alignment horizontal="center" vertical="top"/>
    </xf>
    <xf numFmtId="2" fontId="3" fillId="0" borderId="0" xfId="0" applyNumberFormat="1" applyFont="1" applyFill="1" applyBorder="1" applyAlignment="1">
      <alignment horizontal="left" vertical="top"/>
    </xf>
    <xf numFmtId="39" fontId="31" fillId="0" borderId="0" xfId="0" applyNumberFormat="1" applyFont="1" applyFill="1" applyBorder="1" applyAlignment="1">
      <alignment horizontal="center" vertical="top"/>
    </xf>
    <xf numFmtId="0" fontId="37" fillId="0" borderId="0" xfId="0" applyFont="1" applyAlignment="1">
      <alignment vertical="top"/>
    </xf>
    <xf numFmtId="0" fontId="41" fillId="0" borderId="0" xfId="0" applyFont="1"/>
    <xf numFmtId="4" fontId="41" fillId="0" borderId="0" xfId="0" applyNumberFormat="1" applyFont="1"/>
    <xf numFmtId="43" fontId="3" fillId="0" borderId="0" xfId="130" applyFont="1" applyFill="1" applyAlignment="1">
      <alignment vertical="top"/>
    </xf>
    <xf numFmtId="43" fontId="3" fillId="0" borderId="0" xfId="130" applyFont="1" applyFill="1" applyBorder="1" applyAlignment="1">
      <alignment vertical="top"/>
    </xf>
    <xf numFmtId="0" fontId="3" fillId="0" borderId="0" xfId="0" applyFont="1" applyAlignment="1">
      <alignment vertical="top"/>
    </xf>
    <xf numFmtId="170" fontId="32" fillId="38" borderId="13" xfId="0" applyNumberFormat="1" applyFont="1" applyFill="1" applyBorder="1" applyAlignment="1" applyProtection="1">
      <alignment horizontal="right" vertical="top"/>
      <protection locked="0"/>
    </xf>
    <xf numFmtId="2" fontId="3" fillId="38" borderId="13" xfId="0" applyNumberFormat="1" applyFont="1" applyFill="1" applyBorder="1" applyAlignment="1" applyProtection="1">
      <alignment vertical="top"/>
      <protection locked="0"/>
    </xf>
    <xf numFmtId="4" fontId="3" fillId="38" borderId="13" xfId="88" applyNumberFormat="1" applyFont="1" applyFill="1" applyBorder="1" applyAlignment="1" applyProtection="1">
      <alignment horizontal="right" wrapText="1"/>
      <protection locked="0"/>
    </xf>
    <xf numFmtId="4" fontId="3" fillId="38" borderId="13" xfId="0" applyNumberFormat="1" applyFont="1" applyFill="1" applyBorder="1" applyAlignment="1" applyProtection="1">
      <alignment horizontal="right" vertical="center"/>
      <protection locked="0"/>
    </xf>
    <xf numFmtId="4" fontId="3" fillId="38" borderId="13" xfId="88" applyNumberFormat="1" applyFont="1" applyFill="1" applyBorder="1" applyAlignment="1" applyProtection="1">
      <alignment horizontal="right" vertical="top" wrapText="1"/>
      <protection locked="0"/>
    </xf>
    <xf numFmtId="4" fontId="3" fillId="38" borderId="13" xfId="133" applyNumberFormat="1" applyFont="1" applyFill="1" applyBorder="1" applyAlignment="1" applyProtection="1">
      <alignment horizontal="right" vertical="center" wrapText="1"/>
      <protection locked="0"/>
    </xf>
    <xf numFmtId="170" fontId="32" fillId="38" borderId="13" xfId="0" applyNumberFormat="1" applyFont="1" applyFill="1" applyBorder="1" applyAlignment="1" applyProtection="1">
      <alignment horizontal="right" wrapText="1"/>
      <protection locked="0"/>
    </xf>
    <xf numFmtId="4" fontId="3" fillId="38" borderId="13" xfId="133" applyNumberFormat="1" applyFont="1" applyFill="1" applyBorder="1" applyAlignment="1" applyProtection="1">
      <alignment horizontal="right" wrapText="1"/>
      <protection locked="0"/>
    </xf>
    <xf numFmtId="4" fontId="3" fillId="38" borderId="13" xfId="133" applyNumberFormat="1" applyFont="1" applyFill="1" applyBorder="1" applyAlignment="1" applyProtection="1">
      <alignment horizontal="right" vertical="top" wrapText="1"/>
      <protection locked="0"/>
    </xf>
    <xf numFmtId="4" fontId="3" fillId="38" borderId="13" xfId="90" applyNumberFormat="1" applyFont="1" applyFill="1" applyBorder="1" applyAlignment="1" applyProtection="1">
      <alignment horizontal="right" vertical="top" wrapText="1"/>
      <protection locked="0"/>
    </xf>
    <xf numFmtId="4" fontId="37" fillId="38" borderId="13" xfId="88" applyNumberFormat="1" applyFont="1" applyFill="1" applyBorder="1" applyAlignment="1" applyProtection="1">
      <alignment vertical="top"/>
      <protection locked="0"/>
    </xf>
    <xf numFmtId="43" fontId="3" fillId="38" borderId="13" xfId="83" applyNumberFormat="1" applyFont="1" applyFill="1" applyBorder="1" applyAlignment="1" applyProtection="1">
      <alignment horizontal="right" vertical="top" wrapText="1"/>
      <protection locked="0"/>
    </xf>
    <xf numFmtId="4" fontId="3" fillId="38" borderId="13" xfId="83" applyNumberFormat="1" applyFont="1" applyFill="1" applyBorder="1" applyAlignment="1" applyProtection="1">
      <alignment horizontal="right" vertical="top"/>
      <protection locked="0"/>
    </xf>
    <xf numFmtId="2" fontId="3" fillId="39" borderId="13" xfId="0" applyNumberFormat="1" applyFont="1" applyFill="1" applyBorder="1" applyAlignment="1" applyProtection="1">
      <alignment vertical="top"/>
      <protection locked="0"/>
    </xf>
    <xf numFmtId="4" fontId="31" fillId="38" borderId="13" xfId="0" applyNumberFormat="1" applyFont="1" applyFill="1" applyBorder="1" applyAlignment="1" applyProtection="1">
      <alignment vertical="center"/>
      <protection locked="0"/>
    </xf>
    <xf numFmtId="4" fontId="3" fillId="38" borderId="13" xfId="83" applyNumberFormat="1" applyFont="1" applyFill="1" applyBorder="1" applyAlignment="1" applyProtection="1">
      <alignment horizontal="right"/>
      <protection locked="0"/>
    </xf>
    <xf numFmtId="4" fontId="3" fillId="38" borderId="13" xfId="0" applyNumberFormat="1" applyFont="1" applyFill="1" applyBorder="1" applyAlignment="1" applyProtection="1">
      <alignment vertical="center"/>
      <protection locked="0"/>
    </xf>
    <xf numFmtId="4" fontId="3" fillId="38" borderId="13" xfId="0" applyNumberFormat="1" applyFont="1" applyFill="1" applyBorder="1" applyAlignment="1" applyProtection="1">
      <alignment horizontal="right" vertical="top"/>
      <protection locked="0"/>
    </xf>
    <xf numFmtId="4" fontId="3" fillId="38" borderId="13" xfId="0" applyNumberFormat="1" applyFont="1" applyFill="1" applyBorder="1" applyAlignment="1" applyProtection="1">
      <alignment horizontal="right" vertical="top" wrapText="1"/>
      <protection locked="0"/>
    </xf>
    <xf numFmtId="4" fontId="3" fillId="38" borderId="13" xfId="142" applyNumberFormat="1" applyFont="1" applyFill="1" applyBorder="1" applyAlignment="1" applyProtection="1">
      <alignment vertical="center"/>
      <protection locked="0"/>
    </xf>
    <xf numFmtId="4" fontId="3" fillId="38" borderId="15" xfId="0" applyNumberFormat="1" applyFont="1" applyFill="1" applyBorder="1" applyAlignment="1" applyProtection="1">
      <protection locked="0"/>
    </xf>
    <xf numFmtId="4" fontId="3" fillId="38" borderId="13" xfId="0" applyNumberFormat="1" applyFont="1" applyFill="1" applyBorder="1" applyAlignment="1" applyProtection="1">
      <protection locked="0"/>
    </xf>
    <xf numFmtId="4" fontId="37" fillId="38" borderId="13" xfId="0" applyNumberFormat="1" applyFont="1" applyFill="1" applyBorder="1" applyAlignment="1" applyProtection="1">
      <protection locked="0"/>
    </xf>
    <xf numFmtId="4" fontId="3" fillId="38" borderId="13" xfId="0" applyNumberFormat="1" applyFont="1" applyFill="1" applyBorder="1" applyAlignment="1" applyProtection="1">
      <alignment horizontal="right" wrapText="1"/>
      <protection locked="0"/>
    </xf>
    <xf numFmtId="4" fontId="3" fillId="38" borderId="13" xfId="0" applyNumberFormat="1" applyFont="1" applyFill="1" applyBorder="1" applyAlignment="1" applyProtection="1">
      <alignment horizontal="right" vertical="center" wrapText="1"/>
      <protection locked="0"/>
    </xf>
    <xf numFmtId="4" fontId="3" fillId="38" borderId="13" xfId="142" applyNumberFormat="1" applyFont="1" applyFill="1" applyBorder="1" applyAlignment="1" applyProtection="1">
      <protection locked="0"/>
    </xf>
    <xf numFmtId="4" fontId="3" fillId="38" borderId="13" xfId="0" applyNumberFormat="1" applyFont="1" applyFill="1" applyBorder="1" applyAlignment="1" applyProtection="1">
      <alignment vertical="top"/>
      <protection locked="0"/>
    </xf>
    <xf numFmtId="2" fontId="3" fillId="39" borderId="15" xfId="0" applyNumberFormat="1" applyFont="1" applyFill="1" applyBorder="1" applyAlignment="1" applyProtection="1">
      <alignment vertical="top"/>
      <protection locked="0"/>
    </xf>
    <xf numFmtId="43" fontId="31" fillId="38" borderId="13" xfId="83" applyNumberFormat="1" applyFont="1" applyFill="1" applyBorder="1" applyAlignment="1" applyProtection="1">
      <alignment horizontal="center" vertical="top"/>
      <protection locked="0"/>
    </xf>
    <xf numFmtId="4" fontId="3" fillId="38" borderId="15" xfId="133" applyNumberFormat="1" applyFont="1" applyFill="1" applyBorder="1" applyAlignment="1" applyProtection="1">
      <alignment horizontal="right" vertical="center" wrapText="1"/>
      <protection locked="0"/>
    </xf>
    <xf numFmtId="4" fontId="3" fillId="38" borderId="17" xfId="0" applyNumberFormat="1" applyFont="1" applyFill="1" applyBorder="1" applyAlignment="1" applyProtection="1">
      <alignment horizontal="right" vertical="top"/>
      <protection locked="0"/>
    </xf>
    <xf numFmtId="2" fontId="3" fillId="38" borderId="15" xfId="0" applyNumberFormat="1" applyFont="1" applyFill="1" applyBorder="1" applyAlignment="1" applyProtection="1">
      <alignment vertical="top"/>
      <protection locked="0"/>
    </xf>
    <xf numFmtId="172" fontId="3" fillId="39" borderId="15" xfId="0" applyNumberFormat="1" applyFont="1" applyFill="1" applyBorder="1" applyAlignment="1" applyProtection="1">
      <alignment horizontal="right"/>
      <protection locked="0"/>
    </xf>
    <xf numFmtId="172" fontId="3" fillId="38" borderId="13" xfId="0" applyNumberFormat="1" applyFont="1" applyFill="1" applyBorder="1" applyAlignment="1" applyProtection="1">
      <alignment horizontal="right"/>
      <protection locked="0"/>
    </xf>
    <xf numFmtId="0" fontId="3" fillId="38" borderId="13" xfId="0" applyFont="1" applyFill="1" applyBorder="1" applyAlignment="1" applyProtection="1">
      <alignment vertical="top"/>
      <protection locked="0"/>
    </xf>
    <xf numFmtId="4" fontId="3" fillId="38" borderId="15" xfId="0" applyNumberFormat="1" applyFont="1" applyFill="1" applyBorder="1" applyAlignment="1" applyProtection="1">
      <alignment vertical="top"/>
      <protection locked="0"/>
    </xf>
    <xf numFmtId="4" fontId="3" fillId="38" borderId="13" xfId="0" applyNumberFormat="1" applyFont="1" applyFill="1" applyBorder="1" applyAlignment="1" applyProtection="1">
      <alignment vertical="top" wrapText="1"/>
      <protection locked="0"/>
    </xf>
    <xf numFmtId="4" fontId="45" fillId="38" borderId="13" xfId="0" applyNumberFormat="1" applyFont="1" applyFill="1" applyBorder="1" applyAlignment="1" applyProtection="1">
      <alignment horizontal="center"/>
      <protection locked="0"/>
    </xf>
    <xf numFmtId="4" fontId="33" fillId="38" borderId="13" xfId="0" applyNumberFormat="1" applyFont="1" applyFill="1" applyBorder="1" applyAlignment="1" applyProtection="1">
      <alignment horizontal="center" vertical="top"/>
      <protection locked="0"/>
    </xf>
    <xf numFmtId="4" fontId="3" fillId="38" borderId="15" xfId="0" applyNumberFormat="1" applyFont="1" applyFill="1" applyBorder="1" applyAlignment="1" applyProtection="1">
      <alignment horizontal="right" vertical="top"/>
      <protection locked="0"/>
    </xf>
    <xf numFmtId="171" fontId="3" fillId="38" borderId="13" xfId="0" applyNumberFormat="1" applyFont="1" applyFill="1" applyBorder="1" applyAlignment="1" applyProtection="1">
      <alignment horizontal="right" vertical="top"/>
      <protection locked="0"/>
    </xf>
    <xf numFmtId="4" fontId="39" fillId="38" borderId="13" xfId="0" applyNumberFormat="1" applyFont="1" applyFill="1" applyBorder="1" applyAlignment="1" applyProtection="1">
      <alignment horizontal="right" vertical="top"/>
      <protection locked="0"/>
    </xf>
    <xf numFmtId="4" fontId="3" fillId="38" borderId="13" xfId="156" applyNumberFormat="1" applyFont="1" applyFill="1" applyBorder="1" applyAlignment="1" applyProtection="1">
      <alignment horizontal="right" vertical="top"/>
      <protection locked="0"/>
    </xf>
    <xf numFmtId="4" fontId="3" fillId="38" borderId="13" xfId="158" applyNumberFormat="1" applyFont="1" applyFill="1" applyBorder="1" applyAlignment="1" applyProtection="1">
      <alignment horizontal="right" vertical="center"/>
      <protection locked="0"/>
    </xf>
    <xf numFmtId="4" fontId="3" fillId="45" borderId="13" xfId="156" applyNumberFormat="1" applyFont="1" applyFill="1" applyBorder="1" applyAlignment="1" applyProtection="1">
      <alignment horizontal="right" vertical="top"/>
      <protection locked="0"/>
    </xf>
    <xf numFmtId="4" fontId="3" fillId="38" borderId="13" xfId="130" applyNumberFormat="1" applyFont="1" applyFill="1" applyBorder="1" applyProtection="1">
      <protection locked="0"/>
    </xf>
    <xf numFmtId="170" fontId="32" fillId="38" borderId="13" xfId="0" applyNumberFormat="1" applyFont="1" applyFill="1" applyBorder="1" applyAlignment="1" applyProtection="1">
      <alignment horizontal="right" vertical="center"/>
      <protection locked="0"/>
    </xf>
    <xf numFmtId="0" fontId="3" fillId="42" borderId="13" xfId="0" applyFont="1" applyFill="1" applyBorder="1" applyAlignment="1" applyProtection="1">
      <alignment vertical="top"/>
      <protection locked="0"/>
    </xf>
    <xf numFmtId="0" fontId="3" fillId="43" borderId="13" xfId="0" applyFont="1" applyFill="1" applyBorder="1" applyAlignment="1" applyProtection="1">
      <alignment vertical="top"/>
      <protection locked="0"/>
    </xf>
    <xf numFmtId="170" fontId="32" fillId="42" borderId="15" xfId="0" applyNumberFormat="1" applyFont="1" applyFill="1" applyBorder="1" applyAlignment="1" applyProtection="1">
      <alignment horizontal="right" vertical="center"/>
      <protection locked="0"/>
    </xf>
    <xf numFmtId="170" fontId="32" fillId="42" borderId="13" xfId="0" applyNumberFormat="1" applyFont="1" applyFill="1" applyBorder="1" applyAlignment="1" applyProtection="1">
      <alignment horizontal="right" vertical="center"/>
      <protection locked="0"/>
    </xf>
    <xf numFmtId="4" fontId="3" fillId="41" borderId="13" xfId="0" applyNumberFormat="1" applyFont="1" applyFill="1" applyBorder="1" applyAlignment="1" applyProtection="1">
      <alignment vertical="center"/>
      <protection locked="0"/>
    </xf>
    <xf numFmtId="0" fontId="3" fillId="0" borderId="13" xfId="0" applyFont="1" applyBorder="1" applyProtection="1">
      <protection locked="0"/>
    </xf>
    <xf numFmtId="4" fontId="3" fillId="38" borderId="13" xfId="95" applyNumberFormat="1" applyFont="1" applyFill="1" applyBorder="1" applyAlignment="1" applyProtection="1">
      <alignment horizontal="right" vertical="center"/>
      <protection locked="0"/>
    </xf>
    <xf numFmtId="0" fontId="3" fillId="39" borderId="13" xfId="0" applyFont="1" applyFill="1" applyBorder="1" applyProtection="1">
      <protection locked="0"/>
    </xf>
    <xf numFmtId="0" fontId="3" fillId="39" borderId="15" xfId="0" applyFont="1" applyFill="1" applyBorder="1" applyProtection="1">
      <protection locked="0"/>
    </xf>
    <xf numFmtId="0" fontId="37" fillId="38" borderId="0" xfId="0" applyFont="1" applyFill="1" applyAlignment="1" applyProtection="1">
      <alignment vertical="top"/>
      <protection locked="0"/>
    </xf>
    <xf numFmtId="0" fontId="3" fillId="38" borderId="0" xfId="0" applyFont="1" applyFill="1" applyAlignment="1" applyProtection="1">
      <alignment vertical="top"/>
      <protection locked="0"/>
    </xf>
    <xf numFmtId="0" fontId="3" fillId="38" borderId="0" xfId="0" applyFont="1" applyFill="1" applyAlignment="1" applyProtection="1">
      <alignment horizontal="right" vertical="top" wrapText="1"/>
      <protection locked="0"/>
    </xf>
    <xf numFmtId="0" fontId="3" fillId="38" borderId="0" xfId="0" applyFont="1" applyFill="1" applyAlignment="1" applyProtection="1">
      <alignment horizontal="left" vertical="top"/>
      <protection locked="0"/>
    </xf>
    <xf numFmtId="0" fontId="31" fillId="38" borderId="0" xfId="0" applyFont="1" applyFill="1" applyAlignment="1" applyProtection="1">
      <alignment horizontal="left" vertical="top"/>
      <protection locked="0"/>
    </xf>
    <xf numFmtId="0" fontId="31" fillId="38" borderId="0" xfId="0" applyFont="1" applyFill="1" applyAlignment="1" applyProtection="1">
      <alignment vertical="top"/>
      <protection locked="0"/>
    </xf>
    <xf numFmtId="0" fontId="43" fillId="38" borderId="0" xfId="0" applyFont="1" applyFill="1" applyAlignment="1" applyProtection="1">
      <alignment vertical="top"/>
      <protection locked="0"/>
    </xf>
    <xf numFmtId="0" fontId="31" fillId="38" borderId="0" xfId="0" applyFont="1" applyFill="1" applyAlignment="1" applyProtection="1">
      <alignment horizontal="right" vertical="top"/>
      <protection locked="0"/>
    </xf>
    <xf numFmtId="0" fontId="31" fillId="38" borderId="0" xfId="0" applyFont="1" applyFill="1" applyAlignment="1" applyProtection="1">
      <alignment horizontal="center" vertical="top"/>
      <protection locked="0"/>
    </xf>
    <xf numFmtId="172" fontId="44" fillId="38" borderId="0" xfId="0" applyNumberFormat="1" applyFont="1" applyFill="1" applyAlignment="1" applyProtection="1">
      <alignment horizontal="center" vertical="top"/>
      <protection locked="0"/>
    </xf>
    <xf numFmtId="0" fontId="44" fillId="38" borderId="0" xfId="0" applyFont="1" applyFill="1" applyAlignment="1" applyProtection="1">
      <alignment horizontal="center" vertical="top"/>
      <protection locked="0"/>
    </xf>
    <xf numFmtId="172" fontId="44" fillId="38" borderId="0" xfId="0" applyNumberFormat="1" applyFont="1" applyFill="1" applyAlignment="1" applyProtection="1">
      <alignment horizontal="right" vertical="top"/>
      <protection locked="0"/>
    </xf>
    <xf numFmtId="172" fontId="31" fillId="38" borderId="0" xfId="0" applyNumberFormat="1" applyFont="1" applyFill="1" applyAlignment="1" applyProtection="1">
      <alignment horizontal="right" vertical="top"/>
      <protection locked="0"/>
    </xf>
    <xf numFmtId="1" fontId="31" fillId="38" borderId="13" xfId="106" applyNumberFormat="1" applyFont="1" applyFill="1" applyBorder="1" applyAlignment="1" applyProtection="1">
      <alignment horizontal="center" vertical="top"/>
    </xf>
    <xf numFmtId="169" fontId="33" fillId="38" borderId="13" xfId="0" applyNumberFormat="1" applyFont="1" applyFill="1" applyBorder="1" applyAlignment="1" applyProtection="1">
      <alignment horizontal="left" vertical="top" wrapText="1"/>
    </xf>
    <xf numFmtId="170" fontId="32" fillId="38" borderId="13" xfId="0" applyNumberFormat="1" applyFont="1" applyFill="1" applyBorder="1" applyAlignment="1" applyProtection="1">
      <alignment horizontal="right" vertical="top"/>
    </xf>
    <xf numFmtId="169" fontId="32" fillId="38" borderId="13" xfId="0" applyNumberFormat="1" applyFont="1" applyFill="1" applyBorder="1" applyAlignment="1" applyProtection="1">
      <alignment horizontal="center" vertical="top"/>
    </xf>
    <xf numFmtId="1" fontId="3" fillId="38" borderId="13" xfId="106" applyNumberFormat="1" applyFont="1" applyFill="1" applyBorder="1" applyAlignment="1" applyProtection="1">
      <alignment horizontal="right" vertical="top"/>
    </xf>
    <xf numFmtId="1" fontId="33" fillId="38" borderId="13" xfId="95" applyNumberFormat="1" applyFont="1" applyFill="1" applyBorder="1" applyAlignment="1" applyProtection="1">
      <alignment horizontal="center" vertical="top" wrapText="1"/>
    </xf>
    <xf numFmtId="39" fontId="31" fillId="38" borderId="13" xfId="0" applyNumberFormat="1" applyFont="1" applyFill="1" applyBorder="1" applyAlignment="1" applyProtection="1">
      <alignment horizontal="left" vertical="top"/>
    </xf>
    <xf numFmtId="170" fontId="32" fillId="38" borderId="13" xfId="0" applyNumberFormat="1" applyFont="1" applyFill="1" applyBorder="1" applyAlignment="1" applyProtection="1">
      <alignment horizontal="right" vertical="top" wrapText="1"/>
    </xf>
    <xf numFmtId="190" fontId="3" fillId="38" borderId="13" xfId="105" applyNumberFormat="1" applyFont="1" applyFill="1" applyBorder="1" applyAlignment="1" applyProtection="1">
      <alignment vertical="top" wrapText="1"/>
    </xf>
    <xf numFmtId="0" fontId="3" fillId="38" borderId="13" xfId="0" applyFont="1" applyFill="1" applyBorder="1" applyAlignment="1" applyProtection="1">
      <alignment vertical="center" wrapText="1"/>
    </xf>
    <xf numFmtId="4" fontId="3" fillId="38" borderId="13" xfId="88" applyNumberFormat="1" applyFont="1" applyFill="1" applyBorder="1" applyAlignment="1" applyProtection="1">
      <alignment horizontal="right" wrapText="1"/>
    </xf>
    <xf numFmtId="0" fontId="3" fillId="38" borderId="13" xfId="0" applyFont="1" applyFill="1" applyBorder="1" applyAlignment="1" applyProtection="1">
      <alignment horizontal="center" wrapText="1"/>
    </xf>
    <xf numFmtId="4" fontId="3" fillId="38" borderId="13" xfId="88" applyNumberFormat="1" applyFont="1" applyFill="1" applyBorder="1" applyAlignment="1" applyProtection="1">
      <alignment horizontal="right" vertical="top" wrapText="1"/>
    </xf>
    <xf numFmtId="170" fontId="32" fillId="38" borderId="13" xfId="0" applyNumberFormat="1" applyFont="1" applyFill="1" applyBorder="1" applyAlignment="1" applyProtection="1">
      <alignment horizontal="right" vertical="center" wrapText="1"/>
    </xf>
    <xf numFmtId="0" fontId="3" fillId="38" borderId="13" xfId="0" applyFont="1" applyFill="1" applyBorder="1" applyAlignment="1" applyProtection="1">
      <alignment horizontal="center" vertical="top" wrapText="1"/>
    </xf>
    <xf numFmtId="4" fontId="3" fillId="38" borderId="13" xfId="88" applyNumberFormat="1" applyFont="1" applyFill="1" applyBorder="1" applyAlignment="1" applyProtection="1">
      <alignment vertical="top" wrapText="1"/>
    </xf>
    <xf numFmtId="170" fontId="32" fillId="38" borderId="13" xfId="0" applyNumberFormat="1" applyFont="1" applyFill="1" applyBorder="1" applyAlignment="1" applyProtection="1">
      <alignment horizontal="right" wrapText="1"/>
    </xf>
    <xf numFmtId="0" fontId="3" fillId="38" borderId="13" xfId="0" applyFont="1" applyFill="1" applyBorder="1" applyAlignment="1" applyProtection="1">
      <alignment horizontal="justify" vertical="center" wrapText="1"/>
    </xf>
    <xf numFmtId="0" fontId="3" fillId="38" borderId="13" xfId="0" applyFont="1" applyFill="1" applyBorder="1" applyAlignment="1" applyProtection="1">
      <alignment vertical="center"/>
    </xf>
    <xf numFmtId="43" fontId="3" fillId="38" borderId="13" xfId="83" applyNumberFormat="1" applyFont="1" applyFill="1" applyBorder="1" applyAlignment="1" applyProtection="1">
      <alignment horizontal="right" vertical="top" wrapText="1"/>
    </xf>
    <xf numFmtId="2" fontId="32" fillId="39" borderId="13" xfId="95" applyNumberFormat="1" applyFont="1" applyFill="1" applyBorder="1" applyAlignment="1" applyProtection="1">
      <alignment horizontal="right" vertical="top" wrapText="1"/>
    </xf>
    <xf numFmtId="0" fontId="31" fillId="39" borderId="13" xfId="0" applyFont="1" applyFill="1" applyBorder="1" applyAlignment="1" applyProtection="1">
      <alignment horizontal="center" vertical="top" wrapText="1"/>
    </xf>
    <xf numFmtId="170" fontId="32" fillId="39" borderId="13" xfId="0" applyNumberFormat="1" applyFont="1" applyFill="1" applyBorder="1" applyAlignment="1" applyProtection="1">
      <alignment horizontal="right" vertical="top" wrapText="1"/>
    </xf>
    <xf numFmtId="0" fontId="3" fillId="39" borderId="13" xfId="0" applyFont="1" applyFill="1" applyBorder="1" applyAlignment="1" applyProtection="1">
      <alignment horizontal="center" vertical="top"/>
    </xf>
    <xf numFmtId="2" fontId="32" fillId="38" borderId="13" xfId="95" applyNumberFormat="1" applyFont="1" applyFill="1" applyBorder="1" applyAlignment="1" applyProtection="1">
      <alignment horizontal="right" vertical="top" wrapText="1"/>
    </xf>
    <xf numFmtId="0" fontId="31" fillId="38" borderId="13" xfId="0" applyFont="1" applyFill="1" applyBorder="1" applyAlignment="1" applyProtection="1">
      <alignment horizontal="center" vertical="top" wrapText="1"/>
    </xf>
    <xf numFmtId="0" fontId="31" fillId="38" borderId="13" xfId="0" applyFont="1" applyFill="1" applyBorder="1" applyAlignment="1" applyProtection="1">
      <alignment horizontal="left" vertical="top" wrapText="1"/>
    </xf>
    <xf numFmtId="2" fontId="31" fillId="38" borderId="13" xfId="0" applyNumberFormat="1" applyFont="1" applyFill="1" applyBorder="1" applyAlignment="1" applyProtection="1">
      <alignment vertical="center"/>
    </xf>
    <xf numFmtId="0" fontId="31" fillId="38" borderId="13" xfId="0" applyFont="1" applyFill="1" applyBorder="1" applyAlignment="1" applyProtection="1">
      <alignment horizontal="center" vertical="center"/>
    </xf>
    <xf numFmtId="191" fontId="3" fillId="38" borderId="13" xfId="83" applyNumberFormat="1" applyFont="1" applyFill="1" applyBorder="1" applyAlignment="1" applyProtection="1">
      <alignment vertical="top" wrapText="1"/>
    </xf>
    <xf numFmtId="168" fontId="3" fillId="38" borderId="13" xfId="83" applyFont="1" applyFill="1" applyBorder="1" applyAlignment="1" applyProtection="1">
      <alignment horizontal="right" wrapText="1"/>
    </xf>
    <xf numFmtId="187" fontId="3" fillId="38" borderId="13" xfId="0" applyNumberFormat="1" applyFont="1" applyFill="1" applyBorder="1" applyAlignment="1" applyProtection="1">
      <alignment horizontal="center"/>
    </xf>
    <xf numFmtId="2" fontId="3" fillId="38" borderId="13" xfId="0" applyNumberFormat="1" applyFont="1" applyFill="1" applyBorder="1" applyAlignment="1" applyProtection="1">
      <alignment vertical="center"/>
    </xf>
    <xf numFmtId="0" fontId="3" fillId="38" borderId="13" xfId="0" applyFont="1" applyFill="1" applyBorder="1" applyAlignment="1" applyProtection="1">
      <alignment horizontal="left" wrapText="1"/>
    </xf>
    <xf numFmtId="4" fontId="3" fillId="38" borderId="13" xfId="95" applyNumberFormat="1" applyFont="1" applyFill="1" applyBorder="1" applyAlignment="1" applyProtection="1">
      <alignment horizontal="right" vertical="center" wrapText="1"/>
    </xf>
    <xf numFmtId="4" fontId="3" fillId="38" borderId="13" xfId="0" applyNumberFormat="1" applyFont="1" applyFill="1" applyBorder="1" applyAlignment="1" applyProtection="1">
      <alignment horizontal="center"/>
    </xf>
    <xf numFmtId="1" fontId="32" fillId="38" borderId="13" xfId="95" applyNumberFormat="1" applyFont="1" applyFill="1" applyBorder="1" applyAlignment="1" applyProtection="1">
      <alignment vertical="top" wrapText="1"/>
    </xf>
    <xf numFmtId="0" fontId="3" fillId="38" borderId="13" xfId="0" applyFont="1" applyFill="1" applyBorder="1" applyAlignment="1" applyProtection="1">
      <alignment horizontal="center" vertical="center" wrapText="1"/>
    </xf>
    <xf numFmtId="2" fontId="3" fillId="38" borderId="13" xfId="0" applyNumberFormat="1" applyFont="1" applyFill="1" applyBorder="1" applyAlignment="1" applyProtection="1">
      <alignment horizontal="right" vertical="top" wrapText="1"/>
    </xf>
    <xf numFmtId="1" fontId="32" fillId="38" borderId="15" xfId="95" applyNumberFormat="1" applyFont="1" applyFill="1" applyBorder="1" applyAlignment="1" applyProtection="1">
      <alignment vertical="top" wrapText="1"/>
    </xf>
    <xf numFmtId="0" fontId="3" fillId="38" borderId="15" xfId="0" applyFont="1" applyFill="1" applyBorder="1" applyAlignment="1" applyProtection="1">
      <alignment vertical="center" wrapText="1"/>
    </xf>
    <xf numFmtId="2" fontId="3" fillId="38" borderId="15" xfId="0" applyNumberFormat="1" applyFont="1" applyFill="1" applyBorder="1" applyAlignment="1" applyProtection="1">
      <alignment vertical="center"/>
    </xf>
    <xf numFmtId="0" fontId="3" fillId="38" borderId="15" xfId="0" applyFont="1" applyFill="1" applyBorder="1" applyAlignment="1" applyProtection="1">
      <alignment horizontal="center" wrapText="1"/>
    </xf>
    <xf numFmtId="2" fontId="3" fillId="38" borderId="13" xfId="0" applyNumberFormat="1" applyFont="1" applyFill="1" applyBorder="1" applyAlignment="1" applyProtection="1">
      <alignment horizontal="right" wrapText="1"/>
    </xf>
    <xf numFmtId="4" fontId="3" fillId="38" borderId="13" xfId="142" applyNumberFormat="1" applyFont="1" applyFill="1" applyBorder="1" applyAlignment="1" applyProtection="1">
      <alignment horizontal="right" vertical="center" wrapText="1"/>
    </xf>
    <xf numFmtId="2" fontId="33" fillId="38" borderId="13" xfId="95" applyNumberFormat="1" applyFont="1" applyFill="1" applyBorder="1" applyAlignment="1" applyProtection="1">
      <alignment horizontal="right" vertical="top" wrapText="1"/>
    </xf>
    <xf numFmtId="1" fontId="33" fillId="38" borderId="13" xfId="95" applyNumberFormat="1" applyFont="1" applyFill="1" applyBorder="1" applyAlignment="1" applyProtection="1">
      <alignment horizontal="right" vertical="top" wrapText="1"/>
    </xf>
    <xf numFmtId="171" fontId="32" fillId="38" borderId="13" xfId="95" applyNumberFormat="1" applyFont="1" applyFill="1" applyBorder="1" applyAlignment="1" applyProtection="1">
      <alignment horizontal="right" vertical="top" wrapText="1"/>
    </xf>
    <xf numFmtId="0" fontId="3" fillId="38" borderId="13" xfId="0" applyFont="1" applyFill="1" applyBorder="1" applyAlignment="1" applyProtection="1">
      <alignment horizontal="left" vertical="top" wrapText="1"/>
    </xf>
    <xf numFmtId="4" fontId="32" fillId="38" borderId="13" xfId="0" applyNumberFormat="1" applyFont="1" applyFill="1" applyBorder="1" applyAlignment="1" applyProtection="1">
      <alignment horizontal="right" vertical="top" wrapText="1"/>
    </xf>
    <xf numFmtId="4" fontId="3" fillId="38" borderId="13" xfId="0" applyNumberFormat="1" applyFont="1" applyFill="1" applyBorder="1" applyAlignment="1" applyProtection="1">
      <alignment horizontal="center" vertical="top"/>
    </xf>
    <xf numFmtId="1" fontId="32" fillId="38" borderId="13" xfId="95" applyNumberFormat="1" applyFont="1" applyFill="1" applyBorder="1" applyAlignment="1" applyProtection="1">
      <alignment horizontal="right" vertical="top" wrapText="1"/>
    </xf>
    <xf numFmtId="0" fontId="31" fillId="38" borderId="13" xfId="0" applyFont="1" applyFill="1" applyBorder="1" applyAlignment="1" applyProtection="1">
      <alignment vertical="center"/>
    </xf>
    <xf numFmtId="2" fontId="32" fillId="39" borderId="15" xfId="95" applyNumberFormat="1" applyFont="1" applyFill="1" applyBorder="1" applyAlignment="1" applyProtection="1">
      <alignment horizontal="right" vertical="top" wrapText="1"/>
    </xf>
    <xf numFmtId="0" fontId="31" fillId="39" borderId="15" xfId="0" applyFont="1" applyFill="1" applyBorder="1" applyAlignment="1" applyProtection="1">
      <alignment horizontal="center" vertical="top" wrapText="1"/>
    </xf>
    <xf numFmtId="170" fontId="32" fillId="39" borderId="15" xfId="0" applyNumberFormat="1" applyFont="1" applyFill="1" applyBorder="1" applyAlignment="1" applyProtection="1">
      <alignment horizontal="right" vertical="top" wrapText="1"/>
    </xf>
    <xf numFmtId="0" fontId="3" fillId="39" borderId="15" xfId="0" applyFont="1" applyFill="1" applyBorder="1" applyAlignment="1" applyProtection="1">
      <alignment horizontal="center" vertical="top"/>
    </xf>
    <xf numFmtId="2" fontId="33" fillId="38" borderId="13" xfId="95" applyNumberFormat="1" applyFont="1" applyFill="1" applyBorder="1" applyAlignment="1" applyProtection="1">
      <alignment horizontal="center" vertical="top" wrapText="1"/>
    </xf>
    <xf numFmtId="1" fontId="31" fillId="38" borderId="13" xfId="0" applyNumberFormat="1" applyFont="1" applyFill="1" applyBorder="1" applyAlignment="1" applyProtection="1">
      <alignment horizontal="center" vertical="top"/>
    </xf>
    <xf numFmtId="43" fontId="31" fillId="38" borderId="13" xfId="83" applyNumberFormat="1" applyFont="1" applyFill="1" applyBorder="1" applyAlignment="1" applyProtection="1">
      <alignment horizontal="center" vertical="top"/>
    </xf>
    <xf numFmtId="39" fontId="31" fillId="38" borderId="13" xfId="0" applyNumberFormat="1" applyFont="1" applyFill="1" applyBorder="1" applyAlignment="1" applyProtection="1">
      <alignment horizontal="center" vertical="top"/>
    </xf>
    <xf numFmtId="190" fontId="3" fillId="38" borderId="15" xfId="105" applyNumberFormat="1" applyFont="1" applyFill="1" applyBorder="1" applyAlignment="1" applyProtection="1">
      <alignment vertical="top" wrapText="1"/>
    </xf>
    <xf numFmtId="170" fontId="32" fillId="38" borderId="15" xfId="0" applyNumberFormat="1" applyFont="1" applyFill="1" applyBorder="1" applyAlignment="1" applyProtection="1">
      <alignment horizontal="right" vertical="center" wrapText="1"/>
    </xf>
    <xf numFmtId="182" fontId="3" fillId="38" borderId="13" xfId="105" applyNumberFormat="1" applyFont="1" applyFill="1" applyBorder="1" applyAlignment="1" applyProtection="1">
      <alignment vertical="top" wrapText="1"/>
    </xf>
    <xf numFmtId="0" fontId="3" fillId="38" borderId="18" xfId="0" applyFont="1" applyFill="1" applyBorder="1" applyAlignment="1" applyProtection="1">
      <alignment horizontal="justify" vertical="center" wrapText="1"/>
    </xf>
    <xf numFmtId="0" fontId="3" fillId="38" borderId="13" xfId="0" applyFont="1" applyFill="1" applyBorder="1" applyAlignment="1" applyProtection="1">
      <alignment vertical="top" wrapText="1"/>
    </xf>
    <xf numFmtId="2" fontId="32" fillId="38" borderId="15" xfId="95" applyNumberFormat="1" applyFont="1" applyFill="1" applyBorder="1" applyAlignment="1" applyProtection="1">
      <alignment horizontal="right" vertical="top" wrapText="1"/>
    </xf>
    <xf numFmtId="0" fontId="31" fillId="38" borderId="15" xfId="0" applyFont="1" applyFill="1" applyBorder="1" applyAlignment="1" applyProtection="1">
      <alignment horizontal="center" vertical="top" wrapText="1"/>
    </xf>
    <xf numFmtId="170" fontId="32" fillId="38" borderId="15" xfId="0" applyNumberFormat="1" applyFont="1" applyFill="1" applyBorder="1" applyAlignment="1" applyProtection="1">
      <alignment horizontal="right" vertical="top" wrapText="1"/>
    </xf>
    <xf numFmtId="0" fontId="3" fillId="38" borderId="15" xfId="0" applyFont="1" applyFill="1" applyBorder="1" applyAlignment="1" applyProtection="1">
      <alignment horizontal="center" vertical="top"/>
    </xf>
    <xf numFmtId="0" fontId="3" fillId="39" borderId="15" xfId="0" applyFont="1" applyFill="1" applyBorder="1" applyAlignment="1" applyProtection="1">
      <alignment horizontal="right"/>
    </xf>
    <xf numFmtId="0" fontId="31" fillId="39" borderId="15" xfId="0" applyFont="1" applyFill="1" applyBorder="1" applyAlignment="1" applyProtection="1">
      <alignment horizontal="center"/>
    </xf>
    <xf numFmtId="172" fontId="3" fillId="39" borderId="15" xfId="0" applyNumberFormat="1" applyFont="1" applyFill="1" applyBorder="1" applyAlignment="1" applyProtection="1">
      <alignment horizontal="right"/>
    </xf>
    <xf numFmtId="172" fontId="3" fillId="39" borderId="15" xfId="0" applyNumberFormat="1" applyFont="1" applyFill="1" applyBorder="1" applyAlignment="1" applyProtection="1">
      <alignment horizontal="center"/>
    </xf>
    <xf numFmtId="0" fontId="3" fillId="38" borderId="13" xfId="0" applyFont="1" applyFill="1" applyBorder="1" applyAlignment="1" applyProtection="1">
      <alignment horizontal="right"/>
    </xf>
    <xf numFmtId="0" fontId="31" fillId="38" borderId="13" xfId="0" applyFont="1" applyFill="1" applyBorder="1" applyAlignment="1" applyProtection="1">
      <alignment horizontal="center"/>
    </xf>
    <xf numFmtId="172" fontId="3" fillId="38" borderId="13" xfId="0" applyNumberFormat="1" applyFont="1" applyFill="1" applyBorder="1" applyAlignment="1" applyProtection="1">
      <alignment horizontal="right"/>
    </xf>
    <xf numFmtId="172" fontId="3" fillId="38" borderId="13" xfId="0" applyNumberFormat="1" applyFont="1" applyFill="1" applyBorder="1" applyAlignment="1" applyProtection="1">
      <alignment horizontal="center"/>
    </xf>
    <xf numFmtId="0" fontId="31" fillId="38" borderId="13" xfId="0" applyFont="1" applyFill="1" applyBorder="1" applyAlignment="1" applyProtection="1">
      <alignment vertical="top"/>
    </xf>
    <xf numFmtId="4" fontId="3" fillId="38" borderId="13" xfId="95" applyNumberFormat="1" applyFont="1" applyFill="1" applyBorder="1" applyAlignment="1" applyProtection="1">
      <alignment horizontal="right" vertical="top" wrapText="1"/>
    </xf>
    <xf numFmtId="0" fontId="3" fillId="38" borderId="13" xfId="147" applyFont="1" applyFill="1" applyBorder="1" applyAlignment="1" applyProtection="1">
      <alignment horizontal="center" vertical="top" wrapText="1"/>
    </xf>
    <xf numFmtId="0" fontId="3" fillId="38" borderId="13" xfId="0" applyFont="1" applyFill="1" applyBorder="1" applyAlignment="1" applyProtection="1">
      <alignment vertical="top"/>
    </xf>
    <xf numFmtId="172" fontId="3" fillId="38" borderId="13" xfId="148" applyNumberFormat="1" applyFont="1" applyFill="1" applyBorder="1" applyAlignment="1" applyProtection="1">
      <alignment horizontal="center" vertical="top"/>
    </xf>
    <xf numFmtId="0" fontId="31" fillId="38" borderId="15" xfId="0" applyFont="1" applyFill="1" applyBorder="1" applyAlignment="1" applyProtection="1">
      <alignment vertical="top"/>
    </xf>
    <xf numFmtId="4" fontId="3" fillId="38" borderId="15" xfId="95" applyNumberFormat="1" applyFont="1" applyFill="1" applyBorder="1" applyAlignment="1" applyProtection="1">
      <alignment horizontal="right" vertical="top" wrapText="1"/>
    </xf>
    <xf numFmtId="4" fontId="3" fillId="38" borderId="15" xfId="0" applyNumberFormat="1" applyFont="1" applyFill="1" applyBorder="1" applyAlignment="1" applyProtection="1">
      <alignment horizontal="center" vertical="top"/>
    </xf>
    <xf numFmtId="4" fontId="3" fillId="38" borderId="19" xfId="95" applyNumberFormat="1" applyFont="1" applyFill="1" applyBorder="1" applyAlignment="1" applyProtection="1">
      <alignment horizontal="right" vertical="top" wrapText="1"/>
    </xf>
    <xf numFmtId="4" fontId="3" fillId="38" borderId="13" xfId="0" applyNumberFormat="1" applyFont="1" applyFill="1" applyBorder="1" applyAlignment="1" applyProtection="1">
      <alignment horizontal="center" vertical="top" wrapText="1"/>
    </xf>
    <xf numFmtId="0" fontId="3" fillId="38" borderId="19" xfId="0" applyFont="1" applyFill="1" applyBorder="1" applyAlignment="1" applyProtection="1">
      <alignment vertical="top"/>
    </xf>
    <xf numFmtId="0" fontId="3" fillId="38" borderId="0" xfId="0" applyFont="1" applyFill="1" applyProtection="1"/>
    <xf numFmtId="4" fontId="3" fillId="38" borderId="0" xfId="0" applyNumberFormat="1" applyFont="1" applyFill="1" applyProtection="1"/>
    <xf numFmtId="4" fontId="39" fillId="38" borderId="19" xfId="95" applyNumberFormat="1" applyFont="1" applyFill="1" applyBorder="1" applyAlignment="1" applyProtection="1">
      <alignment horizontal="right" vertical="top" wrapText="1"/>
    </xf>
    <xf numFmtId="1" fontId="32" fillId="38" borderId="13" xfId="0" applyNumberFormat="1" applyFont="1" applyFill="1" applyBorder="1" applyAlignment="1" applyProtection="1">
      <alignment vertical="top" wrapText="1"/>
    </xf>
    <xf numFmtId="49" fontId="32" fillId="38" borderId="13" xfId="0" applyNumberFormat="1" applyFont="1" applyFill="1" applyBorder="1" applyAlignment="1" applyProtection="1">
      <alignment vertical="top" wrapText="1"/>
    </xf>
    <xf numFmtId="0" fontId="31" fillId="38" borderId="13" xfId="0" applyFont="1" applyFill="1" applyBorder="1" applyAlignment="1" applyProtection="1">
      <alignment horizontal="center" vertical="center" wrapText="1"/>
    </xf>
    <xf numFmtId="2" fontId="31" fillId="38" borderId="13" xfId="0" applyNumberFormat="1" applyFont="1" applyFill="1" applyBorder="1" applyAlignment="1" applyProtection="1">
      <alignment horizontal="center" wrapText="1"/>
    </xf>
    <xf numFmtId="0" fontId="31" fillId="38" borderId="13" xfId="0" applyFont="1" applyFill="1" applyBorder="1" applyAlignment="1" applyProtection="1">
      <alignment horizontal="center" wrapText="1"/>
    </xf>
    <xf numFmtId="0" fontId="31" fillId="38" borderId="13" xfId="0" applyFont="1" applyFill="1" applyBorder="1" applyAlignment="1" applyProtection="1">
      <alignment horizontal="center" vertical="top"/>
    </xf>
    <xf numFmtId="0" fontId="33" fillId="38" borderId="13" xfId="0" applyFont="1" applyFill="1" applyBorder="1" applyAlignment="1" applyProtection="1">
      <alignment horizontal="center" vertical="top"/>
    </xf>
    <xf numFmtId="0" fontId="31" fillId="0" borderId="0" xfId="0" applyFont="1" applyAlignment="1" applyProtection="1">
      <alignment horizontal="justify" vertical="top"/>
    </xf>
    <xf numFmtId="4" fontId="33" fillId="38" borderId="13" xfId="0" applyNumberFormat="1" applyFont="1" applyFill="1" applyBorder="1" applyAlignment="1" applyProtection="1">
      <alignment horizontal="center" vertical="top"/>
    </xf>
    <xf numFmtId="0" fontId="33" fillId="38" borderId="13" xfId="0" applyFont="1" applyFill="1" applyBorder="1" applyAlignment="1" applyProtection="1">
      <alignment horizontal="center" vertical="top" wrapText="1"/>
    </xf>
    <xf numFmtId="0" fontId="3" fillId="38" borderId="13" xfId="0" applyFont="1" applyFill="1" applyBorder="1" applyAlignment="1" applyProtection="1">
      <alignment horizontal="right" vertical="top"/>
    </xf>
    <xf numFmtId="0" fontId="37" fillId="38" borderId="13" xfId="0" applyFont="1" applyFill="1" applyBorder="1" applyAlignment="1" applyProtection="1">
      <alignment vertical="top" wrapText="1"/>
    </xf>
    <xf numFmtId="4" fontId="3" fillId="38" borderId="13" xfId="0" applyNumberFormat="1" applyFont="1" applyFill="1" applyBorder="1" applyAlignment="1" applyProtection="1">
      <alignment horizontal="right" vertical="top"/>
    </xf>
    <xf numFmtId="2" fontId="3" fillId="38" borderId="13" xfId="0" applyNumberFormat="1" applyFont="1" applyFill="1" applyBorder="1" applyAlignment="1" applyProtection="1">
      <alignment horizontal="center" vertical="top"/>
    </xf>
    <xf numFmtId="0" fontId="3" fillId="38" borderId="15" xfId="0" applyFont="1" applyFill="1" applyBorder="1" applyAlignment="1" applyProtection="1">
      <alignment horizontal="right" vertical="top"/>
    </xf>
    <xf numFmtId="0" fontId="37" fillId="38" borderId="15" xfId="0" applyFont="1" applyFill="1" applyBorder="1" applyAlignment="1" applyProtection="1">
      <alignment vertical="top" wrapText="1"/>
    </xf>
    <xf numFmtId="4" fontId="3" fillId="38" borderId="15" xfId="0" applyNumberFormat="1" applyFont="1" applyFill="1" applyBorder="1" applyAlignment="1" applyProtection="1">
      <alignment horizontal="right" vertical="top"/>
    </xf>
    <xf numFmtId="2" fontId="3" fillId="38" borderId="15" xfId="0" applyNumberFormat="1" applyFont="1" applyFill="1" applyBorder="1" applyAlignment="1" applyProtection="1">
      <alignment horizontal="center" vertical="top"/>
    </xf>
    <xf numFmtId="1" fontId="31" fillId="38" borderId="13" xfId="0" applyNumberFormat="1" applyFont="1" applyFill="1" applyBorder="1" applyAlignment="1" applyProtection="1">
      <alignment horizontal="right" vertical="top"/>
    </xf>
    <xf numFmtId="49" fontId="31" fillId="38" borderId="13" xfId="142" applyNumberFormat="1" applyFont="1" applyFill="1" applyBorder="1" applyAlignment="1" applyProtection="1">
      <alignment horizontal="left" vertical="top" wrapText="1"/>
    </xf>
    <xf numFmtId="4" fontId="31" fillId="38" borderId="13" xfId="0" applyNumberFormat="1" applyFont="1" applyFill="1" applyBorder="1" applyAlignment="1" applyProtection="1">
      <alignment horizontal="right" vertical="top"/>
    </xf>
    <xf numFmtId="49" fontId="31" fillId="38" borderId="13" xfId="142" applyNumberFormat="1" applyFont="1" applyFill="1" applyBorder="1" applyAlignment="1" applyProtection="1">
      <alignment horizontal="center" vertical="top" wrapText="1"/>
    </xf>
    <xf numFmtId="0" fontId="3" fillId="38" borderId="13" xfId="0" applyFont="1" applyFill="1" applyBorder="1" applyAlignment="1" applyProtection="1">
      <alignment horizontal="right" vertical="top" wrapText="1"/>
    </xf>
    <xf numFmtId="4" fontId="3" fillId="38" borderId="13" xfId="0" applyNumberFormat="1" applyFont="1" applyFill="1" applyBorder="1" applyAlignment="1" applyProtection="1">
      <alignment horizontal="right" vertical="top" wrapText="1"/>
    </xf>
    <xf numFmtId="0" fontId="3" fillId="38" borderId="13" xfId="154" applyFont="1" applyFill="1" applyBorder="1" applyAlignment="1" applyProtection="1">
      <alignment horizontal="center" vertical="top"/>
    </xf>
    <xf numFmtId="0" fontId="3" fillId="38" borderId="13" xfId="0" applyNumberFormat="1" applyFont="1" applyFill="1" applyBorder="1" applyAlignment="1" applyProtection="1">
      <alignment vertical="top" wrapText="1"/>
    </xf>
    <xf numFmtId="0" fontId="31" fillId="38" borderId="13" xfId="0" applyFont="1" applyFill="1" applyBorder="1" applyAlignment="1" applyProtection="1">
      <alignment horizontal="right" vertical="top"/>
    </xf>
    <xf numFmtId="49" fontId="3" fillId="38" borderId="13" xfId="142" applyNumberFormat="1" applyFont="1" applyFill="1" applyBorder="1" applyAlignment="1" applyProtection="1">
      <alignment horizontal="left" vertical="top" wrapText="1"/>
    </xf>
    <xf numFmtId="192" fontId="31" fillId="38" borderId="13" xfId="0" applyNumberFormat="1" applyFont="1" applyFill="1" applyBorder="1" applyAlignment="1" applyProtection="1">
      <alignment vertical="top" wrapText="1"/>
    </xf>
    <xf numFmtId="0" fontId="31" fillId="38" borderId="13" xfId="0" applyFont="1" applyFill="1" applyBorder="1" applyAlignment="1" applyProtection="1">
      <alignment vertical="top" wrapText="1"/>
    </xf>
    <xf numFmtId="1" fontId="33" fillId="38" borderId="13" xfId="157" applyNumberFormat="1" applyFont="1" applyFill="1" applyBorder="1" applyAlignment="1" applyProtection="1">
      <alignment vertical="top" wrapText="1"/>
    </xf>
    <xf numFmtId="0" fontId="3" fillId="44" borderId="13" xfId="157" applyFont="1" applyFill="1" applyBorder="1" applyAlignment="1" applyProtection="1">
      <alignment vertical="top" wrapText="1"/>
    </xf>
    <xf numFmtId="4" fontId="3" fillId="38" borderId="13" xfId="158" applyNumberFormat="1" applyFont="1" applyFill="1" applyBorder="1" applyAlignment="1" applyProtection="1">
      <alignment horizontal="right" vertical="center"/>
    </xf>
    <xf numFmtId="4" fontId="3" fillId="38" borderId="13" xfId="159" applyNumberFormat="1" applyFont="1" applyFill="1" applyBorder="1" applyAlignment="1" applyProtection="1">
      <alignment horizontal="center" vertical="center"/>
    </xf>
    <xf numFmtId="0" fontId="3" fillId="42" borderId="13" xfId="0" applyFont="1" applyFill="1" applyBorder="1" applyAlignment="1" applyProtection="1">
      <alignment horizontal="right" vertical="top"/>
    </xf>
    <xf numFmtId="0" fontId="31" fillId="42" borderId="13" xfId="0" applyFont="1" applyFill="1" applyBorder="1" applyAlignment="1" applyProtection="1">
      <alignment horizontal="center" vertical="top"/>
    </xf>
    <xf numFmtId="4" fontId="3" fillId="42" borderId="13" xfId="0" applyNumberFormat="1" applyFont="1" applyFill="1" applyBorder="1" applyAlignment="1" applyProtection="1">
      <alignment horizontal="right" vertical="top"/>
    </xf>
    <xf numFmtId="189" fontId="31" fillId="38" borderId="13" xfId="0" applyNumberFormat="1" applyFont="1" applyFill="1" applyBorder="1" applyAlignment="1" applyProtection="1">
      <alignment horizontal="center"/>
    </xf>
    <xf numFmtId="39" fontId="31" fillId="38" borderId="13" xfId="0" applyNumberFormat="1" applyFont="1" applyFill="1" applyBorder="1" applyAlignment="1" applyProtection="1">
      <alignment vertical="top" wrapText="1"/>
    </xf>
    <xf numFmtId="4" fontId="3" fillId="38" borderId="13" xfId="130" applyNumberFormat="1" applyFont="1" applyFill="1" applyBorder="1" applyAlignment="1" applyProtection="1"/>
    <xf numFmtId="1" fontId="32" fillId="38" borderId="13" xfId="130" applyNumberFormat="1" applyFont="1" applyFill="1" applyBorder="1" applyAlignment="1" applyProtection="1">
      <alignment horizontal="right" vertical="top"/>
    </xf>
    <xf numFmtId="169" fontId="32" fillId="38" borderId="13" xfId="0" applyNumberFormat="1" applyFont="1" applyFill="1" applyBorder="1" applyAlignment="1" applyProtection="1">
      <alignment horizontal="left" vertical="top" wrapText="1"/>
    </xf>
    <xf numFmtId="170" fontId="32" fillId="38" borderId="13" xfId="0" applyNumberFormat="1" applyFont="1" applyFill="1" applyBorder="1" applyAlignment="1" applyProtection="1">
      <alignment horizontal="right" vertical="center"/>
    </xf>
    <xf numFmtId="169" fontId="32" fillId="38" borderId="13" xfId="0" applyNumberFormat="1" applyFont="1" applyFill="1" applyBorder="1" applyAlignment="1" applyProtection="1">
      <alignment horizontal="center" vertical="center"/>
    </xf>
    <xf numFmtId="0" fontId="3" fillId="42" borderId="13" xfId="0" applyFont="1" applyFill="1" applyBorder="1" applyAlignment="1" applyProtection="1">
      <alignment vertical="top"/>
    </xf>
    <xf numFmtId="0" fontId="3" fillId="43" borderId="13" xfId="0" applyFont="1" applyFill="1" applyBorder="1" applyAlignment="1" applyProtection="1">
      <alignment vertical="top"/>
    </xf>
    <xf numFmtId="0" fontId="31" fillId="43" borderId="13" xfId="0" applyFont="1" applyFill="1" applyBorder="1" applyAlignment="1" applyProtection="1">
      <alignment horizontal="center" vertical="top"/>
    </xf>
    <xf numFmtId="1" fontId="3" fillId="42" borderId="15" xfId="106" applyNumberFormat="1" applyFont="1" applyFill="1" applyBorder="1" applyAlignment="1" applyProtection="1">
      <alignment horizontal="right" vertical="top"/>
    </xf>
    <xf numFmtId="169" fontId="33" fillId="42" borderId="15" xfId="0" applyNumberFormat="1" applyFont="1" applyFill="1" applyBorder="1" applyAlignment="1" applyProtection="1">
      <alignment horizontal="center" vertical="top" wrapText="1"/>
    </xf>
    <xf numFmtId="170" fontId="32" fillId="42" borderId="15" xfId="0" applyNumberFormat="1" applyFont="1" applyFill="1" applyBorder="1" applyAlignment="1" applyProtection="1">
      <alignment horizontal="right" vertical="center"/>
    </xf>
    <xf numFmtId="169" fontId="32" fillId="42" borderId="15" xfId="0" applyNumberFormat="1" applyFont="1" applyFill="1" applyBorder="1" applyAlignment="1" applyProtection="1">
      <alignment horizontal="center" vertical="center"/>
    </xf>
    <xf numFmtId="1" fontId="3" fillId="42" borderId="13" xfId="106" applyNumberFormat="1" applyFont="1" applyFill="1" applyBorder="1" applyAlignment="1" applyProtection="1">
      <alignment horizontal="right" vertical="top"/>
    </xf>
    <xf numFmtId="169" fontId="33" fillId="42" borderId="13" xfId="0" applyNumberFormat="1" applyFont="1" applyFill="1" applyBorder="1" applyAlignment="1" applyProtection="1">
      <alignment horizontal="center" vertical="top" wrapText="1"/>
    </xf>
    <xf numFmtId="170" fontId="32" fillId="42" borderId="13" xfId="0" applyNumberFormat="1" applyFont="1" applyFill="1" applyBorder="1" applyAlignment="1" applyProtection="1">
      <alignment horizontal="right" vertical="center"/>
    </xf>
    <xf numFmtId="169" fontId="32" fillId="42" borderId="13" xfId="0" applyNumberFormat="1" applyFont="1" applyFill="1" applyBorder="1" applyAlignment="1" applyProtection="1">
      <alignment horizontal="center" vertical="center"/>
    </xf>
    <xf numFmtId="169" fontId="33" fillId="38" borderId="13" xfId="0" applyNumberFormat="1" applyFont="1" applyFill="1" applyBorder="1" applyAlignment="1" applyProtection="1">
      <alignment horizontal="center" vertical="top" wrapText="1"/>
    </xf>
    <xf numFmtId="0" fontId="31" fillId="0" borderId="13" xfId="0" applyFont="1" applyBorder="1" applyAlignment="1" applyProtection="1">
      <alignment horizontal="right"/>
    </xf>
    <xf numFmtId="0" fontId="3" fillId="41" borderId="13" xfId="0" applyFont="1" applyFill="1" applyBorder="1" applyProtection="1"/>
    <xf numFmtId="0" fontId="3" fillId="41" borderId="13" xfId="0" applyFont="1" applyFill="1" applyBorder="1" applyAlignment="1" applyProtection="1">
      <alignment horizontal="center" vertical="center"/>
    </xf>
    <xf numFmtId="0" fontId="3" fillId="0" borderId="13" xfId="0" applyFont="1" applyBorder="1" applyAlignment="1" applyProtection="1">
      <alignment horizontal="right"/>
    </xf>
    <xf numFmtId="10" fontId="3" fillId="41" borderId="13" xfId="144" applyNumberFormat="1" applyFont="1" applyFill="1" applyBorder="1" applyProtection="1"/>
    <xf numFmtId="0" fontId="3" fillId="41" borderId="13" xfId="0" applyFont="1" applyFill="1" applyBorder="1" applyAlignment="1" applyProtection="1">
      <alignment vertical="center"/>
    </xf>
    <xf numFmtId="169" fontId="32" fillId="38" borderId="13" xfId="0" applyNumberFormat="1" applyFont="1" applyFill="1" applyBorder="1" applyAlignment="1" applyProtection="1">
      <alignment horizontal="right" vertical="top" wrapText="1"/>
    </xf>
    <xf numFmtId="0" fontId="3" fillId="39" borderId="13" xfId="0" applyFont="1" applyFill="1" applyBorder="1" applyProtection="1"/>
    <xf numFmtId="0" fontId="31" fillId="39" borderId="13" xfId="0" applyFont="1" applyFill="1" applyBorder="1" applyAlignment="1" applyProtection="1">
      <alignment horizontal="right"/>
    </xf>
    <xf numFmtId="0" fontId="31" fillId="39" borderId="13" xfId="0" applyFont="1" applyFill="1" applyBorder="1" applyAlignment="1" applyProtection="1">
      <alignment horizontal="center"/>
    </xf>
    <xf numFmtId="0" fontId="31" fillId="0" borderId="13" xfId="0" applyFont="1" applyBorder="1" applyAlignment="1" applyProtection="1">
      <alignment horizontal="center"/>
    </xf>
    <xf numFmtId="0" fontId="3" fillId="0" borderId="13" xfId="0" applyFont="1" applyBorder="1" applyProtection="1"/>
    <xf numFmtId="0" fontId="3" fillId="39" borderId="15" xfId="0" applyFont="1" applyFill="1" applyBorder="1" applyProtection="1"/>
    <xf numFmtId="0" fontId="31" fillId="39" borderId="15" xfId="0" applyFont="1" applyFill="1" applyBorder="1" applyAlignment="1" applyProtection="1">
      <alignment horizontal="right"/>
    </xf>
    <xf numFmtId="43" fontId="3" fillId="38" borderId="13" xfId="132" applyFont="1" applyFill="1" applyBorder="1" applyAlignment="1" applyProtection="1">
      <alignment horizontal="right" wrapText="1"/>
    </xf>
    <xf numFmtId="43" fontId="31" fillId="38" borderId="13" xfId="132" applyFont="1" applyFill="1" applyBorder="1" applyAlignment="1" applyProtection="1">
      <alignment horizontal="right" vertical="top" wrapText="1"/>
    </xf>
    <xf numFmtId="4" fontId="31" fillId="38" borderId="13" xfId="132" applyNumberFormat="1" applyFont="1" applyFill="1" applyBorder="1" applyAlignment="1" applyProtection="1">
      <alignment horizontal="right" vertical="top" wrapText="1"/>
    </xf>
    <xf numFmtId="39" fontId="3" fillId="38" borderId="13" xfId="0" applyNumberFormat="1" applyFont="1" applyFill="1" applyBorder="1" applyAlignment="1" applyProtection="1">
      <alignment horizontal="right" vertical="center" wrapText="1"/>
    </xf>
    <xf numFmtId="39" fontId="3" fillId="38" borderId="13" xfId="0" applyNumberFormat="1" applyFont="1" applyFill="1" applyBorder="1" applyAlignment="1" applyProtection="1">
      <alignment horizontal="right" wrapText="1"/>
    </xf>
    <xf numFmtId="43" fontId="31" fillId="39" borderId="13" xfId="132" applyFont="1" applyFill="1" applyBorder="1" applyAlignment="1" applyProtection="1">
      <alignment horizontal="right" vertical="top" wrapText="1"/>
    </xf>
    <xf numFmtId="43" fontId="31" fillId="38" borderId="13" xfId="132" applyFont="1" applyFill="1" applyBorder="1" applyAlignment="1" applyProtection="1">
      <alignment horizontal="right" vertical="center" wrapText="1"/>
    </xf>
    <xf numFmtId="168" fontId="3" fillId="38" borderId="13" xfId="83" applyFont="1" applyFill="1" applyBorder="1" applyAlignment="1" applyProtection="1">
      <alignment horizontal="right" vertical="center" wrapText="1"/>
    </xf>
    <xf numFmtId="168" fontId="3" fillId="38" borderId="13" xfId="146" applyFont="1" applyFill="1" applyBorder="1" applyAlignment="1" applyProtection="1">
      <alignment horizontal="right" vertical="center" wrapText="1"/>
    </xf>
    <xf numFmtId="4" fontId="3" fillId="38" borderId="13" xfId="0" applyNumberFormat="1" applyFont="1" applyFill="1" applyBorder="1" applyProtection="1"/>
    <xf numFmtId="166" fontId="3" fillId="38" borderId="13" xfId="84" applyNumberFormat="1" applyFont="1" applyFill="1" applyBorder="1" applyAlignment="1" applyProtection="1">
      <alignment horizontal="right" vertical="center" wrapText="1"/>
    </xf>
    <xf numFmtId="166" fontId="3" fillId="38" borderId="15" xfId="84" applyNumberFormat="1" applyFont="1" applyFill="1" applyBorder="1" applyAlignment="1" applyProtection="1">
      <alignment horizontal="right" vertical="center" wrapText="1"/>
    </xf>
    <xf numFmtId="166" fontId="3" fillId="38" borderId="13" xfId="84" applyNumberFormat="1" applyFont="1" applyFill="1" applyBorder="1" applyAlignment="1" applyProtection="1">
      <alignment horizontal="right" wrapText="1"/>
    </xf>
    <xf numFmtId="4" fontId="3" fillId="38" borderId="13" xfId="0" applyNumberFormat="1" applyFont="1" applyFill="1" applyBorder="1" applyAlignment="1" applyProtection="1">
      <alignment horizontal="right" wrapText="1"/>
    </xf>
    <xf numFmtId="4" fontId="3" fillId="38" borderId="13" xfId="0" applyNumberFormat="1" applyFont="1" applyFill="1" applyBorder="1" applyAlignment="1" applyProtection="1">
      <alignment horizontal="right" vertical="center" wrapText="1"/>
    </xf>
    <xf numFmtId="4" fontId="31" fillId="39" borderId="13" xfId="132" applyNumberFormat="1" applyFont="1" applyFill="1" applyBorder="1" applyAlignment="1" applyProtection="1">
      <alignment horizontal="right" vertical="top" wrapText="1"/>
    </xf>
    <xf numFmtId="4" fontId="31" fillId="39" borderId="15" xfId="132" applyNumberFormat="1" applyFont="1" applyFill="1" applyBorder="1" applyAlignment="1" applyProtection="1">
      <alignment horizontal="right" vertical="top" wrapText="1"/>
    </xf>
    <xf numFmtId="39" fontId="3" fillId="38" borderId="15" xfId="0" applyNumberFormat="1" applyFont="1" applyFill="1" applyBorder="1" applyAlignment="1" applyProtection="1">
      <alignment horizontal="right" vertical="center" wrapText="1"/>
    </xf>
    <xf numFmtId="43" fontId="31" fillId="39" borderId="15" xfId="132" applyFont="1" applyFill="1" applyBorder="1" applyAlignment="1" applyProtection="1">
      <alignment horizontal="right" vertical="top" wrapText="1"/>
    </xf>
    <xf numFmtId="4" fontId="31" fillId="38" borderId="15" xfId="132" applyNumberFormat="1" applyFont="1" applyFill="1" applyBorder="1" applyAlignment="1" applyProtection="1">
      <alignment horizontal="right" vertical="top" wrapText="1"/>
    </xf>
    <xf numFmtId="4" fontId="31" fillId="39" borderId="15" xfId="83" applyNumberFormat="1" applyFont="1" applyFill="1" applyBorder="1" applyProtection="1"/>
    <xf numFmtId="4" fontId="31" fillId="38" borderId="13" xfId="83" applyNumberFormat="1" applyFont="1" applyFill="1" applyBorder="1" applyProtection="1"/>
    <xf numFmtId="4" fontId="3" fillId="38" borderId="13" xfId="0" applyNumberFormat="1" applyFont="1" applyFill="1" applyBorder="1" applyAlignment="1" applyProtection="1">
      <alignment vertical="top"/>
    </xf>
    <xf numFmtId="4" fontId="3" fillId="38" borderId="15" xfId="0" applyNumberFormat="1" applyFont="1" applyFill="1" applyBorder="1" applyAlignment="1" applyProtection="1">
      <alignment vertical="top"/>
    </xf>
    <xf numFmtId="4" fontId="3" fillId="38" borderId="13" xfId="0" applyNumberFormat="1" applyFont="1" applyFill="1" applyBorder="1" applyAlignment="1" applyProtection="1">
      <alignment vertical="top" wrapText="1"/>
    </xf>
    <xf numFmtId="166" fontId="31" fillId="38" borderId="13" xfId="84" applyNumberFormat="1" applyFont="1" applyFill="1" applyBorder="1" applyAlignment="1" applyProtection="1">
      <alignment horizontal="center" wrapText="1"/>
    </xf>
    <xf numFmtId="4" fontId="31" fillId="38" borderId="13" xfId="0" applyNumberFormat="1" applyFont="1" applyFill="1" applyBorder="1" applyAlignment="1" applyProtection="1">
      <alignment vertical="top"/>
    </xf>
    <xf numFmtId="39" fontId="3" fillId="38" borderId="13" xfId="0" applyNumberFormat="1" applyFont="1" applyFill="1" applyBorder="1" applyAlignment="1" applyProtection="1">
      <alignment horizontal="right" vertical="top" wrapText="1"/>
    </xf>
    <xf numFmtId="39" fontId="3" fillId="38" borderId="15" xfId="0" applyNumberFormat="1" applyFont="1" applyFill="1" applyBorder="1" applyAlignment="1" applyProtection="1">
      <alignment horizontal="right" vertical="top" wrapText="1"/>
    </xf>
    <xf numFmtId="4" fontId="3" fillId="38" borderId="13" xfId="157" applyNumberFormat="1" applyFont="1" applyFill="1" applyBorder="1" applyAlignment="1" applyProtection="1">
      <alignment vertical="center"/>
    </xf>
    <xf numFmtId="168" fontId="31" fillId="42" borderId="13" xfId="150" applyFont="1" applyFill="1" applyBorder="1" applyAlignment="1" applyProtection="1">
      <alignment horizontal="right" vertical="top" wrapText="1"/>
    </xf>
    <xf numFmtId="39" fontId="3" fillId="38" borderId="13" xfId="130" applyNumberFormat="1" applyFont="1" applyFill="1" applyBorder="1" applyProtection="1"/>
    <xf numFmtId="172" fontId="3" fillId="38" borderId="13" xfId="0" applyNumberFormat="1" applyFont="1" applyFill="1" applyBorder="1" applyAlignment="1" applyProtection="1">
      <alignment horizontal="right" vertical="center"/>
    </xf>
    <xf numFmtId="4" fontId="31" fillId="42" borderId="13" xfId="0" applyNumberFormat="1" applyFont="1" applyFill="1" applyBorder="1" applyAlignment="1" applyProtection="1">
      <alignment vertical="top"/>
    </xf>
    <xf numFmtId="4" fontId="31" fillId="43" borderId="13" xfId="0" applyNumberFormat="1" applyFont="1" applyFill="1" applyBorder="1" applyAlignment="1" applyProtection="1">
      <alignment vertical="top"/>
    </xf>
    <xf numFmtId="43" fontId="31" fillId="42" borderId="15" xfId="132" applyFont="1" applyFill="1" applyBorder="1" applyAlignment="1" applyProtection="1">
      <alignment horizontal="right" vertical="top" wrapText="1"/>
    </xf>
    <xf numFmtId="43" fontId="31" fillId="42" borderId="13" xfId="132" applyFont="1" applyFill="1" applyBorder="1" applyAlignment="1" applyProtection="1">
      <alignment horizontal="right" vertical="top" wrapText="1"/>
    </xf>
    <xf numFmtId="170" fontId="33" fillId="38" borderId="13" xfId="0" applyNumberFormat="1" applyFont="1" applyFill="1" applyBorder="1" applyAlignment="1" applyProtection="1">
      <alignment horizontal="right" vertical="center"/>
    </xf>
    <xf numFmtId="4" fontId="3" fillId="0" borderId="13" xfId="0" applyNumberFormat="1" applyFont="1" applyBorder="1" applyProtection="1"/>
    <xf numFmtId="4" fontId="31" fillId="39" borderId="13" xfId="0" applyNumberFormat="1" applyFont="1" applyFill="1" applyBorder="1" applyProtection="1"/>
    <xf numFmtId="39" fontId="31" fillId="39" borderId="15" xfId="0" applyNumberFormat="1" applyFont="1" applyFill="1" applyBorder="1" applyProtection="1"/>
    <xf numFmtId="2" fontId="3" fillId="0" borderId="0" xfId="0" applyNumberFormat="1" applyFont="1" applyFill="1" applyBorder="1" applyAlignment="1">
      <alignment horizontal="left" vertical="top"/>
    </xf>
    <xf numFmtId="39" fontId="31" fillId="0" borderId="0" xfId="0" applyNumberFormat="1" applyFont="1" applyFill="1" applyBorder="1" applyAlignment="1">
      <alignment horizontal="center" vertical="top"/>
    </xf>
    <xf numFmtId="39" fontId="3" fillId="0" borderId="0" xfId="0" applyNumberFormat="1" applyFont="1" applyFill="1" applyBorder="1" applyAlignment="1">
      <alignment horizontal="left" vertical="top" wrapText="1"/>
    </xf>
    <xf numFmtId="39" fontId="3" fillId="0" borderId="0" xfId="0" quotePrefix="1" applyNumberFormat="1" applyFont="1" applyFill="1" applyBorder="1" applyAlignment="1">
      <alignment horizontal="left" vertical="top" wrapText="1"/>
    </xf>
    <xf numFmtId="39" fontId="31" fillId="0" borderId="16" xfId="0" applyNumberFormat="1" applyFont="1" applyFill="1" applyBorder="1" applyAlignment="1">
      <alignment horizontal="center" vertical="top"/>
    </xf>
    <xf numFmtId="0" fontId="42" fillId="38" borderId="0" xfId="161" applyFill="1" applyAlignment="1" applyProtection="1">
      <alignment horizontal="center" vertical="top" wrapText="1"/>
      <protection locked="0"/>
    </xf>
    <xf numFmtId="0" fontId="43" fillId="38" borderId="0" xfId="0" applyFont="1" applyFill="1" applyAlignment="1" applyProtection="1">
      <alignment horizontal="center" vertical="top"/>
      <protection locked="0"/>
    </xf>
    <xf numFmtId="0" fontId="31" fillId="38" borderId="0" xfId="161" applyFont="1" applyFill="1" applyAlignment="1" applyProtection="1">
      <alignment horizontal="center" vertical="top"/>
      <protection locked="0"/>
    </xf>
    <xf numFmtId="0" fontId="43" fillId="38" borderId="0" xfId="161" applyFont="1" applyFill="1" applyAlignment="1" applyProtection="1">
      <alignment horizontal="center" vertical="top"/>
      <protection locked="0"/>
    </xf>
  </cellXfs>
  <cellStyles count="16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1 - 20%" xfId="20"/>
    <cellStyle name="Accent1 - 40%" xfId="21"/>
    <cellStyle name="Accent1 - 60%" xfId="22"/>
    <cellStyle name="Accent1 2" xfId="23"/>
    <cellStyle name="Accent2" xfId="24"/>
    <cellStyle name="Accent2 - 20%" xfId="25"/>
    <cellStyle name="Accent2 - 40%" xfId="26"/>
    <cellStyle name="Accent2 - 60%" xfId="27"/>
    <cellStyle name="Accent2 2" xfId="28"/>
    <cellStyle name="Accent3" xfId="29"/>
    <cellStyle name="Accent3 - 20%" xfId="30"/>
    <cellStyle name="Accent3 - 40%" xfId="31"/>
    <cellStyle name="Accent3 - 60%" xfId="32"/>
    <cellStyle name="Accent3 2" xfId="33"/>
    <cellStyle name="Accent4" xfId="34"/>
    <cellStyle name="Accent4 - 20%" xfId="35"/>
    <cellStyle name="Accent4 - 40%" xfId="36"/>
    <cellStyle name="Accent4 - 60%" xfId="37"/>
    <cellStyle name="Accent4 2" xfId="38"/>
    <cellStyle name="Accent5" xfId="39"/>
    <cellStyle name="Accent5 - 20%" xfId="40"/>
    <cellStyle name="Accent5 - 40%" xfId="41"/>
    <cellStyle name="Accent5 - 60%" xfId="42"/>
    <cellStyle name="Accent5 2" xfId="43"/>
    <cellStyle name="Accent6" xfId="44"/>
    <cellStyle name="Accent6 - 20%" xfId="45"/>
    <cellStyle name="Accent6 - 40%" xfId="46"/>
    <cellStyle name="Accent6 - 60%" xfId="47"/>
    <cellStyle name="Accent6 2" xfId="48"/>
    <cellStyle name="Bad" xfId="49"/>
    <cellStyle name="Bad 2" xfId="50"/>
    <cellStyle name="Calculation" xfId="51"/>
    <cellStyle name="Calculation 2" xfId="52"/>
    <cellStyle name="Check Cell" xfId="53"/>
    <cellStyle name="Check Cell 2" xfId="54"/>
    <cellStyle name="Comma 2" xfId="55"/>
    <cellStyle name="Comma 3" xfId="56"/>
    <cellStyle name="Comma 4" xfId="146"/>
    <cellStyle name="Comma_ACUEDUCTO DE  PADRE LAS CASAS" xfId="136"/>
    <cellStyle name="Emphasis 1" xfId="57"/>
    <cellStyle name="Emphasis 2" xfId="58"/>
    <cellStyle name="Emphasis 3" xfId="59"/>
    <cellStyle name="Euro" xfId="60"/>
    <cellStyle name="Euro 2" xfId="61"/>
    <cellStyle name="Explanatory Text" xfId="62"/>
    <cellStyle name="F2" xfId="63"/>
    <cellStyle name="F3" xfId="64"/>
    <cellStyle name="F4" xfId="65"/>
    <cellStyle name="F5" xfId="66"/>
    <cellStyle name="F6" xfId="67"/>
    <cellStyle name="F7" xfId="68"/>
    <cellStyle name="F8" xfId="69"/>
    <cellStyle name="Good" xfId="70"/>
    <cellStyle name="Good 2" xfId="71"/>
    <cellStyle name="Heading 1" xfId="72"/>
    <cellStyle name="Heading 1 2" xfId="73"/>
    <cellStyle name="Heading 2" xfId="74"/>
    <cellStyle name="Heading 2 2" xfId="75"/>
    <cellStyle name="Heading 3" xfId="76"/>
    <cellStyle name="Heading 4" xfId="77"/>
    <cellStyle name="Hipervínculo 2" xfId="78"/>
    <cellStyle name="Input" xfId="79"/>
    <cellStyle name="Input 2" xfId="80"/>
    <cellStyle name="Linked Cell" xfId="81"/>
    <cellStyle name="Linked Cell 2" xfId="82"/>
    <cellStyle name="Millares" xfId="83" builtinId="3"/>
    <cellStyle name="Millares 10" xfId="130"/>
    <cellStyle name="Millares 10 2 2" xfId="155"/>
    <cellStyle name="Millares 10 2 2 2" xfId="150"/>
    <cellStyle name="Millares 10 3" xfId="160"/>
    <cellStyle name="Millares 11" xfId="151"/>
    <cellStyle name="Millares 2" xfId="84"/>
    <cellStyle name="Millares 2 2" xfId="85"/>
    <cellStyle name="Millares 2 2 2" xfId="133"/>
    <cellStyle name="Millares 2 2 2 2 3" xfId="158"/>
    <cellStyle name="Millares 2 2 2 4" xfId="153"/>
    <cellStyle name="Millares 2 3" xfId="86"/>
    <cellStyle name="Millares 2_111-12 ac neyba zona alta" xfId="87"/>
    <cellStyle name="Millares 3" xfId="88"/>
    <cellStyle name="Millares 3 2" xfId="89"/>
    <cellStyle name="Millares 3 2 7" xfId="143"/>
    <cellStyle name="Millares 3 3" xfId="90"/>
    <cellStyle name="Millares 3 3 2 3 2" xfId="156"/>
    <cellStyle name="Millares 3 4" xfId="91"/>
    <cellStyle name="Millares 3_111-12 ac neyba zona alta" xfId="92"/>
    <cellStyle name="Millares 4" xfId="93"/>
    <cellStyle name="Millares 4 3" xfId="129"/>
    <cellStyle name="Millares 5" xfId="94"/>
    <cellStyle name="Millares 5 3" xfId="95"/>
    <cellStyle name="Millares 6" xfId="96"/>
    <cellStyle name="Millares 7" xfId="137"/>
    <cellStyle name="Millares 8" xfId="97"/>
    <cellStyle name="Millares 9" xfId="138"/>
    <cellStyle name="Millares_rec.No.57-03 481-01 alc.sanitario del seibo red colectora y pta. trat. #2" xfId="132"/>
    <cellStyle name="Moneda 2" xfId="98"/>
    <cellStyle name="Moneda 3" xfId="99"/>
    <cellStyle name="Neutral 2" xfId="100"/>
    <cellStyle name="No-definido" xfId="101"/>
    <cellStyle name="Normal" xfId="0" builtinId="0"/>
    <cellStyle name="Normal - Style1" xfId="102"/>
    <cellStyle name="Normal 10" xfId="149"/>
    <cellStyle name="Normal 10 2 2" xfId="152"/>
    <cellStyle name="Normal 13 2" xfId="103"/>
    <cellStyle name="Normal 13 2 2 3" xfId="154"/>
    <cellStyle name="Normal 2" xfId="104"/>
    <cellStyle name="Normal 2 2" xfId="105"/>
    <cellStyle name="Normal 2 2 2" xfId="141"/>
    <cellStyle name="Normal 2 2 2 2" xfId="161"/>
    <cellStyle name="Normal 2 3" xfId="106"/>
    <cellStyle name="Normal 2 3 2" xfId="148"/>
    <cellStyle name="Normal 2 4" xfId="107"/>
    <cellStyle name="Normal 2 5" xfId="134"/>
    <cellStyle name="Normal 2_07-09 presupu..." xfId="108"/>
    <cellStyle name="Normal 3" xfId="109"/>
    <cellStyle name="Normal 3 2" xfId="139"/>
    <cellStyle name="Normal 3 3" xfId="110"/>
    <cellStyle name="Normal 4" xfId="111"/>
    <cellStyle name="Normal 4 2" xfId="145"/>
    <cellStyle name="Normal 5" xfId="112"/>
    <cellStyle name="Normal 59" xfId="157"/>
    <cellStyle name="Normal 6" xfId="113"/>
    <cellStyle name="Normal 6 2" xfId="140"/>
    <cellStyle name="Normal 7" xfId="114"/>
    <cellStyle name="Normal 8" xfId="115"/>
    <cellStyle name="Normal 9" xfId="135"/>
    <cellStyle name="Normal 9 2" xfId="147"/>
    <cellStyle name="Normal_Hoja1" xfId="142"/>
    <cellStyle name="Normal_REPARACION ACUEDUCTO SANCRISTOBAL, CAMBITA GARABITO Y PARAJE LA TOMA (version 1)" xfId="159"/>
    <cellStyle name="Note" xfId="116"/>
    <cellStyle name="Note 2" xfId="117"/>
    <cellStyle name="Output" xfId="118"/>
    <cellStyle name="Output 2" xfId="119"/>
    <cellStyle name="Percent 2" xfId="120"/>
    <cellStyle name="Porcentaje" xfId="144" builtinId="5"/>
    <cellStyle name="Porcentual 2" xfId="121"/>
    <cellStyle name="Porcentual 2 2" xfId="122"/>
    <cellStyle name="Porcentual 3" xfId="123"/>
    <cellStyle name="Porcentual 5" xfId="131"/>
    <cellStyle name="Sheet Title" xfId="124"/>
    <cellStyle name="Title" xfId="125"/>
    <cellStyle name="Total 2" xfId="126"/>
    <cellStyle name="Währung" xfId="127"/>
    <cellStyle name="Warning Text" xfId="1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522</xdr:row>
      <xdr:rowOff>0</xdr:rowOff>
    </xdr:from>
    <xdr:to>
      <xdr:col>1</xdr:col>
      <xdr:colOff>1409700</xdr:colOff>
      <xdr:row>524</xdr:row>
      <xdr:rowOff>83</xdr:rowOff>
    </xdr:to>
    <xdr:sp macro="" textlink="">
      <xdr:nvSpPr>
        <xdr:cNvPr id="2" name="Text Box 8">
          <a:extLst>
            <a:ext uri="{FF2B5EF4-FFF2-40B4-BE49-F238E27FC236}">
              <a16:creationId xmlns:a16="http://schemas.microsoft.com/office/drawing/2014/main" id="{00000000-0008-0000-0100-000002000000}"/>
            </a:ext>
          </a:extLst>
        </xdr:cNvPr>
        <xdr:cNvSpPr txBox="1">
          <a:spLocks noChangeArrowheads="1"/>
        </xdr:cNvSpPr>
      </xdr:nvSpPr>
      <xdr:spPr bwMode="auto">
        <a:xfrm>
          <a:off x="1743075" y="47710725"/>
          <a:ext cx="104775" cy="272500"/>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524</xdr:row>
      <xdr:rowOff>83</xdr:rowOff>
    </xdr:to>
    <xdr:sp macro="" textlink="">
      <xdr:nvSpPr>
        <xdr:cNvPr id="3" name="Text Box 9">
          <a:extLst>
            <a:ext uri="{FF2B5EF4-FFF2-40B4-BE49-F238E27FC236}">
              <a16:creationId xmlns:a16="http://schemas.microsoft.com/office/drawing/2014/main" id="{00000000-0008-0000-0100-000003000000}"/>
            </a:ext>
          </a:extLst>
        </xdr:cNvPr>
        <xdr:cNvSpPr txBox="1">
          <a:spLocks noChangeArrowheads="1"/>
        </xdr:cNvSpPr>
      </xdr:nvSpPr>
      <xdr:spPr bwMode="auto">
        <a:xfrm>
          <a:off x="1743075" y="47710725"/>
          <a:ext cx="104775" cy="272500"/>
        </a:xfrm>
        <a:prstGeom prst="rect">
          <a:avLst/>
        </a:prstGeom>
        <a:noFill/>
        <a:ln w="9525">
          <a:noFill/>
          <a:miter lim="800000"/>
          <a:headEnd/>
          <a:tailEnd/>
        </a:ln>
      </xdr:spPr>
    </xdr:sp>
    <xdr:clientData/>
  </xdr:twoCellAnchor>
  <xdr:twoCellAnchor>
    <xdr:from>
      <xdr:col>1</xdr:col>
      <xdr:colOff>0</xdr:colOff>
      <xdr:row>766</xdr:row>
      <xdr:rowOff>142875</xdr:rowOff>
    </xdr:from>
    <xdr:to>
      <xdr:col>1</xdr:col>
      <xdr:colOff>2619375</xdr:colOff>
      <xdr:row>766</xdr:row>
      <xdr:rowOff>142875</xdr:rowOff>
    </xdr:to>
    <xdr:sp macro="" textlink="">
      <xdr:nvSpPr>
        <xdr:cNvPr id="4" name="Line 21">
          <a:extLst>
            <a:ext uri="{FF2B5EF4-FFF2-40B4-BE49-F238E27FC236}">
              <a16:creationId xmlns:a16="http://schemas.microsoft.com/office/drawing/2014/main" id="{00000000-0008-0000-0100-000004000000}"/>
            </a:ext>
          </a:extLst>
        </xdr:cNvPr>
        <xdr:cNvSpPr>
          <a:spLocks noChangeShapeType="1"/>
        </xdr:cNvSpPr>
      </xdr:nvSpPr>
      <xdr:spPr bwMode="auto">
        <a:xfrm>
          <a:off x="438150" y="82715100"/>
          <a:ext cx="2619375" cy="0"/>
        </a:xfrm>
        <a:prstGeom prst="line">
          <a:avLst/>
        </a:prstGeom>
        <a:noFill/>
        <a:ln w="9525">
          <a:solidFill>
            <a:srgbClr val="000000"/>
          </a:solidFill>
          <a:round/>
          <a:headEnd/>
          <a:tailEnd/>
        </a:ln>
      </xdr:spPr>
    </xdr:sp>
    <xdr:clientData/>
  </xdr:twoCellAnchor>
  <xdr:twoCellAnchor>
    <xdr:from>
      <xdr:col>0</xdr:col>
      <xdr:colOff>0</xdr:colOff>
      <xdr:row>768</xdr:row>
      <xdr:rowOff>142875</xdr:rowOff>
    </xdr:from>
    <xdr:to>
      <xdr:col>1</xdr:col>
      <xdr:colOff>2105025</xdr:colOff>
      <xdr:row>768</xdr:row>
      <xdr:rowOff>142875</xdr:rowOff>
    </xdr:to>
    <xdr:sp macro="" textlink="">
      <xdr:nvSpPr>
        <xdr:cNvPr id="5" name="Line 21">
          <a:extLst>
            <a:ext uri="{FF2B5EF4-FFF2-40B4-BE49-F238E27FC236}">
              <a16:creationId xmlns:a16="http://schemas.microsoft.com/office/drawing/2014/main" id="{00000000-0008-0000-0100-000005000000}"/>
            </a:ext>
          </a:extLst>
        </xdr:cNvPr>
        <xdr:cNvSpPr>
          <a:spLocks noChangeShapeType="1"/>
        </xdr:cNvSpPr>
      </xdr:nvSpPr>
      <xdr:spPr bwMode="auto">
        <a:xfrm>
          <a:off x="0" y="83000850"/>
          <a:ext cx="2543175" cy="0"/>
        </a:xfrm>
        <a:prstGeom prst="line">
          <a:avLst/>
        </a:prstGeom>
        <a:noFill/>
        <a:ln w="9525">
          <a:solidFill>
            <a:srgbClr val="000000"/>
          </a:solidFill>
          <a:round/>
          <a:headEnd/>
          <a:tailEnd/>
        </a:ln>
      </xdr:spPr>
    </xdr:sp>
    <xdr:clientData/>
  </xdr:twoCellAnchor>
  <xdr:twoCellAnchor>
    <xdr:from>
      <xdr:col>1</xdr:col>
      <xdr:colOff>0</xdr:colOff>
      <xdr:row>773</xdr:row>
      <xdr:rowOff>142875</xdr:rowOff>
    </xdr:from>
    <xdr:to>
      <xdr:col>1</xdr:col>
      <xdr:colOff>2619375</xdr:colOff>
      <xdr:row>773</xdr:row>
      <xdr:rowOff>142875</xdr:rowOff>
    </xdr:to>
    <xdr:sp macro="" textlink="">
      <xdr:nvSpPr>
        <xdr:cNvPr id="6" name="Line 21">
          <a:extLst>
            <a:ext uri="{FF2B5EF4-FFF2-40B4-BE49-F238E27FC236}">
              <a16:creationId xmlns:a16="http://schemas.microsoft.com/office/drawing/2014/main" id="{00000000-0008-0000-0100-000006000000}"/>
            </a:ext>
          </a:extLst>
        </xdr:cNvPr>
        <xdr:cNvSpPr>
          <a:spLocks noChangeShapeType="1"/>
        </xdr:cNvSpPr>
      </xdr:nvSpPr>
      <xdr:spPr bwMode="auto">
        <a:xfrm>
          <a:off x="438150" y="83715225"/>
          <a:ext cx="2619375" cy="0"/>
        </a:xfrm>
        <a:prstGeom prst="line">
          <a:avLst/>
        </a:prstGeom>
        <a:noFill/>
        <a:ln w="9525">
          <a:solidFill>
            <a:srgbClr val="000000"/>
          </a:solidFill>
          <a:round/>
          <a:headEnd/>
          <a:tailEnd/>
        </a:ln>
      </xdr:spPr>
    </xdr:sp>
    <xdr:clientData/>
  </xdr:twoCellAnchor>
  <xdr:twoCellAnchor>
    <xdr:from>
      <xdr:col>0</xdr:col>
      <xdr:colOff>0</xdr:colOff>
      <xdr:row>772</xdr:row>
      <xdr:rowOff>142875</xdr:rowOff>
    </xdr:from>
    <xdr:to>
      <xdr:col>1</xdr:col>
      <xdr:colOff>2105025</xdr:colOff>
      <xdr:row>772</xdr:row>
      <xdr:rowOff>142875</xdr:rowOff>
    </xdr:to>
    <xdr:sp macro="" textlink="">
      <xdr:nvSpPr>
        <xdr:cNvPr id="7" name="Line 21">
          <a:extLst>
            <a:ext uri="{FF2B5EF4-FFF2-40B4-BE49-F238E27FC236}">
              <a16:creationId xmlns:a16="http://schemas.microsoft.com/office/drawing/2014/main" id="{00000000-0008-0000-0100-000007000000}"/>
            </a:ext>
          </a:extLst>
        </xdr:cNvPr>
        <xdr:cNvSpPr>
          <a:spLocks noChangeShapeType="1"/>
        </xdr:cNvSpPr>
      </xdr:nvSpPr>
      <xdr:spPr bwMode="auto">
        <a:xfrm>
          <a:off x="0" y="83572350"/>
          <a:ext cx="2543175" cy="0"/>
        </a:xfrm>
        <a:prstGeom prst="line">
          <a:avLst/>
        </a:prstGeom>
        <a:noFill/>
        <a:ln w="9525">
          <a:solidFill>
            <a:srgbClr val="000000"/>
          </a:solidFill>
          <a:round/>
          <a:headEnd/>
          <a:tailEnd/>
        </a:ln>
      </xdr:spPr>
    </xdr:sp>
    <xdr:clientData/>
  </xdr:twoCellAnchor>
  <xdr:twoCellAnchor editAs="oneCell">
    <xdr:from>
      <xdr:col>1</xdr:col>
      <xdr:colOff>1304925</xdr:colOff>
      <xdr:row>522</xdr:row>
      <xdr:rowOff>0</xdr:rowOff>
    </xdr:from>
    <xdr:to>
      <xdr:col>1</xdr:col>
      <xdr:colOff>1409700</xdr:colOff>
      <xdr:row>523</xdr:row>
      <xdr:rowOff>120098</xdr:rowOff>
    </xdr:to>
    <xdr:sp macro="" textlink="">
      <xdr:nvSpPr>
        <xdr:cNvPr id="8" name="Text Box 8">
          <a:extLst>
            <a:ext uri="{FF2B5EF4-FFF2-40B4-BE49-F238E27FC236}">
              <a16:creationId xmlns:a16="http://schemas.microsoft.com/office/drawing/2014/main" id="{00000000-0008-0000-0100-000008000000}"/>
            </a:ext>
          </a:extLst>
        </xdr:cNvPr>
        <xdr:cNvSpPr txBox="1">
          <a:spLocks noChangeArrowheads="1"/>
        </xdr:cNvSpPr>
      </xdr:nvSpPr>
      <xdr:spPr bwMode="auto">
        <a:xfrm>
          <a:off x="1743075" y="47710725"/>
          <a:ext cx="104775" cy="26297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120098</xdr:rowOff>
    </xdr:to>
    <xdr:sp macro="" textlink="">
      <xdr:nvSpPr>
        <xdr:cNvPr id="9" name="Text Box 9">
          <a:extLst>
            <a:ext uri="{FF2B5EF4-FFF2-40B4-BE49-F238E27FC236}">
              <a16:creationId xmlns:a16="http://schemas.microsoft.com/office/drawing/2014/main" id="{00000000-0008-0000-0100-000009000000}"/>
            </a:ext>
          </a:extLst>
        </xdr:cNvPr>
        <xdr:cNvSpPr txBox="1">
          <a:spLocks noChangeArrowheads="1"/>
        </xdr:cNvSpPr>
      </xdr:nvSpPr>
      <xdr:spPr bwMode="auto">
        <a:xfrm>
          <a:off x="1743075" y="47710725"/>
          <a:ext cx="104775" cy="26297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24848</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743075" y="47710725"/>
          <a:ext cx="104775" cy="16772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24848</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1743075" y="47710725"/>
          <a:ext cx="104775" cy="16772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524</xdr:row>
      <xdr:rowOff>83</xdr:rowOff>
    </xdr:to>
    <xdr:sp macro="" textlink="">
      <xdr:nvSpPr>
        <xdr:cNvPr id="12" name="Text Box 8">
          <a:extLst>
            <a:ext uri="{FF2B5EF4-FFF2-40B4-BE49-F238E27FC236}">
              <a16:creationId xmlns:a16="http://schemas.microsoft.com/office/drawing/2014/main" id="{00000000-0008-0000-0100-00000C000000}"/>
            </a:ext>
          </a:extLst>
        </xdr:cNvPr>
        <xdr:cNvSpPr txBox="1">
          <a:spLocks noChangeArrowheads="1"/>
        </xdr:cNvSpPr>
      </xdr:nvSpPr>
      <xdr:spPr bwMode="auto">
        <a:xfrm>
          <a:off x="1743075" y="47710725"/>
          <a:ext cx="104775" cy="272500"/>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524</xdr:row>
      <xdr:rowOff>83</xdr:rowOff>
    </xdr:to>
    <xdr:sp macro="" textlink="">
      <xdr:nvSpPr>
        <xdr:cNvPr id="13" name="Text Box 9">
          <a:extLst>
            <a:ext uri="{FF2B5EF4-FFF2-40B4-BE49-F238E27FC236}">
              <a16:creationId xmlns:a16="http://schemas.microsoft.com/office/drawing/2014/main" id="{00000000-0008-0000-0100-00000D000000}"/>
            </a:ext>
          </a:extLst>
        </xdr:cNvPr>
        <xdr:cNvSpPr txBox="1">
          <a:spLocks noChangeArrowheads="1"/>
        </xdr:cNvSpPr>
      </xdr:nvSpPr>
      <xdr:spPr bwMode="auto">
        <a:xfrm>
          <a:off x="1743075" y="47710725"/>
          <a:ext cx="104775" cy="272500"/>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120098</xdr:rowOff>
    </xdr:to>
    <xdr:sp macro="" textlink="">
      <xdr:nvSpPr>
        <xdr:cNvPr id="14" name="Text Box 8">
          <a:extLst>
            <a:ext uri="{FF2B5EF4-FFF2-40B4-BE49-F238E27FC236}">
              <a16:creationId xmlns:a16="http://schemas.microsoft.com/office/drawing/2014/main" id="{00000000-0008-0000-0100-00000E000000}"/>
            </a:ext>
          </a:extLst>
        </xdr:cNvPr>
        <xdr:cNvSpPr txBox="1">
          <a:spLocks noChangeArrowheads="1"/>
        </xdr:cNvSpPr>
      </xdr:nvSpPr>
      <xdr:spPr bwMode="auto">
        <a:xfrm>
          <a:off x="1743075" y="47710725"/>
          <a:ext cx="104775" cy="26297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120098</xdr:rowOff>
    </xdr:to>
    <xdr:sp macro="" textlink="">
      <xdr:nvSpPr>
        <xdr:cNvPr id="15" name="Text Box 9">
          <a:extLst>
            <a:ext uri="{FF2B5EF4-FFF2-40B4-BE49-F238E27FC236}">
              <a16:creationId xmlns:a16="http://schemas.microsoft.com/office/drawing/2014/main" id="{00000000-0008-0000-0100-00000F000000}"/>
            </a:ext>
          </a:extLst>
        </xdr:cNvPr>
        <xdr:cNvSpPr txBox="1">
          <a:spLocks noChangeArrowheads="1"/>
        </xdr:cNvSpPr>
      </xdr:nvSpPr>
      <xdr:spPr bwMode="auto">
        <a:xfrm>
          <a:off x="1743075" y="47710725"/>
          <a:ext cx="104775" cy="26297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24848</xdr:rowOff>
    </xdr:to>
    <xdr:sp macro="" textlink="">
      <xdr:nvSpPr>
        <xdr:cNvPr id="16" name="Text Box 8">
          <a:extLst>
            <a:ext uri="{FF2B5EF4-FFF2-40B4-BE49-F238E27FC236}">
              <a16:creationId xmlns:a16="http://schemas.microsoft.com/office/drawing/2014/main" id="{00000000-0008-0000-0100-000010000000}"/>
            </a:ext>
          </a:extLst>
        </xdr:cNvPr>
        <xdr:cNvSpPr txBox="1">
          <a:spLocks noChangeArrowheads="1"/>
        </xdr:cNvSpPr>
      </xdr:nvSpPr>
      <xdr:spPr bwMode="auto">
        <a:xfrm>
          <a:off x="1743075" y="47710725"/>
          <a:ext cx="104775" cy="16772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24848</xdr:rowOff>
    </xdr:to>
    <xdr:sp macro="" textlink="">
      <xdr:nvSpPr>
        <xdr:cNvPr id="17" name="Text Box 9">
          <a:extLst>
            <a:ext uri="{FF2B5EF4-FFF2-40B4-BE49-F238E27FC236}">
              <a16:creationId xmlns:a16="http://schemas.microsoft.com/office/drawing/2014/main" id="{00000000-0008-0000-0100-000011000000}"/>
            </a:ext>
          </a:extLst>
        </xdr:cNvPr>
        <xdr:cNvSpPr txBox="1">
          <a:spLocks noChangeArrowheads="1"/>
        </xdr:cNvSpPr>
      </xdr:nvSpPr>
      <xdr:spPr bwMode="auto">
        <a:xfrm>
          <a:off x="1743075" y="47710725"/>
          <a:ext cx="104775" cy="16772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110573</xdr:rowOff>
    </xdr:to>
    <xdr:sp macro="" textlink="">
      <xdr:nvSpPr>
        <xdr:cNvPr id="18" name="Text Box 8">
          <a:extLst>
            <a:ext uri="{FF2B5EF4-FFF2-40B4-BE49-F238E27FC236}">
              <a16:creationId xmlns:a16="http://schemas.microsoft.com/office/drawing/2014/main" id="{00000000-0008-0000-0100-000012000000}"/>
            </a:ext>
          </a:extLst>
        </xdr:cNvPr>
        <xdr:cNvSpPr txBox="1">
          <a:spLocks noChangeArrowheads="1"/>
        </xdr:cNvSpPr>
      </xdr:nvSpPr>
      <xdr:spPr bwMode="auto">
        <a:xfrm>
          <a:off x="1743075" y="47710725"/>
          <a:ext cx="104775" cy="253450"/>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110573</xdr:rowOff>
    </xdr:to>
    <xdr:sp macro="" textlink="">
      <xdr:nvSpPr>
        <xdr:cNvPr id="19" name="Text Box 9">
          <a:extLst>
            <a:ext uri="{FF2B5EF4-FFF2-40B4-BE49-F238E27FC236}">
              <a16:creationId xmlns:a16="http://schemas.microsoft.com/office/drawing/2014/main" id="{00000000-0008-0000-0100-000013000000}"/>
            </a:ext>
          </a:extLst>
        </xdr:cNvPr>
        <xdr:cNvSpPr txBox="1">
          <a:spLocks noChangeArrowheads="1"/>
        </xdr:cNvSpPr>
      </xdr:nvSpPr>
      <xdr:spPr bwMode="auto">
        <a:xfrm>
          <a:off x="1743075" y="47710725"/>
          <a:ext cx="104775" cy="253450"/>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101048</xdr:rowOff>
    </xdr:to>
    <xdr:sp macro="" textlink="">
      <xdr:nvSpPr>
        <xdr:cNvPr id="20" name="Text Box 8">
          <a:extLst>
            <a:ext uri="{FF2B5EF4-FFF2-40B4-BE49-F238E27FC236}">
              <a16:creationId xmlns:a16="http://schemas.microsoft.com/office/drawing/2014/main" id="{00000000-0008-0000-0100-000014000000}"/>
            </a:ext>
          </a:extLst>
        </xdr:cNvPr>
        <xdr:cNvSpPr txBox="1">
          <a:spLocks noChangeArrowheads="1"/>
        </xdr:cNvSpPr>
      </xdr:nvSpPr>
      <xdr:spPr bwMode="auto">
        <a:xfrm>
          <a:off x="1743075" y="47710725"/>
          <a:ext cx="104775" cy="24392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101048</xdr:rowOff>
    </xdr:to>
    <xdr:sp macro="" textlink="">
      <xdr:nvSpPr>
        <xdr:cNvPr id="21" name="Text Box 9">
          <a:extLst>
            <a:ext uri="{FF2B5EF4-FFF2-40B4-BE49-F238E27FC236}">
              <a16:creationId xmlns:a16="http://schemas.microsoft.com/office/drawing/2014/main" id="{00000000-0008-0000-0100-000015000000}"/>
            </a:ext>
          </a:extLst>
        </xdr:cNvPr>
        <xdr:cNvSpPr txBox="1">
          <a:spLocks noChangeArrowheads="1"/>
        </xdr:cNvSpPr>
      </xdr:nvSpPr>
      <xdr:spPr bwMode="auto">
        <a:xfrm>
          <a:off x="1743075" y="47710725"/>
          <a:ext cx="104775" cy="24392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2068</xdr:rowOff>
    </xdr:to>
    <xdr:sp macro="" textlink="">
      <xdr:nvSpPr>
        <xdr:cNvPr id="22" name="Text Box 8">
          <a:extLst>
            <a:ext uri="{FF2B5EF4-FFF2-40B4-BE49-F238E27FC236}">
              <a16:creationId xmlns:a16="http://schemas.microsoft.com/office/drawing/2014/main" id="{00000000-0008-0000-0100-000016000000}"/>
            </a:ext>
          </a:extLst>
        </xdr:cNvPr>
        <xdr:cNvSpPr txBox="1">
          <a:spLocks noChangeArrowheads="1"/>
        </xdr:cNvSpPr>
      </xdr:nvSpPr>
      <xdr:spPr bwMode="auto">
        <a:xfrm>
          <a:off x="1743075" y="47710725"/>
          <a:ext cx="104775" cy="144945"/>
        </a:xfrm>
        <a:prstGeom prst="rect">
          <a:avLst/>
        </a:prstGeom>
        <a:noFill/>
        <a:ln w="9525">
          <a:noFill/>
          <a:miter lim="800000"/>
          <a:headEnd/>
          <a:tailEnd/>
        </a:ln>
      </xdr:spPr>
    </xdr:sp>
    <xdr:clientData/>
  </xdr:twoCellAnchor>
  <xdr:twoCellAnchor editAs="oneCell">
    <xdr:from>
      <xdr:col>1</xdr:col>
      <xdr:colOff>1304925</xdr:colOff>
      <xdr:row>522</xdr:row>
      <xdr:rowOff>0</xdr:rowOff>
    </xdr:from>
    <xdr:to>
      <xdr:col>1</xdr:col>
      <xdr:colOff>1409700</xdr:colOff>
      <xdr:row>523</xdr:row>
      <xdr:rowOff>2068</xdr:rowOff>
    </xdr:to>
    <xdr:sp macro="" textlink="">
      <xdr:nvSpPr>
        <xdr:cNvPr id="23" name="Text Box 9">
          <a:extLst>
            <a:ext uri="{FF2B5EF4-FFF2-40B4-BE49-F238E27FC236}">
              <a16:creationId xmlns:a16="http://schemas.microsoft.com/office/drawing/2014/main" id="{00000000-0008-0000-0100-000017000000}"/>
            </a:ext>
          </a:extLst>
        </xdr:cNvPr>
        <xdr:cNvSpPr txBox="1">
          <a:spLocks noChangeArrowheads="1"/>
        </xdr:cNvSpPr>
      </xdr:nvSpPr>
      <xdr:spPr bwMode="auto">
        <a:xfrm>
          <a:off x="1743075" y="47710725"/>
          <a:ext cx="104775" cy="144945"/>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110574</xdr:rowOff>
    </xdr:to>
    <xdr:sp macro="" textlink="">
      <xdr:nvSpPr>
        <xdr:cNvPr id="24" name="Text Box 8">
          <a:extLst>
            <a:ext uri="{FF2B5EF4-FFF2-40B4-BE49-F238E27FC236}">
              <a16:creationId xmlns:a16="http://schemas.microsoft.com/office/drawing/2014/main" id="{00000000-0008-0000-0100-000018000000}"/>
            </a:ext>
          </a:extLst>
        </xdr:cNvPr>
        <xdr:cNvSpPr txBox="1">
          <a:spLocks noChangeArrowheads="1"/>
        </xdr:cNvSpPr>
      </xdr:nvSpPr>
      <xdr:spPr bwMode="auto">
        <a:xfrm>
          <a:off x="1743075" y="49139475"/>
          <a:ext cx="104775" cy="253446"/>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110574</xdr:rowOff>
    </xdr:to>
    <xdr:sp macro="" textlink="">
      <xdr:nvSpPr>
        <xdr:cNvPr id="25" name="Text Box 9">
          <a:extLst>
            <a:ext uri="{FF2B5EF4-FFF2-40B4-BE49-F238E27FC236}">
              <a16:creationId xmlns:a16="http://schemas.microsoft.com/office/drawing/2014/main" id="{00000000-0008-0000-0100-000019000000}"/>
            </a:ext>
          </a:extLst>
        </xdr:cNvPr>
        <xdr:cNvSpPr txBox="1">
          <a:spLocks noChangeArrowheads="1"/>
        </xdr:cNvSpPr>
      </xdr:nvSpPr>
      <xdr:spPr bwMode="auto">
        <a:xfrm>
          <a:off x="1743075" y="49139475"/>
          <a:ext cx="104775" cy="253446"/>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101049</xdr:rowOff>
    </xdr:to>
    <xdr:sp macro="" textlink="">
      <xdr:nvSpPr>
        <xdr:cNvPr id="26" name="Text Box 8">
          <a:extLst>
            <a:ext uri="{FF2B5EF4-FFF2-40B4-BE49-F238E27FC236}">
              <a16:creationId xmlns:a16="http://schemas.microsoft.com/office/drawing/2014/main" id="{00000000-0008-0000-0100-00001A000000}"/>
            </a:ext>
          </a:extLst>
        </xdr:cNvPr>
        <xdr:cNvSpPr txBox="1">
          <a:spLocks noChangeArrowheads="1"/>
        </xdr:cNvSpPr>
      </xdr:nvSpPr>
      <xdr:spPr bwMode="auto">
        <a:xfrm>
          <a:off x="1743075" y="49139475"/>
          <a:ext cx="104775" cy="243921"/>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101049</xdr:rowOff>
    </xdr:to>
    <xdr:sp macro="" textlink="">
      <xdr:nvSpPr>
        <xdr:cNvPr id="27" name="Text Box 9">
          <a:extLst>
            <a:ext uri="{FF2B5EF4-FFF2-40B4-BE49-F238E27FC236}">
              <a16:creationId xmlns:a16="http://schemas.microsoft.com/office/drawing/2014/main" id="{00000000-0008-0000-0100-00001B000000}"/>
            </a:ext>
          </a:extLst>
        </xdr:cNvPr>
        <xdr:cNvSpPr txBox="1">
          <a:spLocks noChangeArrowheads="1"/>
        </xdr:cNvSpPr>
      </xdr:nvSpPr>
      <xdr:spPr bwMode="auto">
        <a:xfrm>
          <a:off x="1743075" y="49139475"/>
          <a:ext cx="104775" cy="243921"/>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2072</xdr:rowOff>
    </xdr:to>
    <xdr:sp macro="" textlink="">
      <xdr:nvSpPr>
        <xdr:cNvPr id="28" name="Text Box 8">
          <a:extLst>
            <a:ext uri="{FF2B5EF4-FFF2-40B4-BE49-F238E27FC236}">
              <a16:creationId xmlns:a16="http://schemas.microsoft.com/office/drawing/2014/main" id="{00000000-0008-0000-0100-00001C000000}"/>
            </a:ext>
          </a:extLst>
        </xdr:cNvPr>
        <xdr:cNvSpPr txBox="1">
          <a:spLocks noChangeArrowheads="1"/>
        </xdr:cNvSpPr>
      </xdr:nvSpPr>
      <xdr:spPr bwMode="auto">
        <a:xfrm>
          <a:off x="1743075" y="49139475"/>
          <a:ext cx="104775" cy="144944"/>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2072</xdr:rowOff>
    </xdr:to>
    <xdr:sp macro="" textlink="">
      <xdr:nvSpPr>
        <xdr:cNvPr id="29" name="Text Box 9">
          <a:extLst>
            <a:ext uri="{FF2B5EF4-FFF2-40B4-BE49-F238E27FC236}">
              <a16:creationId xmlns:a16="http://schemas.microsoft.com/office/drawing/2014/main" id="{00000000-0008-0000-0100-00001D000000}"/>
            </a:ext>
          </a:extLst>
        </xdr:cNvPr>
        <xdr:cNvSpPr txBox="1">
          <a:spLocks noChangeArrowheads="1"/>
        </xdr:cNvSpPr>
      </xdr:nvSpPr>
      <xdr:spPr bwMode="auto">
        <a:xfrm>
          <a:off x="1743075" y="49139475"/>
          <a:ext cx="104775" cy="144944"/>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81999</xdr:rowOff>
    </xdr:to>
    <xdr:sp macro="" textlink="">
      <xdr:nvSpPr>
        <xdr:cNvPr id="30" name="Text Box 8">
          <a:extLst>
            <a:ext uri="{FF2B5EF4-FFF2-40B4-BE49-F238E27FC236}">
              <a16:creationId xmlns:a16="http://schemas.microsoft.com/office/drawing/2014/main" id="{00000000-0008-0000-0100-00001E000000}"/>
            </a:ext>
          </a:extLst>
        </xdr:cNvPr>
        <xdr:cNvSpPr txBox="1">
          <a:spLocks noChangeArrowheads="1"/>
        </xdr:cNvSpPr>
      </xdr:nvSpPr>
      <xdr:spPr bwMode="auto">
        <a:xfrm>
          <a:off x="1743075" y="49139475"/>
          <a:ext cx="104775" cy="224871"/>
        </a:xfrm>
        <a:prstGeom prst="rect">
          <a:avLst/>
        </a:prstGeom>
        <a:noFill/>
        <a:ln w="9525">
          <a:noFill/>
          <a:miter lim="800000"/>
          <a:headEnd/>
          <a:tailEnd/>
        </a:ln>
      </xdr:spPr>
    </xdr:sp>
    <xdr:clientData/>
  </xdr:twoCellAnchor>
  <xdr:twoCellAnchor editAs="oneCell">
    <xdr:from>
      <xdr:col>1</xdr:col>
      <xdr:colOff>1304925</xdr:colOff>
      <xdr:row>532</xdr:row>
      <xdr:rowOff>0</xdr:rowOff>
    </xdr:from>
    <xdr:to>
      <xdr:col>1</xdr:col>
      <xdr:colOff>1409700</xdr:colOff>
      <xdr:row>533</xdr:row>
      <xdr:rowOff>81999</xdr:rowOff>
    </xdr:to>
    <xdr:sp macro="" textlink="">
      <xdr:nvSpPr>
        <xdr:cNvPr id="31" name="Text Box 9">
          <a:extLst>
            <a:ext uri="{FF2B5EF4-FFF2-40B4-BE49-F238E27FC236}">
              <a16:creationId xmlns:a16="http://schemas.microsoft.com/office/drawing/2014/main" id="{00000000-0008-0000-0100-00001F000000}"/>
            </a:ext>
          </a:extLst>
        </xdr:cNvPr>
        <xdr:cNvSpPr txBox="1">
          <a:spLocks noChangeArrowheads="1"/>
        </xdr:cNvSpPr>
      </xdr:nvSpPr>
      <xdr:spPr bwMode="auto">
        <a:xfrm>
          <a:off x="1743075" y="49139475"/>
          <a:ext cx="104775" cy="22487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85</xdr:rowOff>
    </xdr:to>
    <xdr:sp macro="" textlink="">
      <xdr:nvSpPr>
        <xdr:cNvPr id="32" name="Text Box 8">
          <a:extLst>
            <a:ext uri="{FF2B5EF4-FFF2-40B4-BE49-F238E27FC236}">
              <a16:creationId xmlns:a16="http://schemas.microsoft.com/office/drawing/2014/main" id="{00000000-0008-0000-0100-000020000000}"/>
            </a:ext>
          </a:extLst>
        </xdr:cNvPr>
        <xdr:cNvSpPr txBox="1">
          <a:spLocks noChangeArrowheads="1"/>
        </xdr:cNvSpPr>
      </xdr:nvSpPr>
      <xdr:spPr bwMode="auto">
        <a:xfrm>
          <a:off x="1743075" y="45567600"/>
          <a:ext cx="104775" cy="27250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85</xdr:rowOff>
    </xdr:to>
    <xdr:sp macro="" textlink="">
      <xdr:nvSpPr>
        <xdr:cNvPr id="33" name="Text Box 9">
          <a:extLst>
            <a:ext uri="{FF2B5EF4-FFF2-40B4-BE49-F238E27FC236}">
              <a16:creationId xmlns:a16="http://schemas.microsoft.com/office/drawing/2014/main" id="{00000000-0008-0000-0100-000021000000}"/>
            </a:ext>
          </a:extLst>
        </xdr:cNvPr>
        <xdr:cNvSpPr txBox="1">
          <a:spLocks noChangeArrowheads="1"/>
        </xdr:cNvSpPr>
      </xdr:nvSpPr>
      <xdr:spPr bwMode="auto">
        <a:xfrm>
          <a:off x="1743075" y="45567600"/>
          <a:ext cx="104775" cy="27250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120100</xdr:rowOff>
    </xdr:to>
    <xdr:sp macro="" textlink="">
      <xdr:nvSpPr>
        <xdr:cNvPr id="34" name="Text Box 8">
          <a:extLst>
            <a:ext uri="{FF2B5EF4-FFF2-40B4-BE49-F238E27FC236}">
              <a16:creationId xmlns:a16="http://schemas.microsoft.com/office/drawing/2014/main" id="{00000000-0008-0000-0100-000022000000}"/>
            </a:ext>
          </a:extLst>
        </xdr:cNvPr>
        <xdr:cNvSpPr txBox="1">
          <a:spLocks noChangeArrowheads="1"/>
        </xdr:cNvSpPr>
      </xdr:nvSpPr>
      <xdr:spPr bwMode="auto">
        <a:xfrm>
          <a:off x="1743075" y="45567600"/>
          <a:ext cx="104775" cy="26297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120100</xdr:rowOff>
    </xdr:to>
    <xdr:sp macro="" textlink="">
      <xdr:nvSpPr>
        <xdr:cNvPr id="35" name="Text Box 9">
          <a:extLst>
            <a:ext uri="{FF2B5EF4-FFF2-40B4-BE49-F238E27FC236}">
              <a16:creationId xmlns:a16="http://schemas.microsoft.com/office/drawing/2014/main" id="{00000000-0008-0000-0100-000023000000}"/>
            </a:ext>
          </a:extLst>
        </xdr:cNvPr>
        <xdr:cNvSpPr txBox="1">
          <a:spLocks noChangeArrowheads="1"/>
        </xdr:cNvSpPr>
      </xdr:nvSpPr>
      <xdr:spPr bwMode="auto">
        <a:xfrm>
          <a:off x="1743075" y="45567600"/>
          <a:ext cx="104775" cy="26297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17946</xdr:rowOff>
    </xdr:to>
    <xdr:sp macro="" textlink="">
      <xdr:nvSpPr>
        <xdr:cNvPr id="36" name="Text Box 8">
          <a:extLst>
            <a:ext uri="{FF2B5EF4-FFF2-40B4-BE49-F238E27FC236}">
              <a16:creationId xmlns:a16="http://schemas.microsoft.com/office/drawing/2014/main" id="{00000000-0008-0000-0100-000024000000}"/>
            </a:ext>
          </a:extLst>
        </xdr:cNvPr>
        <xdr:cNvSpPr txBox="1">
          <a:spLocks noChangeArrowheads="1"/>
        </xdr:cNvSpPr>
      </xdr:nvSpPr>
      <xdr:spPr bwMode="auto">
        <a:xfrm>
          <a:off x="1743075" y="45567600"/>
          <a:ext cx="104775" cy="16082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17946</xdr:rowOff>
    </xdr:to>
    <xdr:sp macro="" textlink="">
      <xdr:nvSpPr>
        <xdr:cNvPr id="37" name="Text Box 9">
          <a:extLst>
            <a:ext uri="{FF2B5EF4-FFF2-40B4-BE49-F238E27FC236}">
              <a16:creationId xmlns:a16="http://schemas.microsoft.com/office/drawing/2014/main" id="{00000000-0008-0000-0100-000025000000}"/>
            </a:ext>
          </a:extLst>
        </xdr:cNvPr>
        <xdr:cNvSpPr txBox="1">
          <a:spLocks noChangeArrowheads="1"/>
        </xdr:cNvSpPr>
      </xdr:nvSpPr>
      <xdr:spPr bwMode="auto">
        <a:xfrm>
          <a:off x="1743075" y="45567600"/>
          <a:ext cx="104775" cy="16082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85</xdr:rowOff>
    </xdr:to>
    <xdr:sp macro="" textlink="">
      <xdr:nvSpPr>
        <xdr:cNvPr id="38" name="Text Box 8">
          <a:extLst>
            <a:ext uri="{FF2B5EF4-FFF2-40B4-BE49-F238E27FC236}">
              <a16:creationId xmlns:a16="http://schemas.microsoft.com/office/drawing/2014/main" id="{00000000-0008-0000-0100-000026000000}"/>
            </a:ext>
          </a:extLst>
        </xdr:cNvPr>
        <xdr:cNvSpPr txBox="1">
          <a:spLocks noChangeArrowheads="1"/>
        </xdr:cNvSpPr>
      </xdr:nvSpPr>
      <xdr:spPr bwMode="auto">
        <a:xfrm>
          <a:off x="1743075" y="45567600"/>
          <a:ext cx="104775" cy="27250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85</xdr:rowOff>
    </xdr:to>
    <xdr:sp macro="" textlink="">
      <xdr:nvSpPr>
        <xdr:cNvPr id="39" name="Text Box 9">
          <a:extLst>
            <a:ext uri="{FF2B5EF4-FFF2-40B4-BE49-F238E27FC236}">
              <a16:creationId xmlns:a16="http://schemas.microsoft.com/office/drawing/2014/main" id="{00000000-0008-0000-0100-000027000000}"/>
            </a:ext>
          </a:extLst>
        </xdr:cNvPr>
        <xdr:cNvSpPr txBox="1">
          <a:spLocks noChangeArrowheads="1"/>
        </xdr:cNvSpPr>
      </xdr:nvSpPr>
      <xdr:spPr bwMode="auto">
        <a:xfrm>
          <a:off x="1743075" y="45567600"/>
          <a:ext cx="104775" cy="27250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120100</xdr:rowOff>
    </xdr:to>
    <xdr:sp macro="" textlink="">
      <xdr:nvSpPr>
        <xdr:cNvPr id="40" name="Text Box 8">
          <a:extLst>
            <a:ext uri="{FF2B5EF4-FFF2-40B4-BE49-F238E27FC236}">
              <a16:creationId xmlns:a16="http://schemas.microsoft.com/office/drawing/2014/main" id="{00000000-0008-0000-0100-000028000000}"/>
            </a:ext>
          </a:extLst>
        </xdr:cNvPr>
        <xdr:cNvSpPr txBox="1">
          <a:spLocks noChangeArrowheads="1"/>
        </xdr:cNvSpPr>
      </xdr:nvSpPr>
      <xdr:spPr bwMode="auto">
        <a:xfrm>
          <a:off x="1743075" y="45567600"/>
          <a:ext cx="104775" cy="26297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120100</xdr:rowOff>
    </xdr:to>
    <xdr:sp macro="" textlink="">
      <xdr:nvSpPr>
        <xdr:cNvPr id="41" name="Text Box 9">
          <a:extLst>
            <a:ext uri="{FF2B5EF4-FFF2-40B4-BE49-F238E27FC236}">
              <a16:creationId xmlns:a16="http://schemas.microsoft.com/office/drawing/2014/main" id="{00000000-0008-0000-0100-000029000000}"/>
            </a:ext>
          </a:extLst>
        </xdr:cNvPr>
        <xdr:cNvSpPr txBox="1">
          <a:spLocks noChangeArrowheads="1"/>
        </xdr:cNvSpPr>
      </xdr:nvSpPr>
      <xdr:spPr bwMode="auto">
        <a:xfrm>
          <a:off x="1743075" y="45567600"/>
          <a:ext cx="104775" cy="26297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17946</xdr:rowOff>
    </xdr:to>
    <xdr:sp macro="" textlink="">
      <xdr:nvSpPr>
        <xdr:cNvPr id="42" name="Text Box 8">
          <a:extLst>
            <a:ext uri="{FF2B5EF4-FFF2-40B4-BE49-F238E27FC236}">
              <a16:creationId xmlns:a16="http://schemas.microsoft.com/office/drawing/2014/main" id="{00000000-0008-0000-0100-00002A000000}"/>
            </a:ext>
          </a:extLst>
        </xdr:cNvPr>
        <xdr:cNvSpPr txBox="1">
          <a:spLocks noChangeArrowheads="1"/>
        </xdr:cNvSpPr>
      </xdr:nvSpPr>
      <xdr:spPr bwMode="auto">
        <a:xfrm>
          <a:off x="1743075" y="45567600"/>
          <a:ext cx="104775" cy="16082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17946</xdr:rowOff>
    </xdr:to>
    <xdr:sp macro="" textlink="">
      <xdr:nvSpPr>
        <xdr:cNvPr id="43" name="Text Box 9">
          <a:extLst>
            <a:ext uri="{FF2B5EF4-FFF2-40B4-BE49-F238E27FC236}">
              <a16:creationId xmlns:a16="http://schemas.microsoft.com/office/drawing/2014/main" id="{00000000-0008-0000-0100-00002B000000}"/>
            </a:ext>
          </a:extLst>
        </xdr:cNvPr>
        <xdr:cNvSpPr txBox="1">
          <a:spLocks noChangeArrowheads="1"/>
        </xdr:cNvSpPr>
      </xdr:nvSpPr>
      <xdr:spPr bwMode="auto">
        <a:xfrm>
          <a:off x="1743075" y="45567600"/>
          <a:ext cx="104775" cy="16082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110575</xdr:rowOff>
    </xdr:to>
    <xdr:sp macro="" textlink="">
      <xdr:nvSpPr>
        <xdr:cNvPr id="44" name="Text Box 8">
          <a:extLst>
            <a:ext uri="{FF2B5EF4-FFF2-40B4-BE49-F238E27FC236}">
              <a16:creationId xmlns:a16="http://schemas.microsoft.com/office/drawing/2014/main" id="{00000000-0008-0000-0100-00002C000000}"/>
            </a:ext>
          </a:extLst>
        </xdr:cNvPr>
        <xdr:cNvSpPr txBox="1">
          <a:spLocks noChangeArrowheads="1"/>
        </xdr:cNvSpPr>
      </xdr:nvSpPr>
      <xdr:spPr bwMode="auto">
        <a:xfrm>
          <a:off x="1743075" y="45567600"/>
          <a:ext cx="104775" cy="25345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110575</xdr:rowOff>
    </xdr:to>
    <xdr:sp macro="" textlink="">
      <xdr:nvSpPr>
        <xdr:cNvPr id="45" name="Text Box 9">
          <a:extLst>
            <a:ext uri="{FF2B5EF4-FFF2-40B4-BE49-F238E27FC236}">
              <a16:creationId xmlns:a16="http://schemas.microsoft.com/office/drawing/2014/main" id="{00000000-0008-0000-0100-00002D000000}"/>
            </a:ext>
          </a:extLst>
        </xdr:cNvPr>
        <xdr:cNvSpPr txBox="1">
          <a:spLocks noChangeArrowheads="1"/>
        </xdr:cNvSpPr>
      </xdr:nvSpPr>
      <xdr:spPr bwMode="auto">
        <a:xfrm>
          <a:off x="1743075" y="45567600"/>
          <a:ext cx="104775" cy="25345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101050</xdr:rowOff>
    </xdr:to>
    <xdr:sp macro="" textlink="">
      <xdr:nvSpPr>
        <xdr:cNvPr id="46" name="Text Box 8">
          <a:extLst>
            <a:ext uri="{FF2B5EF4-FFF2-40B4-BE49-F238E27FC236}">
              <a16:creationId xmlns:a16="http://schemas.microsoft.com/office/drawing/2014/main" id="{00000000-0008-0000-0100-00002E000000}"/>
            </a:ext>
          </a:extLst>
        </xdr:cNvPr>
        <xdr:cNvSpPr txBox="1">
          <a:spLocks noChangeArrowheads="1"/>
        </xdr:cNvSpPr>
      </xdr:nvSpPr>
      <xdr:spPr bwMode="auto">
        <a:xfrm>
          <a:off x="1743075" y="45567600"/>
          <a:ext cx="104775" cy="24392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101050</xdr:rowOff>
    </xdr:to>
    <xdr:sp macro="" textlink="">
      <xdr:nvSpPr>
        <xdr:cNvPr id="47" name="Text Box 9">
          <a:extLst>
            <a:ext uri="{FF2B5EF4-FFF2-40B4-BE49-F238E27FC236}">
              <a16:creationId xmlns:a16="http://schemas.microsoft.com/office/drawing/2014/main" id="{00000000-0008-0000-0100-00002F000000}"/>
            </a:ext>
          </a:extLst>
        </xdr:cNvPr>
        <xdr:cNvSpPr txBox="1">
          <a:spLocks noChangeArrowheads="1"/>
        </xdr:cNvSpPr>
      </xdr:nvSpPr>
      <xdr:spPr bwMode="auto">
        <a:xfrm>
          <a:off x="1743075" y="45567600"/>
          <a:ext cx="104775" cy="24392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2072</xdr:rowOff>
    </xdr:to>
    <xdr:sp macro="" textlink="">
      <xdr:nvSpPr>
        <xdr:cNvPr id="48" name="Text Box 8">
          <a:extLst>
            <a:ext uri="{FF2B5EF4-FFF2-40B4-BE49-F238E27FC236}">
              <a16:creationId xmlns:a16="http://schemas.microsoft.com/office/drawing/2014/main" id="{00000000-0008-0000-0100-000030000000}"/>
            </a:ext>
          </a:extLst>
        </xdr:cNvPr>
        <xdr:cNvSpPr txBox="1">
          <a:spLocks noChangeArrowheads="1"/>
        </xdr:cNvSpPr>
      </xdr:nvSpPr>
      <xdr:spPr bwMode="auto">
        <a:xfrm>
          <a:off x="1743075" y="45567600"/>
          <a:ext cx="104775" cy="144948"/>
        </a:xfrm>
        <a:prstGeom prst="rect">
          <a:avLst/>
        </a:prstGeom>
        <a:noFill/>
        <a:ln w="9525">
          <a:noFill/>
          <a:miter lim="800000"/>
          <a:headEnd/>
          <a:tailEnd/>
        </a:ln>
      </xdr:spPr>
    </xdr:sp>
    <xdr:clientData/>
  </xdr:twoCellAnchor>
  <xdr:twoCellAnchor editAs="oneCell">
    <xdr:from>
      <xdr:col>1</xdr:col>
      <xdr:colOff>1257300</xdr:colOff>
      <xdr:row>507</xdr:row>
      <xdr:rowOff>0</xdr:rowOff>
    </xdr:from>
    <xdr:to>
      <xdr:col>1</xdr:col>
      <xdr:colOff>1362075</xdr:colOff>
      <xdr:row>508</xdr:row>
      <xdr:rowOff>11410</xdr:rowOff>
    </xdr:to>
    <xdr:sp macro="" textlink="">
      <xdr:nvSpPr>
        <xdr:cNvPr id="49" name="Text Box 9">
          <a:extLst>
            <a:ext uri="{FF2B5EF4-FFF2-40B4-BE49-F238E27FC236}">
              <a16:creationId xmlns:a16="http://schemas.microsoft.com/office/drawing/2014/main" id="{00000000-0008-0000-0100-000031000000}"/>
            </a:ext>
          </a:extLst>
        </xdr:cNvPr>
        <xdr:cNvSpPr txBox="1">
          <a:spLocks noChangeArrowheads="1"/>
        </xdr:cNvSpPr>
      </xdr:nvSpPr>
      <xdr:spPr bwMode="auto">
        <a:xfrm>
          <a:off x="1695450" y="45567600"/>
          <a:ext cx="104775" cy="15428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17393</xdr:rowOff>
    </xdr:to>
    <xdr:sp macro="" textlink="">
      <xdr:nvSpPr>
        <xdr:cNvPr id="50" name="Text Box 8">
          <a:extLst>
            <a:ext uri="{FF2B5EF4-FFF2-40B4-BE49-F238E27FC236}">
              <a16:creationId xmlns:a16="http://schemas.microsoft.com/office/drawing/2014/main" id="{00000000-0008-0000-0100-000032000000}"/>
            </a:ext>
          </a:extLst>
        </xdr:cNvPr>
        <xdr:cNvSpPr txBox="1">
          <a:spLocks noChangeArrowheads="1"/>
        </xdr:cNvSpPr>
      </xdr:nvSpPr>
      <xdr:spPr bwMode="auto">
        <a:xfrm>
          <a:off x="1743075" y="45567600"/>
          <a:ext cx="104775" cy="30314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17393</xdr:rowOff>
    </xdr:to>
    <xdr:sp macro="" textlink="">
      <xdr:nvSpPr>
        <xdr:cNvPr id="51" name="Text Box 9">
          <a:extLst>
            <a:ext uri="{FF2B5EF4-FFF2-40B4-BE49-F238E27FC236}">
              <a16:creationId xmlns:a16="http://schemas.microsoft.com/office/drawing/2014/main" id="{00000000-0008-0000-0100-000033000000}"/>
            </a:ext>
          </a:extLst>
        </xdr:cNvPr>
        <xdr:cNvSpPr txBox="1">
          <a:spLocks noChangeArrowheads="1"/>
        </xdr:cNvSpPr>
      </xdr:nvSpPr>
      <xdr:spPr bwMode="auto">
        <a:xfrm>
          <a:off x="1743075" y="45567600"/>
          <a:ext cx="104775" cy="303146"/>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7868</xdr:rowOff>
    </xdr:to>
    <xdr:sp macro="" textlink="">
      <xdr:nvSpPr>
        <xdr:cNvPr id="52" name="Text Box 8">
          <a:extLst>
            <a:ext uri="{FF2B5EF4-FFF2-40B4-BE49-F238E27FC236}">
              <a16:creationId xmlns:a16="http://schemas.microsoft.com/office/drawing/2014/main" id="{00000000-0008-0000-0100-000034000000}"/>
            </a:ext>
          </a:extLst>
        </xdr:cNvPr>
        <xdr:cNvSpPr txBox="1">
          <a:spLocks noChangeArrowheads="1"/>
        </xdr:cNvSpPr>
      </xdr:nvSpPr>
      <xdr:spPr bwMode="auto">
        <a:xfrm>
          <a:off x="1743075" y="45567600"/>
          <a:ext cx="104775" cy="29362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7868</xdr:rowOff>
    </xdr:to>
    <xdr:sp macro="" textlink="">
      <xdr:nvSpPr>
        <xdr:cNvPr id="53" name="Text Box 9">
          <a:extLst>
            <a:ext uri="{FF2B5EF4-FFF2-40B4-BE49-F238E27FC236}">
              <a16:creationId xmlns:a16="http://schemas.microsoft.com/office/drawing/2014/main" id="{00000000-0008-0000-0100-000035000000}"/>
            </a:ext>
          </a:extLst>
        </xdr:cNvPr>
        <xdr:cNvSpPr txBox="1">
          <a:spLocks noChangeArrowheads="1"/>
        </xdr:cNvSpPr>
      </xdr:nvSpPr>
      <xdr:spPr bwMode="auto">
        <a:xfrm>
          <a:off x="1743075" y="45567600"/>
          <a:ext cx="104775" cy="293621"/>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86</xdr:rowOff>
    </xdr:to>
    <xdr:sp macro="" textlink="">
      <xdr:nvSpPr>
        <xdr:cNvPr id="54" name="Text Box 8">
          <a:extLst>
            <a:ext uri="{FF2B5EF4-FFF2-40B4-BE49-F238E27FC236}">
              <a16:creationId xmlns:a16="http://schemas.microsoft.com/office/drawing/2014/main" id="{00000000-0008-0000-0100-000036000000}"/>
            </a:ext>
          </a:extLst>
        </xdr:cNvPr>
        <xdr:cNvSpPr txBox="1">
          <a:spLocks noChangeArrowheads="1"/>
        </xdr:cNvSpPr>
      </xdr:nvSpPr>
      <xdr:spPr bwMode="auto">
        <a:xfrm>
          <a:off x="1743075" y="45567600"/>
          <a:ext cx="104775" cy="27250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509</xdr:row>
      <xdr:rowOff>86</xdr:rowOff>
    </xdr:to>
    <xdr:sp macro="" textlink="">
      <xdr:nvSpPr>
        <xdr:cNvPr id="55" name="Text Box 9">
          <a:extLst>
            <a:ext uri="{FF2B5EF4-FFF2-40B4-BE49-F238E27FC236}">
              <a16:creationId xmlns:a16="http://schemas.microsoft.com/office/drawing/2014/main" id="{00000000-0008-0000-0100-000037000000}"/>
            </a:ext>
          </a:extLst>
        </xdr:cNvPr>
        <xdr:cNvSpPr txBox="1">
          <a:spLocks noChangeArrowheads="1"/>
        </xdr:cNvSpPr>
      </xdr:nvSpPr>
      <xdr:spPr bwMode="auto">
        <a:xfrm>
          <a:off x="1743075" y="45567600"/>
          <a:ext cx="104775" cy="27250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120101</xdr:rowOff>
    </xdr:to>
    <xdr:sp macro="" textlink="">
      <xdr:nvSpPr>
        <xdr:cNvPr id="56" name="Text Box 8">
          <a:extLst>
            <a:ext uri="{FF2B5EF4-FFF2-40B4-BE49-F238E27FC236}">
              <a16:creationId xmlns:a16="http://schemas.microsoft.com/office/drawing/2014/main" id="{00000000-0008-0000-0100-000038000000}"/>
            </a:ext>
          </a:extLst>
        </xdr:cNvPr>
        <xdr:cNvSpPr txBox="1">
          <a:spLocks noChangeArrowheads="1"/>
        </xdr:cNvSpPr>
      </xdr:nvSpPr>
      <xdr:spPr bwMode="auto">
        <a:xfrm>
          <a:off x="1743075" y="45567600"/>
          <a:ext cx="104775" cy="262977"/>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120101</xdr:rowOff>
    </xdr:to>
    <xdr:sp macro="" textlink="">
      <xdr:nvSpPr>
        <xdr:cNvPr id="57" name="Text Box 9">
          <a:extLst>
            <a:ext uri="{FF2B5EF4-FFF2-40B4-BE49-F238E27FC236}">
              <a16:creationId xmlns:a16="http://schemas.microsoft.com/office/drawing/2014/main" id="{00000000-0008-0000-0100-000039000000}"/>
            </a:ext>
          </a:extLst>
        </xdr:cNvPr>
        <xdr:cNvSpPr txBox="1">
          <a:spLocks noChangeArrowheads="1"/>
        </xdr:cNvSpPr>
      </xdr:nvSpPr>
      <xdr:spPr bwMode="auto">
        <a:xfrm>
          <a:off x="1743075" y="45567600"/>
          <a:ext cx="104775" cy="262977"/>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24851</xdr:rowOff>
    </xdr:to>
    <xdr:sp macro="" textlink="">
      <xdr:nvSpPr>
        <xdr:cNvPr id="58" name="Text Box 8">
          <a:extLst>
            <a:ext uri="{FF2B5EF4-FFF2-40B4-BE49-F238E27FC236}">
              <a16:creationId xmlns:a16="http://schemas.microsoft.com/office/drawing/2014/main" id="{00000000-0008-0000-0100-00003A000000}"/>
            </a:ext>
          </a:extLst>
        </xdr:cNvPr>
        <xdr:cNvSpPr txBox="1">
          <a:spLocks noChangeArrowheads="1"/>
        </xdr:cNvSpPr>
      </xdr:nvSpPr>
      <xdr:spPr bwMode="auto">
        <a:xfrm>
          <a:off x="1743075" y="45567600"/>
          <a:ext cx="104775" cy="167727"/>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24851</xdr:rowOff>
    </xdr:to>
    <xdr:sp macro="" textlink="">
      <xdr:nvSpPr>
        <xdr:cNvPr id="59" name="Text Box 9">
          <a:extLst>
            <a:ext uri="{FF2B5EF4-FFF2-40B4-BE49-F238E27FC236}">
              <a16:creationId xmlns:a16="http://schemas.microsoft.com/office/drawing/2014/main" id="{00000000-0008-0000-0100-00003B000000}"/>
            </a:ext>
          </a:extLst>
        </xdr:cNvPr>
        <xdr:cNvSpPr txBox="1">
          <a:spLocks noChangeArrowheads="1"/>
        </xdr:cNvSpPr>
      </xdr:nvSpPr>
      <xdr:spPr bwMode="auto">
        <a:xfrm>
          <a:off x="1743075" y="45567600"/>
          <a:ext cx="104775" cy="167727"/>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110576</xdr:rowOff>
    </xdr:to>
    <xdr:sp macro="" textlink="">
      <xdr:nvSpPr>
        <xdr:cNvPr id="60" name="Text Box 8">
          <a:extLst>
            <a:ext uri="{FF2B5EF4-FFF2-40B4-BE49-F238E27FC236}">
              <a16:creationId xmlns:a16="http://schemas.microsoft.com/office/drawing/2014/main" id="{00000000-0008-0000-0100-00003C000000}"/>
            </a:ext>
          </a:extLst>
        </xdr:cNvPr>
        <xdr:cNvSpPr txBox="1">
          <a:spLocks noChangeArrowheads="1"/>
        </xdr:cNvSpPr>
      </xdr:nvSpPr>
      <xdr:spPr bwMode="auto">
        <a:xfrm>
          <a:off x="1743075" y="45567600"/>
          <a:ext cx="104775" cy="25345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110576</xdr:rowOff>
    </xdr:to>
    <xdr:sp macro="" textlink="">
      <xdr:nvSpPr>
        <xdr:cNvPr id="61" name="Text Box 9">
          <a:extLst>
            <a:ext uri="{FF2B5EF4-FFF2-40B4-BE49-F238E27FC236}">
              <a16:creationId xmlns:a16="http://schemas.microsoft.com/office/drawing/2014/main" id="{00000000-0008-0000-0100-00003D000000}"/>
            </a:ext>
          </a:extLst>
        </xdr:cNvPr>
        <xdr:cNvSpPr txBox="1">
          <a:spLocks noChangeArrowheads="1"/>
        </xdr:cNvSpPr>
      </xdr:nvSpPr>
      <xdr:spPr bwMode="auto">
        <a:xfrm>
          <a:off x="1743075" y="45567600"/>
          <a:ext cx="104775" cy="253452"/>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101051</xdr:rowOff>
    </xdr:to>
    <xdr:sp macro="" textlink="">
      <xdr:nvSpPr>
        <xdr:cNvPr id="62" name="Text Box 8">
          <a:extLst>
            <a:ext uri="{FF2B5EF4-FFF2-40B4-BE49-F238E27FC236}">
              <a16:creationId xmlns:a16="http://schemas.microsoft.com/office/drawing/2014/main" id="{00000000-0008-0000-0100-00003E000000}"/>
            </a:ext>
          </a:extLst>
        </xdr:cNvPr>
        <xdr:cNvSpPr txBox="1">
          <a:spLocks noChangeArrowheads="1"/>
        </xdr:cNvSpPr>
      </xdr:nvSpPr>
      <xdr:spPr bwMode="auto">
        <a:xfrm>
          <a:off x="1743075" y="45567600"/>
          <a:ext cx="104775" cy="243927"/>
        </a:xfrm>
        <a:prstGeom prst="rect">
          <a:avLst/>
        </a:prstGeom>
        <a:noFill/>
        <a:ln w="9525">
          <a:noFill/>
          <a:miter lim="800000"/>
          <a:headEnd/>
          <a:tailEnd/>
        </a:ln>
      </xdr:spPr>
    </xdr:sp>
    <xdr:clientData/>
  </xdr:twoCellAnchor>
  <xdr:twoCellAnchor editAs="oneCell">
    <xdr:from>
      <xdr:col>1</xdr:col>
      <xdr:colOff>1304925</xdr:colOff>
      <xdr:row>507</xdr:row>
      <xdr:rowOff>0</xdr:rowOff>
    </xdr:from>
    <xdr:to>
      <xdr:col>1</xdr:col>
      <xdr:colOff>1409700</xdr:colOff>
      <xdr:row>508</xdr:row>
      <xdr:rowOff>101051</xdr:rowOff>
    </xdr:to>
    <xdr:sp macro="" textlink="">
      <xdr:nvSpPr>
        <xdr:cNvPr id="63" name="Text Box 9">
          <a:extLst>
            <a:ext uri="{FF2B5EF4-FFF2-40B4-BE49-F238E27FC236}">
              <a16:creationId xmlns:a16="http://schemas.microsoft.com/office/drawing/2014/main" id="{00000000-0008-0000-0100-00003F000000}"/>
            </a:ext>
          </a:extLst>
        </xdr:cNvPr>
        <xdr:cNvSpPr txBox="1">
          <a:spLocks noChangeArrowheads="1"/>
        </xdr:cNvSpPr>
      </xdr:nvSpPr>
      <xdr:spPr bwMode="auto">
        <a:xfrm>
          <a:off x="1743075" y="45567600"/>
          <a:ext cx="104775" cy="243927"/>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1983</xdr:rowOff>
    </xdr:to>
    <xdr:sp macro="" textlink="">
      <xdr:nvSpPr>
        <xdr:cNvPr id="64" name="Text Box 8">
          <a:extLst>
            <a:ext uri="{FF2B5EF4-FFF2-40B4-BE49-F238E27FC236}">
              <a16:creationId xmlns:a16="http://schemas.microsoft.com/office/drawing/2014/main" id="{00000000-0008-0000-0100-000040000000}"/>
            </a:ext>
          </a:extLst>
        </xdr:cNvPr>
        <xdr:cNvSpPr txBox="1">
          <a:spLocks noChangeArrowheads="1"/>
        </xdr:cNvSpPr>
      </xdr:nvSpPr>
      <xdr:spPr bwMode="auto">
        <a:xfrm>
          <a:off x="1743075" y="51425475"/>
          <a:ext cx="104775" cy="282019"/>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1983</xdr:rowOff>
    </xdr:to>
    <xdr:sp macro="" textlink="">
      <xdr:nvSpPr>
        <xdr:cNvPr id="65" name="Text Box 9">
          <a:extLst>
            <a:ext uri="{FF2B5EF4-FFF2-40B4-BE49-F238E27FC236}">
              <a16:creationId xmlns:a16="http://schemas.microsoft.com/office/drawing/2014/main" id="{00000000-0008-0000-0100-000041000000}"/>
            </a:ext>
          </a:extLst>
        </xdr:cNvPr>
        <xdr:cNvSpPr txBox="1">
          <a:spLocks noChangeArrowheads="1"/>
        </xdr:cNvSpPr>
      </xdr:nvSpPr>
      <xdr:spPr bwMode="auto">
        <a:xfrm>
          <a:off x="1743075" y="51425475"/>
          <a:ext cx="104775" cy="282019"/>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78</xdr:rowOff>
    </xdr:to>
    <xdr:sp macro="" textlink="">
      <xdr:nvSpPr>
        <xdr:cNvPr id="66" name="Text Box 8">
          <a:extLst>
            <a:ext uri="{FF2B5EF4-FFF2-40B4-BE49-F238E27FC236}">
              <a16:creationId xmlns:a16="http://schemas.microsoft.com/office/drawing/2014/main" id="{00000000-0008-0000-0100-000042000000}"/>
            </a:ext>
          </a:extLst>
        </xdr:cNvPr>
        <xdr:cNvSpPr txBox="1">
          <a:spLocks noChangeArrowheads="1"/>
        </xdr:cNvSpPr>
      </xdr:nvSpPr>
      <xdr:spPr bwMode="auto">
        <a:xfrm>
          <a:off x="1743075" y="51425475"/>
          <a:ext cx="104775" cy="272494"/>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78</xdr:rowOff>
    </xdr:to>
    <xdr:sp macro="" textlink="">
      <xdr:nvSpPr>
        <xdr:cNvPr id="67" name="Text Box 9">
          <a:extLst>
            <a:ext uri="{FF2B5EF4-FFF2-40B4-BE49-F238E27FC236}">
              <a16:creationId xmlns:a16="http://schemas.microsoft.com/office/drawing/2014/main" id="{00000000-0008-0000-0100-000043000000}"/>
            </a:ext>
          </a:extLst>
        </xdr:cNvPr>
        <xdr:cNvSpPr txBox="1">
          <a:spLocks noChangeArrowheads="1"/>
        </xdr:cNvSpPr>
      </xdr:nvSpPr>
      <xdr:spPr bwMode="auto">
        <a:xfrm>
          <a:off x="1743075" y="51425475"/>
          <a:ext cx="104775" cy="272494"/>
        </a:xfrm>
        <a:prstGeom prst="rect">
          <a:avLst/>
        </a:prstGeom>
        <a:noFill/>
        <a:ln w="9525">
          <a:noFill/>
          <a:miter lim="800000"/>
          <a:headEnd/>
          <a:tailEnd/>
        </a:ln>
      </xdr:spPr>
    </xdr:sp>
    <xdr:clientData/>
  </xdr:twoCellAnchor>
  <xdr:twoCellAnchor>
    <xdr:from>
      <xdr:col>0</xdr:col>
      <xdr:colOff>0</xdr:colOff>
      <xdr:row>535</xdr:row>
      <xdr:rowOff>126642</xdr:rowOff>
    </xdr:from>
    <xdr:to>
      <xdr:col>1</xdr:col>
      <xdr:colOff>2105025</xdr:colOff>
      <xdr:row>535</xdr:row>
      <xdr:rowOff>126642</xdr:rowOff>
    </xdr:to>
    <xdr:sp macro="" textlink="">
      <xdr:nvSpPr>
        <xdr:cNvPr id="68" name="Line 21">
          <a:extLst>
            <a:ext uri="{FF2B5EF4-FFF2-40B4-BE49-F238E27FC236}">
              <a16:creationId xmlns:a16="http://schemas.microsoft.com/office/drawing/2014/main" id="{00000000-0008-0000-0100-000044000000}"/>
            </a:ext>
          </a:extLst>
        </xdr:cNvPr>
        <xdr:cNvSpPr>
          <a:spLocks noChangeShapeType="1"/>
        </xdr:cNvSpPr>
      </xdr:nvSpPr>
      <xdr:spPr bwMode="auto">
        <a:xfrm>
          <a:off x="0" y="49694742"/>
          <a:ext cx="2543175" cy="0"/>
        </a:xfrm>
        <a:prstGeom prst="line">
          <a:avLst/>
        </a:prstGeom>
        <a:noFill/>
        <a:ln w="9525">
          <a:solidFill>
            <a:srgbClr val="000000"/>
          </a:solidFill>
          <a:round/>
          <a:headEnd/>
          <a:tailEnd/>
        </a:ln>
      </xdr:spPr>
    </xdr:sp>
    <xdr:clientData/>
  </xdr:twoCellAnchor>
  <xdr:twoCellAnchor>
    <xdr:from>
      <xdr:col>2</xdr:col>
      <xdr:colOff>270053</xdr:colOff>
      <xdr:row>535</xdr:row>
      <xdr:rowOff>132813</xdr:rowOff>
    </xdr:from>
    <xdr:to>
      <xdr:col>5</xdr:col>
      <xdr:colOff>641528</xdr:colOff>
      <xdr:row>535</xdr:row>
      <xdr:rowOff>132813</xdr:rowOff>
    </xdr:to>
    <xdr:sp macro="" textlink="">
      <xdr:nvSpPr>
        <xdr:cNvPr id="69" name="Line 23">
          <a:extLst>
            <a:ext uri="{FF2B5EF4-FFF2-40B4-BE49-F238E27FC236}">
              <a16:creationId xmlns:a16="http://schemas.microsoft.com/office/drawing/2014/main" id="{00000000-0008-0000-0100-000045000000}"/>
            </a:ext>
          </a:extLst>
        </xdr:cNvPr>
        <xdr:cNvSpPr>
          <a:spLocks noChangeShapeType="1"/>
        </xdr:cNvSpPr>
      </xdr:nvSpPr>
      <xdr:spPr bwMode="auto">
        <a:xfrm>
          <a:off x="4689653" y="49700913"/>
          <a:ext cx="1943100" cy="0"/>
        </a:xfrm>
        <a:prstGeom prst="line">
          <a:avLst/>
        </a:prstGeom>
        <a:noFill/>
        <a:ln w="9525">
          <a:solidFill>
            <a:srgbClr val="000000"/>
          </a:solidFill>
          <a:round/>
          <a:headEnd/>
          <a:tailEnd/>
        </a:ln>
      </xdr:spPr>
    </xdr:sp>
    <xdr:clientData/>
  </xdr:twoCellAnchor>
  <xdr:twoCellAnchor>
    <xdr:from>
      <xdr:col>0</xdr:col>
      <xdr:colOff>122559</xdr:colOff>
      <xdr:row>543</xdr:row>
      <xdr:rowOff>130143</xdr:rowOff>
    </xdr:from>
    <xdr:to>
      <xdr:col>1</xdr:col>
      <xdr:colOff>2046609</xdr:colOff>
      <xdr:row>543</xdr:row>
      <xdr:rowOff>130143</xdr:rowOff>
    </xdr:to>
    <xdr:sp macro="" textlink="">
      <xdr:nvSpPr>
        <xdr:cNvPr id="70" name="Line 11">
          <a:extLst>
            <a:ext uri="{FF2B5EF4-FFF2-40B4-BE49-F238E27FC236}">
              <a16:creationId xmlns:a16="http://schemas.microsoft.com/office/drawing/2014/main" id="{00000000-0008-0000-0100-000046000000}"/>
            </a:ext>
          </a:extLst>
        </xdr:cNvPr>
        <xdr:cNvSpPr>
          <a:spLocks noChangeShapeType="1"/>
        </xdr:cNvSpPr>
      </xdr:nvSpPr>
      <xdr:spPr bwMode="auto">
        <a:xfrm>
          <a:off x="122559" y="50841243"/>
          <a:ext cx="2362200" cy="0"/>
        </a:xfrm>
        <a:prstGeom prst="line">
          <a:avLst/>
        </a:prstGeom>
        <a:noFill/>
        <a:ln w="9525">
          <a:solidFill>
            <a:srgbClr val="000000"/>
          </a:solidFill>
          <a:round/>
          <a:headEnd/>
          <a:tailEnd/>
        </a:ln>
      </xdr:spPr>
    </xdr:sp>
    <xdr:clientData/>
  </xdr:twoCellAnchor>
  <xdr:twoCellAnchor editAs="oneCell">
    <xdr:from>
      <xdr:col>1</xdr:col>
      <xdr:colOff>1304925</xdr:colOff>
      <xdr:row>549</xdr:row>
      <xdr:rowOff>0</xdr:rowOff>
    </xdr:from>
    <xdr:to>
      <xdr:col>1</xdr:col>
      <xdr:colOff>1409700</xdr:colOff>
      <xdr:row>550</xdr:row>
      <xdr:rowOff>2070</xdr:rowOff>
    </xdr:to>
    <xdr:sp macro="" textlink="">
      <xdr:nvSpPr>
        <xdr:cNvPr id="71" name="Text Box 8">
          <a:extLst>
            <a:ext uri="{FF2B5EF4-FFF2-40B4-BE49-F238E27FC236}">
              <a16:creationId xmlns:a16="http://schemas.microsoft.com/office/drawing/2014/main" id="{00000000-0008-0000-0100-000047000000}"/>
            </a:ext>
          </a:extLst>
        </xdr:cNvPr>
        <xdr:cNvSpPr txBox="1">
          <a:spLocks noChangeArrowheads="1"/>
        </xdr:cNvSpPr>
      </xdr:nvSpPr>
      <xdr:spPr bwMode="auto">
        <a:xfrm>
          <a:off x="1743075" y="51568350"/>
          <a:ext cx="104775" cy="144942"/>
        </a:xfrm>
        <a:prstGeom prst="rect">
          <a:avLst/>
        </a:prstGeom>
        <a:noFill/>
        <a:ln w="9525">
          <a:noFill/>
          <a:miter lim="800000"/>
          <a:headEnd/>
          <a:tailEnd/>
        </a:ln>
      </xdr:spPr>
    </xdr:sp>
    <xdr:clientData/>
  </xdr:twoCellAnchor>
  <xdr:twoCellAnchor editAs="oneCell">
    <xdr:from>
      <xdr:col>1</xdr:col>
      <xdr:colOff>1304925</xdr:colOff>
      <xdr:row>549</xdr:row>
      <xdr:rowOff>0</xdr:rowOff>
    </xdr:from>
    <xdr:to>
      <xdr:col>1</xdr:col>
      <xdr:colOff>1409700</xdr:colOff>
      <xdr:row>550</xdr:row>
      <xdr:rowOff>2070</xdr:rowOff>
    </xdr:to>
    <xdr:sp macro="" textlink="">
      <xdr:nvSpPr>
        <xdr:cNvPr id="72" name="Text Box 9">
          <a:extLst>
            <a:ext uri="{FF2B5EF4-FFF2-40B4-BE49-F238E27FC236}">
              <a16:creationId xmlns:a16="http://schemas.microsoft.com/office/drawing/2014/main" id="{00000000-0008-0000-0100-000048000000}"/>
            </a:ext>
          </a:extLst>
        </xdr:cNvPr>
        <xdr:cNvSpPr txBox="1">
          <a:spLocks noChangeArrowheads="1"/>
        </xdr:cNvSpPr>
      </xdr:nvSpPr>
      <xdr:spPr bwMode="auto">
        <a:xfrm>
          <a:off x="1743075" y="51568350"/>
          <a:ext cx="104775" cy="144942"/>
        </a:xfrm>
        <a:prstGeom prst="rect">
          <a:avLst/>
        </a:prstGeom>
        <a:noFill/>
        <a:ln w="9525">
          <a:noFill/>
          <a:miter lim="800000"/>
          <a:headEnd/>
          <a:tailEnd/>
        </a:ln>
      </xdr:spPr>
    </xdr:sp>
    <xdr:clientData/>
  </xdr:twoCellAnchor>
  <xdr:twoCellAnchor editAs="oneCell">
    <xdr:from>
      <xdr:col>1</xdr:col>
      <xdr:colOff>1304925</xdr:colOff>
      <xdr:row>550</xdr:row>
      <xdr:rowOff>0</xdr:rowOff>
    </xdr:from>
    <xdr:to>
      <xdr:col>1</xdr:col>
      <xdr:colOff>1409700</xdr:colOff>
      <xdr:row>551</xdr:row>
      <xdr:rowOff>85726</xdr:rowOff>
    </xdr:to>
    <xdr:sp macro="" textlink="">
      <xdr:nvSpPr>
        <xdr:cNvPr id="73" name="Text Box 8">
          <a:extLst>
            <a:ext uri="{FF2B5EF4-FFF2-40B4-BE49-F238E27FC236}">
              <a16:creationId xmlns:a16="http://schemas.microsoft.com/office/drawing/2014/main" id="{00000000-0008-0000-0100-000049000000}"/>
            </a:ext>
          </a:extLst>
        </xdr:cNvPr>
        <xdr:cNvSpPr txBox="1">
          <a:spLocks noChangeArrowheads="1"/>
        </xdr:cNvSpPr>
      </xdr:nvSpPr>
      <xdr:spPr bwMode="auto">
        <a:xfrm>
          <a:off x="1743075" y="51711225"/>
          <a:ext cx="104775" cy="228603"/>
        </a:xfrm>
        <a:prstGeom prst="rect">
          <a:avLst/>
        </a:prstGeom>
        <a:noFill/>
        <a:ln w="9525">
          <a:noFill/>
          <a:miter lim="800000"/>
          <a:headEnd/>
          <a:tailEnd/>
        </a:ln>
      </xdr:spPr>
    </xdr:sp>
    <xdr:clientData/>
  </xdr:twoCellAnchor>
  <xdr:twoCellAnchor editAs="oneCell">
    <xdr:from>
      <xdr:col>1</xdr:col>
      <xdr:colOff>1304925</xdr:colOff>
      <xdr:row>550</xdr:row>
      <xdr:rowOff>0</xdr:rowOff>
    </xdr:from>
    <xdr:to>
      <xdr:col>1</xdr:col>
      <xdr:colOff>1409700</xdr:colOff>
      <xdr:row>551</xdr:row>
      <xdr:rowOff>85726</xdr:rowOff>
    </xdr:to>
    <xdr:sp macro="" textlink="">
      <xdr:nvSpPr>
        <xdr:cNvPr id="74" name="Text Box 9">
          <a:extLst>
            <a:ext uri="{FF2B5EF4-FFF2-40B4-BE49-F238E27FC236}">
              <a16:creationId xmlns:a16="http://schemas.microsoft.com/office/drawing/2014/main" id="{00000000-0008-0000-0100-00004A000000}"/>
            </a:ext>
          </a:extLst>
        </xdr:cNvPr>
        <xdr:cNvSpPr txBox="1">
          <a:spLocks noChangeArrowheads="1"/>
        </xdr:cNvSpPr>
      </xdr:nvSpPr>
      <xdr:spPr bwMode="auto">
        <a:xfrm>
          <a:off x="1743075" y="51711225"/>
          <a:ext cx="104775" cy="228603"/>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549</xdr:row>
      <xdr:rowOff>28019</xdr:rowOff>
    </xdr:to>
    <xdr:sp macro="" textlink="">
      <xdr:nvSpPr>
        <xdr:cNvPr id="75" name="Text Box 8">
          <a:extLst>
            <a:ext uri="{FF2B5EF4-FFF2-40B4-BE49-F238E27FC236}">
              <a16:creationId xmlns:a16="http://schemas.microsoft.com/office/drawing/2014/main" id="{00000000-0008-0000-0100-00004B000000}"/>
            </a:ext>
          </a:extLst>
        </xdr:cNvPr>
        <xdr:cNvSpPr txBox="1">
          <a:spLocks noChangeArrowheads="1"/>
        </xdr:cNvSpPr>
      </xdr:nvSpPr>
      <xdr:spPr bwMode="auto">
        <a:xfrm>
          <a:off x="1743075" y="51425475"/>
          <a:ext cx="104775" cy="170895"/>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549</xdr:row>
      <xdr:rowOff>28019</xdr:rowOff>
    </xdr:to>
    <xdr:sp macro="" textlink="">
      <xdr:nvSpPr>
        <xdr:cNvPr id="76" name="Text Box 9">
          <a:extLst>
            <a:ext uri="{FF2B5EF4-FFF2-40B4-BE49-F238E27FC236}">
              <a16:creationId xmlns:a16="http://schemas.microsoft.com/office/drawing/2014/main" id="{00000000-0008-0000-0100-00004C000000}"/>
            </a:ext>
          </a:extLst>
        </xdr:cNvPr>
        <xdr:cNvSpPr txBox="1">
          <a:spLocks noChangeArrowheads="1"/>
        </xdr:cNvSpPr>
      </xdr:nvSpPr>
      <xdr:spPr bwMode="auto">
        <a:xfrm>
          <a:off x="1743075" y="51425475"/>
          <a:ext cx="104775" cy="170895"/>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1984</xdr:rowOff>
    </xdr:to>
    <xdr:sp macro="" textlink="">
      <xdr:nvSpPr>
        <xdr:cNvPr id="77" name="Text Box 8">
          <a:extLst>
            <a:ext uri="{FF2B5EF4-FFF2-40B4-BE49-F238E27FC236}">
              <a16:creationId xmlns:a16="http://schemas.microsoft.com/office/drawing/2014/main" id="{00000000-0008-0000-0100-00004D000000}"/>
            </a:ext>
          </a:extLst>
        </xdr:cNvPr>
        <xdr:cNvSpPr txBox="1">
          <a:spLocks noChangeArrowheads="1"/>
        </xdr:cNvSpPr>
      </xdr:nvSpPr>
      <xdr:spPr bwMode="auto">
        <a:xfrm>
          <a:off x="1743075" y="51425475"/>
          <a:ext cx="104775" cy="282020"/>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1984</xdr:rowOff>
    </xdr:to>
    <xdr:sp macro="" textlink="">
      <xdr:nvSpPr>
        <xdr:cNvPr id="78" name="Text Box 9">
          <a:extLst>
            <a:ext uri="{FF2B5EF4-FFF2-40B4-BE49-F238E27FC236}">
              <a16:creationId xmlns:a16="http://schemas.microsoft.com/office/drawing/2014/main" id="{00000000-0008-0000-0100-00004E000000}"/>
            </a:ext>
          </a:extLst>
        </xdr:cNvPr>
        <xdr:cNvSpPr txBox="1">
          <a:spLocks noChangeArrowheads="1"/>
        </xdr:cNvSpPr>
      </xdr:nvSpPr>
      <xdr:spPr bwMode="auto">
        <a:xfrm>
          <a:off x="1743075" y="51425475"/>
          <a:ext cx="104775" cy="282020"/>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79</xdr:rowOff>
    </xdr:to>
    <xdr:sp macro="" textlink="">
      <xdr:nvSpPr>
        <xdr:cNvPr id="79" name="Text Box 8">
          <a:extLst>
            <a:ext uri="{FF2B5EF4-FFF2-40B4-BE49-F238E27FC236}">
              <a16:creationId xmlns:a16="http://schemas.microsoft.com/office/drawing/2014/main" id="{00000000-0008-0000-0100-00004F000000}"/>
            </a:ext>
          </a:extLst>
        </xdr:cNvPr>
        <xdr:cNvSpPr txBox="1">
          <a:spLocks noChangeArrowheads="1"/>
        </xdr:cNvSpPr>
      </xdr:nvSpPr>
      <xdr:spPr bwMode="auto">
        <a:xfrm>
          <a:off x="1743075" y="51425475"/>
          <a:ext cx="104775" cy="272495"/>
        </a:xfrm>
        <a:prstGeom prst="rect">
          <a:avLst/>
        </a:prstGeom>
        <a:noFill/>
        <a:ln w="9525">
          <a:noFill/>
          <a:miter lim="800000"/>
          <a:headEnd/>
          <a:tailEnd/>
        </a:ln>
      </xdr:spPr>
    </xdr:sp>
    <xdr:clientData/>
  </xdr:twoCellAnchor>
  <xdr:twoCellAnchor editAs="oneCell">
    <xdr:from>
      <xdr:col>1</xdr:col>
      <xdr:colOff>1304925</xdr:colOff>
      <xdr:row>548</xdr:row>
      <xdr:rowOff>0</xdr:rowOff>
    </xdr:from>
    <xdr:to>
      <xdr:col>1</xdr:col>
      <xdr:colOff>1409700</xdr:colOff>
      <xdr:row>550</xdr:row>
      <xdr:rowOff>79</xdr:rowOff>
    </xdr:to>
    <xdr:sp macro="" textlink="">
      <xdr:nvSpPr>
        <xdr:cNvPr id="80" name="Text Box 9">
          <a:extLst>
            <a:ext uri="{FF2B5EF4-FFF2-40B4-BE49-F238E27FC236}">
              <a16:creationId xmlns:a16="http://schemas.microsoft.com/office/drawing/2014/main" id="{00000000-0008-0000-0100-000050000000}"/>
            </a:ext>
          </a:extLst>
        </xdr:cNvPr>
        <xdr:cNvSpPr txBox="1">
          <a:spLocks noChangeArrowheads="1"/>
        </xdr:cNvSpPr>
      </xdr:nvSpPr>
      <xdr:spPr bwMode="auto">
        <a:xfrm>
          <a:off x="1743075" y="51425475"/>
          <a:ext cx="104775" cy="272495"/>
        </a:xfrm>
        <a:prstGeom prst="rect">
          <a:avLst/>
        </a:prstGeom>
        <a:noFill/>
        <a:ln w="9525">
          <a:noFill/>
          <a:miter lim="800000"/>
          <a:headEnd/>
          <a:tailEnd/>
        </a:ln>
      </xdr:spPr>
    </xdr:sp>
    <xdr:clientData/>
  </xdr:twoCellAnchor>
  <xdr:twoCellAnchor editAs="oneCell">
    <xdr:from>
      <xdr:col>1</xdr:col>
      <xdr:colOff>1304925</xdr:colOff>
      <xdr:row>549</xdr:row>
      <xdr:rowOff>0</xdr:rowOff>
    </xdr:from>
    <xdr:to>
      <xdr:col>1</xdr:col>
      <xdr:colOff>1409700</xdr:colOff>
      <xdr:row>550</xdr:row>
      <xdr:rowOff>21120</xdr:rowOff>
    </xdr:to>
    <xdr:sp macro="" textlink="">
      <xdr:nvSpPr>
        <xdr:cNvPr id="81" name="Text Box 8">
          <a:extLst>
            <a:ext uri="{FF2B5EF4-FFF2-40B4-BE49-F238E27FC236}">
              <a16:creationId xmlns:a16="http://schemas.microsoft.com/office/drawing/2014/main" id="{00000000-0008-0000-0100-000051000000}"/>
            </a:ext>
          </a:extLst>
        </xdr:cNvPr>
        <xdr:cNvSpPr txBox="1">
          <a:spLocks noChangeArrowheads="1"/>
        </xdr:cNvSpPr>
      </xdr:nvSpPr>
      <xdr:spPr bwMode="auto">
        <a:xfrm>
          <a:off x="1743075" y="51568350"/>
          <a:ext cx="104775" cy="163992"/>
        </a:xfrm>
        <a:prstGeom prst="rect">
          <a:avLst/>
        </a:prstGeom>
        <a:noFill/>
        <a:ln w="9525">
          <a:noFill/>
          <a:miter lim="800000"/>
          <a:headEnd/>
          <a:tailEnd/>
        </a:ln>
      </xdr:spPr>
    </xdr:sp>
    <xdr:clientData/>
  </xdr:twoCellAnchor>
  <xdr:twoCellAnchor editAs="oneCell">
    <xdr:from>
      <xdr:col>1</xdr:col>
      <xdr:colOff>1304925</xdr:colOff>
      <xdr:row>549</xdr:row>
      <xdr:rowOff>0</xdr:rowOff>
    </xdr:from>
    <xdr:to>
      <xdr:col>1</xdr:col>
      <xdr:colOff>1409700</xdr:colOff>
      <xdr:row>550</xdr:row>
      <xdr:rowOff>21120</xdr:rowOff>
    </xdr:to>
    <xdr:sp macro="" textlink="">
      <xdr:nvSpPr>
        <xdr:cNvPr id="82" name="Text Box 9">
          <a:extLst>
            <a:ext uri="{FF2B5EF4-FFF2-40B4-BE49-F238E27FC236}">
              <a16:creationId xmlns:a16="http://schemas.microsoft.com/office/drawing/2014/main" id="{00000000-0008-0000-0100-000052000000}"/>
            </a:ext>
          </a:extLst>
        </xdr:cNvPr>
        <xdr:cNvSpPr txBox="1">
          <a:spLocks noChangeArrowheads="1"/>
        </xdr:cNvSpPr>
      </xdr:nvSpPr>
      <xdr:spPr bwMode="auto">
        <a:xfrm>
          <a:off x="1743075" y="51568350"/>
          <a:ext cx="104775" cy="163992"/>
        </a:xfrm>
        <a:prstGeom prst="rect">
          <a:avLst/>
        </a:prstGeom>
        <a:noFill/>
        <a:ln w="9525">
          <a:noFill/>
          <a:miter lim="800000"/>
          <a:headEnd/>
          <a:tailEnd/>
        </a:ln>
      </xdr:spPr>
    </xdr:sp>
    <xdr:clientData/>
  </xdr:twoCellAnchor>
  <xdr:twoCellAnchor>
    <xdr:from>
      <xdr:col>1</xdr:col>
      <xdr:colOff>3918080</xdr:colOff>
      <xdr:row>543</xdr:row>
      <xdr:rowOff>85872</xdr:rowOff>
    </xdr:from>
    <xdr:to>
      <xdr:col>5</xdr:col>
      <xdr:colOff>870080</xdr:colOff>
      <xdr:row>543</xdr:row>
      <xdr:rowOff>85872</xdr:rowOff>
    </xdr:to>
    <xdr:sp macro="" textlink="">
      <xdr:nvSpPr>
        <xdr:cNvPr id="83" name="Line 11">
          <a:extLst>
            <a:ext uri="{FF2B5EF4-FFF2-40B4-BE49-F238E27FC236}">
              <a16:creationId xmlns:a16="http://schemas.microsoft.com/office/drawing/2014/main" id="{00000000-0008-0000-0100-000053000000}"/>
            </a:ext>
          </a:extLst>
        </xdr:cNvPr>
        <xdr:cNvSpPr>
          <a:spLocks noChangeShapeType="1"/>
        </xdr:cNvSpPr>
      </xdr:nvSpPr>
      <xdr:spPr bwMode="auto">
        <a:xfrm>
          <a:off x="4356230" y="50796972"/>
          <a:ext cx="2505075" cy="0"/>
        </a:xfrm>
        <a:prstGeom prst="line">
          <a:avLst/>
        </a:prstGeom>
        <a:noFill/>
        <a:ln w="9525">
          <a:solidFill>
            <a:srgbClr val="000000"/>
          </a:solidFill>
          <a:round/>
          <a:headEnd/>
          <a:tailEnd/>
        </a:ln>
      </xdr:spPr>
    </xdr:sp>
    <xdr:clientData/>
  </xdr:twoCellAnchor>
  <xdr:twoCellAnchor editAs="oneCell">
    <xdr:from>
      <xdr:col>1</xdr:col>
      <xdr:colOff>1304925</xdr:colOff>
      <xdr:row>502</xdr:row>
      <xdr:rowOff>0</xdr:rowOff>
    </xdr:from>
    <xdr:to>
      <xdr:col>1</xdr:col>
      <xdr:colOff>1409700</xdr:colOff>
      <xdr:row>504</xdr:row>
      <xdr:rowOff>79</xdr:rowOff>
    </xdr:to>
    <xdr:sp macro="" textlink="">
      <xdr:nvSpPr>
        <xdr:cNvPr id="84" name="Text Box 8">
          <a:extLst>
            <a:ext uri="{FF2B5EF4-FFF2-40B4-BE49-F238E27FC236}">
              <a16:creationId xmlns:a16="http://schemas.microsoft.com/office/drawing/2014/main" id="{00000000-0008-0000-0100-000054000000}"/>
            </a:ext>
          </a:extLst>
        </xdr:cNvPr>
        <xdr:cNvSpPr txBox="1">
          <a:spLocks noChangeArrowheads="1"/>
        </xdr:cNvSpPr>
      </xdr:nvSpPr>
      <xdr:spPr bwMode="auto">
        <a:xfrm>
          <a:off x="1743075" y="44853225"/>
          <a:ext cx="104775" cy="272495"/>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79</xdr:rowOff>
    </xdr:to>
    <xdr:sp macro="" textlink="">
      <xdr:nvSpPr>
        <xdr:cNvPr id="85" name="Text Box 9">
          <a:extLst>
            <a:ext uri="{FF2B5EF4-FFF2-40B4-BE49-F238E27FC236}">
              <a16:creationId xmlns:a16="http://schemas.microsoft.com/office/drawing/2014/main" id="{00000000-0008-0000-0100-000055000000}"/>
            </a:ext>
          </a:extLst>
        </xdr:cNvPr>
        <xdr:cNvSpPr txBox="1">
          <a:spLocks noChangeArrowheads="1"/>
        </xdr:cNvSpPr>
      </xdr:nvSpPr>
      <xdr:spPr bwMode="auto">
        <a:xfrm>
          <a:off x="1743075" y="44853225"/>
          <a:ext cx="104775" cy="272495"/>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120094</xdr:rowOff>
    </xdr:to>
    <xdr:sp macro="" textlink="">
      <xdr:nvSpPr>
        <xdr:cNvPr id="86" name="Text Box 8">
          <a:extLst>
            <a:ext uri="{FF2B5EF4-FFF2-40B4-BE49-F238E27FC236}">
              <a16:creationId xmlns:a16="http://schemas.microsoft.com/office/drawing/2014/main" id="{00000000-0008-0000-0100-000056000000}"/>
            </a:ext>
          </a:extLst>
        </xdr:cNvPr>
        <xdr:cNvSpPr txBox="1">
          <a:spLocks noChangeArrowheads="1"/>
        </xdr:cNvSpPr>
      </xdr:nvSpPr>
      <xdr:spPr bwMode="auto">
        <a:xfrm>
          <a:off x="1743075" y="44853225"/>
          <a:ext cx="104775" cy="262970"/>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120094</xdr:rowOff>
    </xdr:to>
    <xdr:sp macro="" textlink="">
      <xdr:nvSpPr>
        <xdr:cNvPr id="87" name="Text Box 9">
          <a:extLst>
            <a:ext uri="{FF2B5EF4-FFF2-40B4-BE49-F238E27FC236}">
              <a16:creationId xmlns:a16="http://schemas.microsoft.com/office/drawing/2014/main" id="{00000000-0008-0000-0100-000057000000}"/>
            </a:ext>
          </a:extLst>
        </xdr:cNvPr>
        <xdr:cNvSpPr txBox="1">
          <a:spLocks noChangeArrowheads="1"/>
        </xdr:cNvSpPr>
      </xdr:nvSpPr>
      <xdr:spPr bwMode="auto">
        <a:xfrm>
          <a:off x="1743075" y="44853225"/>
          <a:ext cx="104775" cy="262970"/>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17943</xdr:rowOff>
    </xdr:to>
    <xdr:sp macro="" textlink="">
      <xdr:nvSpPr>
        <xdr:cNvPr id="88" name="Text Box 8">
          <a:extLst>
            <a:ext uri="{FF2B5EF4-FFF2-40B4-BE49-F238E27FC236}">
              <a16:creationId xmlns:a16="http://schemas.microsoft.com/office/drawing/2014/main" id="{00000000-0008-0000-0100-000058000000}"/>
            </a:ext>
          </a:extLst>
        </xdr:cNvPr>
        <xdr:cNvSpPr txBox="1">
          <a:spLocks noChangeArrowheads="1"/>
        </xdr:cNvSpPr>
      </xdr:nvSpPr>
      <xdr:spPr bwMode="auto">
        <a:xfrm>
          <a:off x="1743075" y="44853225"/>
          <a:ext cx="104775" cy="160819"/>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17943</xdr:rowOff>
    </xdr:to>
    <xdr:sp macro="" textlink="">
      <xdr:nvSpPr>
        <xdr:cNvPr id="89" name="Text Box 9">
          <a:extLst>
            <a:ext uri="{FF2B5EF4-FFF2-40B4-BE49-F238E27FC236}">
              <a16:creationId xmlns:a16="http://schemas.microsoft.com/office/drawing/2014/main" id="{00000000-0008-0000-0100-000059000000}"/>
            </a:ext>
          </a:extLst>
        </xdr:cNvPr>
        <xdr:cNvSpPr txBox="1">
          <a:spLocks noChangeArrowheads="1"/>
        </xdr:cNvSpPr>
      </xdr:nvSpPr>
      <xdr:spPr bwMode="auto">
        <a:xfrm>
          <a:off x="1743075" y="44853225"/>
          <a:ext cx="104775" cy="160819"/>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79</xdr:rowOff>
    </xdr:to>
    <xdr:sp macro="" textlink="">
      <xdr:nvSpPr>
        <xdr:cNvPr id="90" name="Text Box 8">
          <a:extLst>
            <a:ext uri="{FF2B5EF4-FFF2-40B4-BE49-F238E27FC236}">
              <a16:creationId xmlns:a16="http://schemas.microsoft.com/office/drawing/2014/main" id="{00000000-0008-0000-0100-00005A000000}"/>
            </a:ext>
          </a:extLst>
        </xdr:cNvPr>
        <xdr:cNvSpPr txBox="1">
          <a:spLocks noChangeArrowheads="1"/>
        </xdr:cNvSpPr>
      </xdr:nvSpPr>
      <xdr:spPr bwMode="auto">
        <a:xfrm>
          <a:off x="1743075" y="44853225"/>
          <a:ext cx="104775" cy="272495"/>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79</xdr:rowOff>
    </xdr:to>
    <xdr:sp macro="" textlink="">
      <xdr:nvSpPr>
        <xdr:cNvPr id="91" name="Text Box 9">
          <a:extLst>
            <a:ext uri="{FF2B5EF4-FFF2-40B4-BE49-F238E27FC236}">
              <a16:creationId xmlns:a16="http://schemas.microsoft.com/office/drawing/2014/main" id="{00000000-0008-0000-0100-00005B000000}"/>
            </a:ext>
          </a:extLst>
        </xdr:cNvPr>
        <xdr:cNvSpPr txBox="1">
          <a:spLocks noChangeArrowheads="1"/>
        </xdr:cNvSpPr>
      </xdr:nvSpPr>
      <xdr:spPr bwMode="auto">
        <a:xfrm>
          <a:off x="1743075" y="44853225"/>
          <a:ext cx="104775" cy="272495"/>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120094</xdr:rowOff>
    </xdr:to>
    <xdr:sp macro="" textlink="">
      <xdr:nvSpPr>
        <xdr:cNvPr id="92" name="Text Box 8">
          <a:extLst>
            <a:ext uri="{FF2B5EF4-FFF2-40B4-BE49-F238E27FC236}">
              <a16:creationId xmlns:a16="http://schemas.microsoft.com/office/drawing/2014/main" id="{00000000-0008-0000-0100-00005C000000}"/>
            </a:ext>
          </a:extLst>
        </xdr:cNvPr>
        <xdr:cNvSpPr txBox="1">
          <a:spLocks noChangeArrowheads="1"/>
        </xdr:cNvSpPr>
      </xdr:nvSpPr>
      <xdr:spPr bwMode="auto">
        <a:xfrm>
          <a:off x="1743075" y="44853225"/>
          <a:ext cx="104775" cy="262970"/>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120094</xdr:rowOff>
    </xdr:to>
    <xdr:sp macro="" textlink="">
      <xdr:nvSpPr>
        <xdr:cNvPr id="93" name="Text Box 9">
          <a:extLst>
            <a:ext uri="{FF2B5EF4-FFF2-40B4-BE49-F238E27FC236}">
              <a16:creationId xmlns:a16="http://schemas.microsoft.com/office/drawing/2014/main" id="{00000000-0008-0000-0100-00005D000000}"/>
            </a:ext>
          </a:extLst>
        </xdr:cNvPr>
        <xdr:cNvSpPr txBox="1">
          <a:spLocks noChangeArrowheads="1"/>
        </xdr:cNvSpPr>
      </xdr:nvSpPr>
      <xdr:spPr bwMode="auto">
        <a:xfrm>
          <a:off x="1743075" y="44853225"/>
          <a:ext cx="104775" cy="262970"/>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17943</xdr:rowOff>
    </xdr:to>
    <xdr:sp macro="" textlink="">
      <xdr:nvSpPr>
        <xdr:cNvPr id="94" name="Text Box 8">
          <a:extLst>
            <a:ext uri="{FF2B5EF4-FFF2-40B4-BE49-F238E27FC236}">
              <a16:creationId xmlns:a16="http://schemas.microsoft.com/office/drawing/2014/main" id="{00000000-0008-0000-0100-00005E000000}"/>
            </a:ext>
          </a:extLst>
        </xdr:cNvPr>
        <xdr:cNvSpPr txBox="1">
          <a:spLocks noChangeArrowheads="1"/>
        </xdr:cNvSpPr>
      </xdr:nvSpPr>
      <xdr:spPr bwMode="auto">
        <a:xfrm>
          <a:off x="1743075" y="44853225"/>
          <a:ext cx="104775" cy="160819"/>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17943</xdr:rowOff>
    </xdr:to>
    <xdr:sp macro="" textlink="">
      <xdr:nvSpPr>
        <xdr:cNvPr id="95" name="Text Box 9">
          <a:extLst>
            <a:ext uri="{FF2B5EF4-FFF2-40B4-BE49-F238E27FC236}">
              <a16:creationId xmlns:a16="http://schemas.microsoft.com/office/drawing/2014/main" id="{00000000-0008-0000-0100-00005F000000}"/>
            </a:ext>
          </a:extLst>
        </xdr:cNvPr>
        <xdr:cNvSpPr txBox="1">
          <a:spLocks noChangeArrowheads="1"/>
        </xdr:cNvSpPr>
      </xdr:nvSpPr>
      <xdr:spPr bwMode="auto">
        <a:xfrm>
          <a:off x="1743075" y="44853225"/>
          <a:ext cx="104775" cy="160819"/>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110569</xdr:rowOff>
    </xdr:to>
    <xdr:sp macro="" textlink="">
      <xdr:nvSpPr>
        <xdr:cNvPr id="96" name="Text Box 8">
          <a:extLst>
            <a:ext uri="{FF2B5EF4-FFF2-40B4-BE49-F238E27FC236}">
              <a16:creationId xmlns:a16="http://schemas.microsoft.com/office/drawing/2014/main" id="{00000000-0008-0000-0100-000060000000}"/>
            </a:ext>
          </a:extLst>
        </xdr:cNvPr>
        <xdr:cNvSpPr txBox="1">
          <a:spLocks noChangeArrowheads="1"/>
        </xdr:cNvSpPr>
      </xdr:nvSpPr>
      <xdr:spPr bwMode="auto">
        <a:xfrm>
          <a:off x="1743075" y="44853225"/>
          <a:ext cx="104775" cy="253445"/>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110569</xdr:rowOff>
    </xdr:to>
    <xdr:sp macro="" textlink="">
      <xdr:nvSpPr>
        <xdr:cNvPr id="97" name="Text Box 9">
          <a:extLst>
            <a:ext uri="{FF2B5EF4-FFF2-40B4-BE49-F238E27FC236}">
              <a16:creationId xmlns:a16="http://schemas.microsoft.com/office/drawing/2014/main" id="{00000000-0008-0000-0100-000061000000}"/>
            </a:ext>
          </a:extLst>
        </xdr:cNvPr>
        <xdr:cNvSpPr txBox="1">
          <a:spLocks noChangeArrowheads="1"/>
        </xdr:cNvSpPr>
      </xdr:nvSpPr>
      <xdr:spPr bwMode="auto">
        <a:xfrm>
          <a:off x="1743075" y="44853225"/>
          <a:ext cx="104775" cy="253445"/>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101044</xdr:rowOff>
    </xdr:to>
    <xdr:sp macro="" textlink="">
      <xdr:nvSpPr>
        <xdr:cNvPr id="98" name="Text Box 8">
          <a:extLst>
            <a:ext uri="{FF2B5EF4-FFF2-40B4-BE49-F238E27FC236}">
              <a16:creationId xmlns:a16="http://schemas.microsoft.com/office/drawing/2014/main" id="{00000000-0008-0000-0100-000062000000}"/>
            </a:ext>
          </a:extLst>
        </xdr:cNvPr>
        <xdr:cNvSpPr txBox="1">
          <a:spLocks noChangeArrowheads="1"/>
        </xdr:cNvSpPr>
      </xdr:nvSpPr>
      <xdr:spPr bwMode="auto">
        <a:xfrm>
          <a:off x="1743075" y="44853225"/>
          <a:ext cx="104775" cy="243920"/>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101044</xdr:rowOff>
    </xdr:to>
    <xdr:sp macro="" textlink="">
      <xdr:nvSpPr>
        <xdr:cNvPr id="99" name="Text Box 9">
          <a:extLst>
            <a:ext uri="{FF2B5EF4-FFF2-40B4-BE49-F238E27FC236}">
              <a16:creationId xmlns:a16="http://schemas.microsoft.com/office/drawing/2014/main" id="{00000000-0008-0000-0100-000063000000}"/>
            </a:ext>
          </a:extLst>
        </xdr:cNvPr>
        <xdr:cNvSpPr txBox="1">
          <a:spLocks noChangeArrowheads="1"/>
        </xdr:cNvSpPr>
      </xdr:nvSpPr>
      <xdr:spPr bwMode="auto">
        <a:xfrm>
          <a:off x="1743075" y="44853225"/>
          <a:ext cx="104775" cy="243920"/>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2069</xdr:rowOff>
    </xdr:to>
    <xdr:sp macro="" textlink="">
      <xdr:nvSpPr>
        <xdr:cNvPr id="100" name="Text Box 8">
          <a:extLst>
            <a:ext uri="{FF2B5EF4-FFF2-40B4-BE49-F238E27FC236}">
              <a16:creationId xmlns:a16="http://schemas.microsoft.com/office/drawing/2014/main" id="{00000000-0008-0000-0100-000064000000}"/>
            </a:ext>
          </a:extLst>
        </xdr:cNvPr>
        <xdr:cNvSpPr txBox="1">
          <a:spLocks noChangeArrowheads="1"/>
        </xdr:cNvSpPr>
      </xdr:nvSpPr>
      <xdr:spPr bwMode="auto">
        <a:xfrm>
          <a:off x="1743075" y="44853225"/>
          <a:ext cx="104775" cy="144945"/>
        </a:xfrm>
        <a:prstGeom prst="rect">
          <a:avLst/>
        </a:prstGeom>
        <a:noFill/>
        <a:ln w="9525">
          <a:noFill/>
          <a:miter lim="800000"/>
          <a:headEnd/>
          <a:tailEnd/>
        </a:ln>
      </xdr:spPr>
    </xdr:sp>
    <xdr:clientData/>
  </xdr:twoCellAnchor>
  <xdr:twoCellAnchor editAs="oneCell">
    <xdr:from>
      <xdr:col>1</xdr:col>
      <xdr:colOff>1257300</xdr:colOff>
      <xdr:row>502</xdr:row>
      <xdr:rowOff>0</xdr:rowOff>
    </xdr:from>
    <xdr:to>
      <xdr:col>1</xdr:col>
      <xdr:colOff>1362075</xdr:colOff>
      <xdr:row>503</xdr:row>
      <xdr:rowOff>11407</xdr:rowOff>
    </xdr:to>
    <xdr:sp macro="" textlink="">
      <xdr:nvSpPr>
        <xdr:cNvPr id="101" name="Text Box 9">
          <a:extLst>
            <a:ext uri="{FF2B5EF4-FFF2-40B4-BE49-F238E27FC236}">
              <a16:creationId xmlns:a16="http://schemas.microsoft.com/office/drawing/2014/main" id="{00000000-0008-0000-0100-000065000000}"/>
            </a:ext>
          </a:extLst>
        </xdr:cNvPr>
        <xdr:cNvSpPr txBox="1">
          <a:spLocks noChangeArrowheads="1"/>
        </xdr:cNvSpPr>
      </xdr:nvSpPr>
      <xdr:spPr bwMode="auto">
        <a:xfrm>
          <a:off x="1695450" y="44853225"/>
          <a:ext cx="104775" cy="154283"/>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17389</xdr:rowOff>
    </xdr:to>
    <xdr:sp macro="" textlink="">
      <xdr:nvSpPr>
        <xdr:cNvPr id="102" name="Text Box 8">
          <a:extLst>
            <a:ext uri="{FF2B5EF4-FFF2-40B4-BE49-F238E27FC236}">
              <a16:creationId xmlns:a16="http://schemas.microsoft.com/office/drawing/2014/main" id="{00000000-0008-0000-0100-000066000000}"/>
            </a:ext>
          </a:extLst>
        </xdr:cNvPr>
        <xdr:cNvSpPr txBox="1">
          <a:spLocks noChangeArrowheads="1"/>
        </xdr:cNvSpPr>
      </xdr:nvSpPr>
      <xdr:spPr bwMode="auto">
        <a:xfrm>
          <a:off x="1743075" y="44853225"/>
          <a:ext cx="104775" cy="303137"/>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17389</xdr:rowOff>
    </xdr:to>
    <xdr:sp macro="" textlink="">
      <xdr:nvSpPr>
        <xdr:cNvPr id="103" name="Text Box 9">
          <a:extLst>
            <a:ext uri="{FF2B5EF4-FFF2-40B4-BE49-F238E27FC236}">
              <a16:creationId xmlns:a16="http://schemas.microsoft.com/office/drawing/2014/main" id="{00000000-0008-0000-0100-000067000000}"/>
            </a:ext>
          </a:extLst>
        </xdr:cNvPr>
        <xdr:cNvSpPr txBox="1">
          <a:spLocks noChangeArrowheads="1"/>
        </xdr:cNvSpPr>
      </xdr:nvSpPr>
      <xdr:spPr bwMode="auto">
        <a:xfrm>
          <a:off x="1743075" y="44853225"/>
          <a:ext cx="104775" cy="303137"/>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7864</xdr:rowOff>
    </xdr:to>
    <xdr:sp macro="" textlink="">
      <xdr:nvSpPr>
        <xdr:cNvPr id="104" name="Text Box 8">
          <a:extLst>
            <a:ext uri="{FF2B5EF4-FFF2-40B4-BE49-F238E27FC236}">
              <a16:creationId xmlns:a16="http://schemas.microsoft.com/office/drawing/2014/main" id="{00000000-0008-0000-0100-000068000000}"/>
            </a:ext>
          </a:extLst>
        </xdr:cNvPr>
        <xdr:cNvSpPr txBox="1">
          <a:spLocks noChangeArrowheads="1"/>
        </xdr:cNvSpPr>
      </xdr:nvSpPr>
      <xdr:spPr bwMode="auto">
        <a:xfrm>
          <a:off x="1743075" y="44853225"/>
          <a:ext cx="104775" cy="293612"/>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7864</xdr:rowOff>
    </xdr:to>
    <xdr:sp macro="" textlink="">
      <xdr:nvSpPr>
        <xdr:cNvPr id="105" name="Text Box 9">
          <a:extLst>
            <a:ext uri="{FF2B5EF4-FFF2-40B4-BE49-F238E27FC236}">
              <a16:creationId xmlns:a16="http://schemas.microsoft.com/office/drawing/2014/main" id="{00000000-0008-0000-0100-000069000000}"/>
            </a:ext>
          </a:extLst>
        </xdr:cNvPr>
        <xdr:cNvSpPr txBox="1">
          <a:spLocks noChangeArrowheads="1"/>
        </xdr:cNvSpPr>
      </xdr:nvSpPr>
      <xdr:spPr bwMode="auto">
        <a:xfrm>
          <a:off x="1743075" y="44853225"/>
          <a:ext cx="104775" cy="293612"/>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80</xdr:rowOff>
    </xdr:to>
    <xdr:sp macro="" textlink="">
      <xdr:nvSpPr>
        <xdr:cNvPr id="106" name="Text Box 8">
          <a:extLst>
            <a:ext uri="{FF2B5EF4-FFF2-40B4-BE49-F238E27FC236}">
              <a16:creationId xmlns:a16="http://schemas.microsoft.com/office/drawing/2014/main" id="{00000000-0008-0000-0100-00006A000000}"/>
            </a:ext>
          </a:extLst>
        </xdr:cNvPr>
        <xdr:cNvSpPr txBox="1">
          <a:spLocks noChangeArrowheads="1"/>
        </xdr:cNvSpPr>
      </xdr:nvSpPr>
      <xdr:spPr bwMode="auto">
        <a:xfrm>
          <a:off x="1743075" y="44853225"/>
          <a:ext cx="104775" cy="272496"/>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504</xdr:row>
      <xdr:rowOff>80</xdr:rowOff>
    </xdr:to>
    <xdr:sp macro="" textlink="">
      <xdr:nvSpPr>
        <xdr:cNvPr id="107" name="Text Box 9">
          <a:extLst>
            <a:ext uri="{FF2B5EF4-FFF2-40B4-BE49-F238E27FC236}">
              <a16:creationId xmlns:a16="http://schemas.microsoft.com/office/drawing/2014/main" id="{00000000-0008-0000-0100-00006B000000}"/>
            </a:ext>
          </a:extLst>
        </xdr:cNvPr>
        <xdr:cNvSpPr txBox="1">
          <a:spLocks noChangeArrowheads="1"/>
        </xdr:cNvSpPr>
      </xdr:nvSpPr>
      <xdr:spPr bwMode="auto">
        <a:xfrm>
          <a:off x="1743075" y="44853225"/>
          <a:ext cx="104775" cy="272496"/>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120095</xdr:rowOff>
    </xdr:to>
    <xdr:sp macro="" textlink="">
      <xdr:nvSpPr>
        <xdr:cNvPr id="108" name="Text Box 8">
          <a:extLst>
            <a:ext uri="{FF2B5EF4-FFF2-40B4-BE49-F238E27FC236}">
              <a16:creationId xmlns:a16="http://schemas.microsoft.com/office/drawing/2014/main" id="{00000000-0008-0000-0100-00006C000000}"/>
            </a:ext>
          </a:extLst>
        </xdr:cNvPr>
        <xdr:cNvSpPr txBox="1">
          <a:spLocks noChangeArrowheads="1"/>
        </xdr:cNvSpPr>
      </xdr:nvSpPr>
      <xdr:spPr bwMode="auto">
        <a:xfrm>
          <a:off x="1743075" y="44853225"/>
          <a:ext cx="104775" cy="262971"/>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120095</xdr:rowOff>
    </xdr:to>
    <xdr:sp macro="" textlink="">
      <xdr:nvSpPr>
        <xdr:cNvPr id="109" name="Text Box 9">
          <a:extLst>
            <a:ext uri="{FF2B5EF4-FFF2-40B4-BE49-F238E27FC236}">
              <a16:creationId xmlns:a16="http://schemas.microsoft.com/office/drawing/2014/main" id="{00000000-0008-0000-0100-00006D000000}"/>
            </a:ext>
          </a:extLst>
        </xdr:cNvPr>
        <xdr:cNvSpPr txBox="1">
          <a:spLocks noChangeArrowheads="1"/>
        </xdr:cNvSpPr>
      </xdr:nvSpPr>
      <xdr:spPr bwMode="auto">
        <a:xfrm>
          <a:off x="1743075" y="44853225"/>
          <a:ext cx="104775" cy="262971"/>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24846</xdr:rowOff>
    </xdr:to>
    <xdr:sp macro="" textlink="">
      <xdr:nvSpPr>
        <xdr:cNvPr id="110" name="Text Box 8">
          <a:extLst>
            <a:ext uri="{FF2B5EF4-FFF2-40B4-BE49-F238E27FC236}">
              <a16:creationId xmlns:a16="http://schemas.microsoft.com/office/drawing/2014/main" id="{00000000-0008-0000-0100-00006E000000}"/>
            </a:ext>
          </a:extLst>
        </xdr:cNvPr>
        <xdr:cNvSpPr txBox="1">
          <a:spLocks noChangeArrowheads="1"/>
        </xdr:cNvSpPr>
      </xdr:nvSpPr>
      <xdr:spPr bwMode="auto">
        <a:xfrm>
          <a:off x="1743075" y="44853225"/>
          <a:ext cx="104775" cy="167722"/>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24846</xdr:rowOff>
    </xdr:to>
    <xdr:sp macro="" textlink="">
      <xdr:nvSpPr>
        <xdr:cNvPr id="111" name="Text Box 9">
          <a:extLst>
            <a:ext uri="{FF2B5EF4-FFF2-40B4-BE49-F238E27FC236}">
              <a16:creationId xmlns:a16="http://schemas.microsoft.com/office/drawing/2014/main" id="{00000000-0008-0000-0100-00006F000000}"/>
            </a:ext>
          </a:extLst>
        </xdr:cNvPr>
        <xdr:cNvSpPr txBox="1">
          <a:spLocks noChangeArrowheads="1"/>
        </xdr:cNvSpPr>
      </xdr:nvSpPr>
      <xdr:spPr bwMode="auto">
        <a:xfrm>
          <a:off x="1743075" y="44853225"/>
          <a:ext cx="104775" cy="167722"/>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110570</xdr:rowOff>
    </xdr:to>
    <xdr:sp macro="" textlink="">
      <xdr:nvSpPr>
        <xdr:cNvPr id="112" name="Text Box 8">
          <a:extLst>
            <a:ext uri="{FF2B5EF4-FFF2-40B4-BE49-F238E27FC236}">
              <a16:creationId xmlns:a16="http://schemas.microsoft.com/office/drawing/2014/main" id="{00000000-0008-0000-0100-000070000000}"/>
            </a:ext>
          </a:extLst>
        </xdr:cNvPr>
        <xdr:cNvSpPr txBox="1">
          <a:spLocks noChangeArrowheads="1"/>
        </xdr:cNvSpPr>
      </xdr:nvSpPr>
      <xdr:spPr bwMode="auto">
        <a:xfrm>
          <a:off x="1743075" y="44853225"/>
          <a:ext cx="104775" cy="253446"/>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110570</xdr:rowOff>
    </xdr:to>
    <xdr:sp macro="" textlink="">
      <xdr:nvSpPr>
        <xdr:cNvPr id="113" name="Text Box 9">
          <a:extLst>
            <a:ext uri="{FF2B5EF4-FFF2-40B4-BE49-F238E27FC236}">
              <a16:creationId xmlns:a16="http://schemas.microsoft.com/office/drawing/2014/main" id="{00000000-0008-0000-0100-000071000000}"/>
            </a:ext>
          </a:extLst>
        </xdr:cNvPr>
        <xdr:cNvSpPr txBox="1">
          <a:spLocks noChangeArrowheads="1"/>
        </xdr:cNvSpPr>
      </xdr:nvSpPr>
      <xdr:spPr bwMode="auto">
        <a:xfrm>
          <a:off x="1743075" y="44853225"/>
          <a:ext cx="104775" cy="253446"/>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101045</xdr:rowOff>
    </xdr:to>
    <xdr:sp macro="" textlink="">
      <xdr:nvSpPr>
        <xdr:cNvPr id="114" name="Text Box 8">
          <a:extLst>
            <a:ext uri="{FF2B5EF4-FFF2-40B4-BE49-F238E27FC236}">
              <a16:creationId xmlns:a16="http://schemas.microsoft.com/office/drawing/2014/main" id="{00000000-0008-0000-0100-000072000000}"/>
            </a:ext>
          </a:extLst>
        </xdr:cNvPr>
        <xdr:cNvSpPr txBox="1">
          <a:spLocks noChangeArrowheads="1"/>
        </xdr:cNvSpPr>
      </xdr:nvSpPr>
      <xdr:spPr bwMode="auto">
        <a:xfrm>
          <a:off x="1743075" y="44853225"/>
          <a:ext cx="104775" cy="243921"/>
        </a:xfrm>
        <a:prstGeom prst="rect">
          <a:avLst/>
        </a:prstGeom>
        <a:noFill/>
        <a:ln w="9525">
          <a:noFill/>
          <a:miter lim="800000"/>
          <a:headEnd/>
          <a:tailEnd/>
        </a:ln>
      </xdr:spPr>
    </xdr:sp>
    <xdr:clientData/>
  </xdr:twoCellAnchor>
  <xdr:twoCellAnchor editAs="oneCell">
    <xdr:from>
      <xdr:col>1</xdr:col>
      <xdr:colOff>1304925</xdr:colOff>
      <xdr:row>502</xdr:row>
      <xdr:rowOff>0</xdr:rowOff>
    </xdr:from>
    <xdr:to>
      <xdr:col>1</xdr:col>
      <xdr:colOff>1409700</xdr:colOff>
      <xdr:row>503</xdr:row>
      <xdr:rowOff>101045</xdr:rowOff>
    </xdr:to>
    <xdr:sp macro="" textlink="">
      <xdr:nvSpPr>
        <xdr:cNvPr id="115" name="Text Box 9">
          <a:extLst>
            <a:ext uri="{FF2B5EF4-FFF2-40B4-BE49-F238E27FC236}">
              <a16:creationId xmlns:a16="http://schemas.microsoft.com/office/drawing/2014/main" id="{00000000-0008-0000-0100-000073000000}"/>
            </a:ext>
          </a:extLst>
        </xdr:cNvPr>
        <xdr:cNvSpPr txBox="1">
          <a:spLocks noChangeArrowheads="1"/>
        </xdr:cNvSpPr>
      </xdr:nvSpPr>
      <xdr:spPr bwMode="auto">
        <a:xfrm>
          <a:off x="1743075" y="44853225"/>
          <a:ext cx="104775" cy="243921"/>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110574</xdr:rowOff>
    </xdr:to>
    <xdr:sp macro="" textlink="">
      <xdr:nvSpPr>
        <xdr:cNvPr id="116" name="Text Box 8">
          <a:extLst>
            <a:ext uri="{FF2B5EF4-FFF2-40B4-BE49-F238E27FC236}">
              <a16:creationId xmlns:a16="http://schemas.microsoft.com/office/drawing/2014/main" id="{00000000-0008-0000-0100-000074000000}"/>
            </a:ext>
          </a:extLst>
        </xdr:cNvPr>
        <xdr:cNvSpPr txBox="1">
          <a:spLocks noChangeArrowheads="1"/>
        </xdr:cNvSpPr>
      </xdr:nvSpPr>
      <xdr:spPr bwMode="auto">
        <a:xfrm>
          <a:off x="1743075" y="16992600"/>
          <a:ext cx="104775" cy="25344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110574</xdr:rowOff>
    </xdr:to>
    <xdr:sp macro="" textlink="">
      <xdr:nvSpPr>
        <xdr:cNvPr id="117" name="Text Box 9">
          <a:extLst>
            <a:ext uri="{FF2B5EF4-FFF2-40B4-BE49-F238E27FC236}">
              <a16:creationId xmlns:a16="http://schemas.microsoft.com/office/drawing/2014/main" id="{00000000-0008-0000-0100-000075000000}"/>
            </a:ext>
          </a:extLst>
        </xdr:cNvPr>
        <xdr:cNvSpPr txBox="1">
          <a:spLocks noChangeArrowheads="1"/>
        </xdr:cNvSpPr>
      </xdr:nvSpPr>
      <xdr:spPr bwMode="auto">
        <a:xfrm>
          <a:off x="1743075" y="16992600"/>
          <a:ext cx="104775" cy="25344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101049</xdr:rowOff>
    </xdr:to>
    <xdr:sp macro="" textlink="">
      <xdr:nvSpPr>
        <xdr:cNvPr id="118" name="Text Box 8">
          <a:extLst>
            <a:ext uri="{FF2B5EF4-FFF2-40B4-BE49-F238E27FC236}">
              <a16:creationId xmlns:a16="http://schemas.microsoft.com/office/drawing/2014/main" id="{00000000-0008-0000-0100-000076000000}"/>
            </a:ext>
          </a:extLst>
        </xdr:cNvPr>
        <xdr:cNvSpPr txBox="1">
          <a:spLocks noChangeArrowheads="1"/>
        </xdr:cNvSpPr>
      </xdr:nvSpPr>
      <xdr:spPr bwMode="auto">
        <a:xfrm>
          <a:off x="1743075" y="16992600"/>
          <a:ext cx="104775" cy="243922"/>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101049</xdr:rowOff>
    </xdr:to>
    <xdr:sp macro="" textlink="">
      <xdr:nvSpPr>
        <xdr:cNvPr id="119" name="Text Box 9">
          <a:extLst>
            <a:ext uri="{FF2B5EF4-FFF2-40B4-BE49-F238E27FC236}">
              <a16:creationId xmlns:a16="http://schemas.microsoft.com/office/drawing/2014/main" id="{00000000-0008-0000-0100-000077000000}"/>
            </a:ext>
          </a:extLst>
        </xdr:cNvPr>
        <xdr:cNvSpPr txBox="1">
          <a:spLocks noChangeArrowheads="1"/>
        </xdr:cNvSpPr>
      </xdr:nvSpPr>
      <xdr:spPr bwMode="auto">
        <a:xfrm>
          <a:off x="1743075" y="16992600"/>
          <a:ext cx="104775" cy="243922"/>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2072</xdr:rowOff>
    </xdr:to>
    <xdr:sp macro="" textlink="">
      <xdr:nvSpPr>
        <xdr:cNvPr id="120" name="Text Box 8">
          <a:extLst>
            <a:ext uri="{FF2B5EF4-FFF2-40B4-BE49-F238E27FC236}">
              <a16:creationId xmlns:a16="http://schemas.microsoft.com/office/drawing/2014/main" id="{00000000-0008-0000-0100-000078000000}"/>
            </a:ext>
          </a:extLst>
        </xdr:cNvPr>
        <xdr:cNvSpPr txBox="1">
          <a:spLocks noChangeArrowheads="1"/>
        </xdr:cNvSpPr>
      </xdr:nvSpPr>
      <xdr:spPr bwMode="auto">
        <a:xfrm>
          <a:off x="1743075" y="16992600"/>
          <a:ext cx="104775" cy="14494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2072</xdr:rowOff>
    </xdr:to>
    <xdr:sp macro="" textlink="">
      <xdr:nvSpPr>
        <xdr:cNvPr id="121" name="Text Box 9">
          <a:extLst>
            <a:ext uri="{FF2B5EF4-FFF2-40B4-BE49-F238E27FC236}">
              <a16:creationId xmlns:a16="http://schemas.microsoft.com/office/drawing/2014/main" id="{00000000-0008-0000-0100-000079000000}"/>
            </a:ext>
          </a:extLst>
        </xdr:cNvPr>
        <xdr:cNvSpPr txBox="1">
          <a:spLocks noChangeArrowheads="1"/>
        </xdr:cNvSpPr>
      </xdr:nvSpPr>
      <xdr:spPr bwMode="auto">
        <a:xfrm>
          <a:off x="1743075" y="16992600"/>
          <a:ext cx="104775" cy="14494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81999</xdr:rowOff>
    </xdr:to>
    <xdr:sp macro="" textlink="">
      <xdr:nvSpPr>
        <xdr:cNvPr id="122" name="Text Box 8">
          <a:extLst>
            <a:ext uri="{FF2B5EF4-FFF2-40B4-BE49-F238E27FC236}">
              <a16:creationId xmlns:a16="http://schemas.microsoft.com/office/drawing/2014/main" id="{00000000-0008-0000-0100-00007A000000}"/>
            </a:ext>
          </a:extLst>
        </xdr:cNvPr>
        <xdr:cNvSpPr txBox="1">
          <a:spLocks noChangeArrowheads="1"/>
        </xdr:cNvSpPr>
      </xdr:nvSpPr>
      <xdr:spPr bwMode="auto">
        <a:xfrm>
          <a:off x="1743075" y="16992600"/>
          <a:ext cx="104775" cy="224872"/>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81999</xdr:rowOff>
    </xdr:to>
    <xdr:sp macro="" textlink="">
      <xdr:nvSpPr>
        <xdr:cNvPr id="123" name="Text Box 9">
          <a:extLst>
            <a:ext uri="{FF2B5EF4-FFF2-40B4-BE49-F238E27FC236}">
              <a16:creationId xmlns:a16="http://schemas.microsoft.com/office/drawing/2014/main" id="{00000000-0008-0000-0100-00007B000000}"/>
            </a:ext>
          </a:extLst>
        </xdr:cNvPr>
        <xdr:cNvSpPr txBox="1">
          <a:spLocks noChangeArrowheads="1"/>
        </xdr:cNvSpPr>
      </xdr:nvSpPr>
      <xdr:spPr bwMode="auto">
        <a:xfrm>
          <a:off x="1743075" y="16992600"/>
          <a:ext cx="104775" cy="224872"/>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1986</xdr:rowOff>
    </xdr:to>
    <xdr:sp macro="" textlink="">
      <xdr:nvSpPr>
        <xdr:cNvPr id="124" name="Text Box 8">
          <a:extLst>
            <a:ext uri="{FF2B5EF4-FFF2-40B4-BE49-F238E27FC236}">
              <a16:creationId xmlns:a16="http://schemas.microsoft.com/office/drawing/2014/main" id="{00000000-0008-0000-0100-00007C000000}"/>
            </a:ext>
          </a:extLst>
        </xdr:cNvPr>
        <xdr:cNvSpPr txBox="1">
          <a:spLocks noChangeArrowheads="1"/>
        </xdr:cNvSpPr>
      </xdr:nvSpPr>
      <xdr:spPr bwMode="auto">
        <a:xfrm>
          <a:off x="1743075" y="17135475"/>
          <a:ext cx="104775" cy="282021"/>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1986</xdr:rowOff>
    </xdr:to>
    <xdr:sp macro="" textlink="">
      <xdr:nvSpPr>
        <xdr:cNvPr id="125" name="Text Box 9">
          <a:extLst>
            <a:ext uri="{FF2B5EF4-FFF2-40B4-BE49-F238E27FC236}">
              <a16:creationId xmlns:a16="http://schemas.microsoft.com/office/drawing/2014/main" id="{00000000-0008-0000-0100-00007D000000}"/>
            </a:ext>
          </a:extLst>
        </xdr:cNvPr>
        <xdr:cNvSpPr txBox="1">
          <a:spLocks noChangeArrowheads="1"/>
        </xdr:cNvSpPr>
      </xdr:nvSpPr>
      <xdr:spPr bwMode="auto">
        <a:xfrm>
          <a:off x="1743075" y="17135475"/>
          <a:ext cx="104775" cy="282021"/>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81</xdr:rowOff>
    </xdr:to>
    <xdr:sp macro="" textlink="">
      <xdr:nvSpPr>
        <xdr:cNvPr id="126" name="Text Box 8">
          <a:extLst>
            <a:ext uri="{FF2B5EF4-FFF2-40B4-BE49-F238E27FC236}">
              <a16:creationId xmlns:a16="http://schemas.microsoft.com/office/drawing/2014/main" id="{00000000-0008-0000-0100-00007E000000}"/>
            </a:ext>
          </a:extLst>
        </xdr:cNvPr>
        <xdr:cNvSpPr txBox="1">
          <a:spLocks noChangeArrowheads="1"/>
        </xdr:cNvSpPr>
      </xdr:nvSpPr>
      <xdr:spPr bwMode="auto">
        <a:xfrm>
          <a:off x="1743075" y="17135475"/>
          <a:ext cx="104775" cy="272496"/>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81</xdr:rowOff>
    </xdr:to>
    <xdr:sp macro="" textlink="">
      <xdr:nvSpPr>
        <xdr:cNvPr id="127" name="Text Box 9">
          <a:extLst>
            <a:ext uri="{FF2B5EF4-FFF2-40B4-BE49-F238E27FC236}">
              <a16:creationId xmlns:a16="http://schemas.microsoft.com/office/drawing/2014/main" id="{00000000-0008-0000-0100-00007F000000}"/>
            </a:ext>
          </a:extLst>
        </xdr:cNvPr>
        <xdr:cNvSpPr txBox="1">
          <a:spLocks noChangeArrowheads="1"/>
        </xdr:cNvSpPr>
      </xdr:nvSpPr>
      <xdr:spPr bwMode="auto">
        <a:xfrm>
          <a:off x="1743075" y="17135475"/>
          <a:ext cx="104775" cy="272496"/>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2069</xdr:rowOff>
    </xdr:to>
    <xdr:sp macro="" textlink="">
      <xdr:nvSpPr>
        <xdr:cNvPr id="128" name="Text Box 8">
          <a:extLst>
            <a:ext uri="{FF2B5EF4-FFF2-40B4-BE49-F238E27FC236}">
              <a16:creationId xmlns:a16="http://schemas.microsoft.com/office/drawing/2014/main" id="{00000000-0008-0000-0100-000080000000}"/>
            </a:ext>
          </a:extLst>
        </xdr:cNvPr>
        <xdr:cNvSpPr txBox="1">
          <a:spLocks noChangeArrowheads="1"/>
        </xdr:cNvSpPr>
      </xdr:nvSpPr>
      <xdr:spPr bwMode="auto">
        <a:xfrm>
          <a:off x="1743075" y="17278350"/>
          <a:ext cx="104775" cy="14494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2069</xdr:rowOff>
    </xdr:to>
    <xdr:sp macro="" textlink="">
      <xdr:nvSpPr>
        <xdr:cNvPr id="129" name="Text Box 9">
          <a:extLst>
            <a:ext uri="{FF2B5EF4-FFF2-40B4-BE49-F238E27FC236}">
              <a16:creationId xmlns:a16="http://schemas.microsoft.com/office/drawing/2014/main" id="{00000000-0008-0000-0100-000081000000}"/>
            </a:ext>
          </a:extLst>
        </xdr:cNvPr>
        <xdr:cNvSpPr txBox="1">
          <a:spLocks noChangeArrowheads="1"/>
        </xdr:cNvSpPr>
      </xdr:nvSpPr>
      <xdr:spPr bwMode="auto">
        <a:xfrm>
          <a:off x="1743075" y="17278350"/>
          <a:ext cx="104775" cy="14494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28022</xdr:rowOff>
    </xdr:to>
    <xdr:sp macro="" textlink="">
      <xdr:nvSpPr>
        <xdr:cNvPr id="130" name="Text Box 8">
          <a:extLst>
            <a:ext uri="{FF2B5EF4-FFF2-40B4-BE49-F238E27FC236}">
              <a16:creationId xmlns:a16="http://schemas.microsoft.com/office/drawing/2014/main" id="{00000000-0008-0000-0100-000082000000}"/>
            </a:ext>
          </a:extLst>
        </xdr:cNvPr>
        <xdr:cNvSpPr txBox="1">
          <a:spLocks noChangeArrowheads="1"/>
        </xdr:cNvSpPr>
      </xdr:nvSpPr>
      <xdr:spPr bwMode="auto">
        <a:xfrm>
          <a:off x="1743075" y="17135475"/>
          <a:ext cx="104775" cy="17089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28022</xdr:rowOff>
    </xdr:to>
    <xdr:sp macro="" textlink="">
      <xdr:nvSpPr>
        <xdr:cNvPr id="131" name="Text Box 9">
          <a:extLst>
            <a:ext uri="{FF2B5EF4-FFF2-40B4-BE49-F238E27FC236}">
              <a16:creationId xmlns:a16="http://schemas.microsoft.com/office/drawing/2014/main" id="{00000000-0008-0000-0100-000083000000}"/>
            </a:ext>
          </a:extLst>
        </xdr:cNvPr>
        <xdr:cNvSpPr txBox="1">
          <a:spLocks noChangeArrowheads="1"/>
        </xdr:cNvSpPr>
      </xdr:nvSpPr>
      <xdr:spPr bwMode="auto">
        <a:xfrm>
          <a:off x="1743075" y="17135475"/>
          <a:ext cx="104775" cy="17089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1987</xdr:rowOff>
    </xdr:to>
    <xdr:sp macro="" textlink="">
      <xdr:nvSpPr>
        <xdr:cNvPr id="132" name="Text Box 8">
          <a:extLst>
            <a:ext uri="{FF2B5EF4-FFF2-40B4-BE49-F238E27FC236}">
              <a16:creationId xmlns:a16="http://schemas.microsoft.com/office/drawing/2014/main" id="{00000000-0008-0000-0100-000084000000}"/>
            </a:ext>
          </a:extLst>
        </xdr:cNvPr>
        <xdr:cNvSpPr txBox="1">
          <a:spLocks noChangeArrowheads="1"/>
        </xdr:cNvSpPr>
      </xdr:nvSpPr>
      <xdr:spPr bwMode="auto">
        <a:xfrm>
          <a:off x="1743075" y="17135475"/>
          <a:ext cx="104775" cy="282022"/>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1987</xdr:rowOff>
    </xdr:to>
    <xdr:sp macro="" textlink="">
      <xdr:nvSpPr>
        <xdr:cNvPr id="133" name="Text Box 9">
          <a:extLst>
            <a:ext uri="{FF2B5EF4-FFF2-40B4-BE49-F238E27FC236}">
              <a16:creationId xmlns:a16="http://schemas.microsoft.com/office/drawing/2014/main" id="{00000000-0008-0000-0100-000085000000}"/>
            </a:ext>
          </a:extLst>
        </xdr:cNvPr>
        <xdr:cNvSpPr txBox="1">
          <a:spLocks noChangeArrowheads="1"/>
        </xdr:cNvSpPr>
      </xdr:nvSpPr>
      <xdr:spPr bwMode="auto">
        <a:xfrm>
          <a:off x="1743075" y="17135475"/>
          <a:ext cx="104775" cy="282022"/>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82</xdr:rowOff>
    </xdr:to>
    <xdr:sp macro="" textlink="">
      <xdr:nvSpPr>
        <xdr:cNvPr id="134" name="Text Box 8">
          <a:extLst>
            <a:ext uri="{FF2B5EF4-FFF2-40B4-BE49-F238E27FC236}">
              <a16:creationId xmlns:a16="http://schemas.microsoft.com/office/drawing/2014/main" id="{00000000-0008-0000-0100-000086000000}"/>
            </a:ext>
          </a:extLst>
        </xdr:cNvPr>
        <xdr:cNvSpPr txBox="1">
          <a:spLocks noChangeArrowheads="1"/>
        </xdr:cNvSpPr>
      </xdr:nvSpPr>
      <xdr:spPr bwMode="auto">
        <a:xfrm>
          <a:off x="1743075" y="17135475"/>
          <a:ext cx="104775" cy="27249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82</xdr:rowOff>
    </xdr:to>
    <xdr:sp macro="" textlink="">
      <xdr:nvSpPr>
        <xdr:cNvPr id="135" name="Text Box 9">
          <a:extLst>
            <a:ext uri="{FF2B5EF4-FFF2-40B4-BE49-F238E27FC236}">
              <a16:creationId xmlns:a16="http://schemas.microsoft.com/office/drawing/2014/main" id="{00000000-0008-0000-0100-000087000000}"/>
            </a:ext>
          </a:extLst>
        </xdr:cNvPr>
        <xdr:cNvSpPr txBox="1">
          <a:spLocks noChangeArrowheads="1"/>
        </xdr:cNvSpPr>
      </xdr:nvSpPr>
      <xdr:spPr bwMode="auto">
        <a:xfrm>
          <a:off x="1743075" y="17135475"/>
          <a:ext cx="104775" cy="27249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21119</xdr:rowOff>
    </xdr:to>
    <xdr:sp macro="" textlink="">
      <xdr:nvSpPr>
        <xdr:cNvPr id="136" name="Text Box 8">
          <a:extLst>
            <a:ext uri="{FF2B5EF4-FFF2-40B4-BE49-F238E27FC236}">
              <a16:creationId xmlns:a16="http://schemas.microsoft.com/office/drawing/2014/main" id="{00000000-0008-0000-0100-000088000000}"/>
            </a:ext>
          </a:extLst>
        </xdr:cNvPr>
        <xdr:cNvSpPr txBox="1">
          <a:spLocks noChangeArrowheads="1"/>
        </xdr:cNvSpPr>
      </xdr:nvSpPr>
      <xdr:spPr bwMode="auto">
        <a:xfrm>
          <a:off x="1743075" y="17278350"/>
          <a:ext cx="104775" cy="163997"/>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21119</xdr:rowOff>
    </xdr:to>
    <xdr:sp macro="" textlink="">
      <xdr:nvSpPr>
        <xdr:cNvPr id="137" name="Text Box 9">
          <a:extLst>
            <a:ext uri="{FF2B5EF4-FFF2-40B4-BE49-F238E27FC236}">
              <a16:creationId xmlns:a16="http://schemas.microsoft.com/office/drawing/2014/main" id="{00000000-0008-0000-0100-000089000000}"/>
            </a:ext>
          </a:extLst>
        </xdr:cNvPr>
        <xdr:cNvSpPr txBox="1">
          <a:spLocks noChangeArrowheads="1"/>
        </xdr:cNvSpPr>
      </xdr:nvSpPr>
      <xdr:spPr bwMode="auto">
        <a:xfrm>
          <a:off x="1743075" y="17278350"/>
          <a:ext cx="104775" cy="163997"/>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110573</xdr:rowOff>
    </xdr:to>
    <xdr:sp macro="" textlink="">
      <xdr:nvSpPr>
        <xdr:cNvPr id="138" name="Text Box 8">
          <a:extLst>
            <a:ext uri="{FF2B5EF4-FFF2-40B4-BE49-F238E27FC236}">
              <a16:creationId xmlns:a16="http://schemas.microsoft.com/office/drawing/2014/main" id="{00000000-0008-0000-0100-00008A000000}"/>
            </a:ext>
          </a:extLst>
        </xdr:cNvPr>
        <xdr:cNvSpPr txBox="1">
          <a:spLocks noChangeArrowheads="1"/>
        </xdr:cNvSpPr>
      </xdr:nvSpPr>
      <xdr:spPr bwMode="auto">
        <a:xfrm>
          <a:off x="1743075" y="24279225"/>
          <a:ext cx="104775" cy="253450"/>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110573</xdr:rowOff>
    </xdr:to>
    <xdr:sp macro="" textlink="">
      <xdr:nvSpPr>
        <xdr:cNvPr id="139" name="Text Box 9">
          <a:extLst>
            <a:ext uri="{FF2B5EF4-FFF2-40B4-BE49-F238E27FC236}">
              <a16:creationId xmlns:a16="http://schemas.microsoft.com/office/drawing/2014/main" id="{00000000-0008-0000-0100-00008B000000}"/>
            </a:ext>
          </a:extLst>
        </xdr:cNvPr>
        <xdr:cNvSpPr txBox="1">
          <a:spLocks noChangeArrowheads="1"/>
        </xdr:cNvSpPr>
      </xdr:nvSpPr>
      <xdr:spPr bwMode="auto">
        <a:xfrm>
          <a:off x="1743075" y="24279225"/>
          <a:ext cx="104775" cy="253450"/>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101048</xdr:rowOff>
    </xdr:to>
    <xdr:sp macro="" textlink="">
      <xdr:nvSpPr>
        <xdr:cNvPr id="140" name="Text Box 8">
          <a:extLst>
            <a:ext uri="{FF2B5EF4-FFF2-40B4-BE49-F238E27FC236}">
              <a16:creationId xmlns:a16="http://schemas.microsoft.com/office/drawing/2014/main" id="{00000000-0008-0000-0100-00008C000000}"/>
            </a:ext>
          </a:extLst>
        </xdr:cNvPr>
        <xdr:cNvSpPr txBox="1">
          <a:spLocks noChangeArrowheads="1"/>
        </xdr:cNvSpPr>
      </xdr:nvSpPr>
      <xdr:spPr bwMode="auto">
        <a:xfrm>
          <a:off x="1743075" y="24279225"/>
          <a:ext cx="104775" cy="243925"/>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101048</xdr:rowOff>
    </xdr:to>
    <xdr:sp macro="" textlink="">
      <xdr:nvSpPr>
        <xdr:cNvPr id="141" name="Text Box 9">
          <a:extLst>
            <a:ext uri="{FF2B5EF4-FFF2-40B4-BE49-F238E27FC236}">
              <a16:creationId xmlns:a16="http://schemas.microsoft.com/office/drawing/2014/main" id="{00000000-0008-0000-0100-00008D000000}"/>
            </a:ext>
          </a:extLst>
        </xdr:cNvPr>
        <xdr:cNvSpPr txBox="1">
          <a:spLocks noChangeArrowheads="1"/>
        </xdr:cNvSpPr>
      </xdr:nvSpPr>
      <xdr:spPr bwMode="auto">
        <a:xfrm>
          <a:off x="1743075" y="24279225"/>
          <a:ext cx="104775" cy="243925"/>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2069</xdr:rowOff>
    </xdr:to>
    <xdr:sp macro="" textlink="">
      <xdr:nvSpPr>
        <xdr:cNvPr id="142" name="Text Box 8">
          <a:extLst>
            <a:ext uri="{FF2B5EF4-FFF2-40B4-BE49-F238E27FC236}">
              <a16:creationId xmlns:a16="http://schemas.microsoft.com/office/drawing/2014/main" id="{00000000-0008-0000-0100-00008E000000}"/>
            </a:ext>
          </a:extLst>
        </xdr:cNvPr>
        <xdr:cNvSpPr txBox="1">
          <a:spLocks noChangeArrowheads="1"/>
        </xdr:cNvSpPr>
      </xdr:nvSpPr>
      <xdr:spPr bwMode="auto">
        <a:xfrm>
          <a:off x="1743075" y="24279225"/>
          <a:ext cx="104775" cy="144946"/>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2069</xdr:rowOff>
    </xdr:to>
    <xdr:sp macro="" textlink="">
      <xdr:nvSpPr>
        <xdr:cNvPr id="143" name="Text Box 9">
          <a:extLst>
            <a:ext uri="{FF2B5EF4-FFF2-40B4-BE49-F238E27FC236}">
              <a16:creationId xmlns:a16="http://schemas.microsoft.com/office/drawing/2014/main" id="{00000000-0008-0000-0100-00008F000000}"/>
            </a:ext>
          </a:extLst>
        </xdr:cNvPr>
        <xdr:cNvSpPr txBox="1">
          <a:spLocks noChangeArrowheads="1"/>
        </xdr:cNvSpPr>
      </xdr:nvSpPr>
      <xdr:spPr bwMode="auto">
        <a:xfrm>
          <a:off x="1743075" y="24279225"/>
          <a:ext cx="104775" cy="144946"/>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81998</xdr:rowOff>
    </xdr:to>
    <xdr:sp macro="" textlink="">
      <xdr:nvSpPr>
        <xdr:cNvPr id="144" name="Text Box 8">
          <a:extLst>
            <a:ext uri="{FF2B5EF4-FFF2-40B4-BE49-F238E27FC236}">
              <a16:creationId xmlns:a16="http://schemas.microsoft.com/office/drawing/2014/main" id="{00000000-0008-0000-0100-000090000000}"/>
            </a:ext>
          </a:extLst>
        </xdr:cNvPr>
        <xdr:cNvSpPr txBox="1">
          <a:spLocks noChangeArrowheads="1"/>
        </xdr:cNvSpPr>
      </xdr:nvSpPr>
      <xdr:spPr bwMode="auto">
        <a:xfrm>
          <a:off x="1743075" y="24279225"/>
          <a:ext cx="104775" cy="224875"/>
        </a:xfrm>
        <a:prstGeom prst="rect">
          <a:avLst/>
        </a:prstGeom>
        <a:noFill/>
        <a:ln w="9525">
          <a:noFill/>
          <a:miter lim="800000"/>
          <a:headEnd/>
          <a:tailEnd/>
        </a:ln>
      </xdr:spPr>
    </xdr:sp>
    <xdr:clientData/>
  </xdr:twoCellAnchor>
  <xdr:twoCellAnchor editAs="oneCell">
    <xdr:from>
      <xdr:col>1</xdr:col>
      <xdr:colOff>1304925</xdr:colOff>
      <xdr:row>358</xdr:row>
      <xdr:rowOff>0</xdr:rowOff>
    </xdr:from>
    <xdr:to>
      <xdr:col>1</xdr:col>
      <xdr:colOff>1409700</xdr:colOff>
      <xdr:row>359</xdr:row>
      <xdr:rowOff>81998</xdr:rowOff>
    </xdr:to>
    <xdr:sp macro="" textlink="">
      <xdr:nvSpPr>
        <xdr:cNvPr id="145" name="Text Box 9">
          <a:extLst>
            <a:ext uri="{FF2B5EF4-FFF2-40B4-BE49-F238E27FC236}">
              <a16:creationId xmlns:a16="http://schemas.microsoft.com/office/drawing/2014/main" id="{00000000-0008-0000-0100-000091000000}"/>
            </a:ext>
          </a:extLst>
        </xdr:cNvPr>
        <xdr:cNvSpPr txBox="1">
          <a:spLocks noChangeArrowheads="1"/>
        </xdr:cNvSpPr>
      </xdr:nvSpPr>
      <xdr:spPr bwMode="auto">
        <a:xfrm>
          <a:off x="1743075" y="24279225"/>
          <a:ext cx="104775" cy="224875"/>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1982</xdr:rowOff>
    </xdr:to>
    <xdr:sp macro="" textlink="">
      <xdr:nvSpPr>
        <xdr:cNvPr id="146" name="Text Box 8">
          <a:extLst>
            <a:ext uri="{FF2B5EF4-FFF2-40B4-BE49-F238E27FC236}">
              <a16:creationId xmlns:a16="http://schemas.microsoft.com/office/drawing/2014/main" id="{00000000-0008-0000-0100-000092000000}"/>
            </a:ext>
          </a:extLst>
        </xdr:cNvPr>
        <xdr:cNvSpPr txBox="1">
          <a:spLocks noChangeArrowheads="1"/>
        </xdr:cNvSpPr>
      </xdr:nvSpPr>
      <xdr:spPr bwMode="auto">
        <a:xfrm>
          <a:off x="1743075" y="26565225"/>
          <a:ext cx="104775" cy="282017"/>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1982</xdr:rowOff>
    </xdr:to>
    <xdr:sp macro="" textlink="">
      <xdr:nvSpPr>
        <xdr:cNvPr id="147" name="Text Box 9">
          <a:extLst>
            <a:ext uri="{FF2B5EF4-FFF2-40B4-BE49-F238E27FC236}">
              <a16:creationId xmlns:a16="http://schemas.microsoft.com/office/drawing/2014/main" id="{00000000-0008-0000-0100-000093000000}"/>
            </a:ext>
          </a:extLst>
        </xdr:cNvPr>
        <xdr:cNvSpPr txBox="1">
          <a:spLocks noChangeArrowheads="1"/>
        </xdr:cNvSpPr>
      </xdr:nvSpPr>
      <xdr:spPr bwMode="auto">
        <a:xfrm>
          <a:off x="1743075" y="26565225"/>
          <a:ext cx="104775" cy="282017"/>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77</xdr:rowOff>
    </xdr:to>
    <xdr:sp macro="" textlink="">
      <xdr:nvSpPr>
        <xdr:cNvPr id="148" name="Text Box 8">
          <a:extLst>
            <a:ext uri="{FF2B5EF4-FFF2-40B4-BE49-F238E27FC236}">
              <a16:creationId xmlns:a16="http://schemas.microsoft.com/office/drawing/2014/main" id="{00000000-0008-0000-0100-000094000000}"/>
            </a:ext>
          </a:extLst>
        </xdr:cNvPr>
        <xdr:cNvSpPr txBox="1">
          <a:spLocks noChangeArrowheads="1"/>
        </xdr:cNvSpPr>
      </xdr:nvSpPr>
      <xdr:spPr bwMode="auto">
        <a:xfrm>
          <a:off x="1743075" y="26565225"/>
          <a:ext cx="104775" cy="272492"/>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77</xdr:rowOff>
    </xdr:to>
    <xdr:sp macro="" textlink="">
      <xdr:nvSpPr>
        <xdr:cNvPr id="149" name="Text Box 9">
          <a:extLst>
            <a:ext uri="{FF2B5EF4-FFF2-40B4-BE49-F238E27FC236}">
              <a16:creationId xmlns:a16="http://schemas.microsoft.com/office/drawing/2014/main" id="{00000000-0008-0000-0100-000095000000}"/>
            </a:ext>
          </a:extLst>
        </xdr:cNvPr>
        <xdr:cNvSpPr txBox="1">
          <a:spLocks noChangeArrowheads="1"/>
        </xdr:cNvSpPr>
      </xdr:nvSpPr>
      <xdr:spPr bwMode="auto">
        <a:xfrm>
          <a:off x="1743075" y="26565225"/>
          <a:ext cx="104775" cy="272492"/>
        </a:xfrm>
        <a:prstGeom prst="rect">
          <a:avLst/>
        </a:prstGeom>
        <a:noFill/>
        <a:ln w="9525">
          <a:noFill/>
          <a:miter lim="800000"/>
          <a:headEnd/>
          <a:tailEnd/>
        </a:ln>
      </xdr:spPr>
    </xdr:sp>
    <xdr:clientData/>
  </xdr:twoCellAnchor>
  <xdr:twoCellAnchor editAs="oneCell">
    <xdr:from>
      <xdr:col>1</xdr:col>
      <xdr:colOff>1304925</xdr:colOff>
      <xdr:row>375</xdr:row>
      <xdr:rowOff>0</xdr:rowOff>
    </xdr:from>
    <xdr:to>
      <xdr:col>1</xdr:col>
      <xdr:colOff>1409700</xdr:colOff>
      <xdr:row>376</xdr:row>
      <xdr:rowOff>2071</xdr:rowOff>
    </xdr:to>
    <xdr:sp macro="" textlink="">
      <xdr:nvSpPr>
        <xdr:cNvPr id="150" name="Text Box 8">
          <a:extLst>
            <a:ext uri="{FF2B5EF4-FFF2-40B4-BE49-F238E27FC236}">
              <a16:creationId xmlns:a16="http://schemas.microsoft.com/office/drawing/2014/main" id="{00000000-0008-0000-0100-000096000000}"/>
            </a:ext>
          </a:extLst>
        </xdr:cNvPr>
        <xdr:cNvSpPr txBox="1">
          <a:spLocks noChangeArrowheads="1"/>
        </xdr:cNvSpPr>
      </xdr:nvSpPr>
      <xdr:spPr bwMode="auto">
        <a:xfrm>
          <a:off x="1743075" y="26708100"/>
          <a:ext cx="104775" cy="144947"/>
        </a:xfrm>
        <a:prstGeom prst="rect">
          <a:avLst/>
        </a:prstGeom>
        <a:noFill/>
        <a:ln w="9525">
          <a:noFill/>
          <a:miter lim="800000"/>
          <a:headEnd/>
          <a:tailEnd/>
        </a:ln>
      </xdr:spPr>
    </xdr:sp>
    <xdr:clientData/>
  </xdr:twoCellAnchor>
  <xdr:twoCellAnchor editAs="oneCell">
    <xdr:from>
      <xdr:col>1</xdr:col>
      <xdr:colOff>1304925</xdr:colOff>
      <xdr:row>375</xdr:row>
      <xdr:rowOff>0</xdr:rowOff>
    </xdr:from>
    <xdr:to>
      <xdr:col>1</xdr:col>
      <xdr:colOff>1409700</xdr:colOff>
      <xdr:row>376</xdr:row>
      <xdr:rowOff>2071</xdr:rowOff>
    </xdr:to>
    <xdr:sp macro="" textlink="">
      <xdr:nvSpPr>
        <xdr:cNvPr id="151" name="Text Box 9">
          <a:extLst>
            <a:ext uri="{FF2B5EF4-FFF2-40B4-BE49-F238E27FC236}">
              <a16:creationId xmlns:a16="http://schemas.microsoft.com/office/drawing/2014/main" id="{00000000-0008-0000-0100-000097000000}"/>
            </a:ext>
          </a:extLst>
        </xdr:cNvPr>
        <xdr:cNvSpPr txBox="1">
          <a:spLocks noChangeArrowheads="1"/>
        </xdr:cNvSpPr>
      </xdr:nvSpPr>
      <xdr:spPr bwMode="auto">
        <a:xfrm>
          <a:off x="1743075" y="26708100"/>
          <a:ext cx="104775" cy="144947"/>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375</xdr:row>
      <xdr:rowOff>28018</xdr:rowOff>
    </xdr:to>
    <xdr:sp macro="" textlink="">
      <xdr:nvSpPr>
        <xdr:cNvPr id="152" name="Text Box 8">
          <a:extLst>
            <a:ext uri="{FF2B5EF4-FFF2-40B4-BE49-F238E27FC236}">
              <a16:creationId xmlns:a16="http://schemas.microsoft.com/office/drawing/2014/main" id="{00000000-0008-0000-0100-000098000000}"/>
            </a:ext>
          </a:extLst>
        </xdr:cNvPr>
        <xdr:cNvSpPr txBox="1">
          <a:spLocks noChangeArrowheads="1"/>
        </xdr:cNvSpPr>
      </xdr:nvSpPr>
      <xdr:spPr bwMode="auto">
        <a:xfrm>
          <a:off x="1743075" y="26565225"/>
          <a:ext cx="104775" cy="170893"/>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375</xdr:row>
      <xdr:rowOff>28018</xdr:rowOff>
    </xdr:to>
    <xdr:sp macro="" textlink="">
      <xdr:nvSpPr>
        <xdr:cNvPr id="153" name="Text Box 9">
          <a:extLst>
            <a:ext uri="{FF2B5EF4-FFF2-40B4-BE49-F238E27FC236}">
              <a16:creationId xmlns:a16="http://schemas.microsoft.com/office/drawing/2014/main" id="{00000000-0008-0000-0100-000099000000}"/>
            </a:ext>
          </a:extLst>
        </xdr:cNvPr>
        <xdr:cNvSpPr txBox="1">
          <a:spLocks noChangeArrowheads="1"/>
        </xdr:cNvSpPr>
      </xdr:nvSpPr>
      <xdr:spPr bwMode="auto">
        <a:xfrm>
          <a:off x="1743075" y="26565225"/>
          <a:ext cx="104775" cy="170893"/>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1983</xdr:rowOff>
    </xdr:to>
    <xdr:sp macro="" textlink="">
      <xdr:nvSpPr>
        <xdr:cNvPr id="154" name="Text Box 8">
          <a:extLst>
            <a:ext uri="{FF2B5EF4-FFF2-40B4-BE49-F238E27FC236}">
              <a16:creationId xmlns:a16="http://schemas.microsoft.com/office/drawing/2014/main" id="{00000000-0008-0000-0100-00009A000000}"/>
            </a:ext>
          </a:extLst>
        </xdr:cNvPr>
        <xdr:cNvSpPr txBox="1">
          <a:spLocks noChangeArrowheads="1"/>
        </xdr:cNvSpPr>
      </xdr:nvSpPr>
      <xdr:spPr bwMode="auto">
        <a:xfrm>
          <a:off x="1743075" y="26565225"/>
          <a:ext cx="104775" cy="282018"/>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1983</xdr:rowOff>
    </xdr:to>
    <xdr:sp macro="" textlink="">
      <xdr:nvSpPr>
        <xdr:cNvPr id="155" name="Text Box 9">
          <a:extLst>
            <a:ext uri="{FF2B5EF4-FFF2-40B4-BE49-F238E27FC236}">
              <a16:creationId xmlns:a16="http://schemas.microsoft.com/office/drawing/2014/main" id="{00000000-0008-0000-0100-00009B000000}"/>
            </a:ext>
          </a:extLst>
        </xdr:cNvPr>
        <xdr:cNvSpPr txBox="1">
          <a:spLocks noChangeArrowheads="1"/>
        </xdr:cNvSpPr>
      </xdr:nvSpPr>
      <xdr:spPr bwMode="auto">
        <a:xfrm>
          <a:off x="1743075" y="26565225"/>
          <a:ext cx="104775" cy="282018"/>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78</xdr:rowOff>
    </xdr:to>
    <xdr:sp macro="" textlink="">
      <xdr:nvSpPr>
        <xdr:cNvPr id="156" name="Text Box 8">
          <a:extLst>
            <a:ext uri="{FF2B5EF4-FFF2-40B4-BE49-F238E27FC236}">
              <a16:creationId xmlns:a16="http://schemas.microsoft.com/office/drawing/2014/main" id="{00000000-0008-0000-0100-00009C000000}"/>
            </a:ext>
          </a:extLst>
        </xdr:cNvPr>
        <xdr:cNvSpPr txBox="1">
          <a:spLocks noChangeArrowheads="1"/>
        </xdr:cNvSpPr>
      </xdr:nvSpPr>
      <xdr:spPr bwMode="auto">
        <a:xfrm>
          <a:off x="1743075" y="26565225"/>
          <a:ext cx="104775" cy="272493"/>
        </a:xfrm>
        <a:prstGeom prst="rect">
          <a:avLst/>
        </a:prstGeom>
        <a:noFill/>
        <a:ln w="9525">
          <a:noFill/>
          <a:miter lim="800000"/>
          <a:headEnd/>
          <a:tailEnd/>
        </a:ln>
      </xdr:spPr>
    </xdr:sp>
    <xdr:clientData/>
  </xdr:twoCellAnchor>
  <xdr:twoCellAnchor editAs="oneCell">
    <xdr:from>
      <xdr:col>1</xdr:col>
      <xdr:colOff>1304925</xdr:colOff>
      <xdr:row>374</xdr:row>
      <xdr:rowOff>0</xdr:rowOff>
    </xdr:from>
    <xdr:to>
      <xdr:col>1</xdr:col>
      <xdr:colOff>1409700</xdr:colOff>
      <xdr:row>376</xdr:row>
      <xdr:rowOff>78</xdr:rowOff>
    </xdr:to>
    <xdr:sp macro="" textlink="">
      <xdr:nvSpPr>
        <xdr:cNvPr id="157" name="Text Box 9">
          <a:extLst>
            <a:ext uri="{FF2B5EF4-FFF2-40B4-BE49-F238E27FC236}">
              <a16:creationId xmlns:a16="http://schemas.microsoft.com/office/drawing/2014/main" id="{00000000-0008-0000-0100-00009D000000}"/>
            </a:ext>
          </a:extLst>
        </xdr:cNvPr>
        <xdr:cNvSpPr txBox="1">
          <a:spLocks noChangeArrowheads="1"/>
        </xdr:cNvSpPr>
      </xdr:nvSpPr>
      <xdr:spPr bwMode="auto">
        <a:xfrm>
          <a:off x="1743075" y="26565225"/>
          <a:ext cx="104775" cy="272493"/>
        </a:xfrm>
        <a:prstGeom prst="rect">
          <a:avLst/>
        </a:prstGeom>
        <a:noFill/>
        <a:ln w="9525">
          <a:noFill/>
          <a:miter lim="800000"/>
          <a:headEnd/>
          <a:tailEnd/>
        </a:ln>
      </xdr:spPr>
    </xdr:sp>
    <xdr:clientData/>
  </xdr:twoCellAnchor>
  <xdr:twoCellAnchor editAs="oneCell">
    <xdr:from>
      <xdr:col>1</xdr:col>
      <xdr:colOff>1304925</xdr:colOff>
      <xdr:row>375</xdr:row>
      <xdr:rowOff>0</xdr:rowOff>
    </xdr:from>
    <xdr:to>
      <xdr:col>1</xdr:col>
      <xdr:colOff>1409700</xdr:colOff>
      <xdr:row>376</xdr:row>
      <xdr:rowOff>21121</xdr:rowOff>
    </xdr:to>
    <xdr:sp macro="" textlink="">
      <xdr:nvSpPr>
        <xdr:cNvPr id="158" name="Text Box 8">
          <a:extLst>
            <a:ext uri="{FF2B5EF4-FFF2-40B4-BE49-F238E27FC236}">
              <a16:creationId xmlns:a16="http://schemas.microsoft.com/office/drawing/2014/main" id="{00000000-0008-0000-0100-00009E000000}"/>
            </a:ext>
          </a:extLst>
        </xdr:cNvPr>
        <xdr:cNvSpPr txBox="1">
          <a:spLocks noChangeArrowheads="1"/>
        </xdr:cNvSpPr>
      </xdr:nvSpPr>
      <xdr:spPr bwMode="auto">
        <a:xfrm>
          <a:off x="1743075" y="26708100"/>
          <a:ext cx="104775" cy="163997"/>
        </a:xfrm>
        <a:prstGeom prst="rect">
          <a:avLst/>
        </a:prstGeom>
        <a:noFill/>
        <a:ln w="9525">
          <a:noFill/>
          <a:miter lim="800000"/>
          <a:headEnd/>
          <a:tailEnd/>
        </a:ln>
      </xdr:spPr>
    </xdr:sp>
    <xdr:clientData/>
  </xdr:twoCellAnchor>
  <xdr:twoCellAnchor editAs="oneCell">
    <xdr:from>
      <xdr:col>1</xdr:col>
      <xdr:colOff>1304925</xdr:colOff>
      <xdr:row>375</xdr:row>
      <xdr:rowOff>0</xdr:rowOff>
    </xdr:from>
    <xdr:to>
      <xdr:col>1</xdr:col>
      <xdr:colOff>1409700</xdr:colOff>
      <xdr:row>376</xdr:row>
      <xdr:rowOff>21121</xdr:rowOff>
    </xdr:to>
    <xdr:sp macro="" textlink="">
      <xdr:nvSpPr>
        <xdr:cNvPr id="159" name="Text Box 9">
          <a:extLst>
            <a:ext uri="{FF2B5EF4-FFF2-40B4-BE49-F238E27FC236}">
              <a16:creationId xmlns:a16="http://schemas.microsoft.com/office/drawing/2014/main" id="{00000000-0008-0000-0100-00009F000000}"/>
            </a:ext>
          </a:extLst>
        </xdr:cNvPr>
        <xdr:cNvSpPr txBox="1">
          <a:spLocks noChangeArrowheads="1"/>
        </xdr:cNvSpPr>
      </xdr:nvSpPr>
      <xdr:spPr bwMode="auto">
        <a:xfrm>
          <a:off x="1743075" y="26708100"/>
          <a:ext cx="104775" cy="163997"/>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350</xdr:row>
      <xdr:rowOff>85725</xdr:rowOff>
    </xdr:to>
    <xdr:sp macro="" textlink="">
      <xdr:nvSpPr>
        <xdr:cNvPr id="160" name="Text Box 8">
          <a:extLst>
            <a:ext uri="{FF2B5EF4-FFF2-40B4-BE49-F238E27FC236}">
              <a16:creationId xmlns:a16="http://schemas.microsoft.com/office/drawing/2014/main" id="{00000000-0008-0000-0100-0000A0000000}"/>
            </a:ext>
          </a:extLst>
        </xdr:cNvPr>
        <xdr:cNvSpPr txBox="1">
          <a:spLocks noChangeArrowheads="1"/>
        </xdr:cNvSpPr>
      </xdr:nvSpPr>
      <xdr:spPr bwMode="auto">
        <a:xfrm>
          <a:off x="1743075" y="13077825"/>
          <a:ext cx="104775" cy="247651"/>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350</xdr:row>
      <xdr:rowOff>85725</xdr:rowOff>
    </xdr:to>
    <xdr:sp macro="" textlink="">
      <xdr:nvSpPr>
        <xdr:cNvPr id="161" name="Text Box 9">
          <a:extLst>
            <a:ext uri="{FF2B5EF4-FFF2-40B4-BE49-F238E27FC236}">
              <a16:creationId xmlns:a16="http://schemas.microsoft.com/office/drawing/2014/main" id="{00000000-0008-0000-0100-0000A1000000}"/>
            </a:ext>
          </a:extLst>
        </xdr:cNvPr>
        <xdr:cNvSpPr txBox="1">
          <a:spLocks noChangeArrowheads="1"/>
        </xdr:cNvSpPr>
      </xdr:nvSpPr>
      <xdr:spPr bwMode="auto">
        <a:xfrm>
          <a:off x="1743075" y="13077825"/>
          <a:ext cx="104775" cy="247651"/>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350</xdr:row>
      <xdr:rowOff>76200</xdr:rowOff>
    </xdr:to>
    <xdr:sp macro="" textlink="">
      <xdr:nvSpPr>
        <xdr:cNvPr id="162" name="Text Box 8">
          <a:extLst>
            <a:ext uri="{FF2B5EF4-FFF2-40B4-BE49-F238E27FC236}">
              <a16:creationId xmlns:a16="http://schemas.microsoft.com/office/drawing/2014/main" id="{00000000-0008-0000-0100-0000A2000000}"/>
            </a:ext>
          </a:extLst>
        </xdr:cNvPr>
        <xdr:cNvSpPr txBox="1">
          <a:spLocks noChangeArrowheads="1"/>
        </xdr:cNvSpPr>
      </xdr:nvSpPr>
      <xdr:spPr bwMode="auto">
        <a:xfrm>
          <a:off x="1743075" y="13077825"/>
          <a:ext cx="104775" cy="238126"/>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350</xdr:row>
      <xdr:rowOff>76200</xdr:rowOff>
    </xdr:to>
    <xdr:sp macro="" textlink="">
      <xdr:nvSpPr>
        <xdr:cNvPr id="163" name="Text Box 9">
          <a:extLst>
            <a:ext uri="{FF2B5EF4-FFF2-40B4-BE49-F238E27FC236}">
              <a16:creationId xmlns:a16="http://schemas.microsoft.com/office/drawing/2014/main" id="{00000000-0008-0000-0100-0000A3000000}"/>
            </a:ext>
          </a:extLst>
        </xdr:cNvPr>
        <xdr:cNvSpPr txBox="1">
          <a:spLocks noChangeArrowheads="1"/>
        </xdr:cNvSpPr>
      </xdr:nvSpPr>
      <xdr:spPr bwMode="auto">
        <a:xfrm>
          <a:off x="1743075" y="13077825"/>
          <a:ext cx="104775" cy="238126"/>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349</xdr:row>
      <xdr:rowOff>142875</xdr:rowOff>
    </xdr:to>
    <xdr:sp macro="" textlink="">
      <xdr:nvSpPr>
        <xdr:cNvPr id="164" name="Text Box 8">
          <a:extLst>
            <a:ext uri="{FF2B5EF4-FFF2-40B4-BE49-F238E27FC236}">
              <a16:creationId xmlns:a16="http://schemas.microsoft.com/office/drawing/2014/main" id="{00000000-0008-0000-0100-0000A4000000}"/>
            </a:ext>
          </a:extLst>
        </xdr:cNvPr>
        <xdr:cNvSpPr txBox="1">
          <a:spLocks noChangeArrowheads="1"/>
        </xdr:cNvSpPr>
      </xdr:nvSpPr>
      <xdr:spPr bwMode="auto">
        <a:xfrm>
          <a:off x="1743075" y="13077825"/>
          <a:ext cx="104775" cy="142875"/>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349</xdr:row>
      <xdr:rowOff>142875</xdr:rowOff>
    </xdr:to>
    <xdr:sp macro="" textlink="">
      <xdr:nvSpPr>
        <xdr:cNvPr id="165" name="Text Box 9">
          <a:extLst>
            <a:ext uri="{FF2B5EF4-FFF2-40B4-BE49-F238E27FC236}">
              <a16:creationId xmlns:a16="http://schemas.microsoft.com/office/drawing/2014/main" id="{00000000-0008-0000-0100-0000A5000000}"/>
            </a:ext>
          </a:extLst>
        </xdr:cNvPr>
        <xdr:cNvSpPr txBox="1">
          <a:spLocks noChangeArrowheads="1"/>
        </xdr:cNvSpPr>
      </xdr:nvSpPr>
      <xdr:spPr bwMode="auto">
        <a:xfrm>
          <a:off x="1743075" y="13077825"/>
          <a:ext cx="104775" cy="142875"/>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350</xdr:row>
      <xdr:rowOff>57150</xdr:rowOff>
    </xdr:to>
    <xdr:sp macro="" textlink="">
      <xdr:nvSpPr>
        <xdr:cNvPr id="166" name="Text Box 8">
          <a:extLst>
            <a:ext uri="{FF2B5EF4-FFF2-40B4-BE49-F238E27FC236}">
              <a16:creationId xmlns:a16="http://schemas.microsoft.com/office/drawing/2014/main" id="{00000000-0008-0000-0100-0000A6000000}"/>
            </a:ext>
          </a:extLst>
        </xdr:cNvPr>
        <xdr:cNvSpPr txBox="1">
          <a:spLocks noChangeArrowheads="1"/>
        </xdr:cNvSpPr>
      </xdr:nvSpPr>
      <xdr:spPr bwMode="auto">
        <a:xfrm>
          <a:off x="1743075" y="13077825"/>
          <a:ext cx="104775" cy="219076"/>
        </a:xfrm>
        <a:prstGeom prst="rect">
          <a:avLst/>
        </a:prstGeom>
        <a:noFill/>
        <a:ln w="9525">
          <a:noFill/>
          <a:miter lim="800000"/>
          <a:headEnd/>
          <a:tailEnd/>
        </a:ln>
      </xdr:spPr>
    </xdr:sp>
    <xdr:clientData/>
  </xdr:twoCellAnchor>
  <xdr:twoCellAnchor editAs="oneCell">
    <xdr:from>
      <xdr:col>1</xdr:col>
      <xdr:colOff>1304925</xdr:colOff>
      <xdr:row>349</xdr:row>
      <xdr:rowOff>0</xdr:rowOff>
    </xdr:from>
    <xdr:to>
      <xdr:col>1</xdr:col>
      <xdr:colOff>1409700</xdr:colOff>
      <xdr:row>350</xdr:row>
      <xdr:rowOff>57150</xdr:rowOff>
    </xdr:to>
    <xdr:sp macro="" textlink="">
      <xdr:nvSpPr>
        <xdr:cNvPr id="167" name="Text Box 9">
          <a:extLst>
            <a:ext uri="{FF2B5EF4-FFF2-40B4-BE49-F238E27FC236}">
              <a16:creationId xmlns:a16="http://schemas.microsoft.com/office/drawing/2014/main" id="{00000000-0008-0000-0100-0000A7000000}"/>
            </a:ext>
          </a:extLst>
        </xdr:cNvPr>
        <xdr:cNvSpPr txBox="1">
          <a:spLocks noChangeArrowheads="1"/>
        </xdr:cNvSpPr>
      </xdr:nvSpPr>
      <xdr:spPr bwMode="auto">
        <a:xfrm>
          <a:off x="1743075" y="13077825"/>
          <a:ext cx="104775" cy="219076"/>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22852</xdr:rowOff>
    </xdr:to>
    <xdr:sp macro="" textlink="">
      <xdr:nvSpPr>
        <xdr:cNvPr id="172" name="Text Box 8">
          <a:extLst>
            <a:ext uri="{FF2B5EF4-FFF2-40B4-BE49-F238E27FC236}">
              <a16:creationId xmlns:a16="http://schemas.microsoft.com/office/drawing/2014/main" id="{00000000-0008-0000-0100-0000AC000000}"/>
            </a:ext>
          </a:extLst>
        </xdr:cNvPr>
        <xdr:cNvSpPr txBox="1">
          <a:spLocks noChangeArrowheads="1"/>
        </xdr:cNvSpPr>
      </xdr:nvSpPr>
      <xdr:spPr bwMode="auto">
        <a:xfrm>
          <a:off x="1743075" y="15640050"/>
          <a:ext cx="104775" cy="276219"/>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22852</xdr:rowOff>
    </xdr:to>
    <xdr:sp macro="" textlink="">
      <xdr:nvSpPr>
        <xdr:cNvPr id="173" name="Text Box 9">
          <a:extLst>
            <a:ext uri="{FF2B5EF4-FFF2-40B4-BE49-F238E27FC236}">
              <a16:creationId xmlns:a16="http://schemas.microsoft.com/office/drawing/2014/main" id="{00000000-0008-0000-0100-0000AD000000}"/>
            </a:ext>
          </a:extLst>
        </xdr:cNvPr>
        <xdr:cNvSpPr txBox="1">
          <a:spLocks noChangeArrowheads="1"/>
        </xdr:cNvSpPr>
      </xdr:nvSpPr>
      <xdr:spPr bwMode="auto">
        <a:xfrm>
          <a:off x="1743075" y="15640050"/>
          <a:ext cx="104775" cy="276219"/>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13327</xdr:rowOff>
    </xdr:to>
    <xdr:sp macro="" textlink="">
      <xdr:nvSpPr>
        <xdr:cNvPr id="174" name="Text Box 8">
          <a:extLst>
            <a:ext uri="{FF2B5EF4-FFF2-40B4-BE49-F238E27FC236}">
              <a16:creationId xmlns:a16="http://schemas.microsoft.com/office/drawing/2014/main" id="{00000000-0008-0000-0100-0000AE000000}"/>
            </a:ext>
          </a:extLst>
        </xdr:cNvPr>
        <xdr:cNvSpPr txBox="1">
          <a:spLocks noChangeArrowheads="1"/>
        </xdr:cNvSpPr>
      </xdr:nvSpPr>
      <xdr:spPr bwMode="auto">
        <a:xfrm>
          <a:off x="1743075" y="15640050"/>
          <a:ext cx="104775" cy="266694"/>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13327</xdr:rowOff>
    </xdr:to>
    <xdr:sp macro="" textlink="">
      <xdr:nvSpPr>
        <xdr:cNvPr id="175" name="Text Box 9">
          <a:extLst>
            <a:ext uri="{FF2B5EF4-FFF2-40B4-BE49-F238E27FC236}">
              <a16:creationId xmlns:a16="http://schemas.microsoft.com/office/drawing/2014/main" id="{00000000-0008-0000-0100-0000AF000000}"/>
            </a:ext>
          </a:extLst>
        </xdr:cNvPr>
        <xdr:cNvSpPr txBox="1">
          <a:spLocks noChangeArrowheads="1"/>
        </xdr:cNvSpPr>
      </xdr:nvSpPr>
      <xdr:spPr bwMode="auto">
        <a:xfrm>
          <a:off x="1743075" y="15640050"/>
          <a:ext cx="104775" cy="266694"/>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13335</xdr:rowOff>
    </xdr:to>
    <xdr:sp macro="" textlink="">
      <xdr:nvSpPr>
        <xdr:cNvPr id="176" name="Text Box 8">
          <a:extLst>
            <a:ext uri="{FF2B5EF4-FFF2-40B4-BE49-F238E27FC236}">
              <a16:creationId xmlns:a16="http://schemas.microsoft.com/office/drawing/2014/main" id="{00000000-0008-0000-0100-0000B0000000}"/>
            </a:ext>
          </a:extLst>
        </xdr:cNvPr>
        <xdr:cNvSpPr txBox="1">
          <a:spLocks noChangeArrowheads="1"/>
        </xdr:cNvSpPr>
      </xdr:nvSpPr>
      <xdr:spPr bwMode="auto">
        <a:xfrm>
          <a:off x="1743075" y="15801975"/>
          <a:ext cx="104775" cy="14287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13335</xdr:rowOff>
    </xdr:to>
    <xdr:sp macro="" textlink="">
      <xdr:nvSpPr>
        <xdr:cNvPr id="177" name="Text Box 9">
          <a:extLst>
            <a:ext uri="{FF2B5EF4-FFF2-40B4-BE49-F238E27FC236}">
              <a16:creationId xmlns:a16="http://schemas.microsoft.com/office/drawing/2014/main" id="{00000000-0008-0000-0100-0000B1000000}"/>
            </a:ext>
          </a:extLst>
        </xdr:cNvPr>
        <xdr:cNvSpPr txBox="1">
          <a:spLocks noChangeArrowheads="1"/>
        </xdr:cNvSpPr>
      </xdr:nvSpPr>
      <xdr:spPr bwMode="auto">
        <a:xfrm>
          <a:off x="1743075" y="15801975"/>
          <a:ext cx="104775" cy="14287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41268</xdr:rowOff>
    </xdr:to>
    <xdr:sp macro="" textlink="">
      <xdr:nvSpPr>
        <xdr:cNvPr id="178" name="Text Box 8">
          <a:extLst>
            <a:ext uri="{FF2B5EF4-FFF2-40B4-BE49-F238E27FC236}">
              <a16:creationId xmlns:a16="http://schemas.microsoft.com/office/drawing/2014/main" id="{00000000-0008-0000-0100-0000B2000000}"/>
            </a:ext>
          </a:extLst>
        </xdr:cNvPr>
        <xdr:cNvSpPr txBox="1">
          <a:spLocks noChangeArrowheads="1"/>
        </xdr:cNvSpPr>
      </xdr:nvSpPr>
      <xdr:spPr bwMode="auto">
        <a:xfrm>
          <a:off x="1743075" y="15640050"/>
          <a:ext cx="104775" cy="16509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41268</xdr:rowOff>
    </xdr:to>
    <xdr:sp macro="" textlink="">
      <xdr:nvSpPr>
        <xdr:cNvPr id="179" name="Text Box 9">
          <a:extLst>
            <a:ext uri="{FF2B5EF4-FFF2-40B4-BE49-F238E27FC236}">
              <a16:creationId xmlns:a16="http://schemas.microsoft.com/office/drawing/2014/main" id="{00000000-0008-0000-0100-0000B3000000}"/>
            </a:ext>
          </a:extLst>
        </xdr:cNvPr>
        <xdr:cNvSpPr txBox="1">
          <a:spLocks noChangeArrowheads="1"/>
        </xdr:cNvSpPr>
      </xdr:nvSpPr>
      <xdr:spPr bwMode="auto">
        <a:xfrm>
          <a:off x="1743075" y="15640050"/>
          <a:ext cx="104775" cy="16509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22853</xdr:rowOff>
    </xdr:to>
    <xdr:sp macro="" textlink="">
      <xdr:nvSpPr>
        <xdr:cNvPr id="180" name="Text Box 8">
          <a:extLst>
            <a:ext uri="{FF2B5EF4-FFF2-40B4-BE49-F238E27FC236}">
              <a16:creationId xmlns:a16="http://schemas.microsoft.com/office/drawing/2014/main" id="{00000000-0008-0000-0100-0000B4000000}"/>
            </a:ext>
          </a:extLst>
        </xdr:cNvPr>
        <xdr:cNvSpPr txBox="1">
          <a:spLocks noChangeArrowheads="1"/>
        </xdr:cNvSpPr>
      </xdr:nvSpPr>
      <xdr:spPr bwMode="auto">
        <a:xfrm>
          <a:off x="1743075" y="15640050"/>
          <a:ext cx="104775" cy="276220"/>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22853</xdr:rowOff>
    </xdr:to>
    <xdr:sp macro="" textlink="">
      <xdr:nvSpPr>
        <xdr:cNvPr id="181" name="Text Box 9">
          <a:extLst>
            <a:ext uri="{FF2B5EF4-FFF2-40B4-BE49-F238E27FC236}">
              <a16:creationId xmlns:a16="http://schemas.microsoft.com/office/drawing/2014/main" id="{00000000-0008-0000-0100-0000B5000000}"/>
            </a:ext>
          </a:extLst>
        </xdr:cNvPr>
        <xdr:cNvSpPr txBox="1">
          <a:spLocks noChangeArrowheads="1"/>
        </xdr:cNvSpPr>
      </xdr:nvSpPr>
      <xdr:spPr bwMode="auto">
        <a:xfrm>
          <a:off x="1743075" y="15640050"/>
          <a:ext cx="104775" cy="276220"/>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13328</xdr:rowOff>
    </xdr:to>
    <xdr:sp macro="" textlink="">
      <xdr:nvSpPr>
        <xdr:cNvPr id="182" name="Text Box 8">
          <a:extLst>
            <a:ext uri="{FF2B5EF4-FFF2-40B4-BE49-F238E27FC236}">
              <a16:creationId xmlns:a16="http://schemas.microsoft.com/office/drawing/2014/main" id="{00000000-0008-0000-0100-0000B6000000}"/>
            </a:ext>
          </a:extLst>
        </xdr:cNvPr>
        <xdr:cNvSpPr txBox="1">
          <a:spLocks noChangeArrowheads="1"/>
        </xdr:cNvSpPr>
      </xdr:nvSpPr>
      <xdr:spPr bwMode="auto">
        <a:xfrm>
          <a:off x="1743075" y="15640050"/>
          <a:ext cx="104775" cy="26669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352</xdr:row>
      <xdr:rowOff>13328</xdr:rowOff>
    </xdr:to>
    <xdr:sp macro="" textlink="">
      <xdr:nvSpPr>
        <xdr:cNvPr id="183" name="Text Box 9">
          <a:extLst>
            <a:ext uri="{FF2B5EF4-FFF2-40B4-BE49-F238E27FC236}">
              <a16:creationId xmlns:a16="http://schemas.microsoft.com/office/drawing/2014/main" id="{00000000-0008-0000-0100-0000B7000000}"/>
            </a:ext>
          </a:extLst>
        </xdr:cNvPr>
        <xdr:cNvSpPr txBox="1">
          <a:spLocks noChangeArrowheads="1"/>
        </xdr:cNvSpPr>
      </xdr:nvSpPr>
      <xdr:spPr bwMode="auto">
        <a:xfrm>
          <a:off x="1743075" y="15640050"/>
          <a:ext cx="104775" cy="26669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32385</xdr:rowOff>
    </xdr:to>
    <xdr:sp macro="" textlink="">
      <xdr:nvSpPr>
        <xdr:cNvPr id="184" name="Text Box 8">
          <a:extLst>
            <a:ext uri="{FF2B5EF4-FFF2-40B4-BE49-F238E27FC236}">
              <a16:creationId xmlns:a16="http://schemas.microsoft.com/office/drawing/2014/main" id="{00000000-0008-0000-0100-0000B8000000}"/>
            </a:ext>
          </a:extLst>
        </xdr:cNvPr>
        <xdr:cNvSpPr txBox="1">
          <a:spLocks noChangeArrowheads="1"/>
        </xdr:cNvSpPr>
      </xdr:nvSpPr>
      <xdr:spPr bwMode="auto">
        <a:xfrm>
          <a:off x="1743075" y="15801975"/>
          <a:ext cx="104775" cy="161925"/>
        </a:xfrm>
        <a:prstGeom prst="rect">
          <a:avLst/>
        </a:prstGeom>
        <a:noFill/>
        <a:ln w="9525">
          <a:noFill/>
          <a:miter lim="800000"/>
          <a:headEnd/>
          <a:tailEnd/>
        </a:ln>
      </xdr:spPr>
    </xdr:sp>
    <xdr:clientData/>
  </xdr:twoCellAnchor>
  <xdr:twoCellAnchor editAs="oneCell">
    <xdr:from>
      <xdr:col>1</xdr:col>
      <xdr:colOff>1304925</xdr:colOff>
      <xdr:row>350</xdr:row>
      <xdr:rowOff>0</xdr:rowOff>
    </xdr:from>
    <xdr:to>
      <xdr:col>1</xdr:col>
      <xdr:colOff>1409700</xdr:colOff>
      <xdr:row>351</xdr:row>
      <xdr:rowOff>32385</xdr:rowOff>
    </xdr:to>
    <xdr:sp macro="" textlink="">
      <xdr:nvSpPr>
        <xdr:cNvPr id="185" name="Text Box 9">
          <a:extLst>
            <a:ext uri="{FF2B5EF4-FFF2-40B4-BE49-F238E27FC236}">
              <a16:creationId xmlns:a16="http://schemas.microsoft.com/office/drawing/2014/main" id="{00000000-0008-0000-0100-0000B9000000}"/>
            </a:ext>
          </a:extLst>
        </xdr:cNvPr>
        <xdr:cNvSpPr txBox="1">
          <a:spLocks noChangeArrowheads="1"/>
        </xdr:cNvSpPr>
      </xdr:nvSpPr>
      <xdr:spPr bwMode="auto">
        <a:xfrm>
          <a:off x="1743075" y="15801975"/>
          <a:ext cx="104775" cy="161925"/>
        </a:xfrm>
        <a:prstGeom prst="rect">
          <a:avLst/>
        </a:prstGeom>
        <a:noFill/>
        <a:ln w="9525">
          <a:noFill/>
          <a:miter lim="800000"/>
          <a:headEnd/>
          <a:tailEnd/>
        </a:ln>
      </xdr:spPr>
    </xdr:sp>
    <xdr:clientData/>
  </xdr:twoCellAnchor>
  <xdr:oneCellAnchor>
    <xdr:from>
      <xdr:col>1</xdr:col>
      <xdr:colOff>1295400</xdr:colOff>
      <xdr:row>236</xdr:row>
      <xdr:rowOff>0</xdr:rowOff>
    </xdr:from>
    <xdr:ext cx="95250" cy="323850"/>
    <xdr:sp macro="" textlink="">
      <xdr:nvSpPr>
        <xdr:cNvPr id="187" name="Text Box 15">
          <a:extLst>
            <a:ext uri="{FF2B5EF4-FFF2-40B4-BE49-F238E27FC236}">
              <a16:creationId xmlns:a16="http://schemas.microsoft.com/office/drawing/2014/main" id="{00000000-0008-0000-0100-0000BB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88" name="Text Box 15">
          <a:extLst>
            <a:ext uri="{FF2B5EF4-FFF2-40B4-BE49-F238E27FC236}">
              <a16:creationId xmlns:a16="http://schemas.microsoft.com/office/drawing/2014/main" id="{00000000-0008-0000-0100-0000BC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89" name="Text Box 15">
          <a:extLst>
            <a:ext uri="{FF2B5EF4-FFF2-40B4-BE49-F238E27FC236}">
              <a16:creationId xmlns:a16="http://schemas.microsoft.com/office/drawing/2014/main" id="{00000000-0008-0000-0100-0000BD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0" name="Text Box 15">
          <a:extLst>
            <a:ext uri="{FF2B5EF4-FFF2-40B4-BE49-F238E27FC236}">
              <a16:creationId xmlns:a16="http://schemas.microsoft.com/office/drawing/2014/main" id="{00000000-0008-0000-0100-0000BE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1" name="Text Box 15">
          <a:extLst>
            <a:ext uri="{FF2B5EF4-FFF2-40B4-BE49-F238E27FC236}">
              <a16:creationId xmlns:a16="http://schemas.microsoft.com/office/drawing/2014/main" id="{00000000-0008-0000-0100-0000BF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2" name="Text Box 15">
          <a:extLst>
            <a:ext uri="{FF2B5EF4-FFF2-40B4-BE49-F238E27FC236}">
              <a16:creationId xmlns:a16="http://schemas.microsoft.com/office/drawing/2014/main" id="{00000000-0008-0000-0100-0000C0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3" name="Text Box 15">
          <a:extLst>
            <a:ext uri="{FF2B5EF4-FFF2-40B4-BE49-F238E27FC236}">
              <a16:creationId xmlns:a16="http://schemas.microsoft.com/office/drawing/2014/main" id="{00000000-0008-0000-0100-0000C1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4" name="Text Box 15">
          <a:extLst>
            <a:ext uri="{FF2B5EF4-FFF2-40B4-BE49-F238E27FC236}">
              <a16:creationId xmlns:a16="http://schemas.microsoft.com/office/drawing/2014/main" id="{00000000-0008-0000-0100-0000C2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5" name="Text Box 15">
          <a:extLst>
            <a:ext uri="{FF2B5EF4-FFF2-40B4-BE49-F238E27FC236}">
              <a16:creationId xmlns:a16="http://schemas.microsoft.com/office/drawing/2014/main" id="{00000000-0008-0000-0100-0000C3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6" name="Text Box 15">
          <a:extLst>
            <a:ext uri="{FF2B5EF4-FFF2-40B4-BE49-F238E27FC236}">
              <a16:creationId xmlns:a16="http://schemas.microsoft.com/office/drawing/2014/main" id="{00000000-0008-0000-0100-0000C4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7" name="Text Box 15">
          <a:extLst>
            <a:ext uri="{FF2B5EF4-FFF2-40B4-BE49-F238E27FC236}">
              <a16:creationId xmlns:a16="http://schemas.microsoft.com/office/drawing/2014/main" id="{00000000-0008-0000-0100-0000C5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1295400</xdr:colOff>
      <xdr:row>236</xdr:row>
      <xdr:rowOff>0</xdr:rowOff>
    </xdr:from>
    <xdr:ext cx="95250" cy="323850"/>
    <xdr:sp macro="" textlink="">
      <xdr:nvSpPr>
        <xdr:cNvPr id="198" name="Text Box 15">
          <a:extLst>
            <a:ext uri="{FF2B5EF4-FFF2-40B4-BE49-F238E27FC236}">
              <a16:creationId xmlns:a16="http://schemas.microsoft.com/office/drawing/2014/main" id="{00000000-0008-0000-0100-0000C6000000}"/>
            </a:ext>
          </a:extLst>
        </xdr:cNvPr>
        <xdr:cNvSpPr txBox="1">
          <a:spLocks noChangeArrowheads="1"/>
        </xdr:cNvSpPr>
      </xdr:nvSpPr>
      <xdr:spPr bwMode="auto">
        <a:xfrm>
          <a:off x="1800225" y="1781175"/>
          <a:ext cx="95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1400175</xdr:colOff>
      <xdr:row>311</xdr:row>
      <xdr:rowOff>0</xdr:rowOff>
    </xdr:from>
    <xdr:ext cx="95250" cy="295275"/>
    <xdr:sp macro="" textlink="">
      <xdr:nvSpPr>
        <xdr:cNvPr id="200" name="Text Box 15"/>
        <xdr:cNvSpPr txBox="1">
          <a:spLocks noChangeArrowheads="1"/>
        </xdr:cNvSpPr>
      </xdr:nvSpPr>
      <xdr:spPr bwMode="auto">
        <a:xfrm>
          <a:off x="1857375" y="784860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350</xdr:row>
      <xdr:rowOff>0</xdr:rowOff>
    </xdr:from>
    <xdr:ext cx="104775" cy="279945"/>
    <xdr:sp macro="" textlink="">
      <xdr:nvSpPr>
        <xdr:cNvPr id="201" name="Text Box 8">
          <a:extLst>
            <a:ext uri="{FF2B5EF4-FFF2-40B4-BE49-F238E27FC236}">
              <a16:creationId xmlns:a16="http://schemas.microsoft.com/office/drawing/2014/main" id="{00000000-0008-0000-0100-0000AC000000}"/>
            </a:ext>
          </a:extLst>
        </xdr:cNvPr>
        <xdr:cNvSpPr txBox="1">
          <a:spLocks noChangeArrowheads="1"/>
        </xdr:cNvSpPr>
      </xdr:nvSpPr>
      <xdr:spPr bwMode="auto">
        <a:xfrm>
          <a:off x="1743903" y="65407761"/>
          <a:ext cx="104775" cy="279945"/>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279945"/>
    <xdr:sp macro="" textlink="">
      <xdr:nvSpPr>
        <xdr:cNvPr id="202" name="Text Box 9">
          <a:extLst>
            <a:ext uri="{FF2B5EF4-FFF2-40B4-BE49-F238E27FC236}">
              <a16:creationId xmlns:a16="http://schemas.microsoft.com/office/drawing/2014/main" id="{00000000-0008-0000-0100-0000AD000000}"/>
            </a:ext>
          </a:extLst>
        </xdr:cNvPr>
        <xdr:cNvSpPr txBox="1">
          <a:spLocks noChangeArrowheads="1"/>
        </xdr:cNvSpPr>
      </xdr:nvSpPr>
      <xdr:spPr bwMode="auto">
        <a:xfrm>
          <a:off x="1743903" y="65407761"/>
          <a:ext cx="104775" cy="279945"/>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270420"/>
    <xdr:sp macro="" textlink="">
      <xdr:nvSpPr>
        <xdr:cNvPr id="203" name="Text Box 8">
          <a:extLst>
            <a:ext uri="{FF2B5EF4-FFF2-40B4-BE49-F238E27FC236}">
              <a16:creationId xmlns:a16="http://schemas.microsoft.com/office/drawing/2014/main" id="{00000000-0008-0000-0100-0000AE000000}"/>
            </a:ext>
          </a:extLst>
        </xdr:cNvPr>
        <xdr:cNvSpPr txBox="1">
          <a:spLocks noChangeArrowheads="1"/>
        </xdr:cNvSpPr>
      </xdr:nvSpPr>
      <xdr:spPr bwMode="auto">
        <a:xfrm>
          <a:off x="1743903" y="65407761"/>
          <a:ext cx="104775" cy="270420"/>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270420"/>
    <xdr:sp macro="" textlink="">
      <xdr:nvSpPr>
        <xdr:cNvPr id="204" name="Text Box 9">
          <a:extLst>
            <a:ext uri="{FF2B5EF4-FFF2-40B4-BE49-F238E27FC236}">
              <a16:creationId xmlns:a16="http://schemas.microsoft.com/office/drawing/2014/main" id="{00000000-0008-0000-0100-0000AF000000}"/>
            </a:ext>
          </a:extLst>
        </xdr:cNvPr>
        <xdr:cNvSpPr txBox="1">
          <a:spLocks noChangeArrowheads="1"/>
        </xdr:cNvSpPr>
      </xdr:nvSpPr>
      <xdr:spPr bwMode="auto">
        <a:xfrm>
          <a:off x="1743903" y="65407761"/>
          <a:ext cx="104775" cy="270420"/>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168821"/>
    <xdr:sp macro="" textlink="">
      <xdr:nvSpPr>
        <xdr:cNvPr id="205" name="Text Box 8">
          <a:extLst>
            <a:ext uri="{FF2B5EF4-FFF2-40B4-BE49-F238E27FC236}">
              <a16:creationId xmlns:a16="http://schemas.microsoft.com/office/drawing/2014/main" id="{00000000-0008-0000-0100-0000B2000000}"/>
            </a:ext>
          </a:extLst>
        </xdr:cNvPr>
        <xdr:cNvSpPr txBox="1">
          <a:spLocks noChangeArrowheads="1"/>
        </xdr:cNvSpPr>
      </xdr:nvSpPr>
      <xdr:spPr bwMode="auto">
        <a:xfrm>
          <a:off x="1743903" y="65407761"/>
          <a:ext cx="104775" cy="168821"/>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168821"/>
    <xdr:sp macro="" textlink="">
      <xdr:nvSpPr>
        <xdr:cNvPr id="206" name="Text Box 9">
          <a:extLst>
            <a:ext uri="{FF2B5EF4-FFF2-40B4-BE49-F238E27FC236}">
              <a16:creationId xmlns:a16="http://schemas.microsoft.com/office/drawing/2014/main" id="{00000000-0008-0000-0100-0000B3000000}"/>
            </a:ext>
          </a:extLst>
        </xdr:cNvPr>
        <xdr:cNvSpPr txBox="1">
          <a:spLocks noChangeArrowheads="1"/>
        </xdr:cNvSpPr>
      </xdr:nvSpPr>
      <xdr:spPr bwMode="auto">
        <a:xfrm>
          <a:off x="1743903" y="65407761"/>
          <a:ext cx="104775" cy="168821"/>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279946"/>
    <xdr:sp macro="" textlink="">
      <xdr:nvSpPr>
        <xdr:cNvPr id="207" name="Text Box 8">
          <a:extLst>
            <a:ext uri="{FF2B5EF4-FFF2-40B4-BE49-F238E27FC236}">
              <a16:creationId xmlns:a16="http://schemas.microsoft.com/office/drawing/2014/main" id="{00000000-0008-0000-0100-0000B4000000}"/>
            </a:ext>
          </a:extLst>
        </xdr:cNvPr>
        <xdr:cNvSpPr txBox="1">
          <a:spLocks noChangeArrowheads="1"/>
        </xdr:cNvSpPr>
      </xdr:nvSpPr>
      <xdr:spPr bwMode="auto">
        <a:xfrm>
          <a:off x="1743903" y="65407761"/>
          <a:ext cx="104775" cy="279946"/>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279946"/>
    <xdr:sp macro="" textlink="">
      <xdr:nvSpPr>
        <xdr:cNvPr id="208" name="Text Box 9">
          <a:extLst>
            <a:ext uri="{FF2B5EF4-FFF2-40B4-BE49-F238E27FC236}">
              <a16:creationId xmlns:a16="http://schemas.microsoft.com/office/drawing/2014/main" id="{00000000-0008-0000-0100-0000B5000000}"/>
            </a:ext>
          </a:extLst>
        </xdr:cNvPr>
        <xdr:cNvSpPr txBox="1">
          <a:spLocks noChangeArrowheads="1"/>
        </xdr:cNvSpPr>
      </xdr:nvSpPr>
      <xdr:spPr bwMode="auto">
        <a:xfrm>
          <a:off x="1743903" y="65407761"/>
          <a:ext cx="104775" cy="279946"/>
        </a:xfrm>
        <a:prstGeom prst="rect">
          <a:avLst/>
        </a:prstGeom>
        <a:noFill/>
        <a:ln w="9525">
          <a:noFill/>
          <a:miter lim="800000"/>
          <a:headEnd/>
          <a:tailEnd/>
        </a:ln>
      </xdr:spPr>
    </xdr:sp>
    <xdr:clientData/>
  </xdr:oneCellAnchor>
  <xdr:oneCellAnchor>
    <xdr:from>
      <xdr:col>1</xdr:col>
      <xdr:colOff>1304925</xdr:colOff>
      <xdr:row>350</xdr:row>
      <xdr:rowOff>0</xdr:rowOff>
    </xdr:from>
    <xdr:ext cx="104775" cy="270421"/>
    <xdr:sp macro="" textlink="">
      <xdr:nvSpPr>
        <xdr:cNvPr id="209" name="Text Box 8">
          <a:extLst>
            <a:ext uri="{FF2B5EF4-FFF2-40B4-BE49-F238E27FC236}">
              <a16:creationId xmlns:a16="http://schemas.microsoft.com/office/drawing/2014/main" id="{00000000-0008-0000-0100-0000B6000000}"/>
            </a:ext>
          </a:extLst>
        </xdr:cNvPr>
        <xdr:cNvSpPr txBox="1">
          <a:spLocks noChangeArrowheads="1"/>
        </xdr:cNvSpPr>
      </xdr:nvSpPr>
      <xdr:spPr bwMode="auto">
        <a:xfrm>
          <a:off x="1743903" y="65407761"/>
          <a:ext cx="104775" cy="270421"/>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D955B24\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lvita\c\backup%20costos%2003\RECLAMACIONES%202005\ZONA%20II\Documents%20and%20Settings\CLAUDIA\Mis%20documentos\TRABAJO%20CLAUDIA\Garibaldy%20Bautista%20(actualizaciones)\analisis%20el%20pino%20junumuc&#25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2A946DD\Copia%20de%20Analisis%20PARA%20PRESUPUESTO%20OBRAS%20PUBLICA%20df%20ener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nproyecto01\FORTUNA%20(E)\backup\DATOS\Zona4-B\Monte%20Plata\Ac.%20Las%20Guazumas%20Parte%20A-ING.%20INOCENCIO%20GUZMAN%20PEREZ\CUB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ec-costos-05\servidor%20de%20red%20de%20costos%20(ervita)\MIS%20DOCUMENTOS\PROYECTO%20TERMINACION%20SOFTBALL%20COJPD\PRESUPUESTO%20MODIFICADO\PRESUPUESTO_FEDOSA_14NOV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AS%20GUARANAS%20FINAL2\Documents%20and%20Settings\dell2\Escritorio\Mis%20documentos\presupuestos%202006\85-06%20Reh.%20y%20Ampl.%20Ac.%20Imbert%20(2da.%20alternati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S-FS-05\Docs_Compartidos$\Users\user\Downloads\analisis\LOMA%20DE%20CABRERA\PROYECTO\IMBERT_PEAD_21ab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E846D7E\analisis%20el%20pino%20junumuc&#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ow r="212">
          <cell r="H212">
            <v>2563.4295469815961</v>
          </cell>
        </row>
      </sheetData>
      <sheetData sheetId="23"/>
      <sheetData sheetId="24"/>
      <sheetData sheetId="25"/>
      <sheetData sheetId="26"/>
      <sheetData sheetId="27"/>
      <sheetData sheetId="28"/>
      <sheetData sheetId="29"/>
      <sheetData sheetId="30"/>
      <sheetData sheetId="31"/>
      <sheetData sheetId="32"/>
      <sheetData sheetId="33"/>
      <sheetData sheetId="34">
        <row r="212">
          <cell r="H212">
            <v>2563.4295469815961</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sheetName val="CUB02"/>
      <sheetName val="Módulo1"/>
    </sheetNames>
    <sheetDataSet>
      <sheetData sheetId="0"/>
      <sheetData sheetId="1">
        <row r="1">
          <cell r="U1" t="str">
            <v>/OFHYQQ~</v>
          </cell>
          <cell r="W1" t="str">
            <v>/OFHYQQ~</v>
          </cell>
        </row>
        <row r="2">
          <cell r="U2" t="str">
            <v>/PBA15..N96~</v>
          </cell>
          <cell r="W2" t="str">
            <v>/PBA15..N96~</v>
          </cell>
        </row>
        <row r="3">
          <cell r="U3" t="str">
            <v>HTA1..N14~</v>
          </cell>
          <cell r="W3" t="str">
            <v>HTA1..N14~</v>
          </cell>
        </row>
        <row r="4">
          <cell r="U4" t="str">
            <v>LH{ESC}FECHA DE IMP.@|PAG. -#-~Q</v>
          </cell>
          <cell r="W4" t="str">
            <v>LH{ESC}FECHA DE IMP.@|PAG. -#-~Q</v>
          </cell>
        </row>
        <row r="5">
          <cell r="U5" t="str">
            <v>AA</v>
          </cell>
          <cell r="W5" t="str">
            <v>AA</v>
          </cell>
        </row>
        <row r="6">
          <cell r="S6" t="str">
            <v>{goto}G15~</v>
          </cell>
          <cell r="U6" t="str">
            <v>C2~</v>
          </cell>
          <cell r="W6" t="str">
            <v>C1~</v>
          </cell>
        </row>
        <row r="7">
          <cell r="U7" t="str">
            <v>S</v>
          </cell>
          <cell r="W7" t="str">
            <v>S</v>
          </cell>
        </row>
        <row r="8">
          <cell r="U8" t="str">
            <v>Q</v>
          </cell>
          <cell r="W8" t="str">
            <v>Q</v>
          </cell>
        </row>
        <row r="11">
          <cell r="U11" t="str">
            <v>/PBA98..N132~</v>
          </cell>
          <cell r="W11" t="str">
            <v>/PBA98..N132~</v>
          </cell>
        </row>
        <row r="12">
          <cell r="U12" t="str">
            <v>HTA1..M11~</v>
          </cell>
          <cell r="W12" t="str">
            <v>HTA1..M11~</v>
          </cell>
        </row>
        <row r="13">
          <cell r="U13" t="str">
            <v>LH{ESC}FECHA DE IMP.@|PAG. -5-~Q</v>
          </cell>
          <cell r="W13" t="str">
            <v>LH{ESC}FECHA DE IMP.@|PAG. -5-~Q</v>
          </cell>
        </row>
        <row r="14">
          <cell r="U14" t="str">
            <v>AA</v>
          </cell>
          <cell r="W14" t="str">
            <v>AF</v>
          </cell>
        </row>
        <row r="15">
          <cell r="U15" t="str">
            <v>C2~</v>
          </cell>
          <cell r="W15" t="str">
            <v>AA</v>
          </cell>
        </row>
        <row r="16">
          <cell r="U16" t="str">
            <v>S</v>
          </cell>
          <cell r="W16" t="str">
            <v>C1~</v>
          </cell>
        </row>
        <row r="17">
          <cell r="U17" t="str">
            <v>Q</v>
          </cell>
          <cell r="W17" t="str">
            <v>S</v>
          </cell>
        </row>
        <row r="18">
          <cell r="W18" t="str">
            <v>AF</v>
          </cell>
        </row>
        <row r="244">
          <cell r="W244" t="str">
            <v>Q</v>
          </cell>
        </row>
        <row r="378">
          <cell r="S378" t="str">
            <v>ING. LEANDRO JIMENEZ</v>
          </cell>
          <cell r="U378" t="str">
            <v>ARQ. ESTHER REYES</v>
          </cell>
        </row>
        <row r="379">
          <cell r="S379" t="str">
            <v>ING. MANUEL FELIZ</v>
          </cell>
          <cell r="U379" t="str">
            <v>ING. JOSELINE ACOSTA</v>
          </cell>
        </row>
        <row r="380">
          <cell r="S380" t="str">
            <v>ING. PEDRO MENDOZA REGALADO</v>
          </cell>
          <cell r="U380" t="str">
            <v>ING. EMILIANO MARTINEZ</v>
          </cell>
        </row>
        <row r="381">
          <cell r="S381" t="str">
            <v>ING. IGNACIO SORIANO III-B</v>
          </cell>
          <cell r="U381" t="str">
            <v>AUX. ING. YDELKY AMARANTE</v>
          </cell>
        </row>
        <row r="382">
          <cell r="S382" t="str">
            <v>ING. JUAN RAMON CRUZ</v>
          </cell>
          <cell r="U382" t="str">
            <v>ING. AMELIA SILVERIO</v>
          </cell>
        </row>
        <row r="383">
          <cell r="S383" t="str">
            <v>ING. JESUS DANIEL</v>
          </cell>
          <cell r="U383" t="str">
            <v>ING. MINERVA CABRERA</v>
          </cell>
        </row>
        <row r="384">
          <cell r="S384" t="str">
            <v>ING. LUIS RAMIREZ</v>
          </cell>
          <cell r="U384" t="str">
            <v>ARQ. IRIS CUETO</v>
          </cell>
        </row>
        <row r="385">
          <cell r="S385" t="str">
            <v>ING. GUILLERMO JIMENEZ</v>
          </cell>
          <cell r="U385" t="str">
            <v>ING. ZAIDA MAURICIO</v>
          </cell>
        </row>
        <row r="386">
          <cell r="S386" t="str">
            <v>ING. RAMON CRUZ</v>
          </cell>
          <cell r="U386" t="str">
            <v>ING. FELIX PEREZ</v>
          </cell>
        </row>
        <row r="387">
          <cell r="S387" t="str">
            <v>ING. PEDRO  MARTE</v>
          </cell>
          <cell r="U387" t="str">
            <v>ING. MARCOS PANIAGUA</v>
          </cell>
        </row>
        <row r="388">
          <cell r="S388" t="str">
            <v>ING. ROMAN RAMIREZ</v>
          </cell>
          <cell r="U388" t="str">
            <v>ING. DARWIN MEDOS</v>
          </cell>
        </row>
        <row r="389">
          <cell r="S389" t="str">
            <v>ING. VIRGILIO SANTANA</v>
          </cell>
          <cell r="U389" t="str">
            <v>ING. VILMA ALVAREZ</v>
          </cell>
        </row>
        <row r="390">
          <cell r="S390" t="str">
            <v>ING.  FEDERICO TERRERO</v>
          </cell>
          <cell r="U390" t="str">
            <v>ING. WENDYS NOVAS</v>
          </cell>
        </row>
        <row r="391">
          <cell r="S391" t="str">
            <v>ING. CIRIACO LOPEZ</v>
          </cell>
          <cell r="U391" t="str">
            <v>ING. KATHERYS CRUZ</v>
          </cell>
        </row>
      </sheetData>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s>
    <sheetDataSet>
      <sheetData sheetId="0" refreshError="1"/>
      <sheetData sheetId="1" refreshError="1"/>
      <sheetData sheetId="2" refreshError="1"/>
      <sheetData sheetId="3"/>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sheetData sheetId="33">
        <row r="4">
          <cell r="A4" t="str">
            <v>Id.</v>
          </cell>
        </row>
      </sheetData>
      <sheetData sheetId="34"/>
      <sheetData sheetId="35"/>
      <sheetData sheetId="36"/>
      <sheetData sheetId="37"/>
      <sheetData sheetId="38"/>
      <sheetData sheetId="39"/>
      <sheetData sheetId="40"/>
      <sheetData sheetId="41">
        <row r="4">
          <cell r="A4" t="str">
            <v>Id.</v>
          </cell>
        </row>
      </sheetData>
      <sheetData sheetId="42"/>
      <sheetData sheetId="43">
        <row r="4">
          <cell r="A4" t="str">
            <v>Id.</v>
          </cell>
        </row>
      </sheetData>
      <sheetData sheetId="44"/>
      <sheetData sheetId="45"/>
      <sheetData sheetId="46"/>
      <sheetData sheetId="47"/>
      <sheetData sheetId="48"/>
      <sheetData sheetId="49"/>
      <sheetData sheetId="50"/>
      <sheetData sheetId="51">
        <row r="4">
          <cell r="A4" t="str">
            <v>Id.</v>
          </cell>
        </row>
      </sheetData>
      <sheetData sheetId="52"/>
      <sheetData sheetId="53">
        <row r="4">
          <cell r="A4" t="str">
            <v>Id.</v>
          </cell>
        </row>
      </sheetData>
      <sheetData sheetId="54"/>
      <sheetData sheetId="55"/>
      <sheetData sheetId="56"/>
      <sheetData sheetId="57"/>
      <sheetData sheetId="58"/>
      <sheetData sheetId="59"/>
      <sheetData sheetId="60"/>
      <sheetData sheetId="61">
        <row r="4">
          <cell r="A4" t="str">
            <v>Id.</v>
          </cell>
        </row>
      </sheetData>
      <sheetData sheetId="62"/>
      <sheetData sheetId="63">
        <row r="4">
          <cell r="A4" t="str">
            <v>Id.</v>
          </cell>
        </row>
      </sheetData>
      <sheetData sheetId="64"/>
      <sheetData sheetId="65"/>
      <sheetData sheetId="66"/>
      <sheetData sheetId="67"/>
      <sheetData sheetId="68"/>
      <sheetData sheetId="69"/>
      <sheetData sheetId="7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s>
    <sheetDataSet>
      <sheetData sheetId="0"/>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 val="CRONOGRAMA FISICO FINANCIERO"/>
    </sheetNames>
    <sheetDataSet>
      <sheetData sheetId="0">
        <row r="3">
          <cell r="D3">
            <v>1352</v>
          </cell>
        </row>
      </sheetData>
      <sheetData sheetId="1">
        <row r="3">
          <cell r="B3">
            <v>830</v>
          </cell>
        </row>
      </sheetData>
      <sheetData sheetId="2">
        <row r="239">
          <cell r="E239">
            <v>2690.8249815051054</v>
          </cell>
        </row>
      </sheetData>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C"/>
      <sheetName val="POLIETILENO"/>
      <sheetName val="Analisis formato"/>
      <sheetName val="REGISTROS DE LADRILLOS Y H.A. "/>
      <sheetName val="ANCLAJES DE H.A."/>
      <sheetName val=" MOVIMIENTO DE TIERRA EQUIP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s>
    <sheetDataSet>
      <sheetData sheetId="0" refreshError="1"/>
      <sheetData sheetId="1"/>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s>
    <sheetDataSet>
      <sheetData sheetId="0"/>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s>
    <sheetDataSet>
      <sheetData sheetId="0" refreshError="1">
        <row r="9">
          <cell r="C9">
            <v>1525</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0"/>
  <sheetViews>
    <sheetView showGridLines="0" showZeros="0" tabSelected="1" view="pageBreakPreview" zoomScaleSheetLayoutView="100" workbookViewId="0">
      <selection activeCell="C15" sqref="C15"/>
    </sheetView>
  </sheetViews>
  <sheetFormatPr baseColWidth="10" defaultColWidth="9.140625" defaultRowHeight="11.25" x14ac:dyDescent="0.2"/>
  <cols>
    <col min="1" max="1" width="6.5703125" style="3" customWidth="1"/>
    <col min="2" max="2" width="58.7109375" style="1" customWidth="1"/>
    <col min="3" max="3" width="9.42578125" style="4" customWidth="1"/>
    <col min="4" max="4" width="5.85546875" style="5" customWidth="1"/>
    <col min="5" max="5" width="12.42578125" style="4" customWidth="1"/>
    <col min="6" max="6" width="14.42578125" style="5" customWidth="1"/>
    <col min="7" max="7" width="10.28515625" style="1" bestFit="1" customWidth="1"/>
    <col min="8" max="16384" width="9.140625" style="1"/>
  </cols>
  <sheetData>
    <row r="1" spans="1:6" ht="12.75" x14ac:dyDescent="0.2">
      <c r="A1" s="321"/>
      <c r="B1" s="321"/>
      <c r="C1" s="321"/>
      <c r="D1" s="321"/>
      <c r="E1" s="321"/>
      <c r="F1" s="321"/>
    </row>
    <row r="2" spans="1:6" ht="12.75" x14ac:dyDescent="0.2">
      <c r="A2" s="321"/>
      <c r="B2" s="321"/>
      <c r="C2" s="321"/>
      <c r="D2" s="321"/>
      <c r="E2" s="321"/>
      <c r="F2" s="321"/>
    </row>
    <row r="3" spans="1:6" ht="12.75" x14ac:dyDescent="0.2">
      <c r="A3" s="321"/>
      <c r="B3" s="321"/>
      <c r="C3" s="321"/>
      <c r="D3" s="321"/>
      <c r="E3" s="321"/>
      <c r="F3" s="321"/>
    </row>
    <row r="4" spans="1:6" ht="12.75" x14ac:dyDescent="0.2">
      <c r="A4" s="321"/>
      <c r="B4" s="321"/>
      <c r="C4" s="321"/>
      <c r="D4" s="321"/>
      <c r="E4" s="321"/>
      <c r="F4" s="321"/>
    </row>
    <row r="5" spans="1:6" ht="6" customHeight="1" x14ac:dyDescent="0.2">
      <c r="A5" s="41"/>
      <c r="B5" s="41"/>
      <c r="C5" s="41"/>
      <c r="D5" s="41"/>
      <c r="E5" s="41"/>
      <c r="F5" s="41"/>
    </row>
    <row r="6" spans="1:6" ht="12.75" x14ac:dyDescent="0.2">
      <c r="A6" s="40"/>
      <c r="B6" s="7"/>
      <c r="C6" s="21"/>
      <c r="D6" s="7"/>
      <c r="E6" s="21"/>
      <c r="F6" s="21"/>
    </row>
    <row r="7" spans="1:6" ht="12" customHeight="1" x14ac:dyDescent="0.2">
      <c r="A7" s="322" t="s">
        <v>210</v>
      </c>
      <c r="B7" s="323"/>
      <c r="C7" s="323"/>
      <c r="D7" s="323"/>
      <c r="E7" s="323"/>
      <c r="F7" s="323"/>
    </row>
    <row r="8" spans="1:6" ht="12" customHeight="1" x14ac:dyDescent="0.2">
      <c r="A8" s="320" t="s">
        <v>40</v>
      </c>
      <c r="B8" s="320"/>
      <c r="C8" s="21"/>
      <c r="D8" s="7"/>
      <c r="E8" s="21" t="s">
        <v>88</v>
      </c>
      <c r="F8" s="21"/>
    </row>
    <row r="9" spans="1:6" s="2" customFormat="1" ht="6.75" customHeight="1" x14ac:dyDescent="0.2">
      <c r="A9" s="324"/>
      <c r="B9" s="324"/>
      <c r="C9" s="324"/>
      <c r="D9" s="324"/>
      <c r="E9" s="324"/>
      <c r="F9" s="324"/>
    </row>
    <row r="10" spans="1:6" s="23" customFormat="1" ht="12" customHeight="1" x14ac:dyDescent="0.2">
      <c r="A10" s="35" t="s">
        <v>0</v>
      </c>
      <c r="B10" s="36" t="s">
        <v>4</v>
      </c>
      <c r="C10" s="37" t="s">
        <v>5</v>
      </c>
      <c r="D10" s="36" t="s">
        <v>6</v>
      </c>
      <c r="E10" s="37" t="s">
        <v>1</v>
      </c>
      <c r="F10" s="37" t="s">
        <v>2</v>
      </c>
    </row>
    <row r="11" spans="1:6" s="2" customFormat="1" ht="12.75" x14ac:dyDescent="0.2">
      <c r="A11" s="22"/>
      <c r="B11" s="10"/>
      <c r="C11" s="25"/>
      <c r="D11" s="27"/>
      <c r="E11" s="24"/>
      <c r="F11" s="279"/>
    </row>
    <row r="12" spans="1:6" s="8" customFormat="1" ht="12.75" customHeight="1" x14ac:dyDescent="0.2">
      <c r="A12" s="117" t="s">
        <v>3</v>
      </c>
      <c r="B12" s="118" t="s">
        <v>141</v>
      </c>
      <c r="C12" s="119"/>
      <c r="D12" s="120"/>
      <c r="E12" s="48"/>
      <c r="F12" s="280"/>
    </row>
    <row r="13" spans="1:6" s="8" customFormat="1" ht="12.75" customHeight="1" x14ac:dyDescent="0.2">
      <c r="A13" s="121"/>
      <c r="B13" s="118"/>
      <c r="C13" s="119"/>
      <c r="D13" s="120"/>
      <c r="E13" s="48"/>
      <c r="F13" s="280"/>
    </row>
    <row r="14" spans="1:6" s="8" customFormat="1" ht="12.75" customHeight="1" x14ac:dyDescent="0.2">
      <c r="A14" s="122" t="s">
        <v>139</v>
      </c>
      <c r="B14" s="123" t="s">
        <v>142</v>
      </c>
      <c r="C14" s="124"/>
      <c r="D14" s="38"/>
      <c r="E14" s="49"/>
      <c r="F14" s="281"/>
    </row>
    <row r="15" spans="1:6" s="8" customFormat="1" ht="12.75" customHeight="1" x14ac:dyDescent="0.2">
      <c r="A15" s="125">
        <v>1</v>
      </c>
      <c r="B15" s="126" t="s">
        <v>89</v>
      </c>
      <c r="C15" s="127">
        <v>2</v>
      </c>
      <c r="D15" s="128" t="s">
        <v>13</v>
      </c>
      <c r="E15" s="51"/>
      <c r="F15" s="282">
        <f t="shared" ref="F15:F30" si="0">ROUND(C15*E15,2)</f>
        <v>0</v>
      </c>
    </row>
    <row r="16" spans="1:6" s="8" customFormat="1" ht="12.75" customHeight="1" x14ac:dyDescent="0.2">
      <c r="A16" s="125">
        <f>+A15+1</f>
        <v>2</v>
      </c>
      <c r="B16" s="126" t="s">
        <v>50</v>
      </c>
      <c r="C16" s="129">
        <v>2</v>
      </c>
      <c r="D16" s="128" t="s">
        <v>13</v>
      </c>
      <c r="E16" s="52"/>
      <c r="F16" s="282">
        <f>ROUND(C16*E16,2)</f>
        <v>0</v>
      </c>
    </row>
    <row r="17" spans="1:6" s="8" customFormat="1" ht="12.75" customHeight="1" x14ac:dyDescent="0.2">
      <c r="A17" s="125">
        <f t="shared" ref="A17:A30" si="1">+A16+1</f>
        <v>3</v>
      </c>
      <c r="B17" s="126" t="s">
        <v>38</v>
      </c>
      <c r="C17" s="130">
        <v>2</v>
      </c>
      <c r="D17" s="131" t="s">
        <v>14</v>
      </c>
      <c r="E17" s="53"/>
      <c r="F17" s="282">
        <f t="shared" si="0"/>
        <v>0</v>
      </c>
    </row>
    <row r="18" spans="1:6" s="8" customFormat="1" ht="12.75" customHeight="1" x14ac:dyDescent="0.2">
      <c r="A18" s="125">
        <f t="shared" si="1"/>
        <v>4</v>
      </c>
      <c r="B18" s="126" t="s">
        <v>17</v>
      </c>
      <c r="C18" s="130">
        <v>1</v>
      </c>
      <c r="D18" s="128" t="s">
        <v>13</v>
      </c>
      <c r="E18" s="53"/>
      <c r="F18" s="282">
        <f t="shared" si="0"/>
        <v>0</v>
      </c>
    </row>
    <row r="19" spans="1:6" s="8" customFormat="1" ht="12.75" customHeight="1" x14ac:dyDescent="0.2">
      <c r="A19" s="125">
        <f t="shared" si="1"/>
        <v>5</v>
      </c>
      <c r="B19" s="126" t="s">
        <v>18</v>
      </c>
      <c r="C19" s="132">
        <v>2</v>
      </c>
      <c r="D19" s="131" t="s">
        <v>14</v>
      </c>
      <c r="E19" s="52"/>
      <c r="F19" s="282">
        <f t="shared" si="0"/>
        <v>0</v>
      </c>
    </row>
    <row r="20" spans="1:6" s="8" customFormat="1" ht="12.75" customHeight="1" x14ac:dyDescent="0.2">
      <c r="A20" s="125">
        <f t="shared" si="1"/>
        <v>6</v>
      </c>
      <c r="B20" s="126" t="s">
        <v>74</v>
      </c>
      <c r="C20" s="132">
        <v>1</v>
      </c>
      <c r="D20" s="131" t="s">
        <v>14</v>
      </c>
      <c r="E20" s="52"/>
      <c r="F20" s="282">
        <f t="shared" si="0"/>
        <v>0</v>
      </c>
    </row>
    <row r="21" spans="1:6" s="8" customFormat="1" ht="25.5" x14ac:dyDescent="0.2">
      <c r="A21" s="125">
        <f t="shared" si="1"/>
        <v>7</v>
      </c>
      <c r="B21" s="126" t="s">
        <v>68</v>
      </c>
      <c r="C21" s="133">
        <v>1</v>
      </c>
      <c r="D21" s="128" t="s">
        <v>14</v>
      </c>
      <c r="E21" s="55"/>
      <c r="F21" s="283">
        <f t="shared" si="0"/>
        <v>0</v>
      </c>
    </row>
    <row r="22" spans="1:6" s="8" customFormat="1" ht="12.75" customHeight="1" x14ac:dyDescent="0.2">
      <c r="A22" s="125">
        <f t="shared" si="1"/>
        <v>8</v>
      </c>
      <c r="B22" s="126" t="s">
        <v>52</v>
      </c>
      <c r="C22" s="130">
        <v>3</v>
      </c>
      <c r="D22" s="128" t="s">
        <v>13</v>
      </c>
      <c r="E22" s="56"/>
      <c r="F22" s="282">
        <f t="shared" si="0"/>
        <v>0</v>
      </c>
    </row>
    <row r="23" spans="1:6" s="8" customFormat="1" ht="12.75" customHeight="1" x14ac:dyDescent="0.2">
      <c r="A23" s="125">
        <f t="shared" si="1"/>
        <v>9</v>
      </c>
      <c r="B23" s="126" t="s">
        <v>53</v>
      </c>
      <c r="C23" s="130">
        <v>3</v>
      </c>
      <c r="D23" s="128" t="s">
        <v>13</v>
      </c>
      <c r="E23" s="57"/>
      <c r="F23" s="282">
        <f t="shared" si="0"/>
        <v>0</v>
      </c>
    </row>
    <row r="24" spans="1:6" s="8" customFormat="1" ht="12.75" customHeight="1" x14ac:dyDescent="0.2">
      <c r="A24" s="125">
        <f t="shared" si="1"/>
        <v>10</v>
      </c>
      <c r="B24" s="126" t="s">
        <v>55</v>
      </c>
      <c r="C24" s="130">
        <v>3</v>
      </c>
      <c r="D24" s="128" t="s">
        <v>13</v>
      </c>
      <c r="E24" s="53"/>
      <c r="F24" s="282">
        <f t="shared" si="0"/>
        <v>0</v>
      </c>
    </row>
    <row r="25" spans="1:6" s="8" customFormat="1" ht="12.75" customHeight="1" x14ac:dyDescent="0.2">
      <c r="A25" s="125">
        <f t="shared" si="1"/>
        <v>11</v>
      </c>
      <c r="B25" s="126" t="s">
        <v>54</v>
      </c>
      <c r="C25" s="133">
        <v>3</v>
      </c>
      <c r="D25" s="128" t="s">
        <v>14</v>
      </c>
      <c r="E25" s="53"/>
      <c r="F25" s="282">
        <f t="shared" si="0"/>
        <v>0</v>
      </c>
    </row>
    <row r="26" spans="1:6" s="8" customFormat="1" ht="12.75" customHeight="1" x14ac:dyDescent="0.2">
      <c r="A26" s="125">
        <f t="shared" si="1"/>
        <v>12</v>
      </c>
      <c r="B26" s="126" t="s">
        <v>90</v>
      </c>
      <c r="C26" s="133">
        <v>200</v>
      </c>
      <c r="D26" s="128" t="s">
        <v>67</v>
      </c>
      <c r="E26" s="53"/>
      <c r="F26" s="282">
        <f t="shared" si="0"/>
        <v>0</v>
      </c>
    </row>
    <row r="27" spans="1:6" s="8" customFormat="1" ht="12.75" customHeight="1" x14ac:dyDescent="0.2">
      <c r="A27" s="125">
        <f t="shared" si="1"/>
        <v>13</v>
      </c>
      <c r="B27" s="126" t="s">
        <v>19</v>
      </c>
      <c r="C27" s="124">
        <v>1</v>
      </c>
      <c r="D27" s="131" t="s">
        <v>14</v>
      </c>
      <c r="E27" s="55"/>
      <c r="F27" s="282">
        <f t="shared" si="0"/>
        <v>0</v>
      </c>
    </row>
    <row r="28" spans="1:6" s="8" customFormat="1" ht="12.75" customHeight="1" x14ac:dyDescent="0.2">
      <c r="A28" s="125">
        <f t="shared" si="1"/>
        <v>14</v>
      </c>
      <c r="B28" s="134" t="s">
        <v>20</v>
      </c>
      <c r="C28" s="32">
        <v>2</v>
      </c>
      <c r="D28" s="128" t="s">
        <v>14</v>
      </c>
      <c r="E28" s="58"/>
      <c r="F28" s="282">
        <f t="shared" si="0"/>
        <v>0</v>
      </c>
    </row>
    <row r="29" spans="1:6" s="8" customFormat="1" ht="12.75" customHeight="1" x14ac:dyDescent="0.2">
      <c r="A29" s="125">
        <f t="shared" si="1"/>
        <v>15</v>
      </c>
      <c r="B29" s="135" t="s">
        <v>21</v>
      </c>
      <c r="C29" s="136">
        <v>2</v>
      </c>
      <c r="D29" s="131" t="s">
        <v>14</v>
      </c>
      <c r="E29" s="59"/>
      <c r="F29" s="282">
        <f t="shared" si="0"/>
        <v>0</v>
      </c>
    </row>
    <row r="30" spans="1:6" s="8" customFormat="1" ht="12.75" customHeight="1" x14ac:dyDescent="0.2">
      <c r="A30" s="125">
        <f t="shared" si="1"/>
        <v>16</v>
      </c>
      <c r="B30" s="126" t="s">
        <v>22</v>
      </c>
      <c r="C30" s="124">
        <v>2</v>
      </c>
      <c r="D30" s="128" t="s">
        <v>14</v>
      </c>
      <c r="E30" s="60"/>
      <c r="F30" s="282">
        <f t="shared" si="0"/>
        <v>0</v>
      </c>
    </row>
    <row r="31" spans="1:6" s="8" customFormat="1" ht="12.75" customHeight="1" x14ac:dyDescent="0.2">
      <c r="A31" s="137"/>
      <c r="B31" s="138" t="s">
        <v>140</v>
      </c>
      <c r="C31" s="139"/>
      <c r="D31" s="140"/>
      <c r="E31" s="61"/>
      <c r="F31" s="284">
        <f>ROUND(SUM(F15:F30),2)</f>
        <v>0</v>
      </c>
    </row>
    <row r="32" spans="1:6" s="8" customFormat="1" ht="12.75" customHeight="1" x14ac:dyDescent="0.2">
      <c r="A32" s="141"/>
      <c r="B32" s="142"/>
      <c r="C32" s="124"/>
      <c r="D32" s="38"/>
      <c r="E32" s="49"/>
      <c r="F32" s="281"/>
    </row>
    <row r="33" spans="1:6" s="8" customFormat="1" ht="12.75" customHeight="1" x14ac:dyDescent="0.2">
      <c r="A33" s="122" t="s">
        <v>144</v>
      </c>
      <c r="B33" s="143" t="s">
        <v>143</v>
      </c>
      <c r="C33" s="144"/>
      <c r="D33" s="145"/>
      <c r="E33" s="62"/>
      <c r="F33" s="285"/>
    </row>
    <row r="34" spans="1:6" s="8" customFormat="1" ht="37.5" customHeight="1" x14ac:dyDescent="0.2">
      <c r="A34" s="146">
        <v>1</v>
      </c>
      <c r="B34" s="126" t="s">
        <v>56</v>
      </c>
      <c r="C34" s="147">
        <v>22</v>
      </c>
      <c r="D34" s="148" t="s">
        <v>10</v>
      </c>
      <c r="E34" s="28"/>
      <c r="F34" s="147">
        <f t="shared" ref="F34:F40" si="2">ROUND(C34*E34,2)</f>
        <v>0</v>
      </c>
    </row>
    <row r="35" spans="1:6" s="8" customFormat="1" ht="50.25" customHeight="1" x14ac:dyDescent="0.2">
      <c r="A35" s="146">
        <f>+A34+1</f>
        <v>2</v>
      </c>
      <c r="B35" s="126" t="s">
        <v>69</v>
      </c>
      <c r="C35" s="147">
        <v>14</v>
      </c>
      <c r="D35" s="148" t="s">
        <v>10</v>
      </c>
      <c r="E35" s="28"/>
      <c r="F35" s="147">
        <f t="shared" si="2"/>
        <v>0</v>
      </c>
    </row>
    <row r="36" spans="1:6" s="8" customFormat="1" ht="52.5" customHeight="1" x14ac:dyDescent="0.2">
      <c r="A36" s="146">
        <f t="shared" ref="A36:A41" si="3">+A35+1</f>
        <v>3</v>
      </c>
      <c r="B36" s="126" t="s">
        <v>70</v>
      </c>
      <c r="C36" s="147">
        <v>4</v>
      </c>
      <c r="D36" s="148" t="s">
        <v>10</v>
      </c>
      <c r="E36" s="28"/>
      <c r="F36" s="147">
        <f t="shared" si="2"/>
        <v>0</v>
      </c>
    </row>
    <row r="37" spans="1:6" s="8" customFormat="1" ht="51" customHeight="1" x14ac:dyDescent="0.2">
      <c r="A37" s="146">
        <f t="shared" si="3"/>
        <v>4</v>
      </c>
      <c r="B37" s="126" t="s">
        <v>71</v>
      </c>
      <c r="C37" s="147">
        <v>22</v>
      </c>
      <c r="D37" s="148" t="s">
        <v>10</v>
      </c>
      <c r="E37" s="28"/>
      <c r="F37" s="147">
        <f t="shared" si="2"/>
        <v>0</v>
      </c>
    </row>
    <row r="38" spans="1:6" s="8" customFormat="1" ht="12.75" customHeight="1" x14ac:dyDescent="0.2">
      <c r="A38" s="146">
        <f t="shared" si="3"/>
        <v>5</v>
      </c>
      <c r="B38" s="126" t="s">
        <v>58</v>
      </c>
      <c r="C38" s="149">
        <v>1</v>
      </c>
      <c r="D38" s="128" t="s">
        <v>14</v>
      </c>
      <c r="E38" s="63"/>
      <c r="F38" s="286">
        <f t="shared" si="2"/>
        <v>0</v>
      </c>
    </row>
    <row r="39" spans="1:6" s="8" customFormat="1" ht="12.75" customHeight="1" x14ac:dyDescent="0.2">
      <c r="A39" s="146">
        <f t="shared" si="3"/>
        <v>6</v>
      </c>
      <c r="B39" s="126" t="s">
        <v>23</v>
      </c>
      <c r="C39" s="149">
        <v>1</v>
      </c>
      <c r="D39" s="131" t="s">
        <v>14</v>
      </c>
      <c r="E39" s="64"/>
      <c r="F39" s="286">
        <f t="shared" si="2"/>
        <v>0</v>
      </c>
    </row>
    <row r="40" spans="1:6" s="8" customFormat="1" ht="12.75" customHeight="1" x14ac:dyDescent="0.2">
      <c r="A40" s="146">
        <f t="shared" si="3"/>
        <v>7</v>
      </c>
      <c r="B40" s="134" t="s">
        <v>73</v>
      </c>
      <c r="C40" s="29">
        <v>1</v>
      </c>
      <c r="D40" s="30" t="s">
        <v>14</v>
      </c>
      <c r="E40" s="65"/>
      <c r="F40" s="287">
        <f t="shared" si="2"/>
        <v>0</v>
      </c>
    </row>
    <row r="41" spans="1:6" s="8" customFormat="1" ht="12.75" customHeight="1" x14ac:dyDescent="0.2">
      <c r="A41" s="146">
        <f t="shared" si="3"/>
        <v>8</v>
      </c>
      <c r="B41" s="150" t="s">
        <v>87</v>
      </c>
      <c r="C41" s="151">
        <v>1</v>
      </c>
      <c r="D41" s="152" t="s">
        <v>14</v>
      </c>
      <c r="E41" s="51"/>
      <c r="F41" s="288">
        <f t="shared" ref="F41" si="4">C41*E41</f>
        <v>0</v>
      </c>
    </row>
    <row r="42" spans="1:6" s="8" customFormat="1" ht="12.75" customHeight="1" x14ac:dyDescent="0.2">
      <c r="A42" s="137"/>
      <c r="B42" s="138" t="s">
        <v>145</v>
      </c>
      <c r="C42" s="139"/>
      <c r="D42" s="140"/>
      <c r="E42" s="61"/>
      <c r="F42" s="284">
        <f>ROUND(SUM(F34:F41),2)</f>
        <v>0</v>
      </c>
    </row>
    <row r="43" spans="1:6" s="8" customFormat="1" ht="12.75" customHeight="1" x14ac:dyDescent="0.2">
      <c r="A43" s="141"/>
      <c r="B43" s="142"/>
      <c r="C43" s="124"/>
      <c r="D43" s="38"/>
      <c r="E43" s="49"/>
      <c r="F43" s="281"/>
    </row>
    <row r="44" spans="1:6" s="8" customFormat="1" ht="12.75" customHeight="1" x14ac:dyDescent="0.2">
      <c r="A44" s="122" t="s">
        <v>146</v>
      </c>
      <c r="B44" s="143" t="s">
        <v>148</v>
      </c>
      <c r="C44" s="144"/>
      <c r="D44" s="145"/>
      <c r="E44" s="62"/>
      <c r="F44" s="285"/>
    </row>
    <row r="45" spans="1:6" s="8" customFormat="1" ht="40.5" customHeight="1" x14ac:dyDescent="0.2">
      <c r="A45" s="153">
        <v>1</v>
      </c>
      <c r="B45" s="126" t="s">
        <v>46</v>
      </c>
      <c r="C45" s="149">
        <v>1</v>
      </c>
      <c r="D45" s="154" t="s">
        <v>14</v>
      </c>
      <c r="E45" s="64"/>
      <c r="F45" s="289">
        <f t="shared" ref="F45:F56" si="5">ROUND(C45*E45,2)</f>
        <v>0</v>
      </c>
    </row>
    <row r="46" spans="1:6" s="8" customFormat="1" ht="12.75" customHeight="1" x14ac:dyDescent="0.2">
      <c r="A46" s="153">
        <f>+A45+1</f>
        <v>2</v>
      </c>
      <c r="B46" s="126" t="s">
        <v>24</v>
      </c>
      <c r="C46" s="155">
        <v>1</v>
      </c>
      <c r="D46" s="128" t="s">
        <v>14</v>
      </c>
      <c r="E46" s="66"/>
      <c r="F46" s="289">
        <f t="shared" si="5"/>
        <v>0</v>
      </c>
    </row>
    <row r="47" spans="1:6" s="8" customFormat="1" ht="12.75" customHeight="1" x14ac:dyDescent="0.2">
      <c r="A47" s="153">
        <f t="shared" ref="A47:A62" si="6">+A46+1</f>
        <v>3</v>
      </c>
      <c r="B47" s="126" t="s">
        <v>47</v>
      </c>
      <c r="C47" s="155">
        <v>1</v>
      </c>
      <c r="D47" s="128" t="s">
        <v>14</v>
      </c>
      <c r="E47" s="67"/>
      <c r="F47" s="289">
        <f t="shared" si="5"/>
        <v>0</v>
      </c>
    </row>
    <row r="48" spans="1:6" s="8" customFormat="1" ht="12.75" customHeight="1" x14ac:dyDescent="0.2">
      <c r="A48" s="156">
        <f t="shared" si="6"/>
        <v>4</v>
      </c>
      <c r="B48" s="157" t="s">
        <v>78</v>
      </c>
      <c r="C48" s="158">
        <v>2</v>
      </c>
      <c r="D48" s="159" t="s">
        <v>14</v>
      </c>
      <c r="E48" s="68"/>
      <c r="F48" s="290">
        <f t="shared" si="5"/>
        <v>0</v>
      </c>
    </row>
    <row r="49" spans="1:6" s="8" customFormat="1" ht="12.75" customHeight="1" x14ac:dyDescent="0.2">
      <c r="A49" s="153">
        <f t="shared" si="6"/>
        <v>5</v>
      </c>
      <c r="B49" s="126" t="s">
        <v>77</v>
      </c>
      <c r="C49" s="149">
        <v>1</v>
      </c>
      <c r="D49" s="128" t="s">
        <v>14</v>
      </c>
      <c r="E49" s="69"/>
      <c r="F49" s="289">
        <f t="shared" si="5"/>
        <v>0</v>
      </c>
    </row>
    <row r="50" spans="1:6" s="8" customFormat="1" ht="12.75" customHeight="1" x14ac:dyDescent="0.2">
      <c r="A50" s="153">
        <f t="shared" si="6"/>
        <v>6</v>
      </c>
      <c r="B50" s="126" t="s">
        <v>83</v>
      </c>
      <c r="C50" s="149">
        <v>1</v>
      </c>
      <c r="D50" s="128" t="s">
        <v>14</v>
      </c>
      <c r="E50" s="69"/>
      <c r="F50" s="289">
        <f t="shared" si="5"/>
        <v>0</v>
      </c>
    </row>
    <row r="51" spans="1:6" s="8" customFormat="1" ht="12.75" customHeight="1" x14ac:dyDescent="0.2">
      <c r="A51" s="153">
        <f t="shared" si="6"/>
        <v>7</v>
      </c>
      <c r="B51" s="126" t="s">
        <v>79</v>
      </c>
      <c r="C51" s="160">
        <v>1</v>
      </c>
      <c r="D51" s="128" t="s">
        <v>14</v>
      </c>
      <c r="E51" s="70"/>
      <c r="F51" s="291">
        <f t="shared" si="5"/>
        <v>0</v>
      </c>
    </row>
    <row r="52" spans="1:6" s="8" customFormat="1" ht="12.75" customHeight="1" x14ac:dyDescent="0.2">
      <c r="A52" s="153">
        <f t="shared" si="6"/>
        <v>8</v>
      </c>
      <c r="B52" s="126" t="s">
        <v>80</v>
      </c>
      <c r="C52" s="155">
        <v>1</v>
      </c>
      <c r="D52" s="128" t="s">
        <v>14</v>
      </c>
      <c r="E52" s="66"/>
      <c r="F52" s="289">
        <f t="shared" si="5"/>
        <v>0</v>
      </c>
    </row>
    <row r="53" spans="1:6" s="8" customFormat="1" ht="12.75" customHeight="1" x14ac:dyDescent="0.2">
      <c r="A53" s="153">
        <f t="shared" si="6"/>
        <v>9</v>
      </c>
      <c r="B53" s="126" t="s">
        <v>81</v>
      </c>
      <c r="C53" s="160">
        <v>1</v>
      </c>
      <c r="D53" s="128" t="s">
        <v>14</v>
      </c>
      <c r="E53" s="71"/>
      <c r="F53" s="289">
        <f t="shared" si="5"/>
        <v>0</v>
      </c>
    </row>
    <row r="54" spans="1:6" s="8" customFormat="1" ht="12.75" customHeight="1" x14ac:dyDescent="0.2">
      <c r="A54" s="153">
        <f t="shared" si="6"/>
        <v>10</v>
      </c>
      <c r="B54" s="126" t="s">
        <v>82</v>
      </c>
      <c r="C54" s="160">
        <v>1</v>
      </c>
      <c r="D54" s="128" t="s">
        <v>14</v>
      </c>
      <c r="E54" s="71"/>
      <c r="F54" s="291">
        <f t="shared" si="5"/>
        <v>0</v>
      </c>
    </row>
    <row r="55" spans="1:6" s="8" customFormat="1" ht="12.75" customHeight="1" x14ac:dyDescent="0.2">
      <c r="A55" s="153">
        <f t="shared" si="6"/>
        <v>11</v>
      </c>
      <c r="B55" s="126" t="s">
        <v>39</v>
      </c>
      <c r="C55" s="160">
        <v>1</v>
      </c>
      <c r="D55" s="128" t="s">
        <v>14</v>
      </c>
      <c r="E55" s="72"/>
      <c r="F55" s="291">
        <f t="shared" si="5"/>
        <v>0</v>
      </c>
    </row>
    <row r="56" spans="1:6" s="8" customFormat="1" ht="12.75" customHeight="1" x14ac:dyDescent="0.2">
      <c r="A56" s="153">
        <f t="shared" si="6"/>
        <v>12</v>
      </c>
      <c r="B56" s="126" t="s">
        <v>25</v>
      </c>
      <c r="C56" s="160">
        <v>1</v>
      </c>
      <c r="D56" s="128" t="s">
        <v>14</v>
      </c>
      <c r="E56" s="70"/>
      <c r="F56" s="291">
        <f t="shared" si="5"/>
        <v>0</v>
      </c>
    </row>
    <row r="57" spans="1:6" s="8" customFormat="1" ht="12.75" customHeight="1" x14ac:dyDescent="0.2">
      <c r="A57" s="153">
        <f t="shared" si="6"/>
        <v>13</v>
      </c>
      <c r="B57" s="126" t="s">
        <v>84</v>
      </c>
      <c r="C57" s="31">
        <v>1</v>
      </c>
      <c r="D57" s="128" t="s">
        <v>14</v>
      </c>
      <c r="E57" s="73"/>
      <c r="F57" s="292">
        <f>ROUND(C57*E57,2)</f>
        <v>0</v>
      </c>
    </row>
    <row r="58" spans="1:6" s="8" customFormat="1" ht="12.75" customHeight="1" x14ac:dyDescent="0.2">
      <c r="A58" s="153">
        <f t="shared" si="6"/>
        <v>14</v>
      </c>
      <c r="B58" s="126" t="s">
        <v>75</v>
      </c>
      <c r="C58" s="161">
        <v>1</v>
      </c>
      <c r="D58" s="128" t="s">
        <v>14</v>
      </c>
      <c r="E58" s="67"/>
      <c r="F58" s="293">
        <f t="shared" ref="F58:F61" si="7">ROUND(C58*E58,2)</f>
        <v>0</v>
      </c>
    </row>
    <row r="59" spans="1:6" s="8" customFormat="1" ht="12.75" customHeight="1" x14ac:dyDescent="0.2">
      <c r="A59" s="153">
        <f t="shared" si="6"/>
        <v>15</v>
      </c>
      <c r="B59" s="126" t="s">
        <v>85</v>
      </c>
      <c r="C59" s="161">
        <v>1</v>
      </c>
      <c r="D59" s="128" t="s">
        <v>14</v>
      </c>
      <c r="E59" s="67"/>
      <c r="F59" s="293">
        <f t="shared" si="7"/>
        <v>0</v>
      </c>
    </row>
    <row r="60" spans="1:6" s="8" customFormat="1" ht="12.75" customHeight="1" x14ac:dyDescent="0.2">
      <c r="A60" s="153">
        <f t="shared" si="6"/>
        <v>16</v>
      </c>
      <c r="B60" s="126" t="s">
        <v>86</v>
      </c>
      <c r="C60" s="161">
        <v>1</v>
      </c>
      <c r="D60" s="128" t="s">
        <v>14</v>
      </c>
      <c r="E60" s="67"/>
      <c r="F60" s="293">
        <f t="shared" si="7"/>
        <v>0</v>
      </c>
    </row>
    <row r="61" spans="1:6" s="8" customFormat="1" ht="12.75" customHeight="1" x14ac:dyDescent="0.2">
      <c r="A61" s="153">
        <f t="shared" si="6"/>
        <v>17</v>
      </c>
      <c r="B61" s="126" t="s">
        <v>76</v>
      </c>
      <c r="C61" s="155">
        <v>1</v>
      </c>
      <c r="D61" s="128" t="s">
        <v>14</v>
      </c>
      <c r="E61" s="66"/>
      <c r="F61" s="293">
        <f t="shared" si="7"/>
        <v>0</v>
      </c>
    </row>
    <row r="62" spans="1:6" s="8" customFormat="1" ht="12.75" customHeight="1" x14ac:dyDescent="0.2">
      <c r="A62" s="153">
        <f t="shared" si="6"/>
        <v>18</v>
      </c>
      <c r="B62" s="126" t="s">
        <v>26</v>
      </c>
      <c r="C62" s="155">
        <v>1</v>
      </c>
      <c r="D62" s="128" t="s">
        <v>14</v>
      </c>
      <c r="E62" s="66"/>
      <c r="F62" s="293">
        <f>ROUND(C62*E62,2)</f>
        <v>0</v>
      </c>
    </row>
    <row r="63" spans="1:6" s="8" customFormat="1" ht="12.75" customHeight="1" x14ac:dyDescent="0.2">
      <c r="A63" s="137"/>
      <c r="B63" s="138" t="s">
        <v>147</v>
      </c>
      <c r="C63" s="139"/>
      <c r="D63" s="140"/>
      <c r="E63" s="61"/>
      <c r="F63" s="294">
        <f>ROUND(SUM(F45:F62),2)</f>
        <v>0</v>
      </c>
    </row>
    <row r="64" spans="1:6" s="8" customFormat="1" ht="12.75" customHeight="1" x14ac:dyDescent="0.2">
      <c r="A64" s="141"/>
      <c r="B64" s="142"/>
      <c r="C64" s="124"/>
      <c r="D64" s="38"/>
      <c r="E64" s="49"/>
      <c r="F64" s="281"/>
    </row>
    <row r="65" spans="1:6" s="8" customFormat="1" ht="12.75" customHeight="1" x14ac:dyDescent="0.2">
      <c r="A65" s="162" t="s">
        <v>151</v>
      </c>
      <c r="B65" s="143" t="s">
        <v>159</v>
      </c>
      <c r="C65" s="124"/>
      <c r="D65" s="38"/>
      <c r="E65" s="49"/>
      <c r="F65" s="281"/>
    </row>
    <row r="66" spans="1:6" s="8" customFormat="1" ht="12.75" customHeight="1" x14ac:dyDescent="0.2">
      <c r="A66" s="141"/>
      <c r="B66" s="142"/>
      <c r="C66" s="124"/>
      <c r="D66" s="38"/>
      <c r="E66" s="49"/>
      <c r="F66" s="281"/>
    </row>
    <row r="67" spans="1:6" s="8" customFormat="1" ht="12.75" customHeight="1" x14ac:dyDescent="0.2">
      <c r="A67" s="163">
        <v>1</v>
      </c>
      <c r="B67" s="143" t="s">
        <v>160</v>
      </c>
      <c r="C67" s="124"/>
      <c r="D67" s="38"/>
      <c r="E67" s="49"/>
      <c r="F67" s="281"/>
    </row>
    <row r="68" spans="1:6" s="8" customFormat="1" ht="12.75" customHeight="1" x14ac:dyDescent="0.2">
      <c r="A68" s="164">
        <f>+A67+0.1</f>
        <v>1.1000000000000001</v>
      </c>
      <c r="B68" s="165" t="s">
        <v>161</v>
      </c>
      <c r="C68" s="166">
        <v>4</v>
      </c>
      <c r="D68" s="167" t="s">
        <v>162</v>
      </c>
      <c r="E68" s="74"/>
      <c r="F68" s="293">
        <f>ROUND(C68*E68,2)</f>
        <v>0</v>
      </c>
    </row>
    <row r="69" spans="1:6" s="8" customFormat="1" ht="12.75" customHeight="1" x14ac:dyDescent="0.2">
      <c r="A69" s="164">
        <f t="shared" ref="A69:A70" si="8">+A68+0.1</f>
        <v>1.2</v>
      </c>
      <c r="B69" s="165" t="s">
        <v>163</v>
      </c>
      <c r="C69" s="166">
        <v>4</v>
      </c>
      <c r="D69" s="167" t="s">
        <v>162</v>
      </c>
      <c r="E69" s="74"/>
      <c r="F69" s="293">
        <f t="shared" ref="F69:F87" si="9">ROUND(C69*E69,2)</f>
        <v>0</v>
      </c>
    </row>
    <row r="70" spans="1:6" s="8" customFormat="1" ht="12.75" customHeight="1" x14ac:dyDescent="0.2">
      <c r="A70" s="164">
        <f t="shared" si="8"/>
        <v>1.3</v>
      </c>
      <c r="B70" s="165" t="s">
        <v>179</v>
      </c>
      <c r="C70" s="166">
        <v>1</v>
      </c>
      <c r="D70" s="167" t="s">
        <v>164</v>
      </c>
      <c r="E70" s="74"/>
      <c r="F70" s="293">
        <f t="shared" si="9"/>
        <v>0</v>
      </c>
    </row>
    <row r="71" spans="1:6" s="8" customFormat="1" ht="12.75" customHeight="1" x14ac:dyDescent="0.2">
      <c r="A71" s="168"/>
      <c r="B71" s="142"/>
      <c r="C71" s="166"/>
      <c r="D71" s="167"/>
      <c r="E71" s="74"/>
      <c r="F71" s="293">
        <f t="shared" si="9"/>
        <v>0</v>
      </c>
    </row>
    <row r="72" spans="1:6" s="8" customFormat="1" ht="12.75" customHeight="1" x14ac:dyDescent="0.2">
      <c r="A72" s="163">
        <v>2</v>
      </c>
      <c r="B72" s="143" t="s">
        <v>165</v>
      </c>
      <c r="C72" s="166"/>
      <c r="D72" s="167"/>
      <c r="E72" s="74"/>
      <c r="F72" s="293">
        <f t="shared" si="9"/>
        <v>0</v>
      </c>
    </row>
    <row r="73" spans="1:6" s="8" customFormat="1" ht="12.75" customHeight="1" x14ac:dyDescent="0.2">
      <c r="A73" s="164">
        <v>2.1</v>
      </c>
      <c r="B73" s="165" t="s">
        <v>166</v>
      </c>
      <c r="C73" s="166">
        <v>2</v>
      </c>
      <c r="D73" s="167" t="s">
        <v>14</v>
      </c>
      <c r="E73" s="74"/>
      <c r="F73" s="293">
        <f t="shared" si="9"/>
        <v>0</v>
      </c>
    </row>
    <row r="74" spans="1:6" s="8" customFormat="1" ht="12.75" customHeight="1" x14ac:dyDescent="0.2">
      <c r="A74" s="168"/>
      <c r="B74" s="142"/>
      <c r="C74" s="166"/>
      <c r="D74" s="167"/>
      <c r="E74" s="74"/>
      <c r="F74" s="293">
        <f t="shared" si="9"/>
        <v>0</v>
      </c>
    </row>
    <row r="75" spans="1:6" s="8" customFormat="1" ht="12.75" customHeight="1" x14ac:dyDescent="0.2">
      <c r="A75" s="163">
        <v>3</v>
      </c>
      <c r="B75" s="169" t="s">
        <v>167</v>
      </c>
      <c r="C75" s="166"/>
      <c r="D75" s="167"/>
      <c r="E75" s="74"/>
      <c r="F75" s="293">
        <f t="shared" si="9"/>
        <v>0</v>
      </c>
    </row>
    <row r="76" spans="1:6" s="8" customFormat="1" ht="12.75" customHeight="1" x14ac:dyDescent="0.2">
      <c r="A76" s="164">
        <v>3.1</v>
      </c>
      <c r="B76" s="165" t="s">
        <v>168</v>
      </c>
      <c r="C76" s="166">
        <v>5.8</v>
      </c>
      <c r="D76" s="167" t="s">
        <v>10</v>
      </c>
      <c r="E76" s="74"/>
      <c r="F76" s="293">
        <f t="shared" si="9"/>
        <v>0</v>
      </c>
    </row>
    <row r="77" spans="1:6" s="8" customFormat="1" ht="12.75" customHeight="1" x14ac:dyDescent="0.2">
      <c r="A77" s="164">
        <v>3.2</v>
      </c>
      <c r="B77" s="165" t="s">
        <v>169</v>
      </c>
      <c r="C77" s="166">
        <v>5.8</v>
      </c>
      <c r="D77" s="167" t="s">
        <v>10</v>
      </c>
      <c r="E77" s="74"/>
      <c r="F77" s="293">
        <f t="shared" si="9"/>
        <v>0</v>
      </c>
    </row>
    <row r="78" spans="1:6" s="8" customFormat="1" ht="12.75" customHeight="1" x14ac:dyDescent="0.2">
      <c r="A78" s="168"/>
      <c r="B78" s="142"/>
      <c r="C78" s="166"/>
      <c r="D78" s="167"/>
      <c r="E78" s="74"/>
      <c r="F78" s="293">
        <f t="shared" si="9"/>
        <v>0</v>
      </c>
    </row>
    <row r="79" spans="1:6" s="8" customFormat="1" ht="12.75" customHeight="1" x14ac:dyDescent="0.2">
      <c r="A79" s="163">
        <v>4</v>
      </c>
      <c r="B79" s="143" t="s">
        <v>170</v>
      </c>
      <c r="C79" s="166"/>
      <c r="D79" s="167"/>
      <c r="E79" s="74"/>
      <c r="F79" s="293">
        <f t="shared" si="9"/>
        <v>0</v>
      </c>
    </row>
    <row r="80" spans="1:6" s="8" customFormat="1" ht="12.75" customHeight="1" x14ac:dyDescent="0.2">
      <c r="A80" s="164">
        <v>4.0999999999999996</v>
      </c>
      <c r="B80" s="165" t="s">
        <v>171</v>
      </c>
      <c r="C80" s="166">
        <v>1</v>
      </c>
      <c r="D80" s="167" t="s">
        <v>14</v>
      </c>
      <c r="E80" s="74"/>
      <c r="F80" s="293">
        <f t="shared" si="9"/>
        <v>0</v>
      </c>
    </row>
    <row r="81" spans="1:6" s="8" customFormat="1" ht="12.75" customHeight="1" x14ac:dyDescent="0.2">
      <c r="A81" s="164">
        <v>4.2</v>
      </c>
      <c r="B81" s="165" t="s">
        <v>172</v>
      </c>
      <c r="C81" s="166">
        <v>1</v>
      </c>
      <c r="D81" s="167" t="s">
        <v>14</v>
      </c>
      <c r="E81" s="74"/>
      <c r="F81" s="293">
        <f t="shared" si="9"/>
        <v>0</v>
      </c>
    </row>
    <row r="82" spans="1:6" s="8" customFormat="1" ht="12.75" customHeight="1" x14ac:dyDescent="0.2">
      <c r="A82" s="164">
        <v>4.3</v>
      </c>
      <c r="B82" s="165" t="s">
        <v>173</v>
      </c>
      <c r="C82" s="166">
        <v>2</v>
      </c>
      <c r="D82" s="167" t="s">
        <v>14</v>
      </c>
      <c r="E82" s="74"/>
      <c r="F82" s="293">
        <f t="shared" si="9"/>
        <v>0</v>
      </c>
    </row>
    <row r="83" spans="1:6" s="8" customFormat="1" ht="12.75" customHeight="1" x14ac:dyDescent="0.2">
      <c r="A83" s="168"/>
      <c r="B83" s="142"/>
      <c r="C83" s="166"/>
      <c r="D83" s="167"/>
      <c r="E83" s="74"/>
      <c r="F83" s="293">
        <f t="shared" si="9"/>
        <v>0</v>
      </c>
    </row>
    <row r="84" spans="1:6" s="8" customFormat="1" ht="12.75" customHeight="1" x14ac:dyDescent="0.2">
      <c r="A84" s="163">
        <v>5</v>
      </c>
      <c r="B84" s="169" t="s">
        <v>174</v>
      </c>
      <c r="C84" s="166"/>
      <c r="D84" s="167"/>
      <c r="E84" s="74"/>
      <c r="F84" s="293">
        <f t="shared" si="9"/>
        <v>0</v>
      </c>
    </row>
    <row r="85" spans="1:6" s="8" customFormat="1" ht="12.75" customHeight="1" x14ac:dyDescent="0.2">
      <c r="A85" s="164">
        <v>5.0999999999999996</v>
      </c>
      <c r="B85" s="126" t="s">
        <v>175</v>
      </c>
      <c r="C85" s="166">
        <v>1</v>
      </c>
      <c r="D85" s="167" t="s">
        <v>176</v>
      </c>
      <c r="E85" s="74"/>
      <c r="F85" s="293">
        <f t="shared" si="9"/>
        <v>0</v>
      </c>
    </row>
    <row r="86" spans="1:6" s="8" customFormat="1" ht="12.75" customHeight="1" x14ac:dyDescent="0.2">
      <c r="A86" s="168"/>
      <c r="B86" s="142"/>
      <c r="C86" s="166"/>
      <c r="D86" s="167"/>
      <c r="E86" s="74"/>
      <c r="F86" s="293">
        <f t="shared" si="9"/>
        <v>0</v>
      </c>
    </row>
    <row r="87" spans="1:6" s="8" customFormat="1" ht="12.75" customHeight="1" x14ac:dyDescent="0.2">
      <c r="A87" s="163">
        <v>6</v>
      </c>
      <c r="B87" s="143" t="s">
        <v>177</v>
      </c>
      <c r="C87" s="166">
        <v>1</v>
      </c>
      <c r="D87" s="167" t="s">
        <v>14</v>
      </c>
      <c r="E87" s="74"/>
      <c r="F87" s="293">
        <f t="shared" si="9"/>
        <v>0</v>
      </c>
    </row>
    <row r="88" spans="1:6" s="8" customFormat="1" ht="12.75" customHeight="1" x14ac:dyDescent="0.2">
      <c r="A88" s="137"/>
      <c r="B88" s="138" t="s">
        <v>178</v>
      </c>
      <c r="C88" s="139"/>
      <c r="D88" s="140"/>
      <c r="E88" s="61"/>
      <c r="F88" s="294">
        <f>SUM(F68:F87)</f>
        <v>0</v>
      </c>
    </row>
    <row r="89" spans="1:6" s="8" customFormat="1" ht="12.75" customHeight="1" x14ac:dyDescent="0.2">
      <c r="A89" s="141"/>
      <c r="B89" s="142"/>
      <c r="C89" s="124"/>
      <c r="D89" s="38"/>
      <c r="E89" s="49"/>
      <c r="F89" s="281"/>
    </row>
    <row r="90" spans="1:6" s="8" customFormat="1" ht="12.75" customHeight="1" x14ac:dyDescent="0.2">
      <c r="A90" s="170"/>
      <c r="B90" s="171" t="s">
        <v>11</v>
      </c>
      <c r="C90" s="172"/>
      <c r="D90" s="173"/>
      <c r="E90" s="75"/>
      <c r="F90" s="295">
        <f>+F88+F63+F42+F31</f>
        <v>0</v>
      </c>
    </row>
    <row r="91" spans="1:6" s="8" customFormat="1" ht="12.75" customHeight="1" x14ac:dyDescent="0.2">
      <c r="A91" s="141"/>
      <c r="B91" s="142"/>
      <c r="C91" s="124"/>
      <c r="D91" s="38"/>
      <c r="E91" s="49"/>
      <c r="F91" s="281"/>
    </row>
    <row r="92" spans="1:6" s="8" customFormat="1" ht="12.75" customHeight="1" x14ac:dyDescent="0.2">
      <c r="A92" s="174" t="s">
        <v>118</v>
      </c>
      <c r="B92" s="118" t="s">
        <v>149</v>
      </c>
      <c r="C92" s="124"/>
      <c r="D92" s="38"/>
      <c r="E92" s="49"/>
      <c r="F92" s="281"/>
    </row>
    <row r="93" spans="1:6" s="8" customFormat="1" ht="12.75" customHeight="1" x14ac:dyDescent="0.2">
      <c r="A93" s="141"/>
      <c r="B93" s="142"/>
      <c r="C93" s="124"/>
      <c r="D93" s="38"/>
      <c r="E93" s="49"/>
      <c r="F93" s="281"/>
    </row>
    <row r="94" spans="1:6" s="8" customFormat="1" ht="12.75" customHeight="1" x14ac:dyDescent="0.2">
      <c r="A94" s="175" t="s">
        <v>139</v>
      </c>
      <c r="B94" s="123" t="s">
        <v>41</v>
      </c>
      <c r="C94" s="176"/>
      <c r="D94" s="177"/>
      <c r="E94" s="76"/>
      <c r="F94" s="176"/>
    </row>
    <row r="95" spans="1:6" s="8" customFormat="1" ht="12.75" customHeight="1" x14ac:dyDescent="0.2">
      <c r="A95" s="125">
        <v>1</v>
      </c>
      <c r="B95" s="126" t="s">
        <v>62</v>
      </c>
      <c r="C95" s="127">
        <v>2</v>
      </c>
      <c r="D95" s="128" t="s">
        <v>13</v>
      </c>
      <c r="E95" s="50"/>
      <c r="F95" s="282">
        <f t="shared" ref="F95:F114" si="10">ROUND(C95*E95,2)</f>
        <v>0</v>
      </c>
    </row>
    <row r="96" spans="1:6" s="8" customFormat="1" ht="12.75" customHeight="1" x14ac:dyDescent="0.2">
      <c r="A96" s="125">
        <f>+A95+1</f>
        <v>2</v>
      </c>
      <c r="B96" s="126" t="s">
        <v>63</v>
      </c>
      <c r="C96" s="127">
        <v>9</v>
      </c>
      <c r="D96" s="131" t="s">
        <v>14</v>
      </c>
      <c r="E96" s="33"/>
      <c r="F96" s="282">
        <f t="shared" si="10"/>
        <v>0</v>
      </c>
    </row>
    <row r="97" spans="1:6" s="8" customFormat="1" ht="12.75" customHeight="1" x14ac:dyDescent="0.2">
      <c r="A97" s="125">
        <f t="shared" ref="A97:A114" si="11">+A96+1</f>
        <v>3</v>
      </c>
      <c r="B97" s="126" t="s">
        <v>64</v>
      </c>
      <c r="C97" s="129">
        <v>4</v>
      </c>
      <c r="D97" s="131" t="s">
        <v>14</v>
      </c>
      <c r="E97" s="52"/>
      <c r="F97" s="282">
        <f t="shared" si="10"/>
        <v>0</v>
      </c>
    </row>
    <row r="98" spans="1:6" s="8" customFormat="1" ht="12.75" customHeight="1" x14ac:dyDescent="0.2">
      <c r="A98" s="125">
        <f t="shared" si="11"/>
        <v>4</v>
      </c>
      <c r="B98" s="126" t="s">
        <v>50</v>
      </c>
      <c r="C98" s="129">
        <v>6</v>
      </c>
      <c r="D98" s="128" t="s">
        <v>13</v>
      </c>
      <c r="E98" s="52"/>
      <c r="F98" s="282">
        <f t="shared" si="10"/>
        <v>0</v>
      </c>
    </row>
    <row r="99" spans="1:6" s="8" customFormat="1" ht="12.75" customHeight="1" x14ac:dyDescent="0.2">
      <c r="A99" s="125">
        <f t="shared" si="11"/>
        <v>5</v>
      </c>
      <c r="B99" s="126" t="s">
        <v>65</v>
      </c>
      <c r="C99" s="129">
        <v>2</v>
      </c>
      <c r="D99" s="128" t="s">
        <v>13</v>
      </c>
      <c r="E99" s="52"/>
      <c r="F99" s="282">
        <f t="shared" si="10"/>
        <v>0</v>
      </c>
    </row>
    <row r="100" spans="1:6" s="8" customFormat="1" ht="12.75" customHeight="1" x14ac:dyDescent="0.2">
      <c r="A100" s="125">
        <f t="shared" si="11"/>
        <v>6</v>
      </c>
      <c r="B100" s="126" t="s">
        <v>38</v>
      </c>
      <c r="C100" s="130">
        <v>11</v>
      </c>
      <c r="D100" s="131" t="s">
        <v>14</v>
      </c>
      <c r="E100" s="53"/>
      <c r="F100" s="282">
        <f t="shared" si="10"/>
        <v>0</v>
      </c>
    </row>
    <row r="101" spans="1:6" s="8" customFormat="1" ht="12.75" customHeight="1" x14ac:dyDescent="0.2">
      <c r="A101" s="178">
        <f t="shared" si="11"/>
        <v>7</v>
      </c>
      <c r="B101" s="157" t="s">
        <v>17</v>
      </c>
      <c r="C101" s="179">
        <v>2</v>
      </c>
      <c r="D101" s="159" t="s">
        <v>13</v>
      </c>
      <c r="E101" s="77"/>
      <c r="F101" s="296">
        <f t="shared" si="10"/>
        <v>0</v>
      </c>
    </row>
    <row r="102" spans="1:6" s="8" customFormat="1" ht="12.75" customHeight="1" x14ac:dyDescent="0.2">
      <c r="A102" s="125">
        <f t="shared" si="11"/>
        <v>8</v>
      </c>
      <c r="B102" s="126" t="s">
        <v>18</v>
      </c>
      <c r="C102" s="132">
        <v>10</v>
      </c>
      <c r="D102" s="131" t="s">
        <v>14</v>
      </c>
      <c r="E102" s="52"/>
      <c r="F102" s="282">
        <f t="shared" si="10"/>
        <v>0</v>
      </c>
    </row>
    <row r="103" spans="1:6" s="8" customFormat="1" ht="12.75" customHeight="1" x14ac:dyDescent="0.2">
      <c r="A103" s="125">
        <f t="shared" si="11"/>
        <v>9</v>
      </c>
      <c r="B103" s="126" t="s">
        <v>74</v>
      </c>
      <c r="C103" s="132">
        <v>2</v>
      </c>
      <c r="D103" s="131" t="s">
        <v>14</v>
      </c>
      <c r="E103" s="52"/>
      <c r="F103" s="282">
        <f t="shared" ref="F103" si="12">ROUND(C103*E103,2)</f>
        <v>0</v>
      </c>
    </row>
    <row r="104" spans="1:6" s="8" customFormat="1" ht="26.25" customHeight="1" x14ac:dyDescent="0.2">
      <c r="A104" s="125">
        <f t="shared" si="11"/>
        <v>10</v>
      </c>
      <c r="B104" s="126" t="s">
        <v>68</v>
      </c>
      <c r="C104" s="133">
        <v>1</v>
      </c>
      <c r="D104" s="128" t="s">
        <v>14</v>
      </c>
      <c r="E104" s="55"/>
      <c r="F104" s="282">
        <f t="shared" si="10"/>
        <v>0</v>
      </c>
    </row>
    <row r="105" spans="1:6" s="8" customFormat="1" ht="26.25" customHeight="1" x14ac:dyDescent="0.2">
      <c r="A105" s="125">
        <f t="shared" si="11"/>
        <v>11</v>
      </c>
      <c r="B105" s="126" t="s">
        <v>51</v>
      </c>
      <c r="C105" s="133">
        <v>1</v>
      </c>
      <c r="D105" s="128" t="s">
        <v>14</v>
      </c>
      <c r="E105" s="55"/>
      <c r="F105" s="282">
        <f t="shared" ref="F105" si="13">ROUND(C105*E105,2)</f>
        <v>0</v>
      </c>
    </row>
    <row r="106" spans="1:6" s="8" customFormat="1" ht="12.75" customHeight="1" x14ac:dyDescent="0.2">
      <c r="A106" s="125">
        <f t="shared" si="11"/>
        <v>12</v>
      </c>
      <c r="B106" s="126" t="s">
        <v>52</v>
      </c>
      <c r="C106" s="130">
        <v>6</v>
      </c>
      <c r="D106" s="128" t="s">
        <v>13</v>
      </c>
      <c r="E106" s="56"/>
      <c r="F106" s="282">
        <f t="shared" si="10"/>
        <v>0</v>
      </c>
    </row>
    <row r="107" spans="1:6" s="8" customFormat="1" ht="12.75" customHeight="1" x14ac:dyDescent="0.2">
      <c r="A107" s="125">
        <f t="shared" si="11"/>
        <v>13</v>
      </c>
      <c r="B107" s="126" t="s">
        <v>53</v>
      </c>
      <c r="C107" s="130">
        <v>6</v>
      </c>
      <c r="D107" s="128" t="s">
        <v>13</v>
      </c>
      <c r="E107" s="57"/>
      <c r="F107" s="282">
        <f t="shared" si="10"/>
        <v>0</v>
      </c>
    </row>
    <row r="108" spans="1:6" s="8" customFormat="1" ht="12.75" customHeight="1" x14ac:dyDescent="0.2">
      <c r="A108" s="125">
        <f t="shared" si="11"/>
        <v>14</v>
      </c>
      <c r="B108" s="126" t="s">
        <v>55</v>
      </c>
      <c r="C108" s="130">
        <v>6</v>
      </c>
      <c r="D108" s="128" t="s">
        <v>13</v>
      </c>
      <c r="E108" s="53"/>
      <c r="F108" s="282">
        <f t="shared" si="10"/>
        <v>0</v>
      </c>
    </row>
    <row r="109" spans="1:6" s="8" customFormat="1" ht="12.75" customHeight="1" x14ac:dyDescent="0.2">
      <c r="A109" s="125">
        <f t="shared" si="11"/>
        <v>15</v>
      </c>
      <c r="B109" s="126" t="s">
        <v>54</v>
      </c>
      <c r="C109" s="133">
        <v>6</v>
      </c>
      <c r="D109" s="128" t="s">
        <v>14</v>
      </c>
      <c r="E109" s="53"/>
      <c r="F109" s="282">
        <f t="shared" si="10"/>
        <v>0</v>
      </c>
    </row>
    <row r="110" spans="1:6" s="8" customFormat="1" ht="12.75" customHeight="1" x14ac:dyDescent="0.2">
      <c r="A110" s="125">
        <f t="shared" si="11"/>
        <v>16</v>
      </c>
      <c r="B110" s="126" t="s">
        <v>66</v>
      </c>
      <c r="C110" s="133">
        <v>6000</v>
      </c>
      <c r="D110" s="128" t="s">
        <v>67</v>
      </c>
      <c r="E110" s="53"/>
      <c r="F110" s="282">
        <f t="shared" ref="F110" si="14">ROUND(C110*E110,2)</f>
        <v>0</v>
      </c>
    </row>
    <row r="111" spans="1:6" s="8" customFormat="1" ht="12.75" customHeight="1" x14ac:dyDescent="0.2">
      <c r="A111" s="125">
        <f t="shared" si="11"/>
        <v>17</v>
      </c>
      <c r="B111" s="126" t="s">
        <v>19</v>
      </c>
      <c r="C111" s="124">
        <v>1</v>
      </c>
      <c r="D111" s="131" t="s">
        <v>14</v>
      </c>
      <c r="E111" s="55"/>
      <c r="F111" s="282">
        <f t="shared" si="10"/>
        <v>0</v>
      </c>
    </row>
    <row r="112" spans="1:6" s="8" customFormat="1" ht="12.75" customHeight="1" x14ac:dyDescent="0.2">
      <c r="A112" s="125">
        <f t="shared" si="11"/>
        <v>18</v>
      </c>
      <c r="B112" s="134" t="s">
        <v>20</v>
      </c>
      <c r="C112" s="32">
        <v>11</v>
      </c>
      <c r="D112" s="128" t="s">
        <v>14</v>
      </c>
      <c r="E112" s="58"/>
      <c r="F112" s="282">
        <f t="shared" si="10"/>
        <v>0</v>
      </c>
    </row>
    <row r="113" spans="1:6" s="8" customFormat="1" ht="12.75" customHeight="1" x14ac:dyDescent="0.2">
      <c r="A113" s="125">
        <f t="shared" si="11"/>
        <v>19</v>
      </c>
      <c r="B113" s="135" t="s">
        <v>21</v>
      </c>
      <c r="C113" s="136">
        <v>11</v>
      </c>
      <c r="D113" s="131" t="s">
        <v>14</v>
      </c>
      <c r="E113" s="59"/>
      <c r="F113" s="282">
        <f t="shared" si="10"/>
        <v>0</v>
      </c>
    </row>
    <row r="114" spans="1:6" s="8" customFormat="1" ht="12.75" customHeight="1" x14ac:dyDescent="0.2">
      <c r="A114" s="180">
        <f t="shared" si="11"/>
        <v>20</v>
      </c>
      <c r="B114" s="126" t="s">
        <v>22</v>
      </c>
      <c r="C114" s="124">
        <v>10</v>
      </c>
      <c r="D114" s="128" t="s">
        <v>14</v>
      </c>
      <c r="E114" s="60"/>
      <c r="F114" s="282">
        <f t="shared" si="10"/>
        <v>0</v>
      </c>
    </row>
    <row r="115" spans="1:6" s="8" customFormat="1" ht="12.75" customHeight="1" x14ac:dyDescent="0.2">
      <c r="A115" s="170"/>
      <c r="B115" s="171" t="s">
        <v>140</v>
      </c>
      <c r="C115" s="172"/>
      <c r="D115" s="173"/>
      <c r="E115" s="75"/>
      <c r="F115" s="297">
        <f>ROUND(SUM(F95:F114),2)</f>
        <v>0</v>
      </c>
    </row>
    <row r="116" spans="1:6" s="8" customFormat="1" ht="12.75" customHeight="1" x14ac:dyDescent="0.2">
      <c r="A116" s="141"/>
      <c r="B116" s="142"/>
      <c r="C116" s="124"/>
      <c r="D116" s="38"/>
      <c r="E116" s="49"/>
      <c r="F116" s="281"/>
    </row>
    <row r="117" spans="1:6" s="8" customFormat="1" ht="12.75" customHeight="1" x14ac:dyDescent="0.2">
      <c r="A117" s="122" t="s">
        <v>144</v>
      </c>
      <c r="B117" s="143" t="s">
        <v>150</v>
      </c>
      <c r="C117" s="144"/>
      <c r="D117" s="145"/>
      <c r="E117" s="62"/>
      <c r="F117" s="285"/>
    </row>
    <row r="118" spans="1:6" s="8" customFormat="1" ht="41.25" customHeight="1" x14ac:dyDescent="0.2">
      <c r="A118" s="146">
        <v>1</v>
      </c>
      <c r="B118" s="126" t="s">
        <v>56</v>
      </c>
      <c r="C118" s="147">
        <v>22</v>
      </c>
      <c r="D118" s="148" t="s">
        <v>10</v>
      </c>
      <c r="E118" s="28"/>
      <c r="F118" s="147">
        <f t="shared" ref="F118:F126" si="15">ROUND(C118*E118,2)</f>
        <v>0</v>
      </c>
    </row>
    <row r="119" spans="1:6" s="8" customFormat="1" ht="52.5" customHeight="1" x14ac:dyDescent="0.2">
      <c r="A119" s="146">
        <f>+A118+1</f>
        <v>2</v>
      </c>
      <c r="B119" s="126" t="s">
        <v>57</v>
      </c>
      <c r="C119" s="147">
        <v>14</v>
      </c>
      <c r="D119" s="148" t="s">
        <v>10</v>
      </c>
      <c r="E119" s="28"/>
      <c r="F119" s="147">
        <f t="shared" si="15"/>
        <v>0</v>
      </c>
    </row>
    <row r="120" spans="1:6" s="8" customFormat="1" ht="53.25" customHeight="1" x14ac:dyDescent="0.2">
      <c r="A120" s="146">
        <f t="shared" ref="A120:A127" si="16">+A119+1</f>
        <v>3</v>
      </c>
      <c r="B120" s="126" t="s">
        <v>59</v>
      </c>
      <c r="C120" s="147">
        <v>4</v>
      </c>
      <c r="D120" s="148" t="s">
        <v>10</v>
      </c>
      <c r="E120" s="28"/>
      <c r="F120" s="147">
        <f t="shared" si="15"/>
        <v>0</v>
      </c>
    </row>
    <row r="121" spans="1:6" s="8" customFormat="1" ht="54" customHeight="1" x14ac:dyDescent="0.2">
      <c r="A121" s="146">
        <f t="shared" si="16"/>
        <v>4</v>
      </c>
      <c r="B121" s="126" t="s">
        <v>60</v>
      </c>
      <c r="C121" s="147">
        <v>22</v>
      </c>
      <c r="D121" s="148" t="s">
        <v>10</v>
      </c>
      <c r="E121" s="28"/>
      <c r="F121" s="147">
        <f t="shared" si="15"/>
        <v>0</v>
      </c>
    </row>
    <row r="122" spans="1:6" s="8" customFormat="1" ht="39.75" customHeight="1" x14ac:dyDescent="0.2">
      <c r="A122" s="146">
        <f t="shared" si="16"/>
        <v>5</v>
      </c>
      <c r="B122" s="126" t="s">
        <v>61</v>
      </c>
      <c r="C122" s="147">
        <v>8</v>
      </c>
      <c r="D122" s="148" t="s">
        <v>10</v>
      </c>
      <c r="E122" s="28"/>
      <c r="F122" s="147">
        <f t="shared" si="15"/>
        <v>0</v>
      </c>
    </row>
    <row r="123" spans="1:6" s="8" customFormat="1" ht="12.75" customHeight="1" x14ac:dyDescent="0.2">
      <c r="A123" s="146">
        <f t="shared" si="16"/>
        <v>6</v>
      </c>
      <c r="B123" s="126" t="s">
        <v>58</v>
      </c>
      <c r="C123" s="149">
        <v>1</v>
      </c>
      <c r="D123" s="128" t="s">
        <v>14</v>
      </c>
      <c r="E123" s="63"/>
      <c r="F123" s="286">
        <f t="shared" si="15"/>
        <v>0</v>
      </c>
    </row>
    <row r="124" spans="1:6" s="8" customFormat="1" ht="12.75" customHeight="1" x14ac:dyDescent="0.2">
      <c r="A124" s="146">
        <f t="shared" si="16"/>
        <v>7</v>
      </c>
      <c r="B124" s="126" t="s">
        <v>91</v>
      </c>
      <c r="C124" s="149">
        <v>1</v>
      </c>
      <c r="D124" s="128" t="s">
        <v>14</v>
      </c>
      <c r="E124" s="63"/>
      <c r="F124" s="286">
        <f t="shared" si="15"/>
        <v>0</v>
      </c>
    </row>
    <row r="125" spans="1:6" s="8" customFormat="1" ht="12.75" customHeight="1" x14ac:dyDescent="0.2">
      <c r="A125" s="146">
        <f t="shared" si="16"/>
        <v>8</v>
      </c>
      <c r="B125" s="126" t="s">
        <v>23</v>
      </c>
      <c r="C125" s="149">
        <v>1</v>
      </c>
      <c r="D125" s="131" t="s">
        <v>14</v>
      </c>
      <c r="E125" s="64"/>
      <c r="F125" s="286">
        <f t="shared" si="15"/>
        <v>0</v>
      </c>
    </row>
    <row r="126" spans="1:6" s="8" customFormat="1" ht="12.75" customHeight="1" x14ac:dyDescent="0.2">
      <c r="A126" s="146">
        <f t="shared" si="16"/>
        <v>9</v>
      </c>
      <c r="B126" s="181" t="s">
        <v>73</v>
      </c>
      <c r="C126" s="29">
        <v>1</v>
      </c>
      <c r="D126" s="30" t="s">
        <v>14</v>
      </c>
      <c r="E126" s="78"/>
      <c r="F126" s="287">
        <f t="shared" si="15"/>
        <v>0</v>
      </c>
    </row>
    <row r="127" spans="1:6" s="8" customFormat="1" ht="12.75" customHeight="1" x14ac:dyDescent="0.2">
      <c r="A127" s="146">
        <f t="shared" si="16"/>
        <v>10</v>
      </c>
      <c r="B127" s="150" t="s">
        <v>87</v>
      </c>
      <c r="C127" s="151">
        <v>1</v>
      </c>
      <c r="D127" s="152" t="s">
        <v>14</v>
      </c>
      <c r="E127" s="51"/>
      <c r="F127" s="207">
        <f t="shared" ref="F127" si="17">C127*E127</f>
        <v>0</v>
      </c>
    </row>
    <row r="128" spans="1:6" s="8" customFormat="1" ht="12.75" customHeight="1" x14ac:dyDescent="0.2">
      <c r="A128" s="137"/>
      <c r="B128" s="138" t="s">
        <v>145</v>
      </c>
      <c r="C128" s="139"/>
      <c r="D128" s="140"/>
      <c r="E128" s="61"/>
      <c r="F128" s="284">
        <f>ROUND(SUM(F118:F127),2)</f>
        <v>0</v>
      </c>
    </row>
    <row r="129" spans="1:6" s="8" customFormat="1" ht="12.75" customHeight="1" x14ac:dyDescent="0.2">
      <c r="A129" s="141"/>
      <c r="B129" s="142"/>
      <c r="C129" s="124"/>
      <c r="D129" s="38"/>
      <c r="E129" s="49"/>
      <c r="F129" s="281"/>
    </row>
    <row r="130" spans="1:6" s="8" customFormat="1" ht="12.75" customHeight="1" x14ac:dyDescent="0.2">
      <c r="A130" s="122" t="s">
        <v>146</v>
      </c>
      <c r="B130" s="143" t="s">
        <v>43</v>
      </c>
      <c r="C130" s="144"/>
      <c r="D130" s="145"/>
      <c r="E130" s="62"/>
      <c r="F130" s="285"/>
    </row>
    <row r="131" spans="1:6" s="8" customFormat="1" ht="37.5" customHeight="1" x14ac:dyDescent="0.2">
      <c r="A131" s="153">
        <v>1</v>
      </c>
      <c r="B131" s="126" t="s">
        <v>48</v>
      </c>
      <c r="C131" s="149">
        <v>1</v>
      </c>
      <c r="D131" s="154" t="s">
        <v>14</v>
      </c>
      <c r="E131" s="64"/>
      <c r="F131" s="289">
        <f t="shared" ref="F131:F142" si="18">ROUND(C131*E131,2)</f>
        <v>0</v>
      </c>
    </row>
    <row r="132" spans="1:6" s="8" customFormat="1" ht="12.75" customHeight="1" x14ac:dyDescent="0.2">
      <c r="A132" s="153">
        <f>+A131+1</f>
        <v>2</v>
      </c>
      <c r="B132" s="126" t="s">
        <v>24</v>
      </c>
      <c r="C132" s="155">
        <v>1</v>
      </c>
      <c r="D132" s="128" t="s">
        <v>14</v>
      </c>
      <c r="E132" s="66"/>
      <c r="F132" s="289">
        <f t="shared" si="18"/>
        <v>0</v>
      </c>
    </row>
    <row r="133" spans="1:6" s="8" customFormat="1" ht="12.75" customHeight="1" x14ac:dyDescent="0.2">
      <c r="A133" s="153">
        <f t="shared" ref="A133:A148" si="19">+A132+1</f>
        <v>3</v>
      </c>
      <c r="B133" s="126" t="s">
        <v>45</v>
      </c>
      <c r="C133" s="155">
        <v>1</v>
      </c>
      <c r="D133" s="128" t="s">
        <v>14</v>
      </c>
      <c r="E133" s="67"/>
      <c r="F133" s="289">
        <f t="shared" si="18"/>
        <v>0</v>
      </c>
    </row>
    <row r="134" spans="1:6" s="8" customFormat="1" ht="12.75" customHeight="1" x14ac:dyDescent="0.2">
      <c r="A134" s="153">
        <f t="shared" si="19"/>
        <v>4</v>
      </c>
      <c r="B134" s="126" t="s">
        <v>78</v>
      </c>
      <c r="C134" s="149">
        <v>2</v>
      </c>
      <c r="D134" s="128" t="s">
        <v>14</v>
      </c>
      <c r="E134" s="69"/>
      <c r="F134" s="289">
        <f t="shared" si="18"/>
        <v>0</v>
      </c>
    </row>
    <row r="135" spans="1:6" s="8" customFormat="1" ht="12.75" customHeight="1" x14ac:dyDescent="0.2">
      <c r="A135" s="153">
        <f t="shared" si="19"/>
        <v>5</v>
      </c>
      <c r="B135" s="126" t="s">
        <v>77</v>
      </c>
      <c r="C135" s="149">
        <v>1</v>
      </c>
      <c r="D135" s="128" t="s">
        <v>14</v>
      </c>
      <c r="E135" s="69"/>
      <c r="F135" s="289">
        <f t="shared" si="18"/>
        <v>0</v>
      </c>
    </row>
    <row r="136" spans="1:6" s="8" customFormat="1" ht="12.75" customHeight="1" x14ac:dyDescent="0.2">
      <c r="A136" s="156">
        <f t="shared" si="19"/>
        <v>6</v>
      </c>
      <c r="B136" s="157" t="s">
        <v>83</v>
      </c>
      <c r="C136" s="158">
        <v>1</v>
      </c>
      <c r="D136" s="159" t="s">
        <v>14</v>
      </c>
      <c r="E136" s="68"/>
      <c r="F136" s="290">
        <f t="shared" si="18"/>
        <v>0</v>
      </c>
    </row>
    <row r="137" spans="1:6" s="8" customFormat="1" ht="12.75" customHeight="1" x14ac:dyDescent="0.2">
      <c r="A137" s="153">
        <f t="shared" si="19"/>
        <v>7</v>
      </c>
      <c r="B137" s="126" t="s">
        <v>79</v>
      </c>
      <c r="C137" s="160">
        <v>1</v>
      </c>
      <c r="D137" s="128" t="s">
        <v>14</v>
      </c>
      <c r="E137" s="70"/>
      <c r="F137" s="291">
        <f t="shared" si="18"/>
        <v>0</v>
      </c>
    </row>
    <row r="138" spans="1:6" s="8" customFormat="1" ht="12.75" customHeight="1" x14ac:dyDescent="0.2">
      <c r="A138" s="153">
        <f t="shared" si="19"/>
        <v>8</v>
      </c>
      <c r="B138" s="126" t="s">
        <v>80</v>
      </c>
      <c r="C138" s="155">
        <v>1</v>
      </c>
      <c r="D138" s="128" t="s">
        <v>14</v>
      </c>
      <c r="E138" s="66"/>
      <c r="F138" s="289">
        <f t="shared" si="18"/>
        <v>0</v>
      </c>
    </row>
    <row r="139" spans="1:6" s="8" customFormat="1" ht="12.75" customHeight="1" x14ac:dyDescent="0.2">
      <c r="A139" s="153">
        <f t="shared" si="19"/>
        <v>9</v>
      </c>
      <c r="B139" s="126" t="s">
        <v>81</v>
      </c>
      <c r="C139" s="160">
        <v>1</v>
      </c>
      <c r="D139" s="128" t="s">
        <v>14</v>
      </c>
      <c r="E139" s="71"/>
      <c r="F139" s="289">
        <f t="shared" si="18"/>
        <v>0</v>
      </c>
    </row>
    <row r="140" spans="1:6" s="8" customFormat="1" ht="12.75" customHeight="1" x14ac:dyDescent="0.2">
      <c r="A140" s="153">
        <f t="shared" si="19"/>
        <v>10</v>
      </c>
      <c r="B140" s="126" t="s">
        <v>82</v>
      </c>
      <c r="C140" s="160">
        <v>1</v>
      </c>
      <c r="D140" s="128" t="s">
        <v>14</v>
      </c>
      <c r="E140" s="71"/>
      <c r="F140" s="291">
        <f t="shared" si="18"/>
        <v>0</v>
      </c>
    </row>
    <row r="141" spans="1:6" s="8" customFormat="1" ht="12.75" customHeight="1" x14ac:dyDescent="0.2">
      <c r="A141" s="153">
        <f t="shared" si="19"/>
        <v>11</v>
      </c>
      <c r="B141" s="126" t="s">
        <v>39</v>
      </c>
      <c r="C141" s="160">
        <v>1</v>
      </c>
      <c r="D141" s="128" t="s">
        <v>14</v>
      </c>
      <c r="E141" s="72"/>
      <c r="F141" s="291">
        <f t="shared" si="18"/>
        <v>0</v>
      </c>
    </row>
    <row r="142" spans="1:6" s="8" customFormat="1" ht="12.75" customHeight="1" x14ac:dyDescent="0.2">
      <c r="A142" s="153">
        <f t="shared" si="19"/>
        <v>12</v>
      </c>
      <c r="B142" s="126" t="s">
        <v>25</v>
      </c>
      <c r="C142" s="161">
        <v>1</v>
      </c>
      <c r="D142" s="128" t="s">
        <v>14</v>
      </c>
      <c r="E142" s="69"/>
      <c r="F142" s="289">
        <f t="shared" si="18"/>
        <v>0</v>
      </c>
    </row>
    <row r="143" spans="1:6" s="8" customFormat="1" ht="12.75" customHeight="1" x14ac:dyDescent="0.2">
      <c r="A143" s="153">
        <f t="shared" si="19"/>
        <v>13</v>
      </c>
      <c r="B143" s="126" t="s">
        <v>84</v>
      </c>
      <c r="C143" s="31">
        <v>1</v>
      </c>
      <c r="D143" s="128" t="s">
        <v>14</v>
      </c>
      <c r="E143" s="73"/>
      <c r="F143" s="292">
        <f>ROUND(C143*E143,2)</f>
        <v>0</v>
      </c>
    </row>
    <row r="144" spans="1:6" s="8" customFormat="1" ht="12.75" customHeight="1" x14ac:dyDescent="0.2">
      <c r="A144" s="153">
        <f t="shared" si="19"/>
        <v>14</v>
      </c>
      <c r="B144" s="126" t="s">
        <v>75</v>
      </c>
      <c r="C144" s="161">
        <v>1</v>
      </c>
      <c r="D144" s="128" t="s">
        <v>14</v>
      </c>
      <c r="E144" s="67"/>
      <c r="F144" s="293">
        <f t="shared" ref="F144:F148" si="20">ROUND(C144*E144,2)</f>
        <v>0</v>
      </c>
    </row>
    <row r="145" spans="1:6" s="8" customFormat="1" ht="12.75" customHeight="1" x14ac:dyDescent="0.2">
      <c r="A145" s="153">
        <f t="shared" si="19"/>
        <v>15</v>
      </c>
      <c r="B145" s="126" t="s">
        <v>85</v>
      </c>
      <c r="C145" s="161">
        <v>1</v>
      </c>
      <c r="D145" s="128" t="s">
        <v>14</v>
      </c>
      <c r="E145" s="67"/>
      <c r="F145" s="293">
        <f t="shared" si="20"/>
        <v>0</v>
      </c>
    </row>
    <row r="146" spans="1:6" s="8" customFormat="1" ht="12.75" customHeight="1" x14ac:dyDescent="0.2">
      <c r="A146" s="153">
        <f t="shared" si="19"/>
        <v>16</v>
      </c>
      <c r="B146" s="126" t="s">
        <v>86</v>
      </c>
      <c r="C146" s="161">
        <v>1</v>
      </c>
      <c r="D146" s="128" t="s">
        <v>14</v>
      </c>
      <c r="E146" s="67"/>
      <c r="F146" s="293">
        <f t="shared" si="20"/>
        <v>0</v>
      </c>
    </row>
    <row r="147" spans="1:6" s="8" customFormat="1" ht="12.75" customHeight="1" x14ac:dyDescent="0.2">
      <c r="A147" s="153">
        <f t="shared" si="19"/>
        <v>17</v>
      </c>
      <c r="B147" s="126" t="s">
        <v>76</v>
      </c>
      <c r="C147" s="155">
        <v>1</v>
      </c>
      <c r="D147" s="128" t="s">
        <v>14</v>
      </c>
      <c r="E147" s="66"/>
      <c r="F147" s="293">
        <f t="shared" si="20"/>
        <v>0</v>
      </c>
    </row>
    <row r="148" spans="1:6" s="8" customFormat="1" ht="12.75" customHeight="1" x14ac:dyDescent="0.2">
      <c r="A148" s="153">
        <f t="shared" si="19"/>
        <v>18</v>
      </c>
      <c r="B148" s="126" t="s">
        <v>26</v>
      </c>
      <c r="C148" s="155">
        <v>1</v>
      </c>
      <c r="D148" s="128" t="s">
        <v>14</v>
      </c>
      <c r="E148" s="66"/>
      <c r="F148" s="293">
        <f t="shared" si="20"/>
        <v>0</v>
      </c>
    </row>
    <row r="149" spans="1:6" s="8" customFormat="1" ht="12.75" customHeight="1" x14ac:dyDescent="0.2">
      <c r="A149" s="170"/>
      <c r="B149" s="171" t="s">
        <v>147</v>
      </c>
      <c r="C149" s="172"/>
      <c r="D149" s="173"/>
      <c r="E149" s="75"/>
      <c r="F149" s="295">
        <f>ROUND(SUM(F131:F148),2)</f>
        <v>0</v>
      </c>
    </row>
    <row r="150" spans="1:6" s="8" customFormat="1" ht="12.75" customHeight="1" x14ac:dyDescent="0.2">
      <c r="A150" s="141"/>
      <c r="B150" s="142"/>
      <c r="C150" s="124"/>
      <c r="D150" s="38"/>
      <c r="E150" s="49"/>
      <c r="F150" s="281"/>
    </row>
    <row r="151" spans="1:6" s="8" customFormat="1" ht="25.5" x14ac:dyDescent="0.2">
      <c r="A151" s="162" t="s">
        <v>151</v>
      </c>
      <c r="B151" s="143" t="s">
        <v>180</v>
      </c>
      <c r="C151" s="124"/>
      <c r="D151" s="38"/>
      <c r="E151" s="49"/>
      <c r="F151" s="281"/>
    </row>
    <row r="152" spans="1:6" s="8" customFormat="1" ht="12.75" customHeight="1" x14ac:dyDescent="0.2">
      <c r="A152" s="141"/>
      <c r="B152" s="142"/>
      <c r="C152" s="124"/>
      <c r="D152" s="38"/>
      <c r="E152" s="49"/>
      <c r="F152" s="281"/>
    </row>
    <row r="153" spans="1:6" s="8" customFormat="1" ht="12.75" customHeight="1" x14ac:dyDescent="0.2">
      <c r="A153" s="163">
        <v>1</v>
      </c>
      <c r="B153" s="143" t="s">
        <v>160</v>
      </c>
      <c r="C153" s="124"/>
      <c r="D153" s="38"/>
      <c r="E153" s="49"/>
      <c r="F153" s="281"/>
    </row>
    <row r="154" spans="1:6" s="8" customFormat="1" ht="12.75" customHeight="1" x14ac:dyDescent="0.2">
      <c r="A154" s="164">
        <f>+A153+0.1</f>
        <v>1.1000000000000001</v>
      </c>
      <c r="B154" s="165" t="s">
        <v>161</v>
      </c>
      <c r="C154" s="166">
        <v>4</v>
      </c>
      <c r="D154" s="167" t="s">
        <v>162</v>
      </c>
      <c r="E154" s="74"/>
      <c r="F154" s="293">
        <f>ROUND(C154*E154,2)</f>
        <v>0</v>
      </c>
    </row>
    <row r="155" spans="1:6" s="8" customFormat="1" ht="12.75" customHeight="1" x14ac:dyDescent="0.2">
      <c r="A155" s="164">
        <f t="shared" ref="A155:A156" si="21">+A154+0.1</f>
        <v>1.2</v>
      </c>
      <c r="B155" s="165" t="s">
        <v>163</v>
      </c>
      <c r="C155" s="166">
        <v>4</v>
      </c>
      <c r="D155" s="167" t="s">
        <v>162</v>
      </c>
      <c r="E155" s="74"/>
      <c r="F155" s="293">
        <f t="shared" ref="F155:F173" si="22">ROUND(C155*E155,2)</f>
        <v>0</v>
      </c>
    </row>
    <row r="156" spans="1:6" s="8" customFormat="1" ht="12.75" customHeight="1" x14ac:dyDescent="0.2">
      <c r="A156" s="164">
        <f t="shared" si="21"/>
        <v>1.3</v>
      </c>
      <c r="B156" s="165" t="s">
        <v>179</v>
      </c>
      <c r="C156" s="166">
        <v>1</v>
      </c>
      <c r="D156" s="167" t="s">
        <v>164</v>
      </c>
      <c r="E156" s="74"/>
      <c r="F156" s="293">
        <f t="shared" si="22"/>
        <v>0</v>
      </c>
    </row>
    <row r="157" spans="1:6" s="8" customFormat="1" ht="12.75" customHeight="1" x14ac:dyDescent="0.2">
      <c r="A157" s="168"/>
      <c r="B157" s="142"/>
      <c r="C157" s="166"/>
      <c r="D157" s="167"/>
      <c r="E157" s="74"/>
      <c r="F157" s="293">
        <f t="shared" si="22"/>
        <v>0</v>
      </c>
    </row>
    <row r="158" spans="1:6" s="8" customFormat="1" ht="12.75" customHeight="1" x14ac:dyDescent="0.2">
      <c r="A158" s="163">
        <v>2</v>
      </c>
      <c r="B158" s="143" t="s">
        <v>165</v>
      </c>
      <c r="C158" s="166"/>
      <c r="D158" s="167"/>
      <c r="E158" s="74"/>
      <c r="F158" s="293">
        <f t="shared" si="22"/>
        <v>0</v>
      </c>
    </row>
    <row r="159" spans="1:6" s="8" customFormat="1" ht="12.75" customHeight="1" x14ac:dyDescent="0.2">
      <c r="A159" s="164">
        <v>2.1</v>
      </c>
      <c r="B159" s="165" t="s">
        <v>166</v>
      </c>
      <c r="C159" s="166">
        <v>2</v>
      </c>
      <c r="D159" s="167" t="s">
        <v>14</v>
      </c>
      <c r="E159" s="74"/>
      <c r="F159" s="293">
        <f t="shared" si="22"/>
        <v>0</v>
      </c>
    </row>
    <row r="160" spans="1:6" s="8" customFormat="1" ht="12.75" customHeight="1" x14ac:dyDescent="0.2">
      <c r="A160" s="168"/>
      <c r="B160" s="142"/>
      <c r="C160" s="166"/>
      <c r="D160" s="167"/>
      <c r="E160" s="74"/>
      <c r="F160" s="293">
        <f t="shared" si="22"/>
        <v>0</v>
      </c>
    </row>
    <row r="161" spans="1:6" s="8" customFormat="1" ht="12.75" customHeight="1" x14ac:dyDescent="0.2">
      <c r="A161" s="163">
        <v>3</v>
      </c>
      <c r="B161" s="169" t="s">
        <v>167</v>
      </c>
      <c r="C161" s="166"/>
      <c r="D161" s="167"/>
      <c r="E161" s="74"/>
      <c r="F161" s="293">
        <f t="shared" si="22"/>
        <v>0</v>
      </c>
    </row>
    <row r="162" spans="1:6" s="8" customFormat="1" ht="12.75" customHeight="1" x14ac:dyDescent="0.2">
      <c r="A162" s="164">
        <v>3.1</v>
      </c>
      <c r="B162" s="165" t="s">
        <v>168</v>
      </c>
      <c r="C162" s="166">
        <v>5.8</v>
      </c>
      <c r="D162" s="167" t="s">
        <v>10</v>
      </c>
      <c r="E162" s="74"/>
      <c r="F162" s="293">
        <f t="shared" si="22"/>
        <v>0</v>
      </c>
    </row>
    <row r="163" spans="1:6" s="8" customFormat="1" ht="12.75" customHeight="1" x14ac:dyDescent="0.2">
      <c r="A163" s="164">
        <v>3.2</v>
      </c>
      <c r="B163" s="165" t="s">
        <v>169</v>
      </c>
      <c r="C163" s="166">
        <v>5.8</v>
      </c>
      <c r="D163" s="167" t="s">
        <v>10</v>
      </c>
      <c r="E163" s="74"/>
      <c r="F163" s="293">
        <f t="shared" si="22"/>
        <v>0</v>
      </c>
    </row>
    <row r="164" spans="1:6" s="8" customFormat="1" ht="12.75" customHeight="1" x14ac:dyDescent="0.2">
      <c r="A164" s="168"/>
      <c r="B164" s="142"/>
      <c r="C164" s="166"/>
      <c r="D164" s="167"/>
      <c r="E164" s="74"/>
      <c r="F164" s="293">
        <f t="shared" si="22"/>
        <v>0</v>
      </c>
    </row>
    <row r="165" spans="1:6" s="8" customFormat="1" ht="12.75" customHeight="1" x14ac:dyDescent="0.2">
      <c r="A165" s="163">
        <v>4</v>
      </c>
      <c r="B165" s="143" t="s">
        <v>170</v>
      </c>
      <c r="C165" s="166"/>
      <c r="D165" s="167"/>
      <c r="E165" s="74"/>
      <c r="F165" s="293">
        <f t="shared" si="22"/>
        <v>0</v>
      </c>
    </row>
    <row r="166" spans="1:6" s="8" customFormat="1" ht="12.75" customHeight="1" x14ac:dyDescent="0.2">
      <c r="A166" s="164">
        <v>4.0999999999999996</v>
      </c>
      <c r="B166" s="165" t="s">
        <v>171</v>
      </c>
      <c r="C166" s="166">
        <v>1</v>
      </c>
      <c r="D166" s="167" t="s">
        <v>14</v>
      </c>
      <c r="E166" s="74"/>
      <c r="F166" s="293">
        <f t="shared" si="22"/>
        <v>0</v>
      </c>
    </row>
    <row r="167" spans="1:6" s="8" customFormat="1" ht="12.75" customHeight="1" x14ac:dyDescent="0.2">
      <c r="A167" s="164">
        <v>4.2</v>
      </c>
      <c r="B167" s="165" t="s">
        <v>172</v>
      </c>
      <c r="C167" s="166">
        <v>1</v>
      </c>
      <c r="D167" s="167" t="s">
        <v>14</v>
      </c>
      <c r="E167" s="74"/>
      <c r="F167" s="293">
        <f t="shared" si="22"/>
        <v>0</v>
      </c>
    </row>
    <row r="168" spans="1:6" s="8" customFormat="1" ht="12.75" customHeight="1" x14ac:dyDescent="0.2">
      <c r="A168" s="164">
        <v>4.3</v>
      </c>
      <c r="B168" s="165" t="s">
        <v>173</v>
      </c>
      <c r="C168" s="166">
        <v>2</v>
      </c>
      <c r="D168" s="167" t="s">
        <v>14</v>
      </c>
      <c r="E168" s="74"/>
      <c r="F168" s="293">
        <f t="shared" si="22"/>
        <v>0</v>
      </c>
    </row>
    <row r="169" spans="1:6" s="8" customFormat="1" ht="12.75" customHeight="1" x14ac:dyDescent="0.2">
      <c r="A169" s="168"/>
      <c r="B169" s="142"/>
      <c r="C169" s="166"/>
      <c r="D169" s="167"/>
      <c r="E169" s="74"/>
      <c r="F169" s="293">
        <f t="shared" si="22"/>
        <v>0</v>
      </c>
    </row>
    <row r="170" spans="1:6" s="8" customFormat="1" ht="12.75" customHeight="1" x14ac:dyDescent="0.2">
      <c r="A170" s="163">
        <v>5</v>
      </c>
      <c r="B170" s="169" t="s">
        <v>174</v>
      </c>
      <c r="C170" s="166"/>
      <c r="D170" s="167"/>
      <c r="E170" s="74"/>
      <c r="F170" s="293">
        <f t="shared" si="22"/>
        <v>0</v>
      </c>
    </row>
    <row r="171" spans="1:6" s="8" customFormat="1" ht="12.75" customHeight="1" x14ac:dyDescent="0.2">
      <c r="A171" s="164">
        <v>5.0999999999999996</v>
      </c>
      <c r="B171" s="126" t="s">
        <v>175</v>
      </c>
      <c r="C171" s="166">
        <v>1</v>
      </c>
      <c r="D171" s="167" t="s">
        <v>176</v>
      </c>
      <c r="E171" s="74"/>
      <c r="F171" s="293">
        <f t="shared" si="22"/>
        <v>0</v>
      </c>
    </row>
    <row r="172" spans="1:6" s="8" customFormat="1" ht="12.75" customHeight="1" x14ac:dyDescent="0.2">
      <c r="A172" s="168"/>
      <c r="B172" s="142"/>
      <c r="C172" s="166"/>
      <c r="D172" s="167"/>
      <c r="E172" s="74"/>
      <c r="F172" s="293">
        <f t="shared" si="22"/>
        <v>0</v>
      </c>
    </row>
    <row r="173" spans="1:6" s="8" customFormat="1" ht="12.75" customHeight="1" x14ac:dyDescent="0.2">
      <c r="A173" s="163">
        <v>6</v>
      </c>
      <c r="B173" s="143" t="s">
        <v>177</v>
      </c>
      <c r="C173" s="166">
        <v>1</v>
      </c>
      <c r="D173" s="167" t="s">
        <v>14</v>
      </c>
      <c r="E173" s="74"/>
      <c r="F173" s="293">
        <f t="shared" si="22"/>
        <v>0</v>
      </c>
    </row>
    <row r="174" spans="1:6" s="8" customFormat="1" ht="12.75" x14ac:dyDescent="0.2">
      <c r="A174" s="137"/>
      <c r="B174" s="138" t="s">
        <v>178</v>
      </c>
      <c r="C174" s="139"/>
      <c r="D174" s="140"/>
      <c r="E174" s="61"/>
      <c r="F174" s="294">
        <f>SUM(F154:F173)</f>
        <v>0</v>
      </c>
    </row>
    <row r="175" spans="1:6" s="8" customFormat="1" ht="12.75" customHeight="1" x14ac:dyDescent="0.2">
      <c r="A175" s="141"/>
      <c r="B175" s="142"/>
      <c r="C175" s="124"/>
      <c r="D175" s="38"/>
      <c r="E175" s="49"/>
      <c r="F175" s="281"/>
    </row>
    <row r="176" spans="1:6" s="8" customFormat="1" ht="12.75" customHeight="1" x14ac:dyDescent="0.2">
      <c r="A176" s="122" t="s">
        <v>152</v>
      </c>
      <c r="B176" s="143" t="s">
        <v>42</v>
      </c>
      <c r="C176" s="144"/>
      <c r="D176" s="145"/>
      <c r="E176" s="62"/>
      <c r="F176" s="285"/>
    </row>
    <row r="177" spans="1:6" s="8" customFormat="1" ht="12.75" customHeight="1" x14ac:dyDescent="0.2">
      <c r="A177" s="146">
        <v>1</v>
      </c>
      <c r="B177" s="182" t="s">
        <v>56</v>
      </c>
      <c r="C177" s="147">
        <v>22</v>
      </c>
      <c r="D177" s="148" t="s">
        <v>10</v>
      </c>
      <c r="E177" s="28"/>
      <c r="F177" s="147">
        <f t="shared" ref="F177:F185" si="23">ROUND(C177*E177,2)</f>
        <v>0</v>
      </c>
    </row>
    <row r="178" spans="1:6" s="8" customFormat="1" ht="12.75" customHeight="1" x14ac:dyDescent="0.2">
      <c r="A178" s="146">
        <f>+A177+1</f>
        <v>2</v>
      </c>
      <c r="B178" s="126" t="s">
        <v>69</v>
      </c>
      <c r="C178" s="147">
        <v>14</v>
      </c>
      <c r="D178" s="148" t="s">
        <v>10</v>
      </c>
      <c r="E178" s="28"/>
      <c r="F178" s="147">
        <f t="shared" si="23"/>
        <v>0</v>
      </c>
    </row>
    <row r="179" spans="1:6" s="8" customFormat="1" ht="12.75" customHeight="1" x14ac:dyDescent="0.2">
      <c r="A179" s="146">
        <f t="shared" ref="A179:A186" si="24">+A178+1</f>
        <v>3</v>
      </c>
      <c r="B179" s="126" t="s">
        <v>70</v>
      </c>
      <c r="C179" s="147">
        <v>4</v>
      </c>
      <c r="D179" s="148" t="s">
        <v>10</v>
      </c>
      <c r="E179" s="28"/>
      <c r="F179" s="147">
        <f t="shared" si="23"/>
        <v>0</v>
      </c>
    </row>
    <row r="180" spans="1:6" s="8" customFormat="1" ht="12.75" customHeight="1" x14ac:dyDescent="0.2">
      <c r="A180" s="146">
        <f t="shared" si="24"/>
        <v>4</v>
      </c>
      <c r="B180" s="126" t="s">
        <v>71</v>
      </c>
      <c r="C180" s="147">
        <v>22</v>
      </c>
      <c r="D180" s="148" t="s">
        <v>10</v>
      </c>
      <c r="E180" s="28"/>
      <c r="F180" s="147">
        <f t="shared" si="23"/>
        <v>0</v>
      </c>
    </row>
    <row r="181" spans="1:6" s="8" customFormat="1" ht="12.75" customHeight="1" x14ac:dyDescent="0.2">
      <c r="A181" s="146">
        <f t="shared" si="24"/>
        <v>5</v>
      </c>
      <c r="B181" s="126" t="s">
        <v>61</v>
      </c>
      <c r="C181" s="147">
        <v>8</v>
      </c>
      <c r="D181" s="148" t="s">
        <v>10</v>
      </c>
      <c r="E181" s="28"/>
      <c r="F181" s="147">
        <f t="shared" si="23"/>
        <v>0</v>
      </c>
    </row>
    <row r="182" spans="1:6" s="8" customFormat="1" ht="12.75" customHeight="1" x14ac:dyDescent="0.2">
      <c r="A182" s="146">
        <f t="shared" si="24"/>
        <v>6</v>
      </c>
      <c r="B182" s="126" t="s">
        <v>72</v>
      </c>
      <c r="C182" s="149">
        <v>1</v>
      </c>
      <c r="D182" s="128" t="s">
        <v>14</v>
      </c>
      <c r="E182" s="63"/>
      <c r="F182" s="286">
        <f t="shared" si="23"/>
        <v>0</v>
      </c>
    </row>
    <row r="183" spans="1:6" s="8" customFormat="1" ht="12.75" customHeight="1" x14ac:dyDescent="0.2">
      <c r="A183" s="146">
        <f t="shared" si="24"/>
        <v>7</v>
      </c>
      <c r="B183" s="126" t="s">
        <v>91</v>
      </c>
      <c r="C183" s="149">
        <v>1</v>
      </c>
      <c r="D183" s="128" t="s">
        <v>14</v>
      </c>
      <c r="E183" s="63"/>
      <c r="F183" s="286">
        <f t="shared" si="23"/>
        <v>0</v>
      </c>
    </row>
    <row r="184" spans="1:6" s="8" customFormat="1" ht="12.75" customHeight="1" x14ac:dyDescent="0.2">
      <c r="A184" s="146">
        <f t="shared" si="24"/>
        <v>8</v>
      </c>
      <c r="B184" s="126" t="s">
        <v>23</v>
      </c>
      <c r="C184" s="149">
        <v>1</v>
      </c>
      <c r="D184" s="131" t="s">
        <v>14</v>
      </c>
      <c r="E184" s="64"/>
      <c r="F184" s="286">
        <f t="shared" si="23"/>
        <v>0</v>
      </c>
    </row>
    <row r="185" spans="1:6" s="8" customFormat="1" ht="10.5" customHeight="1" x14ac:dyDescent="0.2">
      <c r="A185" s="146">
        <f t="shared" si="24"/>
        <v>9</v>
      </c>
      <c r="B185" s="181" t="s">
        <v>73</v>
      </c>
      <c r="C185" s="29">
        <v>1</v>
      </c>
      <c r="D185" s="30" t="s">
        <v>14</v>
      </c>
      <c r="E185" s="78"/>
      <c r="F185" s="287">
        <f t="shared" si="23"/>
        <v>0</v>
      </c>
    </row>
    <row r="186" spans="1:6" s="8" customFormat="1" ht="12.75" customHeight="1" x14ac:dyDescent="0.2">
      <c r="A186" s="146">
        <f t="shared" si="24"/>
        <v>10</v>
      </c>
      <c r="B186" s="150" t="s">
        <v>87</v>
      </c>
      <c r="C186" s="151">
        <v>1</v>
      </c>
      <c r="D186" s="152" t="s">
        <v>14</v>
      </c>
      <c r="E186" s="51"/>
      <c r="F186" s="207">
        <f t="shared" ref="F186" si="25">C186*E186</f>
        <v>0</v>
      </c>
    </row>
    <row r="187" spans="1:6" s="8" customFormat="1" ht="12.75" customHeight="1" x14ac:dyDescent="0.2">
      <c r="A187" s="137"/>
      <c r="B187" s="138" t="s">
        <v>153</v>
      </c>
      <c r="C187" s="139"/>
      <c r="D187" s="140"/>
      <c r="E187" s="61"/>
      <c r="F187" s="284">
        <f>ROUND(SUM(F177:F186),2)</f>
        <v>0</v>
      </c>
    </row>
    <row r="188" spans="1:6" s="8" customFormat="1" ht="12.75" customHeight="1" x14ac:dyDescent="0.2">
      <c r="A188" s="183"/>
      <c r="B188" s="184"/>
      <c r="C188" s="185"/>
      <c r="D188" s="186"/>
      <c r="E188" s="79"/>
      <c r="F188" s="298"/>
    </row>
    <row r="189" spans="1:6" s="8" customFormat="1" ht="12.75" customHeight="1" x14ac:dyDescent="0.2">
      <c r="A189" s="122" t="s">
        <v>181</v>
      </c>
      <c r="B189" s="143" t="s">
        <v>44</v>
      </c>
      <c r="C189" s="144"/>
      <c r="D189" s="145"/>
      <c r="E189" s="62"/>
      <c r="F189" s="285"/>
    </row>
    <row r="190" spans="1:6" s="8" customFormat="1" ht="12.75" customHeight="1" x14ac:dyDescent="0.2">
      <c r="A190" s="153">
        <v>1</v>
      </c>
      <c r="B190" s="126" t="s">
        <v>49</v>
      </c>
      <c r="C190" s="149">
        <v>1</v>
      </c>
      <c r="D190" s="154" t="s">
        <v>14</v>
      </c>
      <c r="E190" s="64"/>
      <c r="F190" s="289">
        <f t="shared" ref="F190:F201" si="26">ROUND(C190*E190,2)</f>
        <v>0</v>
      </c>
    </row>
    <row r="191" spans="1:6" s="8" customFormat="1" ht="12.75" customHeight="1" x14ac:dyDescent="0.2">
      <c r="A191" s="153">
        <f>+A190+1</f>
        <v>2</v>
      </c>
      <c r="B191" s="126" t="s">
        <v>24</v>
      </c>
      <c r="C191" s="155">
        <v>1</v>
      </c>
      <c r="D191" s="128" t="s">
        <v>14</v>
      </c>
      <c r="E191" s="66"/>
      <c r="F191" s="289">
        <f t="shared" si="26"/>
        <v>0</v>
      </c>
    </row>
    <row r="192" spans="1:6" s="8" customFormat="1" ht="12.75" customHeight="1" x14ac:dyDescent="0.2">
      <c r="A192" s="153">
        <f t="shared" ref="A192:A207" si="27">+A191+1</f>
        <v>3</v>
      </c>
      <c r="B192" s="126" t="s">
        <v>47</v>
      </c>
      <c r="C192" s="155">
        <v>1</v>
      </c>
      <c r="D192" s="128" t="s">
        <v>14</v>
      </c>
      <c r="E192" s="67"/>
      <c r="F192" s="289">
        <f t="shared" si="26"/>
        <v>0</v>
      </c>
    </row>
    <row r="193" spans="1:6" s="8" customFormat="1" ht="12.75" customHeight="1" x14ac:dyDescent="0.2">
      <c r="A193" s="153">
        <f t="shared" si="27"/>
        <v>4</v>
      </c>
      <c r="B193" s="126" t="s">
        <v>78</v>
      </c>
      <c r="C193" s="149">
        <v>2</v>
      </c>
      <c r="D193" s="128" t="s">
        <v>14</v>
      </c>
      <c r="E193" s="69"/>
      <c r="F193" s="289">
        <f t="shared" si="26"/>
        <v>0</v>
      </c>
    </row>
    <row r="194" spans="1:6" s="8" customFormat="1" ht="12.75" customHeight="1" x14ac:dyDescent="0.2">
      <c r="A194" s="153">
        <f t="shared" si="27"/>
        <v>5</v>
      </c>
      <c r="B194" s="126" t="s">
        <v>77</v>
      </c>
      <c r="C194" s="149">
        <v>1</v>
      </c>
      <c r="D194" s="128" t="s">
        <v>14</v>
      </c>
      <c r="E194" s="69"/>
      <c r="F194" s="289">
        <f t="shared" si="26"/>
        <v>0</v>
      </c>
    </row>
    <row r="195" spans="1:6" s="8" customFormat="1" ht="12.75" customHeight="1" x14ac:dyDescent="0.2">
      <c r="A195" s="153">
        <f t="shared" si="27"/>
        <v>6</v>
      </c>
      <c r="B195" s="126" t="s">
        <v>83</v>
      </c>
      <c r="C195" s="149">
        <v>1</v>
      </c>
      <c r="D195" s="128" t="s">
        <v>14</v>
      </c>
      <c r="E195" s="69"/>
      <c r="F195" s="289">
        <f t="shared" si="26"/>
        <v>0</v>
      </c>
    </row>
    <row r="196" spans="1:6" s="8" customFormat="1" ht="12.75" customHeight="1" x14ac:dyDescent="0.2">
      <c r="A196" s="153">
        <f t="shared" si="27"/>
        <v>7</v>
      </c>
      <c r="B196" s="126" t="s">
        <v>79</v>
      </c>
      <c r="C196" s="160">
        <v>1</v>
      </c>
      <c r="D196" s="128" t="s">
        <v>14</v>
      </c>
      <c r="E196" s="70"/>
      <c r="F196" s="291">
        <f t="shared" si="26"/>
        <v>0</v>
      </c>
    </row>
    <row r="197" spans="1:6" s="8" customFormat="1" ht="12.75" customHeight="1" x14ac:dyDescent="0.2">
      <c r="A197" s="153">
        <f t="shared" si="27"/>
        <v>8</v>
      </c>
      <c r="B197" s="126" t="s">
        <v>80</v>
      </c>
      <c r="C197" s="155">
        <v>1</v>
      </c>
      <c r="D197" s="128" t="s">
        <v>14</v>
      </c>
      <c r="E197" s="66"/>
      <c r="F197" s="289">
        <f t="shared" si="26"/>
        <v>0</v>
      </c>
    </row>
    <row r="198" spans="1:6" s="8" customFormat="1" ht="12.75" customHeight="1" x14ac:dyDescent="0.2">
      <c r="A198" s="153">
        <f t="shared" si="27"/>
        <v>9</v>
      </c>
      <c r="B198" s="126" t="s">
        <v>81</v>
      </c>
      <c r="C198" s="160">
        <v>1</v>
      </c>
      <c r="D198" s="128" t="s">
        <v>14</v>
      </c>
      <c r="E198" s="71"/>
      <c r="F198" s="289">
        <f t="shared" si="26"/>
        <v>0</v>
      </c>
    </row>
    <row r="199" spans="1:6" s="8" customFormat="1" ht="12.75" customHeight="1" x14ac:dyDescent="0.2">
      <c r="A199" s="153">
        <f t="shared" si="27"/>
        <v>10</v>
      </c>
      <c r="B199" s="126" t="s">
        <v>82</v>
      </c>
      <c r="C199" s="160">
        <v>1</v>
      </c>
      <c r="D199" s="128" t="s">
        <v>14</v>
      </c>
      <c r="E199" s="71"/>
      <c r="F199" s="291">
        <f t="shared" si="26"/>
        <v>0</v>
      </c>
    </row>
    <row r="200" spans="1:6" s="8" customFormat="1" ht="12.75" customHeight="1" x14ac:dyDescent="0.2">
      <c r="A200" s="153">
        <f t="shared" si="27"/>
        <v>11</v>
      </c>
      <c r="B200" s="126" t="s">
        <v>39</v>
      </c>
      <c r="C200" s="160">
        <v>1</v>
      </c>
      <c r="D200" s="128" t="s">
        <v>14</v>
      </c>
      <c r="E200" s="72"/>
      <c r="F200" s="291">
        <f t="shared" si="26"/>
        <v>0</v>
      </c>
    </row>
    <row r="201" spans="1:6" s="8" customFormat="1" ht="12.75" customHeight="1" x14ac:dyDescent="0.2">
      <c r="A201" s="153">
        <f t="shared" si="27"/>
        <v>12</v>
      </c>
      <c r="B201" s="126" t="s">
        <v>25</v>
      </c>
      <c r="C201" s="161">
        <v>1</v>
      </c>
      <c r="D201" s="128" t="s">
        <v>14</v>
      </c>
      <c r="E201" s="69"/>
      <c r="F201" s="289">
        <f t="shared" si="26"/>
        <v>0</v>
      </c>
    </row>
    <row r="202" spans="1:6" s="8" customFormat="1" ht="12.75" customHeight="1" x14ac:dyDescent="0.2">
      <c r="A202" s="153">
        <f t="shared" si="27"/>
        <v>13</v>
      </c>
      <c r="B202" s="126" t="s">
        <v>84</v>
      </c>
      <c r="C202" s="31">
        <v>1</v>
      </c>
      <c r="D202" s="128" t="s">
        <v>14</v>
      </c>
      <c r="E202" s="73"/>
      <c r="F202" s="292">
        <f>ROUND(C202*E202,2)</f>
        <v>0</v>
      </c>
    </row>
    <row r="203" spans="1:6" s="8" customFormat="1" ht="12.75" customHeight="1" x14ac:dyDescent="0.2">
      <c r="A203" s="153">
        <f t="shared" si="27"/>
        <v>14</v>
      </c>
      <c r="B203" s="126" t="s">
        <v>75</v>
      </c>
      <c r="C203" s="161">
        <v>1</v>
      </c>
      <c r="D203" s="128" t="s">
        <v>14</v>
      </c>
      <c r="E203" s="67"/>
      <c r="F203" s="293">
        <f t="shared" ref="F203:F207" si="28">ROUND(C203*E203,2)</f>
        <v>0</v>
      </c>
    </row>
    <row r="204" spans="1:6" s="8" customFormat="1" ht="12.75" customHeight="1" x14ac:dyDescent="0.2">
      <c r="A204" s="153">
        <f t="shared" si="27"/>
        <v>15</v>
      </c>
      <c r="B204" s="126" t="s">
        <v>85</v>
      </c>
      <c r="C204" s="161">
        <v>1</v>
      </c>
      <c r="D204" s="128" t="s">
        <v>14</v>
      </c>
      <c r="E204" s="67"/>
      <c r="F204" s="293">
        <f t="shared" si="28"/>
        <v>0</v>
      </c>
    </row>
    <row r="205" spans="1:6" s="8" customFormat="1" ht="12.75" customHeight="1" x14ac:dyDescent="0.2">
      <c r="A205" s="153">
        <f t="shared" si="27"/>
        <v>16</v>
      </c>
      <c r="B205" s="126" t="s">
        <v>86</v>
      </c>
      <c r="C205" s="161">
        <v>1</v>
      </c>
      <c r="D205" s="128" t="s">
        <v>14</v>
      </c>
      <c r="E205" s="67"/>
      <c r="F205" s="293">
        <f t="shared" si="28"/>
        <v>0</v>
      </c>
    </row>
    <row r="206" spans="1:6" s="8" customFormat="1" ht="12.75" customHeight="1" x14ac:dyDescent="0.2">
      <c r="A206" s="153">
        <f t="shared" si="27"/>
        <v>17</v>
      </c>
      <c r="B206" s="126" t="s">
        <v>76</v>
      </c>
      <c r="C206" s="155">
        <v>1</v>
      </c>
      <c r="D206" s="128" t="s">
        <v>14</v>
      </c>
      <c r="E206" s="66"/>
      <c r="F206" s="293">
        <f t="shared" si="28"/>
        <v>0</v>
      </c>
    </row>
    <row r="207" spans="1:6" s="8" customFormat="1" ht="12.75" customHeight="1" x14ac:dyDescent="0.2">
      <c r="A207" s="153">
        <f t="shared" si="27"/>
        <v>18</v>
      </c>
      <c r="B207" s="126" t="s">
        <v>26</v>
      </c>
      <c r="C207" s="155">
        <v>1</v>
      </c>
      <c r="D207" s="128" t="s">
        <v>14</v>
      </c>
      <c r="E207" s="66"/>
      <c r="F207" s="293">
        <f t="shared" si="28"/>
        <v>0</v>
      </c>
    </row>
    <row r="208" spans="1:6" s="8" customFormat="1" ht="12.75" customHeight="1" x14ac:dyDescent="0.2">
      <c r="A208" s="170"/>
      <c r="B208" s="171" t="s">
        <v>182</v>
      </c>
      <c r="C208" s="172"/>
      <c r="D208" s="173"/>
      <c r="E208" s="75"/>
      <c r="F208" s="295">
        <f>ROUND(SUM(F190:F207),2)</f>
        <v>0</v>
      </c>
    </row>
    <row r="209" spans="1:6" s="8" customFormat="1" ht="12.75" customHeight="1" x14ac:dyDescent="0.2">
      <c r="A209" s="141"/>
      <c r="B209" s="142"/>
      <c r="C209" s="124"/>
      <c r="D209" s="38"/>
      <c r="E209" s="49"/>
      <c r="F209" s="281"/>
    </row>
    <row r="210" spans="1:6" s="8" customFormat="1" ht="12.75" customHeight="1" x14ac:dyDescent="0.2">
      <c r="A210" s="174" t="s">
        <v>183</v>
      </c>
      <c r="B210" s="143" t="s">
        <v>180</v>
      </c>
      <c r="C210" s="124"/>
      <c r="D210" s="38"/>
      <c r="E210" s="49"/>
      <c r="F210" s="281"/>
    </row>
    <row r="211" spans="1:6" s="8" customFormat="1" ht="12.75" customHeight="1" x14ac:dyDescent="0.2">
      <c r="A211" s="141"/>
      <c r="B211" s="142"/>
      <c r="C211" s="124"/>
      <c r="D211" s="38"/>
      <c r="E211" s="49"/>
      <c r="F211" s="281"/>
    </row>
    <row r="212" spans="1:6" s="8" customFormat="1" ht="12.75" customHeight="1" x14ac:dyDescent="0.2">
      <c r="A212" s="163">
        <v>1</v>
      </c>
      <c r="B212" s="143" t="s">
        <v>160</v>
      </c>
      <c r="C212" s="124"/>
      <c r="D212" s="38"/>
      <c r="E212" s="49"/>
      <c r="F212" s="281"/>
    </row>
    <row r="213" spans="1:6" s="8" customFormat="1" ht="12.75" customHeight="1" x14ac:dyDescent="0.2">
      <c r="A213" s="164">
        <f>+A212+0.1</f>
        <v>1.1000000000000001</v>
      </c>
      <c r="B213" s="165" t="s">
        <v>161</v>
      </c>
      <c r="C213" s="166">
        <v>4</v>
      </c>
      <c r="D213" s="167" t="s">
        <v>162</v>
      </c>
      <c r="E213" s="74"/>
      <c r="F213" s="293">
        <f>ROUND(C213*E213,2)</f>
        <v>0</v>
      </c>
    </row>
    <row r="214" spans="1:6" s="8" customFormat="1" ht="12.75" customHeight="1" x14ac:dyDescent="0.2">
      <c r="A214" s="164">
        <f t="shared" ref="A214:A215" si="29">+A213+0.1</f>
        <v>1.2</v>
      </c>
      <c r="B214" s="165" t="s">
        <v>163</v>
      </c>
      <c r="C214" s="166">
        <v>4</v>
      </c>
      <c r="D214" s="167" t="s">
        <v>162</v>
      </c>
      <c r="E214" s="74"/>
      <c r="F214" s="293">
        <f t="shared" ref="F214:F232" si="30">ROUND(C214*E214,2)</f>
        <v>0</v>
      </c>
    </row>
    <row r="215" spans="1:6" s="8" customFormat="1" ht="12.75" customHeight="1" x14ac:dyDescent="0.2">
      <c r="A215" s="164">
        <f t="shared" si="29"/>
        <v>1.3</v>
      </c>
      <c r="B215" s="165" t="s">
        <v>179</v>
      </c>
      <c r="C215" s="166">
        <v>1</v>
      </c>
      <c r="D215" s="167" t="s">
        <v>164</v>
      </c>
      <c r="E215" s="74"/>
      <c r="F215" s="293">
        <f t="shared" si="30"/>
        <v>0</v>
      </c>
    </row>
    <row r="216" spans="1:6" s="8" customFormat="1" ht="12.75" customHeight="1" x14ac:dyDescent="0.2">
      <c r="A216" s="168"/>
      <c r="B216" s="142"/>
      <c r="C216" s="166"/>
      <c r="D216" s="167"/>
      <c r="E216" s="74"/>
      <c r="F216" s="293">
        <f t="shared" si="30"/>
        <v>0</v>
      </c>
    </row>
    <row r="217" spans="1:6" s="8" customFormat="1" ht="12.75" customHeight="1" x14ac:dyDescent="0.2">
      <c r="A217" s="163">
        <v>2</v>
      </c>
      <c r="B217" s="143" t="s">
        <v>165</v>
      </c>
      <c r="C217" s="166"/>
      <c r="D217" s="167"/>
      <c r="E217" s="74"/>
      <c r="F217" s="293">
        <f t="shared" si="30"/>
        <v>0</v>
      </c>
    </row>
    <row r="218" spans="1:6" s="8" customFormat="1" ht="12.75" customHeight="1" x14ac:dyDescent="0.2">
      <c r="A218" s="164">
        <v>2.1</v>
      </c>
      <c r="B218" s="165" t="s">
        <v>166</v>
      </c>
      <c r="C218" s="166">
        <v>2</v>
      </c>
      <c r="D218" s="167" t="s">
        <v>14</v>
      </c>
      <c r="E218" s="74"/>
      <c r="F218" s="293">
        <f t="shared" si="30"/>
        <v>0</v>
      </c>
    </row>
    <row r="219" spans="1:6" s="8" customFormat="1" ht="12.75" customHeight="1" x14ac:dyDescent="0.2">
      <c r="A219" s="168"/>
      <c r="B219" s="142"/>
      <c r="C219" s="166"/>
      <c r="D219" s="167"/>
      <c r="E219" s="74"/>
      <c r="F219" s="293">
        <f t="shared" si="30"/>
        <v>0</v>
      </c>
    </row>
    <row r="220" spans="1:6" s="8" customFormat="1" ht="12.75" customHeight="1" x14ac:dyDescent="0.2">
      <c r="A220" s="163">
        <v>3</v>
      </c>
      <c r="B220" s="169" t="s">
        <v>167</v>
      </c>
      <c r="C220" s="166"/>
      <c r="D220" s="167"/>
      <c r="E220" s="74"/>
      <c r="F220" s="293">
        <f t="shared" si="30"/>
        <v>0</v>
      </c>
    </row>
    <row r="221" spans="1:6" s="8" customFormat="1" ht="12.75" customHeight="1" x14ac:dyDescent="0.2">
      <c r="A221" s="164">
        <v>3.1</v>
      </c>
      <c r="B221" s="165" t="s">
        <v>168</v>
      </c>
      <c r="C221" s="166">
        <v>5.8</v>
      </c>
      <c r="D221" s="167" t="s">
        <v>10</v>
      </c>
      <c r="E221" s="74"/>
      <c r="F221" s="293">
        <f t="shared" si="30"/>
        <v>0</v>
      </c>
    </row>
    <row r="222" spans="1:6" s="8" customFormat="1" ht="12.75" customHeight="1" x14ac:dyDescent="0.2">
      <c r="A222" s="164">
        <v>3.2</v>
      </c>
      <c r="B222" s="165" t="s">
        <v>169</v>
      </c>
      <c r="C222" s="166">
        <v>5.8</v>
      </c>
      <c r="D222" s="167" t="s">
        <v>10</v>
      </c>
      <c r="E222" s="74"/>
      <c r="F222" s="293">
        <f t="shared" si="30"/>
        <v>0</v>
      </c>
    </row>
    <row r="223" spans="1:6" s="8" customFormat="1" ht="12.75" customHeight="1" x14ac:dyDescent="0.2">
      <c r="A223" s="168"/>
      <c r="B223" s="142"/>
      <c r="C223" s="166"/>
      <c r="D223" s="167"/>
      <c r="E223" s="74"/>
      <c r="F223" s="293">
        <f t="shared" si="30"/>
        <v>0</v>
      </c>
    </row>
    <row r="224" spans="1:6" s="8" customFormat="1" ht="12.75" customHeight="1" x14ac:dyDescent="0.2">
      <c r="A224" s="163">
        <v>4</v>
      </c>
      <c r="B224" s="143" t="s">
        <v>170</v>
      </c>
      <c r="C224" s="166"/>
      <c r="D224" s="167"/>
      <c r="E224" s="74"/>
      <c r="F224" s="293">
        <f t="shared" si="30"/>
        <v>0</v>
      </c>
    </row>
    <row r="225" spans="1:6" s="8" customFormat="1" ht="12.75" customHeight="1" x14ac:dyDescent="0.2">
      <c r="A225" s="164">
        <v>4.0999999999999996</v>
      </c>
      <c r="B225" s="165" t="s">
        <v>171</v>
      </c>
      <c r="C225" s="166">
        <v>1</v>
      </c>
      <c r="D225" s="167" t="s">
        <v>14</v>
      </c>
      <c r="E225" s="74"/>
      <c r="F225" s="293">
        <f t="shared" si="30"/>
        <v>0</v>
      </c>
    </row>
    <row r="226" spans="1:6" s="8" customFormat="1" ht="12.75" customHeight="1" x14ac:dyDescent="0.2">
      <c r="A226" s="164">
        <v>4.2</v>
      </c>
      <c r="B226" s="165" t="s">
        <v>172</v>
      </c>
      <c r="C226" s="166">
        <v>1</v>
      </c>
      <c r="D226" s="167" t="s">
        <v>14</v>
      </c>
      <c r="E226" s="74"/>
      <c r="F226" s="293">
        <f t="shared" si="30"/>
        <v>0</v>
      </c>
    </row>
    <row r="227" spans="1:6" s="8" customFormat="1" ht="12.75" customHeight="1" x14ac:dyDescent="0.2">
      <c r="A227" s="164">
        <v>4.3</v>
      </c>
      <c r="B227" s="165" t="s">
        <v>173</v>
      </c>
      <c r="C227" s="166">
        <v>2</v>
      </c>
      <c r="D227" s="167" t="s">
        <v>14</v>
      </c>
      <c r="E227" s="74"/>
      <c r="F227" s="293">
        <f t="shared" si="30"/>
        <v>0</v>
      </c>
    </row>
    <row r="228" spans="1:6" s="8" customFormat="1" ht="12.75" customHeight="1" x14ac:dyDescent="0.2">
      <c r="A228" s="168"/>
      <c r="B228" s="142"/>
      <c r="C228" s="166"/>
      <c r="D228" s="167"/>
      <c r="E228" s="74"/>
      <c r="F228" s="293">
        <f t="shared" si="30"/>
        <v>0</v>
      </c>
    </row>
    <row r="229" spans="1:6" s="8" customFormat="1" ht="12.75" customHeight="1" x14ac:dyDescent="0.2">
      <c r="A229" s="163">
        <v>5</v>
      </c>
      <c r="B229" s="169" t="s">
        <v>174</v>
      </c>
      <c r="C229" s="166"/>
      <c r="D229" s="167"/>
      <c r="E229" s="74"/>
      <c r="F229" s="293">
        <f t="shared" si="30"/>
        <v>0</v>
      </c>
    </row>
    <row r="230" spans="1:6" s="8" customFormat="1" ht="12.75" customHeight="1" x14ac:dyDescent="0.2">
      <c r="A230" s="164">
        <v>5.0999999999999996</v>
      </c>
      <c r="B230" s="126" t="s">
        <v>175</v>
      </c>
      <c r="C230" s="166">
        <v>1</v>
      </c>
      <c r="D230" s="167" t="s">
        <v>176</v>
      </c>
      <c r="E230" s="74"/>
      <c r="F230" s="293">
        <f t="shared" si="30"/>
        <v>0</v>
      </c>
    </row>
    <row r="231" spans="1:6" s="8" customFormat="1" ht="12.75" customHeight="1" x14ac:dyDescent="0.2">
      <c r="A231" s="168"/>
      <c r="B231" s="142"/>
      <c r="C231" s="166"/>
      <c r="D231" s="167"/>
      <c r="E231" s="74"/>
      <c r="F231" s="293">
        <f t="shared" si="30"/>
        <v>0</v>
      </c>
    </row>
    <row r="232" spans="1:6" s="8" customFormat="1" ht="12.75" customHeight="1" x14ac:dyDescent="0.2">
      <c r="A232" s="163">
        <v>6</v>
      </c>
      <c r="B232" s="143" t="s">
        <v>177</v>
      </c>
      <c r="C232" s="166">
        <v>1</v>
      </c>
      <c r="D232" s="167" t="s">
        <v>14</v>
      </c>
      <c r="E232" s="74"/>
      <c r="F232" s="293">
        <f t="shared" si="30"/>
        <v>0</v>
      </c>
    </row>
    <row r="233" spans="1:6" s="8" customFormat="1" ht="12.75" customHeight="1" x14ac:dyDescent="0.2">
      <c r="A233" s="137"/>
      <c r="B233" s="138" t="s">
        <v>184</v>
      </c>
      <c r="C233" s="139"/>
      <c r="D233" s="140"/>
      <c r="E233" s="61"/>
      <c r="F233" s="294">
        <f>SUM(F213:F232)</f>
        <v>0</v>
      </c>
    </row>
    <row r="234" spans="1:6" s="8" customFormat="1" ht="12.75" customHeight="1" x14ac:dyDescent="0.2">
      <c r="A234" s="141"/>
      <c r="B234" s="142"/>
      <c r="C234" s="124"/>
      <c r="D234" s="38"/>
      <c r="E234" s="49"/>
      <c r="F234" s="281"/>
    </row>
    <row r="235" spans="1:6" s="8" customFormat="1" ht="12.75" customHeight="1" x14ac:dyDescent="0.2">
      <c r="A235" s="187"/>
      <c r="B235" s="188" t="s">
        <v>185</v>
      </c>
      <c r="C235" s="189"/>
      <c r="D235" s="190"/>
      <c r="E235" s="80"/>
      <c r="F235" s="299">
        <f>+F233+F208+F187+F174+F149+F128+F115</f>
        <v>0</v>
      </c>
    </row>
    <row r="236" spans="1:6" s="8" customFormat="1" ht="12.75" customHeight="1" x14ac:dyDescent="0.2">
      <c r="A236" s="191"/>
      <c r="B236" s="192"/>
      <c r="C236" s="193"/>
      <c r="D236" s="194"/>
      <c r="E236" s="81"/>
      <c r="F236" s="300"/>
    </row>
    <row r="237" spans="1:6" s="8" customFormat="1" ht="12.75" customHeight="1" x14ac:dyDescent="0.2">
      <c r="A237" s="142" t="s">
        <v>119</v>
      </c>
      <c r="B237" s="195" t="s">
        <v>92</v>
      </c>
      <c r="C237" s="196"/>
      <c r="D237" s="197"/>
      <c r="E237" s="74"/>
      <c r="F237" s="198"/>
    </row>
    <row r="238" spans="1:6" s="8" customFormat="1" ht="12.75" customHeight="1" x14ac:dyDescent="0.2">
      <c r="A238" s="198"/>
      <c r="B238" s="195"/>
      <c r="C238" s="196"/>
      <c r="D238" s="197"/>
      <c r="E238" s="74"/>
      <c r="F238" s="198"/>
    </row>
    <row r="239" spans="1:6" s="8" customFormat="1" ht="12.75" x14ac:dyDescent="0.2">
      <c r="A239" s="198">
        <v>1</v>
      </c>
      <c r="B239" s="198" t="s">
        <v>93</v>
      </c>
      <c r="C239" s="196">
        <v>1</v>
      </c>
      <c r="D239" s="199" t="s">
        <v>94</v>
      </c>
      <c r="E239" s="74"/>
      <c r="F239" s="301">
        <f t="shared" ref="F239:F254" si="31">ROUND(E239*C239,2)</f>
        <v>0</v>
      </c>
    </row>
    <row r="240" spans="1:6" s="8" customFormat="1" ht="12.75" x14ac:dyDescent="0.2">
      <c r="A240" s="198"/>
      <c r="B240" s="198"/>
      <c r="C240" s="196"/>
      <c r="D240" s="197"/>
      <c r="E240" s="74"/>
      <c r="F240" s="301"/>
    </row>
    <row r="241" spans="1:6" s="8" customFormat="1" ht="12.75" customHeight="1" x14ac:dyDescent="0.2">
      <c r="A241" s="200">
        <v>2</v>
      </c>
      <c r="B241" s="200" t="s">
        <v>95</v>
      </c>
      <c r="C241" s="201"/>
      <c r="D241" s="202"/>
      <c r="E241" s="83"/>
      <c r="F241" s="302"/>
    </row>
    <row r="242" spans="1:6" s="8" customFormat="1" ht="12.75" customHeight="1" x14ac:dyDescent="0.2">
      <c r="A242" s="198">
        <v>2.1</v>
      </c>
      <c r="B242" s="198" t="s">
        <v>96</v>
      </c>
      <c r="C242" s="203">
        <v>4.83</v>
      </c>
      <c r="D242" s="204" t="s">
        <v>134</v>
      </c>
      <c r="E242" s="74"/>
      <c r="F242" s="301">
        <f t="shared" si="31"/>
        <v>0</v>
      </c>
    </row>
    <row r="243" spans="1:6" s="9" customFormat="1" ht="13.5" customHeight="1" x14ac:dyDescent="0.2">
      <c r="A243" s="198">
        <v>2.2000000000000002</v>
      </c>
      <c r="B243" s="182" t="s">
        <v>97</v>
      </c>
      <c r="C243" s="205">
        <f>4.83-3.94</f>
        <v>0.89</v>
      </c>
      <c r="D243" s="204" t="s">
        <v>135</v>
      </c>
      <c r="E243" s="74"/>
      <c r="F243" s="301">
        <f t="shared" si="31"/>
        <v>0</v>
      </c>
    </row>
    <row r="244" spans="1:6" s="9" customFormat="1" ht="13.5" customHeight="1" x14ac:dyDescent="0.2">
      <c r="A244" s="182">
        <v>2.2999999999999998</v>
      </c>
      <c r="B244" s="182" t="s">
        <v>98</v>
      </c>
      <c r="C244" s="203">
        <f>+C242-C243*1.2</f>
        <v>3.76</v>
      </c>
      <c r="D244" s="204" t="s">
        <v>136</v>
      </c>
      <c r="E244" s="74"/>
      <c r="F244" s="301">
        <f t="shared" si="31"/>
        <v>0</v>
      </c>
    </row>
    <row r="245" spans="1:6" s="9" customFormat="1" ht="12.75" x14ac:dyDescent="0.2">
      <c r="A245" s="198"/>
      <c r="B245" s="198"/>
      <c r="C245" s="203"/>
      <c r="D245" s="167"/>
      <c r="E245" s="74"/>
      <c r="F245" s="301"/>
    </row>
    <row r="246" spans="1:6" s="8" customFormat="1" ht="12.75" x14ac:dyDescent="0.2">
      <c r="A246" s="195">
        <v>3</v>
      </c>
      <c r="B246" s="195" t="s">
        <v>99</v>
      </c>
      <c r="C246" s="203"/>
      <c r="D246" s="167"/>
      <c r="E246" s="74"/>
      <c r="F246" s="301"/>
    </row>
    <row r="247" spans="1:6" s="8" customFormat="1" ht="14.25" customHeight="1" x14ac:dyDescent="0.2">
      <c r="A247" s="198">
        <v>3.1</v>
      </c>
      <c r="B247" s="182" t="s">
        <v>100</v>
      </c>
      <c r="C247" s="203">
        <f>0.1575+0.069</f>
        <v>0.23</v>
      </c>
      <c r="D247" s="167" t="s">
        <v>137</v>
      </c>
      <c r="E247" s="74"/>
      <c r="F247" s="301">
        <f t="shared" si="31"/>
        <v>0</v>
      </c>
    </row>
    <row r="248" spans="1:6" s="8" customFormat="1" ht="12.75" x14ac:dyDescent="0.2">
      <c r="A248" s="198">
        <v>3.2</v>
      </c>
      <c r="B248" s="182" t="s">
        <v>154</v>
      </c>
      <c r="C248" s="203">
        <f>(0.8*0.8*0.3)*5</f>
        <v>0.96</v>
      </c>
      <c r="D248" s="167" t="s">
        <v>137</v>
      </c>
      <c r="E248" s="74"/>
      <c r="F248" s="301">
        <f t="shared" si="31"/>
        <v>0</v>
      </c>
    </row>
    <row r="249" spans="1:6" s="8" customFormat="1" ht="12.75" x14ac:dyDescent="0.2">
      <c r="A249" s="198">
        <v>3.3</v>
      </c>
      <c r="B249" s="182" t="s">
        <v>130</v>
      </c>
      <c r="C249" s="203">
        <f>+(0.2*0.2*2.18)*5</f>
        <v>0.44</v>
      </c>
      <c r="D249" s="167" t="s">
        <v>137</v>
      </c>
      <c r="E249" s="74"/>
      <c r="F249" s="301">
        <f t="shared" si="31"/>
        <v>0</v>
      </c>
    </row>
    <row r="250" spans="1:6" s="8" customFormat="1" ht="12.75" x14ac:dyDescent="0.2">
      <c r="A250" s="198">
        <v>3.4</v>
      </c>
      <c r="B250" s="182" t="s">
        <v>122</v>
      </c>
      <c r="C250" s="203">
        <f>+(0.2*0.2*0.4)*5</f>
        <v>0.08</v>
      </c>
      <c r="D250" s="167" t="s">
        <v>137</v>
      </c>
      <c r="E250" s="74"/>
      <c r="F250" s="301">
        <f t="shared" ref="F250" si="32">ROUND(E250*C250,2)</f>
        <v>0</v>
      </c>
    </row>
    <row r="251" spans="1:6" s="8" customFormat="1" ht="12.75" x14ac:dyDescent="0.2">
      <c r="A251" s="198">
        <v>3.5</v>
      </c>
      <c r="B251" s="182" t="s">
        <v>120</v>
      </c>
      <c r="C251" s="206">
        <f>0.2*0.2*8</f>
        <v>0.32</v>
      </c>
      <c r="D251" s="167" t="s">
        <v>137</v>
      </c>
      <c r="E251" s="74"/>
      <c r="F251" s="301">
        <f t="shared" si="31"/>
        <v>0</v>
      </c>
    </row>
    <row r="252" spans="1:6" s="8" customFormat="1" ht="12.75" x14ac:dyDescent="0.2">
      <c r="A252" s="198">
        <v>3.6</v>
      </c>
      <c r="B252" s="182" t="s">
        <v>121</v>
      </c>
      <c r="C252" s="207">
        <f>0.25*0.2*6.81</f>
        <v>0.34</v>
      </c>
      <c r="D252" s="167" t="s">
        <v>137</v>
      </c>
      <c r="E252" s="74"/>
      <c r="F252" s="301">
        <f t="shared" si="31"/>
        <v>0</v>
      </c>
    </row>
    <row r="253" spans="1:6" s="8" customFormat="1" ht="12.75" x14ac:dyDescent="0.2">
      <c r="A253" s="198">
        <v>3.7</v>
      </c>
      <c r="B253" s="182" t="s">
        <v>131</v>
      </c>
      <c r="C253" s="207">
        <f>0.32*0.2*8</f>
        <v>0.51</v>
      </c>
      <c r="D253" s="167" t="s">
        <v>137</v>
      </c>
      <c r="E253" s="74"/>
      <c r="F253" s="301">
        <f t="shared" si="31"/>
        <v>0</v>
      </c>
    </row>
    <row r="254" spans="1:6" s="8" customFormat="1" ht="12.75" x14ac:dyDescent="0.2">
      <c r="A254" s="198">
        <v>3.8</v>
      </c>
      <c r="B254" s="182" t="s">
        <v>101</v>
      </c>
      <c r="C254" s="207">
        <f>3*3*0.15</f>
        <v>1.35</v>
      </c>
      <c r="D254" s="167" t="s">
        <v>137</v>
      </c>
      <c r="E254" s="74"/>
      <c r="F254" s="301">
        <f t="shared" si="31"/>
        <v>0</v>
      </c>
    </row>
    <row r="255" spans="1:6" s="8" customFormat="1" ht="12.75" x14ac:dyDescent="0.2">
      <c r="A255" s="198">
        <v>3.9</v>
      </c>
      <c r="B255" s="182" t="s">
        <v>102</v>
      </c>
      <c r="C255" s="203">
        <v>0.42</v>
      </c>
      <c r="D255" s="167" t="s">
        <v>137</v>
      </c>
      <c r="E255" s="74"/>
      <c r="F255" s="301">
        <f>ROUND(E255*C255,2)</f>
        <v>0</v>
      </c>
    </row>
    <row r="256" spans="1:6" s="9" customFormat="1" ht="12.75" x14ac:dyDescent="0.2">
      <c r="A256" s="198"/>
      <c r="B256" s="198"/>
      <c r="C256" s="208"/>
      <c r="D256" s="167"/>
      <c r="E256" s="74"/>
      <c r="F256" s="301"/>
    </row>
    <row r="257" spans="1:6" s="8" customFormat="1" ht="12.75" customHeight="1" x14ac:dyDescent="0.2">
      <c r="A257" s="195">
        <v>4</v>
      </c>
      <c r="B257" s="195" t="s">
        <v>103</v>
      </c>
      <c r="C257" s="203"/>
      <c r="D257" s="167"/>
      <c r="E257" s="74"/>
      <c r="F257" s="301"/>
    </row>
    <row r="258" spans="1:6" s="9" customFormat="1" ht="12.75" x14ac:dyDescent="0.2">
      <c r="A258" s="198">
        <v>4.2</v>
      </c>
      <c r="B258" s="198" t="s">
        <v>132</v>
      </c>
      <c r="C258" s="207">
        <f>(2*4)*0.4</f>
        <v>3.2</v>
      </c>
      <c r="D258" s="167" t="s">
        <v>138</v>
      </c>
      <c r="E258" s="74"/>
      <c r="F258" s="301">
        <f t="shared" ref="F258:F274" si="33">ROUND(E258*C258,2)</f>
        <v>0</v>
      </c>
    </row>
    <row r="259" spans="1:6" s="8" customFormat="1" ht="12.75" customHeight="1" x14ac:dyDescent="0.2">
      <c r="A259" s="198">
        <v>4.2</v>
      </c>
      <c r="B259" s="198" t="s">
        <v>133</v>
      </c>
      <c r="C259" s="207">
        <f>(2+2+2+0.8)*0.95</f>
        <v>6.46</v>
      </c>
      <c r="D259" s="167" t="s">
        <v>138</v>
      </c>
      <c r="E259" s="74"/>
      <c r="F259" s="301">
        <f t="shared" si="33"/>
        <v>0</v>
      </c>
    </row>
    <row r="260" spans="1:6" s="8" customFormat="1" ht="12.75" x14ac:dyDescent="0.2">
      <c r="A260" s="198">
        <v>4.3</v>
      </c>
      <c r="B260" s="198" t="s">
        <v>104</v>
      </c>
      <c r="C260" s="207">
        <f>(2+2+2+0.8)*1</f>
        <v>6.8</v>
      </c>
      <c r="D260" s="167" t="s">
        <v>138</v>
      </c>
      <c r="E260" s="74"/>
      <c r="F260" s="301">
        <f t="shared" si="33"/>
        <v>0</v>
      </c>
    </row>
    <row r="261" spans="1:6" s="8" customFormat="1" ht="12.75" customHeight="1" x14ac:dyDescent="0.2">
      <c r="A261" s="198">
        <v>4.4000000000000004</v>
      </c>
      <c r="B261" s="198" t="s">
        <v>105</v>
      </c>
      <c r="C261" s="203">
        <v>11.4</v>
      </c>
      <c r="D261" s="167" t="s">
        <v>10</v>
      </c>
      <c r="E261" s="74"/>
      <c r="F261" s="301">
        <f t="shared" si="33"/>
        <v>0</v>
      </c>
    </row>
    <row r="262" spans="1:6" ht="12.75" x14ac:dyDescent="0.2">
      <c r="A262" s="198"/>
      <c r="B262" s="198"/>
      <c r="C262" s="203"/>
      <c r="D262" s="167"/>
      <c r="E262" s="74"/>
      <c r="F262" s="301"/>
    </row>
    <row r="263" spans="1:6" ht="12.75" x14ac:dyDescent="0.2">
      <c r="A263" s="195">
        <v>5</v>
      </c>
      <c r="B263" s="195" t="s">
        <v>106</v>
      </c>
      <c r="C263" s="203"/>
      <c r="D263" s="167"/>
      <c r="E263" s="74"/>
      <c r="F263" s="301"/>
    </row>
    <row r="264" spans="1:6" ht="12.75" x14ac:dyDescent="0.2">
      <c r="A264" s="198">
        <v>5.0999999999999996</v>
      </c>
      <c r="B264" s="182" t="s">
        <v>107</v>
      </c>
      <c r="C264" s="203">
        <f>3*3</f>
        <v>9</v>
      </c>
      <c r="D264" s="167" t="s">
        <v>138</v>
      </c>
      <c r="E264" s="74"/>
      <c r="F264" s="301">
        <f t="shared" si="33"/>
        <v>0</v>
      </c>
    </row>
    <row r="265" spans="1:6" ht="12.75" x14ac:dyDescent="0.2">
      <c r="A265" s="198">
        <v>5.2</v>
      </c>
      <c r="B265" s="182" t="s">
        <v>108</v>
      </c>
      <c r="C265" s="203">
        <v>14.95</v>
      </c>
      <c r="D265" s="167" t="s">
        <v>138</v>
      </c>
      <c r="E265" s="74"/>
      <c r="F265" s="301">
        <f t="shared" si="33"/>
        <v>0</v>
      </c>
    </row>
    <row r="266" spans="1:6" s="6" customFormat="1" ht="15" customHeight="1" x14ac:dyDescent="0.2">
      <c r="A266" s="198">
        <v>5.3</v>
      </c>
      <c r="B266" s="182" t="s">
        <v>109</v>
      </c>
      <c r="C266" s="203">
        <v>13.2</v>
      </c>
      <c r="D266" s="167" t="s">
        <v>138</v>
      </c>
      <c r="E266" s="74"/>
      <c r="F266" s="301">
        <f t="shared" si="33"/>
        <v>0</v>
      </c>
    </row>
    <row r="267" spans="1:6" s="6" customFormat="1" ht="12.75" x14ac:dyDescent="0.2">
      <c r="A267" s="198">
        <v>5.4</v>
      </c>
      <c r="B267" s="182" t="s">
        <v>110</v>
      </c>
      <c r="C267" s="203">
        <f>C264</f>
        <v>9</v>
      </c>
      <c r="D267" s="167" t="s">
        <v>138</v>
      </c>
      <c r="E267" s="74"/>
      <c r="F267" s="301">
        <f t="shared" si="33"/>
        <v>0</v>
      </c>
    </row>
    <row r="268" spans="1:6" s="6" customFormat="1" ht="12.75" x14ac:dyDescent="0.2">
      <c r="A268" s="198">
        <v>5.5</v>
      </c>
      <c r="B268" s="182" t="s">
        <v>111</v>
      </c>
      <c r="C268" s="203">
        <f>C265+C266</f>
        <v>28.15</v>
      </c>
      <c r="D268" s="167" t="s">
        <v>138</v>
      </c>
      <c r="E268" s="74"/>
      <c r="F268" s="301">
        <f t="shared" si="33"/>
        <v>0</v>
      </c>
    </row>
    <row r="269" spans="1:6" s="6" customFormat="1" ht="12.75" x14ac:dyDescent="0.2">
      <c r="A269" s="198">
        <v>5.6</v>
      </c>
      <c r="B269" s="182" t="s">
        <v>112</v>
      </c>
      <c r="C269" s="203">
        <v>49</v>
      </c>
      <c r="D269" s="167" t="s">
        <v>10</v>
      </c>
      <c r="E269" s="74"/>
      <c r="F269" s="301">
        <f t="shared" si="33"/>
        <v>0</v>
      </c>
    </row>
    <row r="270" spans="1:6" s="6" customFormat="1" ht="12.75" x14ac:dyDescent="0.2">
      <c r="A270" s="198">
        <v>5.7</v>
      </c>
      <c r="B270" s="182" t="s">
        <v>155</v>
      </c>
      <c r="C270" s="203">
        <f>2.7*4</f>
        <v>10.8</v>
      </c>
      <c r="D270" s="167" t="s">
        <v>10</v>
      </c>
      <c r="E270" s="74"/>
      <c r="F270" s="301">
        <f t="shared" si="33"/>
        <v>0</v>
      </c>
    </row>
    <row r="271" spans="1:6" s="6" customFormat="1" ht="12.75" x14ac:dyDescent="0.2">
      <c r="A271" s="198">
        <v>5.9</v>
      </c>
      <c r="B271" s="198" t="s">
        <v>113</v>
      </c>
      <c r="C271" s="203">
        <v>1</v>
      </c>
      <c r="D271" s="167" t="s">
        <v>14</v>
      </c>
      <c r="E271" s="74"/>
      <c r="F271" s="301">
        <f t="shared" si="33"/>
        <v>0</v>
      </c>
    </row>
    <row r="272" spans="1:6" s="6" customFormat="1" ht="12.75" x14ac:dyDescent="0.2">
      <c r="A272" s="198"/>
      <c r="B272" s="198"/>
      <c r="C272" s="203"/>
      <c r="D272" s="167"/>
      <c r="E272" s="74"/>
      <c r="F272" s="301"/>
    </row>
    <row r="273" spans="1:6" s="6" customFormat="1" ht="12.75" x14ac:dyDescent="0.2">
      <c r="A273" s="195">
        <v>6</v>
      </c>
      <c r="B273" s="195" t="s">
        <v>114</v>
      </c>
      <c r="C273" s="203"/>
      <c r="D273" s="167"/>
      <c r="E273" s="74"/>
      <c r="F273" s="301"/>
    </row>
    <row r="274" spans="1:6" s="6" customFormat="1" ht="12.75" x14ac:dyDescent="0.2">
      <c r="A274" s="198">
        <v>6.1</v>
      </c>
      <c r="B274" s="198" t="s">
        <v>123</v>
      </c>
      <c r="C274" s="203">
        <v>1</v>
      </c>
      <c r="D274" s="167" t="s">
        <v>14</v>
      </c>
      <c r="E274" s="74"/>
      <c r="F274" s="301">
        <f t="shared" si="33"/>
        <v>0</v>
      </c>
    </row>
    <row r="275" spans="1:6" s="6" customFormat="1" ht="12.75" x14ac:dyDescent="0.2">
      <c r="A275" s="198"/>
      <c r="B275" s="198"/>
      <c r="C275" s="203"/>
      <c r="D275" s="167"/>
      <c r="E275" s="74"/>
      <c r="F275" s="301"/>
    </row>
    <row r="276" spans="1:6" s="6" customFormat="1" ht="12.75" x14ac:dyDescent="0.2">
      <c r="A276" s="195">
        <v>7</v>
      </c>
      <c r="B276" s="195" t="s">
        <v>115</v>
      </c>
      <c r="C276" s="203"/>
      <c r="D276" s="167"/>
      <c r="E276" s="74"/>
      <c r="F276" s="301"/>
    </row>
    <row r="277" spans="1:6" s="6" customFormat="1" ht="12.75" x14ac:dyDescent="0.2">
      <c r="A277" s="182">
        <v>7.1</v>
      </c>
      <c r="B277" s="198" t="s">
        <v>124</v>
      </c>
      <c r="C277" s="203">
        <v>1</v>
      </c>
      <c r="D277" s="167" t="s">
        <v>14</v>
      </c>
      <c r="E277" s="84"/>
      <c r="F277" s="303">
        <f t="shared" ref="F277:F283" si="34">ROUND(E277*C277,2)</f>
        <v>0</v>
      </c>
    </row>
    <row r="278" spans="1:6" s="6" customFormat="1" ht="12.75" x14ac:dyDescent="0.2">
      <c r="A278" s="198">
        <v>7.2</v>
      </c>
      <c r="B278" s="198" t="s">
        <v>116</v>
      </c>
      <c r="C278" s="196">
        <v>3</v>
      </c>
      <c r="D278" s="167" t="s">
        <v>14</v>
      </c>
      <c r="E278" s="84"/>
      <c r="F278" s="301">
        <f t="shared" si="34"/>
        <v>0</v>
      </c>
    </row>
    <row r="279" spans="1:6" s="6" customFormat="1" ht="11.25" customHeight="1" x14ac:dyDescent="0.2">
      <c r="A279" s="198">
        <v>7.3</v>
      </c>
      <c r="B279" s="198" t="s">
        <v>125</v>
      </c>
      <c r="C279" s="203">
        <v>1</v>
      </c>
      <c r="D279" s="167" t="s">
        <v>14</v>
      </c>
      <c r="E279" s="74"/>
      <c r="F279" s="301">
        <f t="shared" si="34"/>
        <v>0</v>
      </c>
    </row>
    <row r="280" spans="1:6" s="6" customFormat="1" ht="12.75" x14ac:dyDescent="0.2">
      <c r="A280" s="198">
        <v>7.4</v>
      </c>
      <c r="B280" s="198" t="s">
        <v>117</v>
      </c>
      <c r="C280" s="203">
        <v>3</v>
      </c>
      <c r="D280" s="167" t="s">
        <v>14</v>
      </c>
      <c r="E280" s="74"/>
      <c r="F280" s="301">
        <f t="shared" si="34"/>
        <v>0</v>
      </c>
    </row>
    <row r="281" spans="1:6" s="6" customFormat="1" ht="12.75" x14ac:dyDescent="0.2">
      <c r="A281" s="198"/>
      <c r="B281" s="198"/>
      <c r="C281" s="203"/>
      <c r="D281" s="167"/>
      <c r="E281" s="74"/>
      <c r="F281" s="301"/>
    </row>
    <row r="282" spans="1:6" s="6" customFormat="1" ht="15.75" customHeight="1" x14ac:dyDescent="0.2">
      <c r="A282" s="209">
        <v>8</v>
      </c>
      <c r="B282" s="210" t="s">
        <v>127</v>
      </c>
      <c r="C282" s="203">
        <v>1</v>
      </c>
      <c r="D282" s="167" t="s">
        <v>14</v>
      </c>
      <c r="E282" s="34"/>
      <c r="F282" s="301">
        <f t="shared" si="34"/>
        <v>0</v>
      </c>
    </row>
    <row r="283" spans="1:6" s="6" customFormat="1" ht="12.75" x14ac:dyDescent="0.2">
      <c r="A283" s="198">
        <v>9</v>
      </c>
      <c r="B283" s="198" t="s">
        <v>126</v>
      </c>
      <c r="C283" s="203">
        <v>1</v>
      </c>
      <c r="D283" s="167" t="s">
        <v>14</v>
      </c>
      <c r="E283" s="74"/>
      <c r="F283" s="301">
        <f t="shared" si="34"/>
        <v>0</v>
      </c>
    </row>
    <row r="284" spans="1:6" s="6" customFormat="1" ht="12.75" x14ac:dyDescent="0.2">
      <c r="A284" s="122"/>
      <c r="B284" s="211" t="s">
        <v>156</v>
      </c>
      <c r="C284" s="212"/>
      <c r="D284" s="213"/>
      <c r="E284" s="85"/>
      <c r="F284" s="304">
        <f>SUM(F238:F283)</f>
        <v>0</v>
      </c>
    </row>
    <row r="285" spans="1:6" s="6" customFormat="1" ht="12.75" x14ac:dyDescent="0.2">
      <c r="A285" s="198"/>
      <c r="B285" s="214"/>
      <c r="C285" s="198"/>
      <c r="D285" s="198"/>
      <c r="E285" s="82"/>
      <c r="F285" s="305"/>
    </row>
    <row r="286" spans="1:6" s="6" customFormat="1" ht="38.25" x14ac:dyDescent="0.2">
      <c r="A286" s="215" t="s">
        <v>186</v>
      </c>
      <c r="B286" s="216" t="s">
        <v>197</v>
      </c>
      <c r="C286" s="217"/>
      <c r="D286" s="217"/>
      <c r="E286" s="86"/>
      <c r="F286" s="217"/>
    </row>
    <row r="287" spans="1:6" s="6" customFormat="1" ht="12.75" x14ac:dyDescent="0.2">
      <c r="A287" s="215"/>
      <c r="B287" s="218"/>
      <c r="C287" s="217"/>
      <c r="D287" s="217"/>
      <c r="E287" s="86"/>
      <c r="F287" s="217"/>
    </row>
    <row r="288" spans="1:6" s="6" customFormat="1" ht="12.75" x14ac:dyDescent="0.2">
      <c r="A288" s="219">
        <v>1</v>
      </c>
      <c r="B288" s="220" t="s">
        <v>196</v>
      </c>
      <c r="C288" s="221">
        <v>879.44</v>
      </c>
      <c r="D288" s="222" t="s">
        <v>10</v>
      </c>
      <c r="E288" s="65"/>
      <c r="F288" s="306">
        <f>ROUND(E288*C288,2)</f>
        <v>0</v>
      </c>
    </row>
    <row r="289" spans="1:6" s="6" customFormat="1" ht="12.75" x14ac:dyDescent="0.2">
      <c r="A289" s="223"/>
      <c r="B289" s="224"/>
      <c r="C289" s="225"/>
      <c r="D289" s="226"/>
      <c r="E289" s="87"/>
      <c r="F289" s="307">
        <f t="shared" ref="F289:F292" si="35">ROUND(E289*C289,2)</f>
        <v>0</v>
      </c>
    </row>
    <row r="290" spans="1:6" s="6" customFormat="1" ht="12.75" x14ac:dyDescent="0.2">
      <c r="A290" s="227">
        <v>2</v>
      </c>
      <c r="B290" s="228" t="s">
        <v>199</v>
      </c>
      <c r="C290" s="229"/>
      <c r="D290" s="230"/>
      <c r="E290" s="88"/>
      <c r="F290" s="306">
        <f t="shared" si="35"/>
        <v>0</v>
      </c>
    </row>
    <row r="291" spans="1:6" s="6" customFormat="1" ht="14.25" x14ac:dyDescent="0.2">
      <c r="A291" s="231">
        <v>2.1</v>
      </c>
      <c r="B291" s="182" t="s">
        <v>198</v>
      </c>
      <c r="C291" s="232">
        <v>1459.87</v>
      </c>
      <c r="D291" s="233" t="s">
        <v>189</v>
      </c>
      <c r="E291" s="66"/>
      <c r="F291" s="306">
        <f t="shared" si="35"/>
        <v>0</v>
      </c>
    </row>
    <row r="292" spans="1:6" s="6" customFormat="1" ht="14.25" x14ac:dyDescent="0.2">
      <c r="A292" s="231">
        <v>2.2000000000000002</v>
      </c>
      <c r="B292" s="182" t="s">
        <v>190</v>
      </c>
      <c r="C292" s="232">
        <v>1219.78</v>
      </c>
      <c r="D292" s="233" t="s">
        <v>191</v>
      </c>
      <c r="E292" s="66"/>
      <c r="F292" s="306">
        <f t="shared" si="35"/>
        <v>0</v>
      </c>
    </row>
    <row r="293" spans="1:6" s="6" customFormat="1" ht="25.5" x14ac:dyDescent="0.2">
      <c r="A293" s="231">
        <v>2.2999999999999998</v>
      </c>
      <c r="B293" s="182" t="s">
        <v>187</v>
      </c>
      <c r="C293" s="232">
        <v>312.12</v>
      </c>
      <c r="D293" s="233" t="s">
        <v>188</v>
      </c>
      <c r="E293" s="66"/>
      <c r="F293" s="306">
        <f>ROUND(E293*C293,2)</f>
        <v>0</v>
      </c>
    </row>
    <row r="294" spans="1:6" s="6" customFormat="1" ht="12.75" x14ac:dyDescent="0.2">
      <c r="A294" s="231"/>
      <c r="B294" s="234"/>
      <c r="C294" s="232"/>
      <c r="D294" s="204"/>
      <c r="E294" s="66"/>
      <c r="F294" s="306">
        <f t="shared" ref="F294:F301" si="36">ROUND(E294*C294,2)</f>
        <v>0</v>
      </c>
    </row>
    <row r="295" spans="1:6" s="6" customFormat="1" ht="12.75" x14ac:dyDescent="0.2">
      <c r="A295" s="235">
        <v>3</v>
      </c>
      <c r="B295" s="228" t="s">
        <v>192</v>
      </c>
      <c r="C295" s="221"/>
      <c r="D295" s="222"/>
      <c r="E295" s="65"/>
      <c r="F295" s="306">
        <f t="shared" si="36"/>
        <v>0</v>
      </c>
    </row>
    <row r="296" spans="1:6" s="6" customFormat="1" ht="12.75" x14ac:dyDescent="0.2">
      <c r="A296" s="219">
        <v>3.1</v>
      </c>
      <c r="B296" s="236" t="s">
        <v>200</v>
      </c>
      <c r="C296" s="221">
        <v>520.44000000000005</v>
      </c>
      <c r="D296" s="167" t="s">
        <v>10</v>
      </c>
      <c r="E296" s="74"/>
      <c r="F296" s="306">
        <f t="shared" si="36"/>
        <v>0</v>
      </c>
    </row>
    <row r="297" spans="1:6" s="6" customFormat="1" ht="12.75" x14ac:dyDescent="0.2">
      <c r="A297" s="219"/>
      <c r="B297" s="236"/>
      <c r="C297" s="221"/>
      <c r="D297" s="167"/>
      <c r="E297" s="89"/>
      <c r="F297" s="306">
        <f t="shared" si="36"/>
        <v>0</v>
      </c>
    </row>
    <row r="298" spans="1:6" s="6" customFormat="1" ht="12.75" x14ac:dyDescent="0.2">
      <c r="A298" s="235">
        <v>4</v>
      </c>
      <c r="B298" s="237" t="s">
        <v>193</v>
      </c>
      <c r="C298" s="221"/>
      <c r="D298" s="167"/>
      <c r="E298" s="89"/>
      <c r="F298" s="306">
        <f t="shared" si="36"/>
        <v>0</v>
      </c>
    </row>
    <row r="299" spans="1:6" s="6" customFormat="1" ht="12.75" x14ac:dyDescent="0.2">
      <c r="A299" s="219">
        <v>4.0999999999999996</v>
      </c>
      <c r="B299" s="236" t="s">
        <v>200</v>
      </c>
      <c r="C299" s="221">
        <f>+C288</f>
        <v>879.44</v>
      </c>
      <c r="D299" s="167" t="s">
        <v>10</v>
      </c>
      <c r="E299" s="65"/>
      <c r="F299" s="306">
        <f t="shared" si="36"/>
        <v>0</v>
      </c>
    </row>
    <row r="300" spans="1:6" s="6" customFormat="1" ht="12.75" x14ac:dyDescent="0.2">
      <c r="A300" s="219"/>
      <c r="B300" s="236"/>
      <c r="C300" s="221"/>
      <c r="D300" s="38"/>
      <c r="E300" s="90"/>
      <c r="F300" s="306">
        <f t="shared" si="36"/>
        <v>0</v>
      </c>
    </row>
    <row r="301" spans="1:6" s="6" customFormat="1" ht="25.5" x14ac:dyDescent="0.2">
      <c r="A301" s="235">
        <v>5</v>
      </c>
      <c r="B301" s="238" t="s">
        <v>201</v>
      </c>
      <c r="C301" s="221"/>
      <c r="D301" s="38"/>
      <c r="E301" s="90"/>
      <c r="F301" s="306">
        <f t="shared" si="36"/>
        <v>0</v>
      </c>
    </row>
    <row r="302" spans="1:6" s="6" customFormat="1" ht="12.75" x14ac:dyDescent="0.2">
      <c r="A302" s="219">
        <f>+A301+0.1</f>
        <v>5.0999999999999996</v>
      </c>
      <c r="B302" s="165" t="s">
        <v>202</v>
      </c>
      <c r="C302" s="166">
        <v>1</v>
      </c>
      <c r="D302" s="167" t="s">
        <v>14</v>
      </c>
      <c r="E302" s="74"/>
      <c r="F302" s="293">
        <f t="shared" ref="F302:F309" si="37">ROUND(C302*E302,2)</f>
        <v>0</v>
      </c>
    </row>
    <row r="303" spans="1:6" s="6" customFormat="1" ht="12.75" x14ac:dyDescent="0.2">
      <c r="A303" s="219">
        <f t="shared" ref="A303:A308" si="38">+A302+0.1</f>
        <v>5.2</v>
      </c>
      <c r="B303" s="165" t="s">
        <v>203</v>
      </c>
      <c r="C303" s="166">
        <v>2</v>
      </c>
      <c r="D303" s="167" t="s">
        <v>14</v>
      </c>
      <c r="E303" s="74"/>
      <c r="F303" s="293">
        <f t="shared" si="37"/>
        <v>0</v>
      </c>
    </row>
    <row r="304" spans="1:6" s="6" customFormat="1" ht="12.75" x14ac:dyDescent="0.2">
      <c r="A304" s="219">
        <f t="shared" si="38"/>
        <v>5.3</v>
      </c>
      <c r="B304" s="165" t="s">
        <v>204</v>
      </c>
      <c r="C304" s="166">
        <v>2</v>
      </c>
      <c r="D304" s="167" t="s">
        <v>14</v>
      </c>
      <c r="E304" s="74"/>
      <c r="F304" s="293">
        <f t="shared" si="37"/>
        <v>0</v>
      </c>
    </row>
    <row r="305" spans="1:6" s="6" customFormat="1" ht="12.75" x14ac:dyDescent="0.2">
      <c r="A305" s="219">
        <f t="shared" si="38"/>
        <v>5.4</v>
      </c>
      <c r="B305" s="165" t="s">
        <v>205</v>
      </c>
      <c r="C305" s="166">
        <v>3</v>
      </c>
      <c r="D305" s="167" t="s">
        <v>14</v>
      </c>
      <c r="E305" s="74"/>
      <c r="F305" s="293">
        <f t="shared" si="37"/>
        <v>0</v>
      </c>
    </row>
    <row r="306" spans="1:6" s="6" customFormat="1" ht="12.75" x14ac:dyDescent="0.2">
      <c r="A306" s="219">
        <f t="shared" si="38"/>
        <v>5.5</v>
      </c>
      <c r="B306" s="165" t="s">
        <v>206</v>
      </c>
      <c r="C306" s="166">
        <v>1</v>
      </c>
      <c r="D306" s="167" t="s">
        <v>14</v>
      </c>
      <c r="E306" s="74"/>
      <c r="F306" s="293">
        <f t="shared" si="37"/>
        <v>0</v>
      </c>
    </row>
    <row r="307" spans="1:6" s="6" customFormat="1" ht="12.75" x14ac:dyDescent="0.2">
      <c r="A307" s="219">
        <f t="shared" si="38"/>
        <v>5.6</v>
      </c>
      <c r="B307" s="165" t="s">
        <v>207</v>
      </c>
      <c r="C307" s="166">
        <v>1</v>
      </c>
      <c r="D307" s="167" t="s">
        <v>14</v>
      </c>
      <c r="E307" s="74"/>
      <c r="F307" s="293">
        <f t="shared" si="37"/>
        <v>0</v>
      </c>
    </row>
    <row r="308" spans="1:6" s="6" customFormat="1" ht="12.75" x14ac:dyDescent="0.2">
      <c r="A308" s="219">
        <f t="shared" si="38"/>
        <v>5.7</v>
      </c>
      <c r="B308" s="165" t="s">
        <v>173</v>
      </c>
      <c r="C308" s="166">
        <v>1</v>
      </c>
      <c r="D308" s="167" t="s">
        <v>14</v>
      </c>
      <c r="E308" s="74"/>
      <c r="F308" s="293">
        <f t="shared" si="37"/>
        <v>0</v>
      </c>
    </row>
    <row r="309" spans="1:6" s="6" customFormat="1" ht="12.75" x14ac:dyDescent="0.2">
      <c r="A309" s="219">
        <v>6.7</v>
      </c>
      <c r="B309" s="182" t="s">
        <v>208</v>
      </c>
      <c r="C309" s="221">
        <v>9</v>
      </c>
      <c r="D309" s="38" t="s">
        <v>14</v>
      </c>
      <c r="E309" s="90"/>
      <c r="F309" s="306">
        <f t="shared" si="37"/>
        <v>0</v>
      </c>
    </row>
    <row r="310" spans="1:6" s="6" customFormat="1" ht="12.75" x14ac:dyDescent="0.2">
      <c r="A310" s="235"/>
      <c r="B310" s="238"/>
      <c r="C310" s="221"/>
      <c r="D310" s="38"/>
      <c r="E310" s="90"/>
      <c r="F310" s="306"/>
    </row>
    <row r="311" spans="1:6" ht="25.5" x14ac:dyDescent="0.2">
      <c r="A311" s="239">
        <v>6</v>
      </c>
      <c r="B311" s="240" t="s">
        <v>194</v>
      </c>
      <c r="C311" s="241">
        <f>+C288</f>
        <v>879.44</v>
      </c>
      <c r="D311" s="242" t="s">
        <v>10</v>
      </c>
      <c r="E311" s="91"/>
      <c r="F311" s="308">
        <f t="shared" ref="F311" si="39">+E311*C311</f>
        <v>0</v>
      </c>
    </row>
    <row r="312" spans="1:6" ht="12.75" x14ac:dyDescent="0.2">
      <c r="A312" s="243"/>
      <c r="B312" s="244" t="s">
        <v>195</v>
      </c>
      <c r="C312" s="245"/>
      <c r="D312" s="39"/>
      <c r="E312" s="92"/>
      <c r="F312" s="309">
        <f>SUM(F288:F311)</f>
        <v>0</v>
      </c>
    </row>
    <row r="313" spans="1:6" ht="12.75" x14ac:dyDescent="0.2">
      <c r="A313" s="198"/>
      <c r="B313" s="214"/>
      <c r="C313" s="198"/>
      <c r="D313" s="198"/>
      <c r="E313" s="82"/>
      <c r="F313" s="305"/>
    </row>
    <row r="314" spans="1:6" ht="12.75" x14ac:dyDescent="0.2">
      <c r="A314" s="246" t="s">
        <v>128</v>
      </c>
      <c r="B314" s="247" t="s">
        <v>12</v>
      </c>
      <c r="C314" s="248"/>
      <c r="D314" s="152"/>
      <c r="E314" s="93"/>
      <c r="F314" s="310"/>
    </row>
    <row r="315" spans="1:6" ht="38.25" x14ac:dyDescent="0.2">
      <c r="A315" s="249">
        <v>1</v>
      </c>
      <c r="B315" s="250" t="s">
        <v>209</v>
      </c>
      <c r="C315" s="251">
        <v>1</v>
      </c>
      <c r="D315" s="252" t="s">
        <v>14</v>
      </c>
      <c r="E315" s="94"/>
      <c r="F315" s="311">
        <f>+ROUND(E315*C315,2)</f>
        <v>0</v>
      </c>
    </row>
    <row r="316" spans="1:6" ht="25.5" x14ac:dyDescent="0.2">
      <c r="A316" s="249">
        <v>2</v>
      </c>
      <c r="B316" s="126" t="s">
        <v>158</v>
      </c>
      <c r="C316" s="94"/>
      <c r="D316" s="252" t="s">
        <v>157</v>
      </c>
      <c r="E316" s="94"/>
      <c r="F316" s="311">
        <f>+ROUND(E316*C316,2)</f>
        <v>0</v>
      </c>
    </row>
    <row r="317" spans="1:6" ht="12.75" x14ac:dyDescent="0.2">
      <c r="A317" s="253"/>
      <c r="B317" s="244" t="s">
        <v>129</v>
      </c>
      <c r="C317" s="253"/>
      <c r="D317" s="253"/>
      <c r="E317" s="95"/>
      <c r="F317" s="312">
        <f>SUM(F315:F316)</f>
        <v>0</v>
      </c>
    </row>
    <row r="318" spans="1:6" ht="12.75" x14ac:dyDescent="0.2">
      <c r="A318" s="254"/>
      <c r="B318" s="255"/>
      <c r="C318" s="254"/>
      <c r="D318" s="254"/>
      <c r="E318" s="96"/>
      <c r="F318" s="313"/>
    </row>
    <row r="319" spans="1:6" ht="12.75" x14ac:dyDescent="0.2">
      <c r="A319" s="256"/>
      <c r="B319" s="257" t="s">
        <v>7</v>
      </c>
      <c r="C319" s="258"/>
      <c r="D319" s="259"/>
      <c r="E319" s="97"/>
      <c r="F319" s="314">
        <f>+F317+F312+F284+F235+F90</f>
        <v>0</v>
      </c>
    </row>
    <row r="320" spans="1:6" ht="12.75" x14ac:dyDescent="0.2">
      <c r="A320" s="260"/>
      <c r="B320" s="261" t="s">
        <v>7</v>
      </c>
      <c r="C320" s="262"/>
      <c r="D320" s="263"/>
      <c r="E320" s="98"/>
      <c r="F320" s="315">
        <f>F319</f>
        <v>0</v>
      </c>
    </row>
    <row r="321" spans="1:6" ht="12.75" x14ac:dyDescent="0.2">
      <c r="A321" s="121"/>
      <c r="B321" s="264"/>
      <c r="C321" s="251"/>
      <c r="D321" s="252"/>
      <c r="E321" s="94"/>
      <c r="F321" s="316"/>
    </row>
    <row r="322" spans="1:6" ht="12.75" x14ac:dyDescent="0.2">
      <c r="A322" s="26"/>
      <c r="B322" s="265" t="s">
        <v>9</v>
      </c>
      <c r="C322" s="266"/>
      <c r="D322" s="267"/>
      <c r="E322" s="99"/>
      <c r="F322" s="276"/>
    </row>
    <row r="323" spans="1:6" ht="12.75" x14ac:dyDescent="0.2">
      <c r="A323" s="26"/>
      <c r="B323" s="268" t="s">
        <v>27</v>
      </c>
      <c r="C323" s="269">
        <v>0.1</v>
      </c>
      <c r="D323" s="267"/>
      <c r="E323" s="99"/>
      <c r="F323" s="317">
        <f t="shared" ref="F323:F328" si="40">ROUND($F$319*C323,2)</f>
        <v>0</v>
      </c>
    </row>
    <row r="324" spans="1:6" ht="12.75" x14ac:dyDescent="0.2">
      <c r="A324" s="26"/>
      <c r="B324" s="268" t="s">
        <v>28</v>
      </c>
      <c r="C324" s="269">
        <v>0.03</v>
      </c>
      <c r="D324" s="267"/>
      <c r="E324" s="99"/>
      <c r="F324" s="317">
        <f t="shared" si="40"/>
        <v>0</v>
      </c>
    </row>
    <row r="325" spans="1:6" ht="12.75" x14ac:dyDescent="0.2">
      <c r="A325" s="26"/>
      <c r="B325" s="268" t="s">
        <v>29</v>
      </c>
      <c r="C325" s="269">
        <v>0.04</v>
      </c>
      <c r="D325" s="267"/>
      <c r="E325" s="99"/>
      <c r="F325" s="317">
        <f t="shared" si="40"/>
        <v>0</v>
      </c>
    </row>
    <row r="326" spans="1:6" ht="12.75" x14ac:dyDescent="0.2">
      <c r="A326" s="26"/>
      <c r="B326" s="268" t="s">
        <v>30</v>
      </c>
      <c r="C326" s="269">
        <v>0.03</v>
      </c>
      <c r="D326" s="267"/>
      <c r="E326" s="99"/>
      <c r="F326" s="317">
        <f t="shared" si="40"/>
        <v>0</v>
      </c>
    </row>
    <row r="327" spans="1:6" ht="12.75" x14ac:dyDescent="0.2">
      <c r="A327" s="26"/>
      <c r="B327" s="268" t="s">
        <v>31</v>
      </c>
      <c r="C327" s="269">
        <v>0.05</v>
      </c>
      <c r="D327" s="267"/>
      <c r="E327" s="99"/>
      <c r="F327" s="317">
        <f t="shared" si="40"/>
        <v>0</v>
      </c>
    </row>
    <row r="328" spans="1:6" ht="12.75" x14ac:dyDescent="0.2">
      <c r="A328" s="270"/>
      <c r="B328" s="268" t="s">
        <v>32</v>
      </c>
      <c r="C328" s="269">
        <v>0.01</v>
      </c>
      <c r="D328" s="267"/>
      <c r="E328" s="99"/>
      <c r="F328" s="317">
        <f t="shared" si="40"/>
        <v>0</v>
      </c>
    </row>
    <row r="329" spans="1:6" ht="12.75" x14ac:dyDescent="0.2">
      <c r="A329" s="270"/>
      <c r="B329" s="268" t="s">
        <v>15</v>
      </c>
      <c r="C329" s="269">
        <v>0.18</v>
      </c>
      <c r="D329" s="267"/>
      <c r="E329" s="99"/>
      <c r="F329" s="317">
        <f>ROUND($F$323*C329,2)</f>
        <v>0</v>
      </c>
    </row>
    <row r="330" spans="1:6" ht="12.75" x14ac:dyDescent="0.2">
      <c r="A330" s="270"/>
      <c r="B330" s="268" t="s">
        <v>37</v>
      </c>
      <c r="C330" s="269">
        <v>1E-3</v>
      </c>
      <c r="D330" s="267"/>
      <c r="E330" s="99"/>
      <c r="F330" s="317">
        <f>ROUND($F$319*C330,2)</f>
        <v>0</v>
      </c>
    </row>
    <row r="331" spans="1:6" ht="12.75" x14ac:dyDescent="0.2">
      <c r="A331" s="270"/>
      <c r="B331" s="268" t="s">
        <v>33</v>
      </c>
      <c r="C331" s="269">
        <v>0.05</v>
      </c>
      <c r="D331" s="267"/>
      <c r="E331" s="99"/>
      <c r="F331" s="317">
        <f>ROUND($F$319*C331,2)</f>
        <v>0</v>
      </c>
    </row>
    <row r="332" spans="1:6" ht="12.75" x14ac:dyDescent="0.2">
      <c r="A332" s="135"/>
      <c r="B332" s="271" t="s">
        <v>34</v>
      </c>
      <c r="C332" s="130">
        <v>1</v>
      </c>
      <c r="D332" s="252" t="s">
        <v>14</v>
      </c>
      <c r="E332" s="54"/>
      <c r="F332" s="293">
        <f>ROUND(C332*E332,2)</f>
        <v>0</v>
      </c>
    </row>
    <row r="333" spans="1:6" ht="12.75" x14ac:dyDescent="0.2">
      <c r="A333" s="135"/>
      <c r="B333" s="231" t="s">
        <v>35</v>
      </c>
      <c r="C333" s="130">
        <v>1</v>
      </c>
      <c r="D333" s="252" t="s">
        <v>14</v>
      </c>
      <c r="E333" s="101"/>
      <c r="F333" s="293">
        <f>ROUND(C333*E333,2)</f>
        <v>0</v>
      </c>
    </row>
    <row r="334" spans="1:6" ht="12.75" x14ac:dyDescent="0.2">
      <c r="A334" s="135"/>
      <c r="B334" s="231" t="s">
        <v>36</v>
      </c>
      <c r="C334" s="124">
        <v>1</v>
      </c>
      <c r="D334" s="252" t="s">
        <v>14</v>
      </c>
      <c r="E334" s="74"/>
      <c r="F334" s="293">
        <f>ROUND(C334*E334,2)</f>
        <v>0</v>
      </c>
    </row>
    <row r="335" spans="1:6" ht="12.75" x14ac:dyDescent="0.2">
      <c r="A335" s="272"/>
      <c r="B335" s="273" t="s">
        <v>8</v>
      </c>
      <c r="C335" s="274"/>
      <c r="D335" s="274"/>
      <c r="E335" s="102"/>
      <c r="F335" s="318">
        <f>ROUND(SUM(F323:F334),2)</f>
        <v>0</v>
      </c>
    </row>
    <row r="336" spans="1:6" ht="12.75" x14ac:dyDescent="0.2">
      <c r="A336" s="26"/>
      <c r="B336" s="275"/>
      <c r="C336" s="276"/>
      <c r="D336" s="275"/>
      <c r="E336" s="100"/>
      <c r="F336" s="276"/>
    </row>
    <row r="337" spans="1:21" ht="12.75" x14ac:dyDescent="0.2">
      <c r="A337" s="277"/>
      <c r="B337" s="278" t="s">
        <v>16</v>
      </c>
      <c r="C337" s="277"/>
      <c r="D337" s="277"/>
      <c r="E337" s="103"/>
      <c r="F337" s="319">
        <f>+F335+F320</f>
        <v>0</v>
      </c>
    </row>
    <row r="338" spans="1:21" s="42" customFormat="1" ht="12.75" x14ac:dyDescent="0.2">
      <c r="A338" s="104"/>
      <c r="B338" s="104"/>
      <c r="C338" s="104"/>
      <c r="D338" s="104"/>
      <c r="E338" s="104"/>
      <c r="F338" s="104"/>
    </row>
    <row r="339" spans="1:21" s="43" customFormat="1" ht="13.5" x14ac:dyDescent="0.2">
      <c r="A339" s="105"/>
      <c r="B339" s="105"/>
      <c r="C339" s="106"/>
      <c r="D339" s="105"/>
      <c r="E339" s="106"/>
      <c r="F339" s="106"/>
    </row>
    <row r="340" spans="1:21" s="43" customFormat="1" ht="13.9" customHeight="1" x14ac:dyDescent="0.2">
      <c r="A340" s="325"/>
      <c r="B340" s="325"/>
      <c r="C340" s="325"/>
      <c r="D340" s="325"/>
      <c r="E340" s="325"/>
      <c r="F340" s="325"/>
      <c r="I340" s="44"/>
    </row>
    <row r="341" spans="1:21" s="43" customFormat="1" ht="13.5" x14ac:dyDescent="0.2">
      <c r="A341" s="107"/>
      <c r="B341" s="108"/>
      <c r="C341" s="109"/>
      <c r="D341" s="109"/>
      <c r="E341" s="109"/>
      <c r="F341" s="109"/>
      <c r="I341" s="44"/>
    </row>
    <row r="342" spans="1:21" s="43" customFormat="1" ht="13.5" x14ac:dyDescent="0.2">
      <c r="A342" s="110"/>
      <c r="B342" s="110"/>
      <c r="C342" s="326"/>
      <c r="D342" s="326"/>
      <c r="E342" s="326"/>
      <c r="F342" s="326"/>
      <c r="I342" s="44"/>
    </row>
    <row r="343" spans="1:21" s="43" customFormat="1" ht="13.5" x14ac:dyDescent="0.2">
      <c r="A343" s="105"/>
      <c r="B343" s="105"/>
      <c r="C343" s="106"/>
      <c r="D343" s="105"/>
      <c r="E343" s="106"/>
      <c r="F343" s="106"/>
    </row>
    <row r="344" spans="1:21" s="43" customFormat="1" ht="13.5" x14ac:dyDescent="0.2">
      <c r="A344" s="105"/>
      <c r="B344" s="105"/>
      <c r="C344" s="106"/>
      <c r="D344" s="105"/>
      <c r="E344" s="106"/>
      <c r="F344" s="106"/>
      <c r="I344" s="44"/>
    </row>
    <row r="345" spans="1:21" s="43" customFormat="1" ht="13.5" x14ac:dyDescent="0.2">
      <c r="A345" s="327"/>
      <c r="B345" s="327"/>
      <c r="C345" s="327"/>
      <c r="D345" s="327"/>
      <c r="E345" s="327"/>
      <c r="F345" s="327"/>
    </row>
    <row r="346" spans="1:21" s="43" customFormat="1" ht="13.5" x14ac:dyDescent="0.2">
      <c r="A346" s="328"/>
      <c r="B346" s="328"/>
      <c r="C346" s="328"/>
      <c r="D346" s="328"/>
      <c r="E346" s="328"/>
      <c r="F346" s="328"/>
    </row>
    <row r="347" spans="1:21" s="45" customFormat="1" ht="12.75" x14ac:dyDescent="0.2">
      <c r="A347" s="111"/>
      <c r="B347" s="112"/>
      <c r="C347" s="113"/>
      <c r="D347" s="114"/>
      <c r="E347" s="115"/>
      <c r="F347" s="116"/>
      <c r="H347" s="46"/>
      <c r="I347" s="46"/>
      <c r="J347" s="46"/>
      <c r="K347" s="47"/>
      <c r="L347" s="47"/>
      <c r="M347" s="47"/>
      <c r="N347" s="47"/>
      <c r="O347" s="47"/>
      <c r="P347" s="47"/>
      <c r="Q347" s="47"/>
      <c r="R347" s="47"/>
      <c r="S347" s="47"/>
      <c r="T347" s="47"/>
      <c r="U347" s="47"/>
    </row>
    <row r="348" spans="1:21" ht="12.75" x14ac:dyDescent="0.2">
      <c r="A348" s="11"/>
      <c r="B348" s="12"/>
      <c r="C348" s="13"/>
      <c r="D348" s="14"/>
      <c r="E348" s="13"/>
      <c r="F348" s="15"/>
    </row>
    <row r="349" spans="1:21" ht="12.75" x14ac:dyDescent="0.2">
      <c r="A349" s="11"/>
      <c r="B349" s="12"/>
      <c r="C349" s="13"/>
      <c r="D349" s="14"/>
      <c r="E349" s="13"/>
      <c r="F349" s="15"/>
    </row>
    <row r="350" spans="1:21" ht="12.75" x14ac:dyDescent="0.2">
      <c r="A350" s="16"/>
      <c r="B350" s="17"/>
      <c r="C350" s="18"/>
      <c r="D350" s="19"/>
      <c r="E350" s="18"/>
      <c r="F350" s="20"/>
    </row>
  </sheetData>
  <sheetProtection algorithmName="SHA-512" hashValue="kotN72J+TGzwlPvWGOL55s4hUiVtOi2VGiCCao5HIVdu7XPQUlkLyK1kV6vdMuIvF1M2YnwdTNw6lZKoiMd2Ow==" saltValue="Va/HF1lYgBmWs/KSDjGMfw==" spinCount="100000" sheet="1" objects="1" scenarios="1"/>
  <mergeCells count="11">
    <mergeCell ref="A9:F9"/>
    <mergeCell ref="A340:F340"/>
    <mergeCell ref="C342:F342"/>
    <mergeCell ref="A345:F345"/>
    <mergeCell ref="A346:F346"/>
    <mergeCell ref="A8:B8"/>
    <mergeCell ref="A1:F1"/>
    <mergeCell ref="A2:F2"/>
    <mergeCell ref="A3:F3"/>
    <mergeCell ref="A4:F4"/>
    <mergeCell ref="A7:F7"/>
  </mergeCells>
  <printOptions horizontalCentered="1"/>
  <pageMargins left="0.19685039370078741" right="0.19685039370078741" top="0.45" bottom="0.49" header="0.11811023622047245" footer="0.22"/>
  <pageSetup scale="98" orientation="portrait" r:id="rId1"/>
  <headerFooter>
    <oddFooter>&amp;C&amp;8Pág. &amp;P de &amp;N</oddFooter>
  </headerFooter>
  <rowBreaks count="1" manualBreakCount="1">
    <brk id="319" max="5" man="1"/>
  </rowBreaks>
  <ignoredErrors>
    <ignoredError sqref="F15:F30 F95:F115 F176:F185 F118:F150 F288:F311" unlockedFormula="1"/>
    <ignoredError sqref="F32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Partida Campo Azua</vt:lpstr>
      <vt:lpstr>'Listado Partida Campo Azua'!Área_de_impresión</vt:lpstr>
      <vt:lpstr>'Listado Partida Campo Azua'!Títulos_a_imprimir</vt:lpstr>
    </vt:vector>
  </TitlesOfParts>
  <Company>sdo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 1</dc:creator>
  <cp:lastModifiedBy>Ana Josefa Núñez Guzmán</cp:lastModifiedBy>
  <cp:lastPrinted>2022-09-09T19:56:29Z</cp:lastPrinted>
  <dcterms:created xsi:type="dcterms:W3CDTF">2008-02-19T10:28:27Z</dcterms:created>
  <dcterms:modified xsi:type="dcterms:W3CDTF">2022-10-06T14:47:36Z</dcterms:modified>
</cp:coreProperties>
</file>