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MAYRASSIS BELLO\2020\PRESUPUESTOS\ZONA VI\EL SEIBO\VILLA GUERRERO\"/>
    </mc:Choice>
  </mc:AlternateContent>
  <bookViews>
    <workbookView xWindow="0" yWindow="2910" windowWidth="2295" windowHeight="1110" tabRatio="733"/>
  </bookViews>
  <sheets>
    <sheet name="VILLA GUERRERO-LOTE 1" sheetId="6" r:id="rId1"/>
  </sheets>
  <definedNames>
    <definedName name="_xlnm._FilterDatabase" localSheetId="0" hidden="1">'VILLA GUERRERO-LOTE 1'!$A$11:$F$172</definedName>
    <definedName name="_xlnm.Print_Area" localSheetId="0">'VILLA GUERRERO-LOTE 1'!$A$1:$F$193</definedName>
    <definedName name="_xlnm.Print_Titles" localSheetId="0">'VILLA GUERRERO-LOTE 1'!$1:$11</definedName>
  </definedNames>
  <calcPr calcId="162913"/>
</workbook>
</file>

<file path=xl/calcChain.xml><?xml version="1.0" encoding="utf-8"?>
<calcChain xmlns="http://schemas.openxmlformats.org/spreadsheetml/2006/main">
  <c r="F85" i="6" l="1"/>
  <c r="F155" i="6" l="1"/>
  <c r="F76" i="6"/>
  <c r="F128" i="6" l="1"/>
  <c r="F127" i="6"/>
  <c r="F126" i="6"/>
  <c r="F119" i="6"/>
  <c r="F120" i="6"/>
  <c r="F121" i="6"/>
  <c r="F122" i="6"/>
  <c r="F123" i="6"/>
  <c r="F124" i="6"/>
  <c r="F125" i="6"/>
  <c r="F118" i="6"/>
  <c r="F52" i="6"/>
  <c r="F55" i="6"/>
  <c r="F60" i="6"/>
  <c r="F64" i="6"/>
  <c r="F65" i="6"/>
  <c r="F51" i="6"/>
  <c r="F132" i="6" l="1"/>
  <c r="F164" i="6" l="1"/>
  <c r="F163" i="6"/>
  <c r="F159" i="6"/>
  <c r="F160" i="6"/>
  <c r="F158" i="6"/>
  <c r="F87" i="6" l="1"/>
  <c r="F26" i="6" l="1"/>
  <c r="F83" i="6"/>
  <c r="F86" i="6"/>
  <c r="F84" i="6" l="1"/>
  <c r="F28" i="6"/>
  <c r="F27" i="6"/>
  <c r="F81" i="6" l="1"/>
  <c r="F80" i="6"/>
  <c r="F133" i="6" l="1"/>
  <c r="F131" i="6"/>
  <c r="F66" i="6"/>
  <c r="F105" i="6" l="1"/>
  <c r="F23" i="6" l="1"/>
  <c r="F37" i="6" l="1"/>
  <c r="F70" i="6" l="1"/>
  <c r="F69" i="6"/>
  <c r="F63" i="6" l="1"/>
  <c r="F62" i="6"/>
  <c r="F61" i="6"/>
  <c r="F59" i="6"/>
  <c r="F58" i="6"/>
  <c r="F57" i="6"/>
  <c r="F56" i="6"/>
  <c r="F54" i="6"/>
  <c r="F53" i="6"/>
  <c r="F50" i="6"/>
  <c r="F49" i="6"/>
  <c r="F48" i="6"/>
  <c r="F18" i="6" l="1"/>
  <c r="F21" i="6" l="1"/>
  <c r="F20" i="6"/>
  <c r="F19" i="6"/>
  <c r="F17" i="6"/>
  <c r="F16" i="6"/>
  <c r="F30" i="6"/>
  <c r="F44" i="6" l="1"/>
  <c r="F41" i="6" l="1"/>
  <c r="F40" i="6"/>
  <c r="F42" i="6" l="1"/>
  <c r="F45" i="6" l="1"/>
  <c r="F34" i="6"/>
  <c r="F89" i="6"/>
  <c r="F36" i="6"/>
  <c r="F33" i="6"/>
  <c r="F35" i="6"/>
  <c r="F73" i="6"/>
  <c r="F39" i="6" l="1"/>
  <c r="F38" i="6"/>
  <c r="F166" i="6"/>
  <c r="F152" i="6"/>
  <c r="F151" i="6"/>
  <c r="F149" i="6"/>
  <c r="F148" i="6"/>
  <c r="F146" i="6"/>
  <c r="F145" i="6"/>
  <c r="F144" i="6"/>
  <c r="F143" i="6"/>
  <c r="F142" i="6"/>
  <c r="F141" i="6"/>
  <c r="F140" i="6"/>
  <c r="F139" i="6"/>
  <c r="F138" i="6"/>
  <c r="F137" i="6"/>
  <c r="F136" i="6"/>
  <c r="F115" i="6"/>
  <c r="F114" i="6"/>
  <c r="F111" i="6"/>
  <c r="F110" i="6"/>
  <c r="F107" i="6"/>
  <c r="F106" i="6"/>
  <c r="F104" i="6"/>
  <c r="F103" i="6"/>
  <c r="F96" i="6"/>
  <c r="F90" i="6" l="1"/>
  <c r="F91" i="6" l="1"/>
  <c r="F92" i="6" s="1"/>
  <c r="F116" i="6"/>
  <c r="F108" i="6"/>
  <c r="F147" i="6" l="1"/>
  <c r="F135" i="6"/>
  <c r="F172" i="6" l="1"/>
  <c r="F170" i="6"/>
  <c r="F169" i="6"/>
  <c r="F173" i="6" l="1"/>
  <c r="F150" i="6" l="1"/>
  <c r="F134" i="6"/>
  <c r="F113" i="6"/>
  <c r="F109" i="6"/>
  <c r="F98" i="6"/>
  <c r="F97" i="6"/>
  <c r="F101" i="6" l="1"/>
  <c r="F102" i="6" l="1"/>
  <c r="F117" i="6"/>
  <c r="F167" i="6" l="1"/>
  <c r="F175" i="6" s="1"/>
  <c r="F176" i="6" l="1"/>
  <c r="F179" i="6" s="1"/>
  <c r="F186" i="6"/>
  <c r="F183" i="6" l="1"/>
  <c r="F189" i="6"/>
  <c r="F182" i="6"/>
  <c r="F181" i="6"/>
  <c r="F185" i="6"/>
  <c r="F188" i="6"/>
  <c r="F180" i="6"/>
  <c r="F184" i="6"/>
  <c r="F187" i="6"/>
  <c r="F191" i="6" l="1"/>
  <c r="F193" i="6" s="1"/>
</calcChain>
</file>

<file path=xl/sharedStrings.xml><?xml version="1.0" encoding="utf-8"?>
<sst xmlns="http://schemas.openxmlformats.org/spreadsheetml/2006/main" count="267" uniqueCount="150">
  <si>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</si>
  <si>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</si>
  <si>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</si>
  <si>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</si>
  <si>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</si>
  <si>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</si>
  <si>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</si>
  <si>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</si>
  <si>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</si>
  <si>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</si>
  <si>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</si>
  <si>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</si>
  <si>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</si>
  <si>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</si>
  <si>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</si>
  <si>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</si>
  <si>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</si>
  <si>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</si>
  <si>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</si>
  <si>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</si>
  <si>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SUB-TOTAL GENERAL</t>
  </si>
  <si>
    <t>GASTOS INDIRECTOS</t>
  </si>
  <si>
    <t>HONORARIOS PROFESIONALES</t>
  </si>
  <si>
    <t>GASTOS ADMINISTRATIVOS</t>
  </si>
  <si>
    <t>GASTOS DE TRANSPORTE</t>
  </si>
  <si>
    <t>LEY 6-86</t>
  </si>
  <si>
    <t>CODIA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</si>
  <si>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</si>
  <si>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</si>
  <si>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</si>
  <si>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</si>
  <si>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</si>
  <si>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</si>
  <si>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</si>
  <si>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</si>
  <si>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</si>
  <si>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</si>
  <si>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</si>
  <si>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</si>
  <si>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</si>
  <si>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</si>
  <si>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</si>
  <si>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</si>
  <si>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</si>
  <si>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 xml:space="preserve">LIMPIEZA CONTINUA Y  FINAL (OBREROS, CAMION  Y HERRAMIENTAS MENORES) CON TRAMOS DE ALTA PENDIENTE </t>
  </si>
  <si>
    <t xml:space="preserve">NIVELACION EN ZANJA </t>
  </si>
  <si>
    <t>Zona : VI</t>
  </si>
  <si>
    <t xml:space="preserve">BOTE DE MATERIAL CON CAMION D= 5 KM (INCLUYE ESPARCIMIENTO) </t>
  </si>
  <si>
    <t xml:space="preserve">Ubicación: PROV. EL SEIBO </t>
  </si>
  <si>
    <t>A</t>
  </si>
  <si>
    <t>MOVIMIENTO DE TIERRA (INCL: EXCAVACION, RELLENO COMPACTADO Y BOTE DE MATERIAL)</t>
  </si>
  <si>
    <t xml:space="preserve"> U </t>
  </si>
  <si>
    <t>EMPALME EN TUBERIA EXISTENTE DE Ø20" PVC</t>
  </si>
  <si>
    <t>CODO DE Ø20" X 50º ACERO SCH-40, PROTECCION ANTICORROSIVA</t>
  </si>
  <si>
    <t xml:space="preserve">TEE DE Ø20" X 6" ACERO SCH-40, C/PROTECCION ANTICORROSIVA </t>
  </si>
  <si>
    <t xml:space="preserve">JUNTA MECANICA TIPO DRESSER DE Ø20" 150 PSI </t>
  </si>
  <si>
    <t xml:space="preserve">JUNTA MECANICA TIPO DRESSER DE Ø6" 150 PSI </t>
  </si>
  <si>
    <t>SUMINISTRO Y COLOCACION ASIENTO DE ARENA (INCLUYE ACARREO INTERNO)</t>
  </si>
  <si>
    <t xml:space="preserve">BOTE DE MATERIAL CON CAMION D= 5 KM (INCLUYE EXPARCIMIENTO DE MATERIAL EN LUGAR DE BOTE) </t>
  </si>
  <si>
    <t>DE Ø 6"  PVC SDR-26  C/ J.G.+3% PERDIDA</t>
  </si>
  <si>
    <t>DE Ø 6"  PVC SDR-26  C/ J.G. + 3% PÉRDIDA POR CAMPANA</t>
  </si>
  <si>
    <t>DE Ø 6"  PVC SDR-26  C/ J.G. + 3% DESP.</t>
  </si>
  <si>
    <t>SUMINISTRO DE TUBERIA</t>
  </si>
  <si>
    <t xml:space="preserve">CODO 6" X 70° ACERO SCH-40 C/PROTECCION ANTICORROSIVA </t>
  </si>
  <si>
    <t xml:space="preserve">CODO 6" X 80° ACERO SCH-40 C/PROTECCION ANTICORROSIVA </t>
  </si>
  <si>
    <t xml:space="preserve">CODO 6" X 22.5° ACERO SCH-40 C/PROTECCION ANTICORROSIVA </t>
  </si>
  <si>
    <t xml:space="preserve">CODO 4" X 22.5° ACERO SCH-40 C/PROTECCION ANTICORROSIVA </t>
  </si>
  <si>
    <t xml:space="preserve">CODO 6" X 15° ACERO SCH-40 C/PROTECCION ANTICORROSIVA </t>
  </si>
  <si>
    <t xml:space="preserve">TEE 6" X 4" ACERO SCH-40 C/PROTECCION ANTICORROSIVA </t>
  </si>
  <si>
    <t xml:space="preserve">TEE 6" X 3" ACERO SCH-40 C/PROTECCION ANTICORROSIVA </t>
  </si>
  <si>
    <t xml:space="preserve">CRUZ 6" X 4" ACERO SCH-40 C/PROTECCION ANTICORROSIVA </t>
  </si>
  <si>
    <t xml:space="preserve">REDUCCIÓN 4" X 3" ACERO SCH-40 C/PROTECCION ANTICORROSIVA </t>
  </si>
  <si>
    <t xml:space="preserve">JUNTA MECANICA TIPO DRESSER DE Ø4" 150 PSI </t>
  </si>
  <si>
    <t xml:space="preserve">JUNTA MECANICA TIPO DRESSER DE Ø3" 150 PSI </t>
  </si>
  <si>
    <t xml:space="preserve">JUNTA TAPÓN DE Ø6" ACERO SCH-40 C/PROTECCION ANTICORROSIVA </t>
  </si>
  <si>
    <t>SUMINISTRO Y COLOCACIÓN DE VÁLVULAS</t>
  </si>
  <si>
    <t>SUMINISTRO Y COLOCACIÓN DE PIEZAS ESPECIALES</t>
  </si>
  <si>
    <t>CAJA TELESCOPICA P/VALVULAS (INCL. BASE Y TAPA DE H.S.)</t>
  </si>
  <si>
    <t>SUB-TOTAL A</t>
  </si>
  <si>
    <t>B</t>
  </si>
  <si>
    <t>DE Ø 4"  PVC SDR-26  C/ J.G. +2% PÉRDIDA POR CAMPANA</t>
  </si>
  <si>
    <t>DE Ø 3"  PVC SDR-26  C/ J.G. + 2% PÉRDIDA POR CAMPANA</t>
  </si>
  <si>
    <t>DE Ø 4"  PVC SDR-26  C/ J.G. + 2% DESP.</t>
  </si>
  <si>
    <t>DE Ø 3"  PVC SDR-26  C/ J.G. + 2% DESP.</t>
  </si>
  <si>
    <t>SUB-TOTAL  B</t>
  </si>
  <si>
    <t>C</t>
  </si>
  <si>
    <t>SUB-TOTAL C</t>
  </si>
  <si>
    <t xml:space="preserve">MATERIAL COMPACTO C/EQUIPO 70% </t>
  </si>
  <si>
    <t xml:space="preserve">MATERIAL ROCA DURA C/EQUIPO 30% (INCLUYE EXTRACCION DE ROCA)  </t>
  </si>
  <si>
    <t>SEÑALIZACION, CONTROL Y SEGURIDAD EN LA OBRA  (INCLUYE PASARELAS, LETREROS PEQUEÑOS CON BASE EN ANGULARES, POSTES PARA CINTAS REFRACTARIA, MECHONES, BARRERAS DE PELIGRO NARANJA)</t>
  </si>
  <si>
    <t>CONTROL Y MANEJO DE TRANSITO (INCLUYE USO DE LETREROS, USO DE DE CONOS REFRACTARIOS Y HOMBRES CON BANDEROLAS)</t>
  </si>
  <si>
    <t>ACOMETIDAS URBANAS Ø3"(107 UNIDADES)</t>
  </si>
  <si>
    <t>CORTE DE ASFALTO DE E=2" (AMBOS LADOS)</t>
  </si>
  <si>
    <t>EXTRACCIÓN DE ASFALTO C/EQUIPO E=2"</t>
  </si>
  <si>
    <t xml:space="preserve">BOTE DE MATERIAL C/CAMIÓN D= 5 KM (INCLUYE ESPARCIMIEMTO Y CARGUÍO EN BOTADERO) </t>
  </si>
  <si>
    <t>4.1.1</t>
  </si>
  <si>
    <t>4.1.2</t>
  </si>
  <si>
    <t xml:space="preserve">MOVIMIENTO DE TIERRA  </t>
  </si>
  <si>
    <t xml:space="preserve">EXCAVACIÓN MATERIAL COMPACTO C/EQUIPO </t>
  </si>
  <si>
    <t xml:space="preserve">BOTE DE MATERIAL CON CAMIÓN D= 5 KM (INCLUYE CARGUÍO Y ESPARCIMIENTO EN BOTADERO) </t>
  </si>
  <si>
    <t xml:space="preserve">SUMINISTRO DE MATERIAL PARA BASE D= 15 KM </t>
  </si>
  <si>
    <t xml:space="preserve">COMPACTACIÓN MATERIAL DE RELLENO C/COMPACTADOR MECÁNICO EN CAPAS DE 0.20 M </t>
  </si>
  <si>
    <t>ANCLAJE EN HORMIGON SIMPLE PARA PIEZA</t>
  </si>
  <si>
    <t>M3XKM</t>
  </si>
  <si>
    <t xml:space="preserve">SEGUROS, PÓLIZA Y FIANZAS </t>
  </si>
  <si>
    <t>SUPERVISIÓN DE LA OBRA</t>
  </si>
  <si>
    <t>OPERACIÓN Y MANTENIMIENTO INAPA</t>
  </si>
  <si>
    <t>MEDIDA DE COMPESACIÓN AMBIENTAL</t>
  </si>
  <si>
    <t>CORTE Y EXTRACCIÓN DE CARPETA ASFÁLTICA (L=825.52 M)</t>
  </si>
  <si>
    <t>REPOSICIÓN CARPETA ASFÁLTICA (L=825.52 M)</t>
  </si>
  <si>
    <t>TRANSPORTE ASFALTO DISTANCIA APROXIMADA D = 10 KM</t>
  </si>
  <si>
    <t>ACERA DE 0.80 M</t>
  </si>
  <si>
    <t>CONTEN</t>
  </si>
  <si>
    <t>BOTE DE MATERIAL DEMOLIDO CON CAMION D=5 KM</t>
  </si>
  <si>
    <t>REPOSICIÓN DE:</t>
  </si>
  <si>
    <t>DEMOLICIÓN DE:</t>
  </si>
  <si>
    <t>PRUEBA HIDROSTÁTICA</t>
  </si>
  <si>
    <t>COLOCACIÓN DE TUBERIA:</t>
  </si>
  <si>
    <t>PRUEBAS HIDROSTÁTICAS EN TUBERIAS DE</t>
  </si>
  <si>
    <t>COLOCACIÓN DE TUBERIA</t>
  </si>
  <si>
    <t xml:space="preserve">LIMPIEZA FINAL (OBREROS, CAMION  Y HERRAMIENTAS MENORES) CON TRAMOS DE ALTA PENDIENTE </t>
  </si>
  <si>
    <t>TUBERIA 1/2"  SCH 40 PVC LONGITUD L=1.00M (PROMEDIO)</t>
  </si>
  <si>
    <t>SUMINISTRO Y COLOCACIÓN DE HIDRANTES</t>
  </si>
  <si>
    <t xml:space="preserve">CODO 6" X 25° ACERO SCH-40 C/PROTECCION ANTICORROSIVA </t>
  </si>
  <si>
    <t xml:space="preserve">CODO 6" X 40° ACERO SCH-40 C/PROTECCION ANTICORROSIVA </t>
  </si>
  <si>
    <t xml:space="preserve">TEE 20" X 6" ACERO SCH-40 C/PROTECCION ANTICORROSIVA </t>
  </si>
  <si>
    <t xml:space="preserve">CODO 4" X 20° ACERO SCH-80 C/PROTECCION ANTICORROSIVA </t>
  </si>
  <si>
    <t xml:space="preserve">CODO 3" X 90° ACERO SCH-80 C/PROTECCION ANTICORROSIVA </t>
  </si>
  <si>
    <t xml:space="preserve">CODO 3" X 40° ACERO SCH-80 C/PROTECCION ANTICORROSIVA </t>
  </si>
  <si>
    <t xml:space="preserve">CODO 3" X 70° ACERO SCH-80 C/PROTECCION ANTICORROSIVA </t>
  </si>
  <si>
    <t>TEE 3" X 3" ACERO SCH-80 C/PROTECCION ANTICORROSIVA</t>
  </si>
  <si>
    <t>TEE 4" X 3" ACERO SCH-80 C/PROTECCION ANTICORROSIVA</t>
  </si>
  <si>
    <t>REDUCCIÓN 4" X 3" ACERO SCH-80 C/PROTECCION ANTICORROSIVA</t>
  </si>
  <si>
    <t>TAPÓN 3" ACERO SCH-80 C/PROTECCION ANTICORROSIVA</t>
  </si>
  <si>
    <t>HIDRANTE DE Ø6" PLATILLADO, EN TUBERIA DE Ø6"</t>
  </si>
  <si>
    <t>11.1.1</t>
  </si>
  <si>
    <t>11.1.2</t>
  </si>
  <si>
    <t>HIDRANTE DE Ø6" PLATILLADO, EN TUBERIA DE Ø3"</t>
  </si>
  <si>
    <t>EXCAVACIÓN CON CLASIFICACIÓN: (1,348.94 M3)</t>
  </si>
  <si>
    <t xml:space="preserve">IMPRIMACCION SENCILLA </t>
  </si>
  <si>
    <t>REPOSICION Y COLOCACION DE  ASFALTO 2" (INCLUYE RIEGO DE ADHERENCIA)</t>
  </si>
  <si>
    <t>EXCAVACION CON CLASIFICACIÓN (1,539.08 M3)</t>
  </si>
  <si>
    <t xml:space="preserve">VALVULA DE COMPUERTA Ø4" H.F. PLATILLADA COMPLETA 150 PSI  (INCL.: VALVULA PLATILLADA, TORNILLOS,  JUNTA DE GOMA,  NIPLE PLATILLADO, JUNTA MECANICA TIPO DRESSER ) </t>
  </si>
  <si>
    <t xml:space="preserve">VALVULA DE COMPUERTA Ø3" H.F. PLATILLADA COMPLETA 150 PSI  (INCL.: VALVULA PLATILLADA, TORNILLOS,  JUNTA DE GOMA,  NIPLE PLATILLADO, JUNTA MECANICA TIPO DRESSER ) </t>
  </si>
  <si>
    <t xml:space="preserve"> ITBIS A HONORARIOS PROFESIONALES (LEY 07-2007)</t>
  </si>
  <si>
    <t xml:space="preserve">LÍNEA DE CONDUCCIÓN </t>
  </si>
  <si>
    <t xml:space="preserve">VALVULA DE COMPUERTA Ø6" H.F. PLATILLADA COMPLETA 150 PSI  (INCL.: VALVULA PLATILLADA, TORNILLOS,  JUNTA DE GOMA,  NIPLE PLATILLADO, JUNTA MECANICA TIPO DRESSER ) </t>
  </si>
  <si>
    <t>RED DE DISTRIBUCIÓN</t>
  </si>
  <si>
    <t>SUMINISTRO MATERIAL DE MINA PARA RELLENO DIST. PROM=10 KM</t>
  </si>
  <si>
    <t>Obra: AMPLIACIÓN REDES ACUEDUCTO EL SEIBO, LINEA DE CONDUCCION Y REDES VILLA GUERRERO COMPRENDIDA ENTRE LOS NUDOS 1, 21 Y 135 (LOTE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</si>
</sst>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&quot;$&quot;#,##0.00;\-&quot;$&quot;#,##0.00"/>
    <numFmt numFmtId="171" formatCode="&quot;$&quot;#,##0.00;[Red]\-&quot;$&quot;#,##0.00"/>
    <numFmt numFmtId="172" formatCode="_-* #,##0.00\ _P_t_s_-;\-* #,##0.00\ _P_t_s_-;_-* &quot;-&quot;??\ _P_t_s_-;_-@_-"/>
    <numFmt numFmtId="173" formatCode="#,##0.00;[Red]#,##0.00"/>
    <numFmt numFmtId="174" formatCode="#,##0;\-#,##0"/>
    <numFmt numFmtId="175" formatCode="#,##0.0;\-#,##0.0"/>
    <numFmt numFmtId="176" formatCode="0.0%"/>
    <numFmt numFmtId="177" formatCode="#,##0.00;\-#,##0.00"/>
    <numFmt numFmtId="178" formatCode="0.0"/>
    <numFmt numFmtId="179" formatCode="#,##0.0_);\(#,##0.0\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39" fontId="8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4">
    <xf numFmtId="0" fontId="0" fillId="0" borderId="0" xfId="0"/>
    <xf numFmtId="43" fontId="2" fillId="3" borderId="0" xfId="36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right" vertical="top" wrapText="1"/>
    </xf>
    <xf numFmtId="43" fontId="2" fillId="3" borderId="0" xfId="36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right" wrapText="1"/>
    </xf>
    <xf numFmtId="0" fontId="0" fillId="3" borderId="0" xfId="0" applyFill="1"/>
    <xf numFmtId="4" fontId="4" fillId="3" borderId="0" xfId="0" applyNumberFormat="1" applyFont="1" applyFill="1" applyAlignment="1">
      <alignment horizontal="right" wrapText="1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/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/>
    </xf>
    <xf numFmtId="4" fontId="13" fillId="0" borderId="1" xfId="15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15" applyNumberFormat="1" applyFont="1" applyFill="1" applyBorder="1" applyAlignment="1" applyProtection="1">
      <alignment horizontal="right" vertical="center" wrapText="1"/>
      <protection locked="0"/>
    </xf>
    <xf numFmtId="39" fontId="3" fillId="0" borderId="1" xfId="46" applyNumberFormat="1" applyFont="1" applyFill="1" applyBorder="1" applyAlignment="1" applyProtection="1">
      <alignment vertical="top" wrapText="1"/>
      <protection locked="0"/>
    </xf>
    <xf numFmtId="167" fontId="2" fillId="0" borderId="1" xfId="6" applyFont="1" applyFill="1" applyBorder="1" applyAlignment="1" applyProtection="1">
      <alignment horizontal="right" vertical="center"/>
    </xf>
    <xf numFmtId="167" fontId="2" fillId="0" borderId="1" xfId="5" applyFont="1" applyFill="1" applyBorder="1" applyAlignment="1" applyProtection="1">
      <alignment horizontal="right" vertical="top" wrapText="1"/>
      <protection locked="0"/>
    </xf>
    <xf numFmtId="167" fontId="2" fillId="0" borderId="1" xfId="5" applyFont="1" applyFill="1" applyBorder="1" applyAlignment="1" applyProtection="1">
      <alignment horizontal="right" vertical="center" wrapText="1"/>
      <protection locked="0"/>
    </xf>
    <xf numFmtId="175" fontId="3" fillId="0" borderId="1" xfId="37" applyNumberFormat="1" applyFont="1" applyFill="1" applyBorder="1" applyAlignment="1" applyProtection="1">
      <alignment horizontal="right" vertical="center"/>
    </xf>
    <xf numFmtId="175" fontId="2" fillId="0" borderId="1" xfId="37" applyNumberFormat="1" applyFont="1" applyFill="1" applyBorder="1" applyAlignment="1" applyProtection="1">
      <alignment horizontal="right" vertical="top"/>
    </xf>
    <xf numFmtId="174" fontId="3" fillId="0" borderId="1" xfId="0" applyNumberFormat="1" applyFont="1" applyFill="1" applyBorder="1" applyAlignment="1" applyProtection="1">
      <alignment horizontal="right" vertical="center"/>
    </xf>
    <xf numFmtId="174" fontId="3" fillId="0" borderId="1" xfId="0" applyNumberFormat="1" applyFont="1" applyFill="1" applyBorder="1" applyAlignment="1" applyProtection="1">
      <alignment horizontal="right" vertical="center" wrapText="1"/>
    </xf>
    <xf numFmtId="175" fontId="2" fillId="0" borderId="1" xfId="0" applyNumberFormat="1" applyFont="1" applyFill="1" applyBorder="1" applyAlignment="1" applyProtection="1">
      <alignment horizontal="right" vertical="center" wrapText="1"/>
    </xf>
    <xf numFmtId="167" fontId="2" fillId="0" borderId="5" xfId="5" applyFont="1" applyFill="1" applyBorder="1" applyAlignment="1" applyProtection="1">
      <alignment horizontal="right" vertical="top" wrapText="1"/>
      <protection locked="0"/>
    </xf>
    <xf numFmtId="167" fontId="13" fillId="0" borderId="1" xfId="5" applyFont="1" applyFill="1" applyBorder="1" applyAlignment="1" applyProtection="1">
      <alignment horizontal="right" vertical="top" wrapText="1"/>
      <protection locked="0"/>
    </xf>
    <xf numFmtId="167" fontId="2" fillId="0" borderId="1" xfId="5" applyFont="1" applyFill="1" applyBorder="1" applyAlignment="1" applyProtection="1">
      <alignment horizontal="right" vertical="center"/>
    </xf>
    <xf numFmtId="4" fontId="2" fillId="0" borderId="1" xfId="7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15" applyNumberFormat="1" applyFont="1" applyFill="1" applyBorder="1" applyAlignment="1" applyProtection="1">
      <alignment horizontal="right" vertical="center" wrapText="1"/>
    </xf>
    <xf numFmtId="175" fontId="2" fillId="0" borderId="1" xfId="0" applyNumberFormat="1" applyFont="1" applyFill="1" applyBorder="1" applyAlignment="1" applyProtection="1">
      <alignment horizontal="right" vertical="top"/>
    </xf>
    <xf numFmtId="177" fontId="2" fillId="0" borderId="1" xfId="0" applyNumberFormat="1" applyFont="1" applyFill="1" applyBorder="1" applyAlignment="1" applyProtection="1">
      <alignment horizontal="right" vertical="top"/>
    </xf>
    <xf numFmtId="177" fontId="2" fillId="0" borderId="5" xfId="0" applyNumberFormat="1" applyFont="1" applyFill="1" applyBorder="1" applyAlignment="1" applyProtection="1">
      <alignment horizontal="right" vertical="top"/>
    </xf>
    <xf numFmtId="175" fontId="2" fillId="0" borderId="1" xfId="0" applyNumberFormat="1" applyFont="1" applyFill="1" applyBorder="1" applyAlignment="1" applyProtection="1">
      <alignment horizontal="right" vertical="center"/>
    </xf>
    <xf numFmtId="174" fontId="2" fillId="0" borderId="1" xfId="0" applyNumberFormat="1" applyFont="1" applyFill="1" applyBorder="1" applyAlignment="1" applyProtection="1">
      <alignment horizontal="right" vertical="top" wrapText="1"/>
    </xf>
    <xf numFmtId="0" fontId="7" fillId="0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right" wrapText="1"/>
    </xf>
    <xf numFmtId="4" fontId="7" fillId="0" borderId="2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43" fontId="2" fillId="0" borderId="1" xfId="36" applyFont="1" applyFill="1" applyBorder="1" applyAlignment="1" applyProtection="1">
      <alignment horizontal="center" vertical="center" wrapText="1"/>
    </xf>
    <xf numFmtId="43" fontId="6" fillId="0" borderId="1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43" fontId="2" fillId="0" borderId="1" xfId="0" applyNumberFormat="1" applyFont="1" applyFill="1" applyBorder="1" applyAlignment="1" applyProtection="1">
      <alignment horizontal="center" vertical="center"/>
    </xf>
    <xf numFmtId="43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/>
    </xf>
    <xf numFmtId="43" fontId="2" fillId="0" borderId="4" xfId="36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/>
    </xf>
    <xf numFmtId="37" fontId="3" fillId="0" borderId="1" xfId="46" applyNumberFormat="1" applyFont="1" applyFill="1" applyBorder="1" applyAlignment="1" applyProtection="1">
      <alignment horizontal="right" vertical="top"/>
    </xf>
    <xf numFmtId="0" fontId="3" fillId="0" borderId="0" xfId="46" applyFont="1" applyFill="1" applyBorder="1" applyAlignment="1" applyProtection="1">
      <alignment horizontal="left" vertical="top" wrapText="1"/>
    </xf>
    <xf numFmtId="167" fontId="2" fillId="0" borderId="4" xfId="6" applyFont="1" applyFill="1" applyBorder="1" applyAlignment="1" applyProtection="1">
      <alignment vertical="top"/>
    </xf>
    <xf numFmtId="167" fontId="2" fillId="0" borderId="4" xfId="6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right"/>
    </xf>
    <xf numFmtId="0" fontId="2" fillId="0" borderId="4" xfId="46" applyFont="1" applyFill="1" applyBorder="1" applyAlignment="1" applyProtection="1">
      <alignment horizontal="left"/>
    </xf>
    <xf numFmtId="167" fontId="2" fillId="0" borderId="4" xfId="6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right" vertical="center"/>
    </xf>
    <xf numFmtId="0" fontId="2" fillId="0" borderId="4" xfId="46" applyFont="1" applyFill="1" applyBorder="1" applyAlignment="1" applyProtection="1">
      <alignment horizontal="left" wrapText="1"/>
    </xf>
    <xf numFmtId="167" fontId="2" fillId="0" borderId="4" xfId="6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 wrapText="1"/>
    </xf>
    <xf numFmtId="0" fontId="7" fillId="0" borderId="1" xfId="0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right" vertical="top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justify" vertical="top" wrapText="1"/>
    </xf>
    <xf numFmtId="43" fontId="6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5" applyFont="1" applyFill="1" applyBorder="1" applyAlignment="1" applyProtection="1">
      <alignment horizontal="right" vertical="center" wrapText="1"/>
    </xf>
    <xf numFmtId="167" fontId="2" fillId="0" borderId="1" xfId="5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vertical="top" wrapText="1"/>
    </xf>
    <xf numFmtId="0" fontId="7" fillId="0" borderId="1" xfId="0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/>
    </xf>
    <xf numFmtId="0" fontId="3" fillId="0" borderId="1" xfId="39" applyFont="1" applyFill="1" applyBorder="1" applyAlignment="1" applyProtection="1">
      <alignment horizontal="left" vertical="top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top"/>
    </xf>
    <xf numFmtId="0" fontId="2" fillId="0" borderId="1" xfId="0" applyFont="1" applyFill="1" applyBorder="1" applyAlignment="1" applyProtection="1">
      <alignment vertical="top" wrapText="1"/>
    </xf>
    <xf numFmtId="0" fontId="6" fillId="0" borderId="5" xfId="0" applyFont="1" applyFill="1" applyBorder="1" applyAlignment="1" applyProtection="1">
      <alignment horizontal="right" vertical="top"/>
    </xf>
    <xf numFmtId="0" fontId="2" fillId="0" borderId="5" xfId="0" applyFont="1" applyFill="1" applyBorder="1" applyAlignment="1" applyProtection="1">
      <alignment vertical="top" wrapText="1"/>
    </xf>
    <xf numFmtId="43" fontId="2" fillId="0" borderId="5" xfId="36" applyFont="1" applyFill="1" applyBorder="1" applyAlignment="1" applyProtection="1">
      <alignment horizontal="center" vertical="center" wrapText="1"/>
    </xf>
    <xf numFmtId="43" fontId="6" fillId="0" borderId="5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right" vertical="top"/>
    </xf>
    <xf numFmtId="0" fontId="2" fillId="0" borderId="1" xfId="43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vertical="top" wrapText="1"/>
    </xf>
    <xf numFmtId="49" fontId="3" fillId="0" borderId="1" xfId="25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vertical="top"/>
    </xf>
    <xf numFmtId="4" fontId="6" fillId="0" borderId="1" xfId="0" applyNumberFormat="1" applyFont="1" applyFill="1" applyBorder="1" applyAlignment="1" applyProtection="1">
      <alignment horizontal="center" vertical="top"/>
    </xf>
    <xf numFmtId="4" fontId="2" fillId="0" borderId="1" xfId="0" applyNumberFormat="1" applyFont="1" applyFill="1" applyBorder="1" applyAlignment="1" applyProtection="1">
      <alignment vertical="center"/>
    </xf>
    <xf numFmtId="0" fontId="3" fillId="0" borderId="4" xfId="46" applyFont="1" applyFill="1" applyBorder="1" applyAlignment="1" applyProtection="1">
      <alignment horizontal="left" wrapText="1"/>
    </xf>
    <xf numFmtId="179" fontId="2" fillId="0" borderId="5" xfId="0" applyNumberFormat="1" applyFont="1" applyFill="1" applyBorder="1" applyAlignment="1" applyProtection="1">
      <alignment horizontal="right" vertical="center"/>
    </xf>
    <xf numFmtId="39" fontId="2" fillId="0" borderId="5" xfId="0" applyNumberFormat="1" applyFont="1" applyFill="1" applyBorder="1" applyAlignment="1" applyProtection="1">
      <alignment wrapText="1"/>
    </xf>
    <xf numFmtId="167" fontId="2" fillId="0" borderId="5" xfId="5" applyFont="1" applyFill="1" applyBorder="1" applyAlignment="1" applyProtection="1">
      <alignment vertical="top"/>
    </xf>
    <xf numFmtId="167" fontId="2" fillId="0" borderId="5" xfId="5" applyFont="1" applyFill="1" applyBorder="1" applyAlignment="1" applyProtection="1">
      <alignment horizontal="center" vertical="top"/>
    </xf>
    <xf numFmtId="179" fontId="2" fillId="0" borderId="1" xfId="0" applyNumberFormat="1" applyFont="1" applyFill="1" applyBorder="1" applyAlignment="1" applyProtection="1">
      <alignment horizontal="right" vertical="center"/>
    </xf>
    <xf numFmtId="167" fontId="2" fillId="0" borderId="1" xfId="5" applyFont="1" applyFill="1" applyBorder="1" applyAlignment="1" applyProtection="1">
      <alignment vertical="center"/>
    </xf>
    <xf numFmtId="167" fontId="2" fillId="0" borderId="1" xfId="5" applyFont="1" applyFill="1" applyBorder="1" applyAlignment="1" applyProtection="1">
      <alignment horizontal="center" vertical="center"/>
    </xf>
    <xf numFmtId="179" fontId="13" fillId="0" borderId="4" xfId="0" applyNumberFormat="1" applyFont="1" applyFill="1" applyBorder="1" applyAlignment="1" applyProtection="1">
      <alignment horizontal="right" vertical="center"/>
    </xf>
    <xf numFmtId="0" fontId="13" fillId="0" borderId="4" xfId="46" applyFont="1" applyFill="1" applyBorder="1" applyAlignment="1" applyProtection="1">
      <alignment horizontal="left" wrapText="1"/>
    </xf>
    <xf numFmtId="167" fontId="13" fillId="0" borderId="1" xfId="5" applyFont="1" applyFill="1" applyBorder="1" applyAlignment="1" applyProtection="1">
      <alignment vertical="center"/>
    </xf>
    <xf numFmtId="167" fontId="13" fillId="0" borderId="1" xfId="5" applyFont="1" applyFill="1" applyBorder="1" applyAlignment="1" applyProtection="1">
      <alignment horizontal="center" vertical="center"/>
    </xf>
    <xf numFmtId="178" fontId="2" fillId="0" borderId="4" xfId="15" applyNumberFormat="1" applyFont="1" applyFill="1" applyBorder="1" applyAlignment="1" applyProtection="1">
      <alignment horizontal="right" vertical="top" wrapText="1"/>
    </xf>
    <xf numFmtId="39" fontId="2" fillId="0" borderId="1" xfId="0" applyNumberFormat="1" applyFont="1" applyFill="1" applyBorder="1" applyAlignment="1" applyProtection="1">
      <alignment wrapText="1"/>
    </xf>
    <xf numFmtId="167" fontId="2" fillId="0" borderId="1" xfId="5" applyFont="1" applyFill="1" applyBorder="1" applyAlignment="1" applyProtection="1">
      <alignment vertical="top"/>
    </xf>
    <xf numFmtId="167" fontId="2" fillId="0" borderId="1" xfId="5" applyFont="1" applyFill="1" applyBorder="1" applyAlignment="1" applyProtection="1">
      <alignment horizontal="center" vertical="top"/>
    </xf>
    <xf numFmtId="167" fontId="2" fillId="0" borderId="4" xfId="5" applyFont="1" applyFill="1" applyBorder="1" applyAlignment="1" applyProtection="1">
      <alignment horizontal="center" vertical="center"/>
    </xf>
    <xf numFmtId="0" fontId="2" fillId="0" borderId="1" xfId="45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center" wrapText="1"/>
    </xf>
    <xf numFmtId="4" fontId="2" fillId="0" borderId="1" xfId="47" applyNumberFormat="1" applyFont="1" applyFill="1" applyBorder="1" applyAlignment="1" applyProtection="1">
      <alignment vertical="top" wrapText="1"/>
    </xf>
    <xf numFmtId="4" fontId="2" fillId="0" borderId="1" xfId="47" applyNumberFormat="1" applyFont="1" applyFill="1" applyBorder="1" applyAlignment="1" applyProtection="1">
      <alignment vertical="center"/>
    </xf>
    <xf numFmtId="4" fontId="2" fillId="0" borderId="1" xfId="48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top"/>
    </xf>
    <xf numFmtId="0" fontId="7" fillId="4" borderId="1" xfId="0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/>
    <xf numFmtId="4" fontId="6" fillId="0" borderId="1" xfId="0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4" fontId="6" fillId="0" borderId="5" xfId="0" applyNumberFormat="1" applyFont="1" applyFill="1" applyBorder="1" applyAlignment="1" applyProtection="1">
      <alignment vertical="center"/>
    </xf>
    <xf numFmtId="43" fontId="6" fillId="0" borderId="5" xfId="0" applyNumberFormat="1" applyFont="1" applyFill="1" applyBorder="1" applyAlignment="1" applyProtection="1">
      <alignment horizontal="center"/>
    </xf>
    <xf numFmtId="2" fontId="6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top" wrapText="1"/>
    </xf>
    <xf numFmtId="43" fontId="2" fillId="0" borderId="1" xfId="36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right" vertical="top"/>
    </xf>
    <xf numFmtId="43" fontId="2" fillId="0" borderId="1" xfId="36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" fontId="2" fillId="0" borderId="1" xfId="15" applyNumberFormat="1" applyFont="1" applyFill="1" applyBorder="1" applyAlignment="1" applyProtection="1">
      <alignment horizontal="center" vertical="center"/>
    </xf>
    <xf numFmtId="173" fontId="2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top" wrapText="1"/>
    </xf>
    <xf numFmtId="0" fontId="16" fillId="0" borderId="1" xfId="0" applyFont="1" applyFill="1" applyBorder="1" applyAlignment="1" applyProtection="1">
      <alignment vertical="top" wrapText="1"/>
    </xf>
    <xf numFmtId="4" fontId="2" fillId="0" borderId="5" xfId="15" applyNumberFormat="1" applyFont="1" applyFill="1" applyBorder="1" applyAlignment="1" applyProtection="1">
      <alignment horizontal="right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" xfId="40" applyFont="1" applyFill="1" applyBorder="1" applyAlignment="1" applyProtection="1">
      <alignment vertical="top" wrapText="1"/>
    </xf>
    <xf numFmtId="0" fontId="13" fillId="0" borderId="1" xfId="0" applyNumberFormat="1" applyFont="1" applyFill="1" applyBorder="1" applyAlignment="1" applyProtection="1">
      <alignment vertical="center" wrapText="1"/>
    </xf>
    <xf numFmtId="4" fontId="13" fillId="0" borderId="1" xfId="0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wrapText="1"/>
    </xf>
    <xf numFmtId="4" fontId="2" fillId="0" borderId="1" xfId="0" applyNumberFormat="1" applyFont="1" applyFill="1" applyBorder="1" applyProtection="1"/>
    <xf numFmtId="39" fontId="2" fillId="0" borderId="1" xfId="41" applyFont="1" applyFill="1" applyBorder="1" applyAlignment="1" applyProtection="1">
      <alignment horizontal="left" vertical="top" wrapText="1"/>
    </xf>
    <xf numFmtId="4" fontId="2" fillId="0" borderId="1" xfId="36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27" applyNumberFormat="1" applyFont="1" applyFill="1" applyBorder="1" applyAlignment="1" applyProtection="1">
      <alignment horizontal="right" vertical="center"/>
    </xf>
    <xf numFmtId="49" fontId="3" fillId="0" borderId="1" xfId="27" applyNumberFormat="1" applyFont="1" applyFill="1" applyBorder="1" applyAlignment="1" applyProtection="1">
      <alignment horizontal="center" vertical="top" wrapText="1"/>
    </xf>
    <xf numFmtId="173" fontId="2" fillId="0" borderId="1" xfId="27" applyNumberFormat="1" applyFont="1" applyFill="1" applyBorder="1" applyAlignment="1" applyProtection="1">
      <alignment horizontal="center" vertical="top"/>
    </xf>
    <xf numFmtId="4" fontId="2" fillId="0" borderId="1" xfId="27" applyNumberFormat="1" applyFont="1" applyFill="1" applyBorder="1" applyAlignment="1" applyProtection="1">
      <alignment horizontal="center" vertical="top"/>
    </xf>
    <xf numFmtId="0" fontId="3" fillId="0" borderId="1" xfId="30" applyNumberFormat="1" applyFont="1" applyFill="1" applyBorder="1" applyAlignment="1" applyProtection="1">
      <alignment horizontal="right" vertical="center" wrapText="1"/>
    </xf>
    <xf numFmtId="0" fontId="3" fillId="0" borderId="1" xfId="30" applyFont="1" applyFill="1" applyBorder="1" applyAlignment="1" applyProtection="1">
      <alignment vertical="top" wrapText="1"/>
    </xf>
    <xf numFmtId="4" fontId="2" fillId="0" borderId="1" xfId="30" applyNumberFormat="1" applyFont="1" applyFill="1" applyBorder="1" applyAlignment="1" applyProtection="1">
      <alignment horizontal="right" vertical="top" wrapText="1"/>
    </xf>
    <xf numFmtId="4" fontId="2" fillId="0" borderId="1" xfId="30" applyNumberFormat="1" applyFont="1" applyFill="1" applyBorder="1" applyAlignment="1" applyProtection="1">
      <alignment horizontal="center" vertical="top" wrapText="1"/>
    </xf>
    <xf numFmtId="0" fontId="2" fillId="0" borderId="1" xfId="30" applyNumberFormat="1" applyFont="1" applyFill="1" applyBorder="1" applyAlignment="1" applyProtection="1">
      <alignment horizontal="right" vertical="top" wrapText="1"/>
    </xf>
    <xf numFmtId="0" fontId="2" fillId="0" borderId="1" xfId="30" applyFont="1" applyFill="1" applyBorder="1" applyAlignment="1" applyProtection="1">
      <alignment vertical="top" wrapText="1"/>
    </xf>
    <xf numFmtId="4" fontId="2" fillId="0" borderId="1" xfId="30" applyNumberFormat="1" applyFont="1" applyFill="1" applyBorder="1" applyAlignment="1" applyProtection="1">
      <alignment horizontal="right" vertical="center" wrapText="1"/>
    </xf>
    <xf numFmtId="4" fontId="12" fillId="0" borderId="1" xfId="30" applyNumberFormat="1" applyFont="1" applyFill="1" applyBorder="1" applyAlignment="1" applyProtection="1">
      <alignment horizontal="center" vertical="center" wrapText="1"/>
    </xf>
    <xf numFmtId="3" fontId="2" fillId="0" borderId="1" xfId="33" applyNumberFormat="1" applyFont="1" applyFill="1" applyBorder="1" applyAlignment="1" applyProtection="1">
      <alignment horizontal="right" vertical="top" wrapText="1"/>
    </xf>
    <xf numFmtId="4" fontId="2" fillId="0" borderId="1" xfId="33" applyNumberFormat="1" applyFont="1" applyFill="1" applyBorder="1" applyAlignment="1" applyProtection="1">
      <alignment horizontal="right" vertical="center" wrapText="1"/>
    </xf>
    <xf numFmtId="4" fontId="2" fillId="0" borderId="1" xfId="33" applyNumberFormat="1" applyFont="1" applyFill="1" applyBorder="1" applyAlignment="1" applyProtection="1">
      <alignment horizontal="center" vertical="center" wrapText="1"/>
    </xf>
    <xf numFmtId="4" fontId="3" fillId="4" borderId="1" xfId="28" applyNumberFormat="1" applyFont="1" applyFill="1" applyBorder="1" applyAlignment="1" applyProtection="1">
      <alignment horizontal="right" vertical="center" wrapText="1"/>
    </xf>
    <xf numFmtId="4" fontId="3" fillId="4" borderId="1" xfId="28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2" fillId="0" borderId="1" xfId="28" applyNumberFormat="1" applyFont="1" applyFill="1" applyBorder="1" applyAlignment="1" applyProtection="1">
      <alignment horizontal="right" vertical="top" wrapText="1"/>
    </xf>
    <xf numFmtId="4" fontId="2" fillId="0" borderId="1" xfId="28" applyNumberFormat="1" applyFont="1" applyFill="1" applyBorder="1" applyAlignment="1" applyProtection="1">
      <alignment horizontal="center" vertical="top" wrapText="1"/>
    </xf>
    <xf numFmtId="4" fontId="2" fillId="4" borderId="5" xfId="28" applyNumberFormat="1" applyFont="1" applyFill="1" applyBorder="1" applyAlignment="1" applyProtection="1">
      <alignment horizontal="right" vertical="center" wrapText="1"/>
    </xf>
    <xf numFmtId="0" fontId="3" fillId="4" borderId="5" xfId="0" applyFont="1" applyFill="1" applyBorder="1" applyAlignment="1" applyProtection="1">
      <alignment horizontal="center" vertical="top" wrapText="1"/>
    </xf>
    <xf numFmtId="4" fontId="2" fillId="4" borderId="5" xfId="28" applyNumberFormat="1" applyFont="1" applyFill="1" applyBorder="1" applyAlignment="1" applyProtection="1">
      <alignment horizontal="right" vertical="top" wrapText="1"/>
    </xf>
    <xf numFmtId="4" fontId="2" fillId="4" borderId="5" xfId="28" applyNumberFormat="1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4" fontId="2" fillId="4" borderId="1" xfId="28" applyNumberFormat="1" applyFont="1" applyFill="1" applyBorder="1" applyAlignment="1" applyProtection="1">
      <alignment horizontal="right" vertical="top" wrapText="1"/>
    </xf>
    <xf numFmtId="4" fontId="2" fillId="4" borderId="1" xfId="28" applyNumberFormat="1" applyFont="1" applyFill="1" applyBorder="1" applyAlignment="1" applyProtection="1">
      <alignment horizontal="center" vertical="top" wrapText="1"/>
    </xf>
    <xf numFmtId="0" fontId="2" fillId="0" borderId="1" xfId="30" applyNumberFormat="1" applyFont="1" applyFill="1" applyBorder="1" applyAlignment="1" applyProtection="1">
      <alignment horizontal="right" vertical="center" wrapText="1"/>
    </xf>
    <xf numFmtId="0" fontId="2" fillId="0" borderId="1" xfId="30" applyFont="1" applyFill="1" applyBorder="1" applyAlignment="1" applyProtection="1">
      <alignment horizontal="right" vertical="top" wrapText="1"/>
    </xf>
    <xf numFmtId="10" fontId="2" fillId="0" borderId="1" xfId="38" applyNumberFormat="1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 applyProtection="1">
      <alignment horizontal="right" vertical="top" wrapText="1"/>
    </xf>
    <xf numFmtId="10" fontId="2" fillId="0" borderId="1" xfId="0" applyNumberFormat="1" applyFont="1" applyFill="1" applyBorder="1" applyAlignment="1" applyProtection="1">
      <alignment horizontal="right" vertical="top" wrapText="1"/>
    </xf>
    <xf numFmtId="178" fontId="2" fillId="0" borderId="1" xfId="20" applyNumberFormat="1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 vertical="top" wrapText="1"/>
    </xf>
    <xf numFmtId="1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vertical="top"/>
    </xf>
    <xf numFmtId="176" fontId="3" fillId="0" borderId="1" xfId="0" applyNumberFormat="1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right" vertical="center" wrapText="1"/>
    </xf>
    <xf numFmtId="0" fontId="3" fillId="4" borderId="5" xfId="0" applyFont="1" applyFill="1" applyBorder="1" applyAlignment="1" applyProtection="1">
      <alignment horizontal="right" vertical="top" wrapText="1"/>
    </xf>
    <xf numFmtId="10" fontId="2" fillId="4" borderId="5" xfId="0" applyNumberFormat="1" applyFont="1" applyFill="1" applyBorder="1" applyAlignment="1" applyProtection="1">
      <alignment horizontal="right" vertical="top" wrapText="1"/>
    </xf>
    <xf numFmtId="10" fontId="2" fillId="4" borderId="5" xfId="0" applyNumberFormat="1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right" wrapText="1"/>
      <protection locked="0"/>
    </xf>
    <xf numFmtId="43" fontId="14" fillId="0" borderId="1" xfId="0" applyNumberFormat="1" applyFont="1" applyFill="1" applyBorder="1" applyAlignment="1" applyProtection="1">
      <alignment vertical="center"/>
      <protection locked="0"/>
    </xf>
    <xf numFmtId="39" fontId="6" fillId="0" borderId="1" xfId="0" applyNumberFormat="1" applyFont="1" applyFill="1" applyBorder="1" applyAlignment="1" applyProtection="1">
      <alignment vertical="center"/>
      <protection locked="0"/>
    </xf>
    <xf numFmtId="43" fontId="2" fillId="0" borderId="1" xfId="0" applyNumberFormat="1" applyFont="1" applyFill="1" applyBorder="1" applyAlignment="1" applyProtection="1">
      <alignment vertical="center"/>
      <protection locked="0"/>
    </xf>
    <xf numFmtId="39" fontId="2" fillId="0" borderId="1" xfId="0" applyNumberFormat="1" applyFont="1" applyFill="1" applyBorder="1" applyAlignment="1" applyProtection="1">
      <alignment vertical="center"/>
      <protection locked="0"/>
    </xf>
    <xf numFmtId="39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2" fillId="0" borderId="4" xfId="5" applyFont="1" applyFill="1" applyBorder="1" applyAlignment="1" applyProtection="1">
      <alignment horizontal="right" vertical="top" wrapText="1"/>
      <protection locked="0"/>
    </xf>
    <xf numFmtId="167" fontId="2" fillId="0" borderId="4" xfId="6" applyFont="1" applyFill="1" applyBorder="1" applyAlignment="1" applyProtection="1">
      <alignment vertical="top"/>
      <protection locked="0"/>
    </xf>
    <xf numFmtId="167" fontId="2" fillId="0" borderId="1" xfId="6" applyFont="1" applyFill="1" applyBorder="1" applyAlignment="1" applyProtection="1">
      <alignment horizontal="right" vertical="top" wrapText="1"/>
      <protection locked="0"/>
    </xf>
    <xf numFmtId="167" fontId="2" fillId="0" borderId="1" xfId="6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right" wrapText="1"/>
      <protection locked="0"/>
    </xf>
    <xf numFmtId="4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wrapText="1"/>
      <protection locked="0"/>
    </xf>
    <xf numFmtId="4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39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173" fontId="2" fillId="0" borderId="1" xfId="0" applyNumberFormat="1" applyFont="1" applyFill="1" applyBorder="1" applyProtection="1">
      <protection locked="0"/>
    </xf>
    <xf numFmtId="4" fontId="2" fillId="0" borderId="1" xfId="44" applyNumberFormat="1" applyFont="1" applyFill="1" applyBorder="1" applyAlignment="1" applyProtection="1">
      <alignment vertical="center"/>
      <protection locked="0"/>
    </xf>
    <xf numFmtId="173" fontId="2" fillId="0" borderId="1" xfId="0" applyNumberFormat="1" applyFont="1" applyFill="1" applyBorder="1" applyAlignment="1" applyProtection="1">
      <alignment vertical="top" wrapText="1"/>
      <protection locked="0"/>
    </xf>
    <xf numFmtId="17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39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3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35" applyNumberFormat="1" applyFont="1" applyFill="1" applyBorder="1" applyAlignment="1" applyProtection="1">
      <alignment horizontal="right" vertical="center"/>
      <protection locked="0"/>
    </xf>
    <xf numFmtId="0" fontId="7" fillId="4" borderId="1" xfId="0" applyFont="1" applyFill="1" applyBorder="1" applyAlignment="1" applyProtection="1">
      <protection locked="0"/>
    </xf>
    <xf numFmtId="39" fontId="7" fillId="4" borderId="1" xfId="0" applyNumberFormat="1" applyFont="1" applyFill="1" applyBorder="1" applyAlignment="1" applyProtection="1">
      <alignment vertical="center" wrapText="1"/>
      <protection locked="0"/>
    </xf>
    <xf numFmtId="43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1" xfId="36" applyFont="1" applyFill="1" applyBorder="1" applyAlignment="1" applyProtection="1">
      <alignment horizontal="right" vertical="top" wrapText="1"/>
      <protection locked="0"/>
    </xf>
    <xf numFmtId="43" fontId="2" fillId="0" borderId="1" xfId="36" applyFont="1" applyFill="1" applyBorder="1" applyAlignment="1" applyProtection="1">
      <alignment horizontal="right" vertical="center" wrapText="1"/>
      <protection locked="0"/>
    </xf>
    <xf numFmtId="4" fontId="16" fillId="0" borderId="1" xfId="15" applyNumberFormat="1" applyFont="1" applyFill="1" applyBorder="1" applyAlignment="1" applyProtection="1">
      <alignment horizontal="right" vertical="center" wrapText="1"/>
      <protection locked="0"/>
    </xf>
    <xf numFmtId="4" fontId="2" fillId="0" borderId="5" xfId="15" applyNumberFormat="1" applyFont="1" applyFill="1" applyBorder="1" applyAlignment="1" applyProtection="1">
      <alignment horizontal="right" vertical="center" wrapText="1"/>
      <protection locked="0"/>
    </xf>
    <xf numFmtId="4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35" applyNumberFormat="1" applyFont="1" applyFill="1" applyBorder="1" applyAlignment="1" applyProtection="1">
      <alignment vertical="top"/>
      <protection locked="0"/>
    </xf>
    <xf numFmtId="17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Protection="1">
      <protection locked="0"/>
    </xf>
    <xf numFmtId="4" fontId="2" fillId="0" borderId="1" xfId="27" applyNumberFormat="1" applyFont="1" applyFill="1" applyBorder="1" applyAlignment="1" applyProtection="1">
      <alignment horizontal="right" vertical="top"/>
      <protection locked="0"/>
    </xf>
    <xf numFmtId="4" fontId="3" fillId="0" borderId="1" xfId="27" applyNumberFormat="1" applyFont="1" applyFill="1" applyBorder="1" applyAlignment="1" applyProtection="1">
      <alignment horizontal="right" vertical="top"/>
      <protection locked="0"/>
    </xf>
    <xf numFmtId="4" fontId="2" fillId="0" borderId="1" xfId="30" applyNumberFormat="1" applyFont="1" applyFill="1" applyBorder="1" applyAlignment="1" applyProtection="1">
      <alignment vertical="top" wrapText="1"/>
      <protection locked="0"/>
    </xf>
    <xf numFmtId="4" fontId="2" fillId="0" borderId="1" xfId="30" applyNumberFormat="1" applyFont="1" applyFill="1" applyBorder="1" applyAlignment="1" applyProtection="1">
      <alignment vertical="center" wrapText="1"/>
      <protection locked="0"/>
    </xf>
    <xf numFmtId="4" fontId="2" fillId="0" borderId="1" xfId="28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33" applyNumberFormat="1" applyFont="1" applyFill="1" applyBorder="1" applyAlignment="1" applyProtection="1">
      <alignment vertical="center" wrapText="1"/>
      <protection locked="0"/>
    </xf>
    <xf numFmtId="4" fontId="3" fillId="4" borderId="1" xfId="28" applyNumberFormat="1" applyFont="1" applyFill="1" applyBorder="1" applyAlignment="1" applyProtection="1">
      <alignment horizontal="center" vertical="top" wrapText="1"/>
      <protection locked="0"/>
    </xf>
    <xf numFmtId="4" fontId="3" fillId="0" borderId="1" xfId="28" applyNumberFormat="1" applyFont="1" applyFill="1" applyBorder="1" applyAlignment="1" applyProtection="1">
      <alignment horizontal="right" vertical="top" wrapText="1"/>
      <protection locked="0"/>
    </xf>
    <xf numFmtId="4" fontId="3" fillId="4" borderId="5" xfId="28" applyNumberFormat="1" applyFont="1" applyFill="1" applyBorder="1" applyAlignment="1" applyProtection="1">
      <alignment horizontal="right" vertical="top" wrapText="1"/>
      <protection locked="0"/>
    </xf>
    <xf numFmtId="4" fontId="3" fillId="4" borderId="5" xfId="32" applyNumberFormat="1" applyFont="1" applyFill="1" applyBorder="1" applyAlignment="1" applyProtection="1">
      <alignment vertical="top" wrapText="1"/>
      <protection locked="0"/>
    </xf>
    <xf numFmtId="4" fontId="3" fillId="4" borderId="1" xfId="28" applyNumberFormat="1" applyFont="1" applyFill="1" applyBorder="1" applyAlignment="1" applyProtection="1">
      <alignment horizontal="right" vertical="top" wrapText="1"/>
      <protection locked="0"/>
    </xf>
    <xf numFmtId="4" fontId="2" fillId="0" borderId="7" xfId="28" applyNumberFormat="1" applyFont="1" applyFill="1" applyBorder="1" applyAlignment="1" applyProtection="1">
      <alignment horizontal="right" vertical="top" wrapText="1"/>
      <protection locked="0"/>
    </xf>
    <xf numFmtId="4" fontId="3" fillId="0" borderId="1" xfId="0" applyNumberFormat="1" applyFont="1" applyFill="1" applyBorder="1" applyAlignment="1" applyProtection="1">
      <alignment vertical="top" wrapText="1"/>
      <protection locked="0"/>
    </xf>
    <xf numFmtId="4" fontId="3" fillId="0" borderId="1" xfId="0" applyNumberFormat="1" applyFont="1" applyFill="1" applyBorder="1" applyProtection="1">
      <protection locked="0"/>
    </xf>
    <xf numFmtId="4" fontId="3" fillId="0" borderId="1" xfId="0" applyNumberFormat="1" applyFont="1" applyFill="1" applyBorder="1" applyAlignment="1" applyProtection="1">
      <alignment vertical="top"/>
      <protection locked="0"/>
    </xf>
    <xf numFmtId="167" fontId="2" fillId="4" borderId="5" xfId="5" applyFont="1" applyFill="1" applyBorder="1" applyAlignment="1" applyProtection="1">
      <alignment horizontal="right" vertical="top" wrapText="1"/>
      <protection locked="0"/>
    </xf>
    <xf numFmtId="4" fontId="3" fillId="4" borderId="5" xfId="0" applyNumberFormat="1" applyFont="1" applyFill="1" applyBorder="1" applyAlignment="1" applyProtection="1">
      <alignment vertical="top" wrapText="1"/>
      <protection locked="0"/>
    </xf>
    <xf numFmtId="4" fontId="2" fillId="0" borderId="1" xfId="30" applyNumberFormat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left" vertical="center" wrapText="1"/>
    </xf>
  </cellXfs>
  <cellStyles count="49">
    <cellStyle name="Comma 2" xfId="1"/>
    <cellStyle name="Comma 3" xfId="2"/>
    <cellStyle name="Comma_ANALISIS EL PUERTO" xfId="3"/>
    <cellStyle name="Euro" xfId="4"/>
    <cellStyle name="Millares" xfId="5" builtinId="3"/>
    <cellStyle name="Millares 10" xfId="36"/>
    <cellStyle name="Millares 11" xfId="6"/>
    <cellStyle name="Millares 13" xfId="7"/>
    <cellStyle name="Millares 2" xfId="8"/>
    <cellStyle name="Millares 2 2" xfId="9"/>
    <cellStyle name="Millares 2 2 2" xfId="10"/>
    <cellStyle name="Millares 2 3" xfId="11"/>
    <cellStyle name="Millares 2 4" xfId="34"/>
    <cellStyle name="Millares 2 4 2" xfId="42"/>
    <cellStyle name="Millares 2_XXXCopia de Pres. elab. no. 24-12  Terrm. ampliacion Ac. Monte Plata" xfId="12"/>
    <cellStyle name="Millares 3 3" xfId="31"/>
    <cellStyle name="Millares 3 3 2" xfId="35"/>
    <cellStyle name="Millares 3_111-12 ac neyba zona alta" xfId="13"/>
    <cellStyle name="Millares 4" xfId="32"/>
    <cellStyle name="Millares 4 2" xfId="14"/>
    <cellStyle name="Millares 5 3" xfId="15"/>
    <cellStyle name="Millares 5 3 2" xfId="29"/>
    <cellStyle name="Millares_estimado juana vicenta" xfId="28"/>
    <cellStyle name="Normal" xfId="0" builtinId="0"/>
    <cellStyle name="Normal 10" xfId="16"/>
    <cellStyle name="Normal 10 2" xfId="45"/>
    <cellStyle name="Normal 11 2" xfId="46"/>
    <cellStyle name="Normal 13 2" xfId="17"/>
    <cellStyle name="Normal 13 2 3" xfId="47"/>
    <cellStyle name="Normal 18" xfId="48"/>
    <cellStyle name="Normal 2" xfId="18"/>
    <cellStyle name="Normal 2 2 2" xfId="19"/>
    <cellStyle name="Normal 2 3" xfId="20"/>
    <cellStyle name="Normal 2 5" xfId="21"/>
    <cellStyle name="Normal 2_ANALISIS REC 3" xfId="22"/>
    <cellStyle name="Normal 3" xfId="23"/>
    <cellStyle name="Normal 4" xfId="24"/>
    <cellStyle name="Normal 45" xfId="40"/>
    <cellStyle name="Normal 5" xfId="39"/>
    <cellStyle name="Normal 54" xfId="43"/>
    <cellStyle name="Normal_158-09 TERMINACION AC. LA GINA" xfId="37"/>
    <cellStyle name="Normal_50-09 EXTENSION LINEA LA CUARENTA Y CABUYA 2" xfId="41"/>
    <cellStyle name="Normal_502-01 alcantarillado sanitario academia de entrenamiento policial de hatilloparte b" xfId="44"/>
    <cellStyle name="Normal_CARCAMO SAN PEDRO" xfId="33"/>
    <cellStyle name="Normal_Hoja1" xfId="2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8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1476375</xdr:colOff>
      <xdr:row>193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193</xdr:row>
      <xdr:rowOff>0</xdr:rowOff>
    </xdr:from>
    <xdr:to>
      <xdr:col>1</xdr:col>
      <xdr:colOff>1685925</xdr:colOff>
      <xdr:row>193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2028825" y="64865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123825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123825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66675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66675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123825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123825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66675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193</xdr:row>
      <xdr:rowOff>152400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114300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9525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123825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123825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133350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123825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123825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85725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66675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66675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6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1304925</xdr:colOff>
      <xdr:row>194</xdr:row>
      <xdr:rowOff>0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0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193</xdr:row>
      <xdr:rowOff>0</xdr:rowOff>
    </xdr:from>
    <xdr:to>
      <xdr:col>1</xdr:col>
      <xdr:colOff>1381125</xdr:colOff>
      <xdr:row>193</xdr:row>
      <xdr:rowOff>142875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966" name="Text Box 8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967" name="Text Box 9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146435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136910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136910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146435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146435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136910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136910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1"/>
  <sheetViews>
    <sheetView showGridLines="0" showZeros="0" tabSelected="1" view="pageBreakPreview" topLeftCell="A7" zoomScaleNormal="100" zoomScaleSheetLayoutView="100" workbookViewId="0">
      <selection activeCell="F105" sqref="F105"/>
    </sheetView>
  </sheetViews>
  <sheetFormatPr baseColWidth="10" defaultRowHeight="12.75" x14ac:dyDescent="0.2"/>
  <cols>
    <col min="1" max="1" width="7.7109375" style="21" customWidth="1"/>
    <col min="2" max="2" width="52.5703125" style="22" customWidth="1"/>
    <col min="3" max="3" width="11.5703125" style="23" customWidth="1"/>
    <col min="4" max="4" width="6.85546875" style="24" customWidth="1"/>
    <col min="5" max="5" width="13.85546875" style="17" bestFit="1" customWidth="1"/>
    <col min="6" max="6" width="15" style="17" customWidth="1"/>
    <col min="7" max="16384" width="11.42578125" style="16"/>
  </cols>
  <sheetData>
    <row r="1" spans="1:6" ht="14.25" x14ac:dyDescent="0.2">
      <c r="A1" s="11"/>
      <c r="B1" s="12"/>
      <c r="C1" s="13"/>
      <c r="D1" s="14"/>
      <c r="E1" s="15"/>
      <c r="F1" s="15"/>
    </row>
    <row r="2" spans="1:6" x14ac:dyDescent="0.2">
      <c r="A2" s="272"/>
      <c r="B2" s="272"/>
      <c r="C2" s="272"/>
      <c r="D2" s="272"/>
      <c r="E2" s="272"/>
      <c r="F2" s="272"/>
    </row>
    <row r="3" spans="1:6" x14ac:dyDescent="0.2">
      <c r="A3" s="272"/>
      <c r="B3" s="272"/>
      <c r="C3" s="272"/>
      <c r="D3" s="272"/>
      <c r="E3" s="272"/>
      <c r="F3" s="272"/>
    </row>
    <row r="4" spans="1:6" x14ac:dyDescent="0.2">
      <c r="A4" s="272"/>
      <c r="B4" s="272"/>
      <c r="C4" s="272"/>
      <c r="D4" s="272"/>
      <c r="E4" s="272"/>
      <c r="F4" s="272"/>
    </row>
    <row r="5" spans="1:6" x14ac:dyDescent="0.2">
      <c r="A5" s="272"/>
      <c r="B5" s="272"/>
      <c r="C5" s="272"/>
      <c r="D5" s="272"/>
      <c r="E5" s="272"/>
      <c r="F5" s="272"/>
    </row>
    <row r="6" spans="1:6" x14ac:dyDescent="0.2">
      <c r="A6" s="8"/>
      <c r="B6" s="3"/>
      <c r="C6" s="1"/>
      <c r="D6" s="2"/>
      <c r="E6" s="4"/>
      <c r="F6" s="272"/>
    </row>
    <row r="7" spans="1:6" x14ac:dyDescent="0.2">
      <c r="A7" s="9"/>
      <c r="B7" s="3"/>
      <c r="C7" s="1"/>
      <c r="D7" s="2"/>
      <c r="E7" s="4"/>
      <c r="F7" s="272"/>
    </row>
    <row r="8" spans="1:6" ht="29.25" customHeight="1" x14ac:dyDescent="0.2">
      <c r="A8" s="273" t="s">
        <v>149</v>
      </c>
      <c r="B8" s="273"/>
      <c r="C8" s="273"/>
      <c r="D8" s="273"/>
      <c r="E8" s="273"/>
      <c r="F8" s="273"/>
    </row>
    <row r="9" spans="1:6" x14ac:dyDescent="0.2">
      <c r="A9" s="9" t="s">
        <v>48</v>
      </c>
      <c r="B9" s="5"/>
      <c r="C9" s="1"/>
      <c r="D9" s="6" t="s">
        <v>46</v>
      </c>
      <c r="E9" s="7"/>
      <c r="F9" s="1"/>
    </row>
    <row r="10" spans="1:6" x14ac:dyDescent="0.2">
      <c r="A10" s="271"/>
      <c r="B10" s="271"/>
      <c r="C10" s="271"/>
      <c r="D10" s="271"/>
      <c r="E10" s="271"/>
      <c r="F10" s="271"/>
    </row>
    <row r="11" spans="1:6" x14ac:dyDescent="0.2">
      <c r="A11" s="25" t="s">
        <v>3</v>
      </c>
      <c r="B11" s="26" t="s">
        <v>1</v>
      </c>
      <c r="C11" s="27" t="s">
        <v>0</v>
      </c>
      <c r="D11" s="28" t="s">
        <v>7</v>
      </c>
      <c r="E11" s="27" t="s">
        <v>2</v>
      </c>
      <c r="F11" s="27" t="s">
        <v>4</v>
      </c>
    </row>
    <row r="12" spans="1:6" x14ac:dyDescent="0.2">
      <c r="A12" s="51"/>
      <c r="B12" s="52"/>
      <c r="C12" s="53"/>
      <c r="D12" s="54"/>
      <c r="E12" s="217"/>
      <c r="F12" s="217"/>
    </row>
    <row r="13" spans="1:6" x14ac:dyDescent="0.2">
      <c r="A13" s="55" t="s">
        <v>49</v>
      </c>
      <c r="B13" s="56" t="s">
        <v>145</v>
      </c>
      <c r="C13" s="57"/>
      <c r="D13" s="58"/>
      <c r="E13" s="218"/>
      <c r="F13" s="219"/>
    </row>
    <row r="14" spans="1:6" x14ac:dyDescent="0.2">
      <c r="A14" s="55"/>
      <c r="B14" s="56"/>
      <c r="C14" s="57"/>
      <c r="D14" s="58"/>
      <c r="E14" s="218"/>
      <c r="F14" s="219"/>
    </row>
    <row r="15" spans="1:6" x14ac:dyDescent="0.2">
      <c r="A15" s="59">
        <v>1</v>
      </c>
      <c r="B15" s="56" t="s">
        <v>52</v>
      </c>
      <c r="C15" s="57"/>
      <c r="D15" s="58"/>
      <c r="E15" s="218"/>
      <c r="F15" s="219"/>
    </row>
    <row r="16" spans="1:6" ht="25.5" x14ac:dyDescent="0.2">
      <c r="A16" s="60">
        <v>1.1000000000000001</v>
      </c>
      <c r="B16" s="61" t="s">
        <v>50</v>
      </c>
      <c r="C16" s="57">
        <v>1</v>
      </c>
      <c r="D16" s="62" t="s">
        <v>51</v>
      </c>
      <c r="E16" s="220"/>
      <c r="F16" s="221">
        <f>ROUND(C16*E16,2)</f>
        <v>0</v>
      </c>
    </row>
    <row r="17" spans="1:6" ht="25.5" x14ac:dyDescent="0.2">
      <c r="A17" s="60">
        <v>1.2</v>
      </c>
      <c r="B17" s="61" t="s">
        <v>54</v>
      </c>
      <c r="C17" s="57">
        <v>1</v>
      </c>
      <c r="D17" s="62" t="s">
        <v>51</v>
      </c>
      <c r="E17" s="220"/>
      <c r="F17" s="221">
        <f t="shared" ref="F17:F21" si="0">ROUND(C17*E17,2)</f>
        <v>0</v>
      </c>
    </row>
    <row r="18" spans="1:6" ht="25.5" x14ac:dyDescent="0.2">
      <c r="A18" s="60">
        <v>1.3</v>
      </c>
      <c r="B18" s="61" t="s">
        <v>53</v>
      </c>
      <c r="C18" s="57">
        <v>1</v>
      </c>
      <c r="D18" s="62" t="s">
        <v>6</v>
      </c>
      <c r="E18" s="30"/>
      <c r="F18" s="221">
        <f t="shared" si="0"/>
        <v>0</v>
      </c>
    </row>
    <row r="19" spans="1:6" x14ac:dyDescent="0.2">
      <c r="A19" s="60">
        <v>1.4</v>
      </c>
      <c r="B19" s="61" t="s">
        <v>55</v>
      </c>
      <c r="C19" s="57">
        <v>2</v>
      </c>
      <c r="D19" s="63" t="s">
        <v>6</v>
      </c>
      <c r="E19" s="220"/>
      <c r="F19" s="221">
        <f t="shared" si="0"/>
        <v>0</v>
      </c>
    </row>
    <row r="20" spans="1:6" x14ac:dyDescent="0.2">
      <c r="A20" s="60">
        <v>1.5</v>
      </c>
      <c r="B20" s="61" t="s">
        <v>56</v>
      </c>
      <c r="C20" s="57">
        <v>1</v>
      </c>
      <c r="D20" s="63" t="s">
        <v>6</v>
      </c>
      <c r="E20" s="220"/>
      <c r="F20" s="221">
        <f t="shared" si="0"/>
        <v>0</v>
      </c>
    </row>
    <row r="21" spans="1:6" x14ac:dyDescent="0.2">
      <c r="A21" s="60">
        <v>1.6</v>
      </c>
      <c r="B21" s="64" t="s">
        <v>102</v>
      </c>
      <c r="C21" s="57">
        <v>2</v>
      </c>
      <c r="D21" s="63" t="s">
        <v>6</v>
      </c>
      <c r="E21" s="220"/>
      <c r="F21" s="221">
        <f t="shared" si="0"/>
        <v>0</v>
      </c>
    </row>
    <row r="22" spans="1:6" x14ac:dyDescent="0.2">
      <c r="A22" s="59"/>
      <c r="B22" s="56"/>
      <c r="C22" s="57"/>
      <c r="D22" s="58"/>
      <c r="E22" s="218"/>
      <c r="F22" s="219"/>
    </row>
    <row r="23" spans="1:6" x14ac:dyDescent="0.2">
      <c r="A23" s="65">
        <v>2</v>
      </c>
      <c r="B23" s="66" t="s">
        <v>15</v>
      </c>
      <c r="C23" s="57">
        <v>1532.8899999999996</v>
      </c>
      <c r="D23" s="67" t="s">
        <v>5</v>
      </c>
      <c r="E23" s="33"/>
      <c r="F23" s="222">
        <f>ROUND(C23*E23,2)</f>
        <v>0</v>
      </c>
    </row>
    <row r="24" spans="1:6" x14ac:dyDescent="0.2">
      <c r="A24" s="68"/>
      <c r="B24" s="69"/>
      <c r="C24" s="70"/>
      <c r="D24" s="71"/>
      <c r="E24" s="223"/>
      <c r="F24" s="222"/>
    </row>
    <row r="25" spans="1:6" ht="25.5" x14ac:dyDescent="0.2">
      <c r="A25" s="72">
        <v>3</v>
      </c>
      <c r="B25" s="73" t="s">
        <v>108</v>
      </c>
      <c r="C25" s="74"/>
      <c r="D25" s="75"/>
      <c r="E25" s="224"/>
      <c r="F25" s="31"/>
    </row>
    <row r="26" spans="1:6" x14ac:dyDescent="0.2">
      <c r="A26" s="76">
        <v>3.1</v>
      </c>
      <c r="B26" s="77" t="s">
        <v>92</v>
      </c>
      <c r="C26" s="32">
        <v>1651.04</v>
      </c>
      <c r="D26" s="78" t="s">
        <v>5</v>
      </c>
      <c r="E26" s="225"/>
      <c r="F26" s="33">
        <f>ROUND(C26*E26,2)</f>
        <v>0</v>
      </c>
    </row>
    <row r="27" spans="1:6" x14ac:dyDescent="0.2">
      <c r="A27" s="76">
        <v>3.2</v>
      </c>
      <c r="B27" s="77" t="s">
        <v>93</v>
      </c>
      <c r="C27" s="32">
        <v>619.14</v>
      </c>
      <c r="D27" s="78" t="s">
        <v>10</v>
      </c>
      <c r="E27" s="225"/>
      <c r="F27" s="33">
        <f t="shared" ref="F27:F28" si="1">ROUND(C27*E27,2)</f>
        <v>0</v>
      </c>
    </row>
    <row r="28" spans="1:6" ht="25.5" x14ac:dyDescent="0.2">
      <c r="A28" s="79">
        <v>3.3</v>
      </c>
      <c r="B28" s="80" t="s">
        <v>94</v>
      </c>
      <c r="C28" s="32">
        <v>40.24</v>
      </c>
      <c r="D28" s="81" t="s">
        <v>9</v>
      </c>
      <c r="E28" s="226"/>
      <c r="F28" s="34">
        <f t="shared" si="1"/>
        <v>0</v>
      </c>
    </row>
    <row r="29" spans="1:6" x14ac:dyDescent="0.2">
      <c r="A29" s="68"/>
      <c r="B29" s="82"/>
      <c r="C29" s="83"/>
      <c r="D29" s="84"/>
      <c r="E29" s="227"/>
      <c r="F29" s="222"/>
    </row>
    <row r="30" spans="1:6" x14ac:dyDescent="0.2">
      <c r="A30" s="59">
        <v>4</v>
      </c>
      <c r="B30" s="56" t="s">
        <v>8</v>
      </c>
      <c r="C30" s="57"/>
      <c r="D30" s="58"/>
      <c r="E30" s="228"/>
      <c r="F30" s="222">
        <f>ROUND(C30*E30,2)</f>
        <v>0</v>
      </c>
    </row>
    <row r="31" spans="1:6" x14ac:dyDescent="0.2">
      <c r="A31" s="59"/>
      <c r="B31" s="56"/>
      <c r="C31" s="57"/>
      <c r="D31" s="58"/>
      <c r="E31" s="228"/>
      <c r="F31" s="222"/>
    </row>
    <row r="32" spans="1:6" x14ac:dyDescent="0.2">
      <c r="A32" s="35">
        <v>4.0999999999999996</v>
      </c>
      <c r="B32" s="85" t="s">
        <v>138</v>
      </c>
      <c r="C32" s="57"/>
      <c r="D32" s="86"/>
      <c r="E32" s="29"/>
      <c r="F32" s="229"/>
    </row>
    <row r="33" spans="1:6" ht="13.5" customHeight="1" x14ac:dyDescent="0.2">
      <c r="A33" s="36" t="s">
        <v>95</v>
      </c>
      <c r="B33" s="87" t="s">
        <v>87</v>
      </c>
      <c r="C33" s="57">
        <v>944.26</v>
      </c>
      <c r="D33" s="86" t="s">
        <v>9</v>
      </c>
      <c r="E33" s="30"/>
      <c r="F33" s="229">
        <f>ROUND(C33*E33,2)</f>
        <v>0</v>
      </c>
    </row>
    <row r="34" spans="1:6" ht="25.5" x14ac:dyDescent="0.2">
      <c r="A34" s="36" t="s">
        <v>96</v>
      </c>
      <c r="B34" s="87" t="s">
        <v>88</v>
      </c>
      <c r="C34" s="57">
        <v>404.68</v>
      </c>
      <c r="D34" s="86" t="s">
        <v>9</v>
      </c>
      <c r="E34" s="30"/>
      <c r="F34" s="229">
        <f>ROUND(C34*E34,2)</f>
        <v>0</v>
      </c>
    </row>
    <row r="35" spans="1:6" x14ac:dyDescent="0.2">
      <c r="A35" s="88">
        <v>4.2</v>
      </c>
      <c r="B35" s="89" t="s">
        <v>45</v>
      </c>
      <c r="C35" s="57">
        <v>1149.67</v>
      </c>
      <c r="D35" s="58" t="s">
        <v>10</v>
      </c>
      <c r="E35" s="230"/>
      <c r="F35" s="222">
        <f t="shared" ref="F35:F42" si="2">ROUND(C35*E35,2)</f>
        <v>0</v>
      </c>
    </row>
    <row r="36" spans="1:6" s="20" customFormat="1" ht="25.5" x14ac:dyDescent="0.2">
      <c r="A36" s="88">
        <v>4.3</v>
      </c>
      <c r="B36" s="90" t="s">
        <v>57</v>
      </c>
      <c r="C36" s="57">
        <v>122.63</v>
      </c>
      <c r="D36" s="91" t="s">
        <v>9</v>
      </c>
      <c r="E36" s="230"/>
      <c r="F36" s="222">
        <f t="shared" si="2"/>
        <v>0</v>
      </c>
    </row>
    <row r="37" spans="1:6" s="20" customFormat="1" ht="25.5" x14ac:dyDescent="0.2">
      <c r="A37" s="92">
        <v>4.4000000000000004</v>
      </c>
      <c r="B37" s="90" t="s">
        <v>148</v>
      </c>
      <c r="C37" s="93">
        <v>485.62</v>
      </c>
      <c r="D37" s="94" t="s">
        <v>9</v>
      </c>
      <c r="E37" s="34"/>
      <c r="F37" s="34">
        <f t="shared" si="2"/>
        <v>0</v>
      </c>
    </row>
    <row r="38" spans="1:6" s="20" customFormat="1" ht="25.5" x14ac:dyDescent="0.2">
      <c r="A38" s="88">
        <v>4.5</v>
      </c>
      <c r="B38" s="95" t="s">
        <v>16</v>
      </c>
      <c r="C38" s="57">
        <v>1131.5</v>
      </c>
      <c r="D38" s="58" t="s">
        <v>9</v>
      </c>
      <c r="E38" s="230"/>
      <c r="F38" s="222">
        <f t="shared" si="2"/>
        <v>0</v>
      </c>
    </row>
    <row r="39" spans="1:6" ht="25.5" x14ac:dyDescent="0.2">
      <c r="A39" s="88">
        <v>4.5999999999999996</v>
      </c>
      <c r="B39" s="89" t="s">
        <v>58</v>
      </c>
      <c r="C39" s="57">
        <v>787.02</v>
      </c>
      <c r="D39" s="91" t="s">
        <v>9</v>
      </c>
      <c r="E39" s="230"/>
      <c r="F39" s="222">
        <f t="shared" si="2"/>
        <v>0</v>
      </c>
    </row>
    <row r="40" spans="1:6" x14ac:dyDescent="0.2">
      <c r="A40" s="59"/>
      <c r="B40" s="89"/>
      <c r="C40" s="57"/>
      <c r="D40" s="58"/>
      <c r="E40" s="230"/>
      <c r="F40" s="222">
        <f t="shared" si="2"/>
        <v>0</v>
      </c>
    </row>
    <row r="41" spans="1:6" x14ac:dyDescent="0.2">
      <c r="A41" s="59">
        <v>5</v>
      </c>
      <c r="B41" s="56" t="s">
        <v>62</v>
      </c>
      <c r="C41" s="57"/>
      <c r="D41" s="58"/>
      <c r="E41" s="230"/>
      <c r="F41" s="222">
        <f t="shared" si="2"/>
        <v>0</v>
      </c>
    </row>
    <row r="42" spans="1:6" ht="25.5" x14ac:dyDescent="0.2">
      <c r="A42" s="88">
        <v>5.0999999999999996</v>
      </c>
      <c r="B42" s="96" t="s">
        <v>60</v>
      </c>
      <c r="C42" s="57">
        <v>1578.88</v>
      </c>
      <c r="D42" s="91" t="s">
        <v>5</v>
      </c>
      <c r="E42" s="231"/>
      <c r="F42" s="222">
        <f t="shared" si="2"/>
        <v>0</v>
      </c>
    </row>
    <row r="43" spans="1:6" s="18" customFormat="1" x14ac:dyDescent="0.2">
      <c r="A43" s="68"/>
      <c r="B43" s="97"/>
      <c r="C43" s="57"/>
      <c r="D43" s="98"/>
      <c r="E43" s="232"/>
      <c r="F43" s="222"/>
    </row>
    <row r="44" spans="1:6" s="18" customFormat="1" x14ac:dyDescent="0.2">
      <c r="A44" s="59">
        <v>6</v>
      </c>
      <c r="B44" s="56" t="s">
        <v>119</v>
      </c>
      <c r="C44" s="57"/>
      <c r="D44" s="58"/>
      <c r="E44" s="230"/>
      <c r="F44" s="222">
        <f>ROUND(C44*E44,2)</f>
        <v>0</v>
      </c>
    </row>
    <row r="45" spans="1:6" s="18" customFormat="1" x14ac:dyDescent="0.2">
      <c r="A45" s="88">
        <v>6.1</v>
      </c>
      <c r="B45" s="96" t="s">
        <v>61</v>
      </c>
      <c r="C45" s="57">
        <v>1578.88</v>
      </c>
      <c r="D45" s="91" t="s">
        <v>5</v>
      </c>
      <c r="E45" s="231"/>
      <c r="F45" s="222">
        <f>ROUND(C45*E45,2)</f>
        <v>0</v>
      </c>
    </row>
    <row r="46" spans="1:6" s="18" customFormat="1" x14ac:dyDescent="0.2">
      <c r="A46" s="68"/>
      <c r="B46" s="97"/>
      <c r="C46" s="57"/>
      <c r="D46" s="98"/>
      <c r="E46" s="232"/>
      <c r="F46" s="222"/>
    </row>
    <row r="47" spans="1:6" s="19" customFormat="1" x14ac:dyDescent="0.2">
      <c r="A47" s="59">
        <v>7</v>
      </c>
      <c r="B47" s="99" t="s">
        <v>76</v>
      </c>
      <c r="C47" s="100"/>
      <c r="D47" s="98"/>
      <c r="E47" s="232"/>
      <c r="F47" s="222"/>
    </row>
    <row r="48" spans="1:6" s="19" customFormat="1" ht="25.5" x14ac:dyDescent="0.2">
      <c r="A48" s="101">
        <v>7.1</v>
      </c>
      <c r="B48" s="102" t="s">
        <v>66</v>
      </c>
      <c r="C48" s="57">
        <v>1</v>
      </c>
      <c r="D48" s="91" t="s">
        <v>6</v>
      </c>
      <c r="E48" s="231"/>
      <c r="F48" s="222">
        <f t="shared" ref="F48:F65" si="3">ROUND(C48*E48,2)</f>
        <v>0</v>
      </c>
    </row>
    <row r="49" spans="1:6" s="19" customFormat="1" ht="25.5" x14ac:dyDescent="0.2">
      <c r="A49" s="103">
        <v>7.2</v>
      </c>
      <c r="B49" s="104" t="s">
        <v>67</v>
      </c>
      <c r="C49" s="105">
        <v>1</v>
      </c>
      <c r="D49" s="106" t="s">
        <v>6</v>
      </c>
      <c r="E49" s="233"/>
      <c r="F49" s="234">
        <f t="shared" si="3"/>
        <v>0</v>
      </c>
    </row>
    <row r="50" spans="1:6" s="19" customFormat="1" ht="25.5" x14ac:dyDescent="0.2">
      <c r="A50" s="101">
        <v>7.3</v>
      </c>
      <c r="B50" s="102" t="s">
        <v>65</v>
      </c>
      <c r="C50" s="57">
        <v>1</v>
      </c>
      <c r="D50" s="91" t="s">
        <v>6</v>
      </c>
      <c r="E50" s="231"/>
      <c r="F50" s="222">
        <f t="shared" si="3"/>
        <v>0</v>
      </c>
    </row>
    <row r="51" spans="1:6" s="19" customFormat="1" ht="25.5" x14ac:dyDescent="0.2">
      <c r="A51" s="101">
        <v>7.4</v>
      </c>
      <c r="B51" s="102" t="s">
        <v>123</v>
      </c>
      <c r="C51" s="57">
        <v>1</v>
      </c>
      <c r="D51" s="91" t="s">
        <v>6</v>
      </c>
      <c r="E51" s="231"/>
      <c r="F51" s="222">
        <f t="shared" si="3"/>
        <v>0</v>
      </c>
    </row>
    <row r="52" spans="1:6" s="19" customFormat="1" ht="25.5" x14ac:dyDescent="0.2">
      <c r="A52" s="101">
        <v>7.5</v>
      </c>
      <c r="B52" s="102" t="s">
        <v>124</v>
      </c>
      <c r="C52" s="57">
        <v>1</v>
      </c>
      <c r="D52" s="91" t="s">
        <v>6</v>
      </c>
      <c r="E52" s="231"/>
      <c r="F52" s="222">
        <f t="shared" si="3"/>
        <v>0</v>
      </c>
    </row>
    <row r="53" spans="1:6" s="19" customFormat="1" ht="25.5" x14ac:dyDescent="0.2">
      <c r="A53" s="101">
        <v>7.6</v>
      </c>
      <c r="B53" s="102" t="s">
        <v>63</v>
      </c>
      <c r="C53" s="57">
        <v>1</v>
      </c>
      <c r="D53" s="91" t="s">
        <v>6</v>
      </c>
      <c r="E53" s="231"/>
      <c r="F53" s="222">
        <f t="shared" si="3"/>
        <v>0</v>
      </c>
    </row>
    <row r="54" spans="1:6" s="19" customFormat="1" ht="25.5" x14ac:dyDescent="0.2">
      <c r="A54" s="101">
        <v>7.7</v>
      </c>
      <c r="B54" s="102" t="s">
        <v>64</v>
      </c>
      <c r="C54" s="57">
        <v>1</v>
      </c>
      <c r="D54" s="91" t="s">
        <v>6</v>
      </c>
      <c r="E54" s="231"/>
      <c r="F54" s="222">
        <f t="shared" si="3"/>
        <v>0</v>
      </c>
    </row>
    <row r="55" spans="1:6" s="19" customFormat="1" ht="25.5" x14ac:dyDescent="0.2">
      <c r="A55" s="101">
        <v>7.8</v>
      </c>
      <c r="B55" s="102" t="s">
        <v>125</v>
      </c>
      <c r="C55" s="57">
        <v>1</v>
      </c>
      <c r="D55" s="91" t="s">
        <v>6</v>
      </c>
      <c r="E55" s="231"/>
      <c r="F55" s="222">
        <f t="shared" ref="F55" si="4">ROUND(C55*E55,2)</f>
        <v>0</v>
      </c>
    </row>
    <row r="56" spans="1:6" s="19" customFormat="1" ht="25.5" x14ac:dyDescent="0.2">
      <c r="A56" s="101">
        <v>7.9</v>
      </c>
      <c r="B56" s="102" t="s">
        <v>69</v>
      </c>
      <c r="C56" s="57">
        <v>11</v>
      </c>
      <c r="D56" s="91" t="s">
        <v>6</v>
      </c>
      <c r="E56" s="231"/>
      <c r="F56" s="222">
        <f t="shared" si="3"/>
        <v>0</v>
      </c>
    </row>
    <row r="57" spans="1:6" s="19" customFormat="1" ht="25.5" x14ac:dyDescent="0.2">
      <c r="A57" s="107">
        <v>7.1</v>
      </c>
      <c r="B57" s="102" t="s">
        <v>68</v>
      </c>
      <c r="C57" s="57">
        <v>5</v>
      </c>
      <c r="D57" s="91" t="s">
        <v>6</v>
      </c>
      <c r="E57" s="231"/>
      <c r="F57" s="222">
        <f t="shared" si="3"/>
        <v>0</v>
      </c>
    </row>
    <row r="58" spans="1:6" s="19" customFormat="1" ht="25.5" x14ac:dyDescent="0.2">
      <c r="A58" s="107">
        <v>7.11</v>
      </c>
      <c r="B58" s="102" t="s">
        <v>70</v>
      </c>
      <c r="C58" s="57">
        <v>1</v>
      </c>
      <c r="D58" s="91" t="s">
        <v>6</v>
      </c>
      <c r="E58" s="231"/>
      <c r="F58" s="222">
        <f t="shared" si="3"/>
        <v>0</v>
      </c>
    </row>
    <row r="59" spans="1:6" s="19" customFormat="1" ht="25.5" x14ac:dyDescent="0.2">
      <c r="A59" s="107">
        <v>7.12</v>
      </c>
      <c r="B59" s="108" t="s">
        <v>71</v>
      </c>
      <c r="C59" s="57">
        <v>1</v>
      </c>
      <c r="D59" s="91" t="s">
        <v>6</v>
      </c>
      <c r="E59" s="231"/>
      <c r="F59" s="222">
        <f t="shared" si="3"/>
        <v>0</v>
      </c>
    </row>
    <row r="60" spans="1:6" s="19" customFormat="1" ht="25.5" x14ac:dyDescent="0.2">
      <c r="A60" s="107">
        <v>7.13</v>
      </c>
      <c r="B60" s="108" t="s">
        <v>71</v>
      </c>
      <c r="C60" s="57">
        <v>1</v>
      </c>
      <c r="D60" s="91" t="s">
        <v>6</v>
      </c>
      <c r="E60" s="231"/>
      <c r="F60" s="222">
        <f t="shared" si="3"/>
        <v>0</v>
      </c>
    </row>
    <row r="61" spans="1:6" s="19" customFormat="1" x14ac:dyDescent="0.2">
      <c r="A61" s="107">
        <v>7.14</v>
      </c>
      <c r="B61" s="61" t="s">
        <v>73</v>
      </c>
      <c r="C61" s="57">
        <v>11</v>
      </c>
      <c r="D61" s="91" t="s">
        <v>6</v>
      </c>
      <c r="E61" s="231"/>
      <c r="F61" s="222">
        <f t="shared" si="3"/>
        <v>0</v>
      </c>
    </row>
    <row r="62" spans="1:6" x14ac:dyDescent="0.2">
      <c r="A62" s="107">
        <v>7.15</v>
      </c>
      <c r="B62" s="61" t="s">
        <v>72</v>
      </c>
      <c r="C62" s="57">
        <v>8</v>
      </c>
      <c r="D62" s="91" t="s">
        <v>6</v>
      </c>
      <c r="E62" s="231"/>
      <c r="F62" s="222">
        <f t="shared" si="3"/>
        <v>0</v>
      </c>
    </row>
    <row r="63" spans="1:6" x14ac:dyDescent="0.2">
      <c r="A63" s="107">
        <v>7.16</v>
      </c>
      <c r="B63" s="61" t="s">
        <v>56</v>
      </c>
      <c r="C63" s="57">
        <v>44</v>
      </c>
      <c r="D63" s="91" t="s">
        <v>6</v>
      </c>
      <c r="E63" s="231"/>
      <c r="F63" s="222">
        <f t="shared" si="3"/>
        <v>0</v>
      </c>
    </row>
    <row r="64" spans="1:6" x14ac:dyDescent="0.2">
      <c r="A64" s="107">
        <v>7.17</v>
      </c>
      <c r="B64" s="61" t="s">
        <v>55</v>
      </c>
      <c r="C64" s="57">
        <v>2</v>
      </c>
      <c r="D64" s="91" t="s">
        <v>6</v>
      </c>
      <c r="E64" s="220"/>
      <c r="F64" s="222">
        <f t="shared" si="3"/>
        <v>0</v>
      </c>
    </row>
    <row r="65" spans="1:6" ht="25.5" x14ac:dyDescent="0.2">
      <c r="A65" s="107">
        <v>7.18</v>
      </c>
      <c r="B65" s="61" t="s">
        <v>74</v>
      </c>
      <c r="C65" s="57">
        <v>1</v>
      </c>
      <c r="D65" s="91" t="s">
        <v>6</v>
      </c>
      <c r="E65" s="231"/>
      <c r="F65" s="222">
        <f t="shared" si="3"/>
        <v>0</v>
      </c>
    </row>
    <row r="66" spans="1:6" x14ac:dyDescent="0.2">
      <c r="A66" s="107">
        <v>7.19</v>
      </c>
      <c r="B66" s="64" t="s">
        <v>102</v>
      </c>
      <c r="C66" s="57">
        <v>27</v>
      </c>
      <c r="D66" s="91" t="s">
        <v>6</v>
      </c>
      <c r="E66" s="235"/>
      <c r="F66" s="222">
        <f>ROUND(C66*E66,2)</f>
        <v>0</v>
      </c>
    </row>
    <row r="67" spans="1:6" x14ac:dyDescent="0.2">
      <c r="A67" s="101"/>
      <c r="B67" s="102"/>
      <c r="C67" s="57"/>
      <c r="D67" s="91"/>
      <c r="E67" s="231"/>
      <c r="F67" s="222"/>
    </row>
    <row r="68" spans="1:6" x14ac:dyDescent="0.2">
      <c r="A68" s="109">
        <v>8</v>
      </c>
      <c r="B68" s="110" t="s">
        <v>75</v>
      </c>
      <c r="C68" s="57"/>
      <c r="D68" s="91"/>
      <c r="E68" s="231"/>
      <c r="F68" s="222"/>
    </row>
    <row r="69" spans="1:6" ht="51" x14ac:dyDescent="0.2">
      <c r="A69" s="101">
        <v>8.1</v>
      </c>
      <c r="B69" s="95" t="s">
        <v>146</v>
      </c>
      <c r="C69" s="57">
        <v>1</v>
      </c>
      <c r="D69" s="91" t="s">
        <v>6</v>
      </c>
      <c r="E69" s="229"/>
      <c r="F69" s="222">
        <f t="shared" ref="F69:F70" si="5">ROUND(C69*E69,2)</f>
        <v>0</v>
      </c>
    </row>
    <row r="70" spans="1:6" ht="25.5" x14ac:dyDescent="0.2">
      <c r="A70" s="101">
        <v>8.1999999999999993</v>
      </c>
      <c r="B70" s="96" t="s">
        <v>77</v>
      </c>
      <c r="C70" s="57">
        <v>1</v>
      </c>
      <c r="D70" s="91" t="s">
        <v>6</v>
      </c>
      <c r="E70" s="236"/>
      <c r="F70" s="222">
        <f t="shared" si="5"/>
        <v>0</v>
      </c>
    </row>
    <row r="71" spans="1:6" x14ac:dyDescent="0.2">
      <c r="A71" s="68"/>
      <c r="B71" s="108"/>
      <c r="C71" s="100"/>
      <c r="D71" s="98"/>
      <c r="E71" s="232"/>
      <c r="F71" s="222"/>
    </row>
    <row r="72" spans="1:6" x14ac:dyDescent="0.2">
      <c r="A72" s="37">
        <v>9</v>
      </c>
      <c r="B72" s="99" t="s">
        <v>118</v>
      </c>
      <c r="C72" s="100"/>
      <c r="D72" s="98"/>
      <c r="E72" s="232"/>
      <c r="F72" s="222"/>
    </row>
    <row r="73" spans="1:6" x14ac:dyDescent="0.2">
      <c r="A73" s="101">
        <v>9.1</v>
      </c>
      <c r="B73" s="96" t="s">
        <v>59</v>
      </c>
      <c r="C73" s="57">
        <v>1578.88</v>
      </c>
      <c r="D73" s="91" t="s">
        <v>5</v>
      </c>
      <c r="E73" s="231"/>
      <c r="F73" s="222">
        <f>ROUND(C73*E73,2)</f>
        <v>0</v>
      </c>
    </row>
    <row r="74" spans="1:6" x14ac:dyDescent="0.2">
      <c r="A74" s="101"/>
      <c r="B74" s="96"/>
      <c r="C74" s="57"/>
      <c r="D74" s="91"/>
      <c r="E74" s="231"/>
      <c r="F74" s="222"/>
    </row>
    <row r="75" spans="1:6" x14ac:dyDescent="0.2">
      <c r="A75" s="38">
        <v>10</v>
      </c>
      <c r="B75" s="111" t="s">
        <v>122</v>
      </c>
      <c r="C75" s="112"/>
      <c r="D75" s="113"/>
      <c r="E75" s="237"/>
      <c r="F75" s="222"/>
    </row>
    <row r="76" spans="1:6" x14ac:dyDescent="0.2">
      <c r="A76" s="39">
        <v>10.1</v>
      </c>
      <c r="B76" s="61" t="s">
        <v>134</v>
      </c>
      <c r="C76" s="114">
        <v>1</v>
      </c>
      <c r="D76" s="86" t="s">
        <v>6</v>
      </c>
      <c r="E76" s="238"/>
      <c r="F76" s="239">
        <f>ROUND(C76*E76,2)</f>
        <v>0</v>
      </c>
    </row>
    <row r="77" spans="1:6" x14ac:dyDescent="0.2">
      <c r="A77" s="68"/>
      <c r="B77" s="97"/>
      <c r="C77" s="57"/>
      <c r="D77" s="98"/>
      <c r="E77" s="232"/>
      <c r="F77" s="222"/>
    </row>
    <row r="78" spans="1:6" x14ac:dyDescent="0.2">
      <c r="A78" s="68">
        <v>11</v>
      </c>
      <c r="B78" s="115" t="s">
        <v>109</v>
      </c>
      <c r="C78" s="57"/>
      <c r="D78" s="98"/>
      <c r="E78" s="232"/>
      <c r="F78" s="222"/>
    </row>
    <row r="79" spans="1:6" x14ac:dyDescent="0.2">
      <c r="A79" s="109">
        <v>11.1</v>
      </c>
      <c r="B79" s="115" t="s">
        <v>97</v>
      </c>
      <c r="C79" s="57"/>
      <c r="D79" s="91"/>
      <c r="E79" s="236"/>
      <c r="F79" s="222"/>
    </row>
    <row r="80" spans="1:6" x14ac:dyDescent="0.2">
      <c r="A80" s="116" t="s">
        <v>135</v>
      </c>
      <c r="B80" s="117" t="s">
        <v>98</v>
      </c>
      <c r="C80" s="118">
        <v>123.83</v>
      </c>
      <c r="D80" s="119" t="s">
        <v>9</v>
      </c>
      <c r="E80" s="233"/>
      <c r="F80" s="40">
        <f>ROUND(E80*C80,2)</f>
        <v>0</v>
      </c>
    </row>
    <row r="81" spans="1:6" ht="25.5" x14ac:dyDescent="0.2">
      <c r="A81" s="120" t="s">
        <v>136</v>
      </c>
      <c r="B81" s="80" t="s">
        <v>99</v>
      </c>
      <c r="C81" s="121">
        <v>148.59</v>
      </c>
      <c r="D81" s="122" t="s">
        <v>9</v>
      </c>
      <c r="E81" s="231"/>
      <c r="F81" s="33">
        <f t="shared" ref="F81:F87" si="6">ROUND(E81*C81,2)</f>
        <v>0</v>
      </c>
    </row>
    <row r="82" spans="1:6" x14ac:dyDescent="0.2">
      <c r="A82" s="123"/>
      <c r="B82" s="124"/>
      <c r="C82" s="125"/>
      <c r="D82" s="126"/>
      <c r="E82" s="240"/>
      <c r="F82" s="41"/>
    </row>
    <row r="83" spans="1:6" x14ac:dyDescent="0.2">
      <c r="A83" s="127">
        <v>11.2</v>
      </c>
      <c r="B83" s="128" t="s">
        <v>100</v>
      </c>
      <c r="C83" s="129">
        <v>148.59</v>
      </c>
      <c r="D83" s="130" t="s">
        <v>9</v>
      </c>
      <c r="E83" s="231"/>
      <c r="F83" s="33">
        <f t="shared" si="6"/>
        <v>0</v>
      </c>
    </row>
    <row r="84" spans="1:6" ht="25.5" x14ac:dyDescent="0.2">
      <c r="A84" s="127">
        <v>11.3</v>
      </c>
      <c r="B84" s="80" t="s">
        <v>101</v>
      </c>
      <c r="C84" s="42">
        <v>141.16</v>
      </c>
      <c r="D84" s="131" t="s">
        <v>9</v>
      </c>
      <c r="E84" s="231"/>
      <c r="F84" s="33">
        <f t="shared" si="6"/>
        <v>0</v>
      </c>
    </row>
    <row r="85" spans="1:6" x14ac:dyDescent="0.2">
      <c r="A85" s="127">
        <v>11.4</v>
      </c>
      <c r="B85" s="132" t="s">
        <v>139</v>
      </c>
      <c r="C85" s="42">
        <v>619.14</v>
      </c>
      <c r="D85" s="131" t="s">
        <v>10</v>
      </c>
      <c r="E85" s="43"/>
      <c r="F85" s="33">
        <f t="shared" si="6"/>
        <v>0</v>
      </c>
    </row>
    <row r="86" spans="1:6" ht="25.5" x14ac:dyDescent="0.2">
      <c r="A86" s="127">
        <v>11.5</v>
      </c>
      <c r="B86" s="133" t="s">
        <v>140</v>
      </c>
      <c r="C86" s="121">
        <v>619.14</v>
      </c>
      <c r="D86" s="122" t="s">
        <v>10</v>
      </c>
      <c r="E86" s="44"/>
      <c r="F86" s="34">
        <f t="shared" si="6"/>
        <v>0</v>
      </c>
    </row>
    <row r="87" spans="1:6" ht="25.5" x14ac:dyDescent="0.2">
      <c r="A87" s="127">
        <v>11.6</v>
      </c>
      <c r="B87" s="134" t="s">
        <v>110</v>
      </c>
      <c r="C87" s="135">
        <v>309.57</v>
      </c>
      <c r="D87" s="136" t="s">
        <v>103</v>
      </c>
      <c r="E87" s="231"/>
      <c r="F87" s="34">
        <f t="shared" si="6"/>
        <v>0</v>
      </c>
    </row>
    <row r="88" spans="1:6" x14ac:dyDescent="0.2">
      <c r="A88" s="101"/>
      <c r="B88" s="96"/>
      <c r="C88" s="57"/>
      <c r="D88" s="91"/>
      <c r="E88" s="236"/>
      <c r="F88" s="222"/>
    </row>
    <row r="89" spans="1:6" ht="38.25" x14ac:dyDescent="0.2">
      <c r="A89" s="137">
        <v>12</v>
      </c>
      <c r="B89" s="138" t="s">
        <v>90</v>
      </c>
      <c r="C89" s="57">
        <v>825.52</v>
      </c>
      <c r="D89" s="86" t="s">
        <v>5</v>
      </c>
      <c r="E89" s="241"/>
      <c r="F89" s="229">
        <f>+ROUND(C89*E89,2)</f>
        <v>0</v>
      </c>
    </row>
    <row r="90" spans="1:6" ht="63.75" x14ac:dyDescent="0.2">
      <c r="A90" s="137">
        <v>13</v>
      </c>
      <c r="B90" s="138" t="s">
        <v>89</v>
      </c>
      <c r="C90" s="57">
        <v>825.52</v>
      </c>
      <c r="D90" s="86" t="s">
        <v>5</v>
      </c>
      <c r="E90" s="241"/>
      <c r="F90" s="229">
        <f>+ROUND(C90*E90,2)</f>
        <v>0</v>
      </c>
    </row>
    <row r="91" spans="1:6" ht="38.25" x14ac:dyDescent="0.2">
      <c r="A91" s="139">
        <v>14</v>
      </c>
      <c r="B91" s="64" t="s">
        <v>44</v>
      </c>
      <c r="C91" s="57">
        <v>825.52</v>
      </c>
      <c r="D91" s="86" t="s">
        <v>5</v>
      </c>
      <c r="E91" s="241"/>
      <c r="F91" s="229">
        <f>+ROUND(C91*E91,2)</f>
        <v>0</v>
      </c>
    </row>
    <row r="92" spans="1:6" x14ac:dyDescent="0.2">
      <c r="A92" s="140"/>
      <c r="B92" s="141" t="s">
        <v>78</v>
      </c>
      <c r="C92" s="142"/>
      <c r="D92" s="142"/>
      <c r="E92" s="242"/>
      <c r="F92" s="243">
        <f>SUM(F16:F91)</f>
        <v>0</v>
      </c>
    </row>
    <row r="93" spans="1:6" x14ac:dyDescent="0.2">
      <c r="A93" s="68"/>
      <c r="B93" s="97"/>
      <c r="C93" s="57"/>
      <c r="D93" s="98"/>
      <c r="E93" s="232"/>
      <c r="F93" s="232"/>
    </row>
    <row r="94" spans="1:6" x14ac:dyDescent="0.2">
      <c r="A94" s="55" t="s">
        <v>79</v>
      </c>
      <c r="B94" s="56" t="s">
        <v>147</v>
      </c>
      <c r="C94" s="143"/>
      <c r="D94" s="58"/>
      <c r="E94" s="218"/>
      <c r="F94" s="219"/>
    </row>
    <row r="95" spans="1:6" x14ac:dyDescent="0.2">
      <c r="A95" s="59"/>
      <c r="B95" s="56"/>
      <c r="C95" s="143"/>
      <c r="D95" s="58"/>
      <c r="E95" s="218"/>
      <c r="F95" s="219"/>
    </row>
    <row r="96" spans="1:6" x14ac:dyDescent="0.2">
      <c r="A96" s="65">
        <v>1</v>
      </c>
      <c r="B96" s="66" t="s">
        <v>15</v>
      </c>
      <c r="C96" s="144">
        <v>2084.1999999999998</v>
      </c>
      <c r="D96" s="67" t="s">
        <v>5</v>
      </c>
      <c r="E96" s="33"/>
      <c r="F96" s="222">
        <f>ROUND(C96*E96,2)</f>
        <v>0</v>
      </c>
    </row>
    <row r="97" spans="1:6" x14ac:dyDescent="0.2">
      <c r="A97" s="68"/>
      <c r="B97" s="82"/>
      <c r="C97" s="84"/>
      <c r="D97" s="84"/>
      <c r="E97" s="227"/>
      <c r="F97" s="222">
        <f>ROUND(C97*E97,2)</f>
        <v>0</v>
      </c>
    </row>
    <row r="98" spans="1:6" x14ac:dyDescent="0.2">
      <c r="A98" s="59">
        <v>2</v>
      </c>
      <c r="B98" s="56" t="s">
        <v>8</v>
      </c>
      <c r="C98" s="143"/>
      <c r="D98" s="58"/>
      <c r="E98" s="228"/>
      <c r="F98" s="222">
        <f>ROUND(C98*E98,2)</f>
        <v>0</v>
      </c>
    </row>
    <row r="99" spans="1:6" ht="7.5" customHeight="1" x14ac:dyDescent="0.2">
      <c r="A99" s="59"/>
      <c r="B99" s="56"/>
      <c r="C99" s="143"/>
      <c r="D99" s="58"/>
      <c r="E99" s="228"/>
      <c r="F99" s="222"/>
    </row>
    <row r="100" spans="1:6" x14ac:dyDescent="0.2">
      <c r="A100" s="35">
        <v>2.1</v>
      </c>
      <c r="B100" s="85" t="s">
        <v>141</v>
      </c>
      <c r="C100" s="45"/>
      <c r="D100" s="86"/>
      <c r="E100" s="29"/>
      <c r="F100" s="229"/>
    </row>
    <row r="101" spans="1:6" x14ac:dyDescent="0.2">
      <c r="A101" s="36" t="s">
        <v>30</v>
      </c>
      <c r="B101" s="87" t="s">
        <v>87</v>
      </c>
      <c r="C101" s="144">
        <v>1077.3599999999999</v>
      </c>
      <c r="D101" s="86" t="s">
        <v>9</v>
      </c>
      <c r="E101" s="33"/>
      <c r="F101" s="229">
        <f>+ROUND(C101*E101,2)</f>
        <v>0</v>
      </c>
    </row>
    <row r="102" spans="1:6" ht="25.5" x14ac:dyDescent="0.2">
      <c r="A102" s="36" t="s">
        <v>31</v>
      </c>
      <c r="B102" s="87" t="s">
        <v>88</v>
      </c>
      <c r="C102" s="145">
        <v>461.72</v>
      </c>
      <c r="D102" s="86" t="s">
        <v>9</v>
      </c>
      <c r="E102" s="34"/>
      <c r="F102" s="229">
        <f>+ROUND(C102*E102,2)</f>
        <v>0</v>
      </c>
    </row>
    <row r="103" spans="1:6" x14ac:dyDescent="0.2">
      <c r="A103" s="88">
        <v>2.2000000000000002</v>
      </c>
      <c r="B103" s="89" t="s">
        <v>45</v>
      </c>
      <c r="C103" s="144">
        <v>1397.09</v>
      </c>
      <c r="D103" s="58" t="s">
        <v>10</v>
      </c>
      <c r="E103" s="33"/>
      <c r="F103" s="222">
        <f t="shared" ref="F103:F111" si="7">ROUND(C103*E103,2)</f>
        <v>0</v>
      </c>
    </row>
    <row r="104" spans="1:6" ht="25.5" x14ac:dyDescent="0.2">
      <c r="A104" s="88">
        <v>2.2999999999999998</v>
      </c>
      <c r="B104" s="90" t="s">
        <v>57</v>
      </c>
      <c r="C104" s="145">
        <v>145.88999999999999</v>
      </c>
      <c r="D104" s="91" t="s">
        <v>9</v>
      </c>
      <c r="E104" s="34"/>
      <c r="F104" s="222">
        <f t="shared" si="7"/>
        <v>0</v>
      </c>
    </row>
    <row r="105" spans="1:6" ht="25.5" x14ac:dyDescent="0.2">
      <c r="A105" s="92">
        <v>2.4</v>
      </c>
      <c r="B105" s="90" t="s">
        <v>148</v>
      </c>
      <c r="C105" s="93">
        <v>554.07000000000005</v>
      </c>
      <c r="D105" s="94" t="s">
        <v>9</v>
      </c>
      <c r="E105" s="34"/>
      <c r="F105" s="34">
        <f t="shared" si="7"/>
        <v>0</v>
      </c>
    </row>
    <row r="106" spans="1:6" ht="25.5" x14ac:dyDescent="0.2">
      <c r="A106" s="146">
        <v>2.5</v>
      </c>
      <c r="B106" s="89" t="s">
        <v>16</v>
      </c>
      <c r="C106" s="145">
        <v>1307.25</v>
      </c>
      <c r="D106" s="91" t="s">
        <v>9</v>
      </c>
      <c r="E106" s="34"/>
      <c r="F106" s="222">
        <f t="shared" si="7"/>
        <v>0</v>
      </c>
    </row>
    <row r="107" spans="1:6" ht="25.5" x14ac:dyDescent="0.2">
      <c r="A107" s="88">
        <v>2.6</v>
      </c>
      <c r="B107" s="89" t="s">
        <v>47</v>
      </c>
      <c r="C107" s="145">
        <v>878.44</v>
      </c>
      <c r="D107" s="91" t="s">
        <v>9</v>
      </c>
      <c r="E107" s="33"/>
      <c r="F107" s="222">
        <f t="shared" si="7"/>
        <v>0</v>
      </c>
    </row>
    <row r="108" spans="1:6" x14ac:dyDescent="0.2">
      <c r="A108" s="59"/>
      <c r="B108" s="89"/>
      <c r="C108" s="143"/>
      <c r="D108" s="58"/>
      <c r="E108" s="230"/>
      <c r="F108" s="222">
        <f t="shared" si="7"/>
        <v>0</v>
      </c>
    </row>
    <row r="109" spans="1:6" x14ac:dyDescent="0.2">
      <c r="A109" s="59">
        <v>3</v>
      </c>
      <c r="B109" s="56" t="s">
        <v>17</v>
      </c>
      <c r="C109" s="143"/>
      <c r="D109" s="58"/>
      <c r="E109" s="230"/>
      <c r="F109" s="222">
        <f t="shared" si="7"/>
        <v>0</v>
      </c>
    </row>
    <row r="110" spans="1:6" ht="25.5" x14ac:dyDescent="0.2">
      <c r="A110" s="146">
        <v>3.1</v>
      </c>
      <c r="B110" s="96" t="s">
        <v>80</v>
      </c>
      <c r="C110" s="143">
        <v>864.1</v>
      </c>
      <c r="D110" s="91" t="s">
        <v>5</v>
      </c>
      <c r="E110" s="230"/>
      <c r="F110" s="222">
        <f t="shared" si="7"/>
        <v>0</v>
      </c>
    </row>
    <row r="111" spans="1:6" ht="25.5" x14ac:dyDescent="0.2">
      <c r="A111" s="146">
        <v>3.2</v>
      </c>
      <c r="B111" s="96" t="s">
        <v>81</v>
      </c>
      <c r="C111" s="143">
        <v>1261.78</v>
      </c>
      <c r="D111" s="91" t="s">
        <v>5</v>
      </c>
      <c r="E111" s="230"/>
      <c r="F111" s="222">
        <f t="shared" si="7"/>
        <v>0</v>
      </c>
    </row>
    <row r="112" spans="1:6" x14ac:dyDescent="0.2">
      <c r="A112" s="147"/>
      <c r="B112" s="148"/>
      <c r="C112" s="149"/>
      <c r="D112" s="150"/>
      <c r="E112" s="244"/>
      <c r="F112" s="234"/>
    </row>
    <row r="113" spans="1:6" x14ac:dyDescent="0.2">
      <c r="A113" s="59">
        <v>4</v>
      </c>
      <c r="B113" s="56" t="s">
        <v>117</v>
      </c>
      <c r="C113" s="143"/>
      <c r="D113" s="58"/>
      <c r="E113" s="230"/>
      <c r="F113" s="222">
        <f t="shared" ref="F113:F134" si="8">ROUND(C113*E113,2)</f>
        <v>0</v>
      </c>
    </row>
    <row r="114" spans="1:6" x14ac:dyDescent="0.2">
      <c r="A114" s="146">
        <v>4.2</v>
      </c>
      <c r="B114" s="96" t="s">
        <v>82</v>
      </c>
      <c r="C114" s="143">
        <v>864.1</v>
      </c>
      <c r="D114" s="58" t="s">
        <v>5</v>
      </c>
      <c r="E114" s="230"/>
      <c r="F114" s="222">
        <f t="shared" si="8"/>
        <v>0</v>
      </c>
    </row>
    <row r="115" spans="1:6" x14ac:dyDescent="0.2">
      <c r="A115" s="146">
        <v>4.3</v>
      </c>
      <c r="B115" s="96" t="s">
        <v>83</v>
      </c>
      <c r="C115" s="143">
        <v>1261.78</v>
      </c>
      <c r="D115" s="58" t="s">
        <v>5</v>
      </c>
      <c r="E115" s="230"/>
      <c r="F115" s="222">
        <f t="shared" si="8"/>
        <v>0</v>
      </c>
    </row>
    <row r="116" spans="1:6" x14ac:dyDescent="0.2">
      <c r="A116" s="146"/>
      <c r="B116" s="89"/>
      <c r="C116" s="143"/>
      <c r="D116" s="58"/>
      <c r="E116" s="230"/>
      <c r="F116" s="222">
        <f t="shared" si="8"/>
        <v>0</v>
      </c>
    </row>
    <row r="117" spans="1:6" x14ac:dyDescent="0.2">
      <c r="A117" s="59">
        <v>5</v>
      </c>
      <c r="B117" s="56" t="s">
        <v>76</v>
      </c>
      <c r="C117" s="143"/>
      <c r="D117" s="58"/>
      <c r="E117" s="230"/>
      <c r="F117" s="222">
        <f t="shared" si="8"/>
        <v>0</v>
      </c>
    </row>
    <row r="118" spans="1:6" ht="25.5" x14ac:dyDescent="0.2">
      <c r="A118" s="146">
        <v>5.0999999999999996</v>
      </c>
      <c r="B118" s="102" t="s">
        <v>126</v>
      </c>
      <c r="C118" s="143">
        <v>2</v>
      </c>
      <c r="D118" s="58" t="s">
        <v>6</v>
      </c>
      <c r="E118" s="230"/>
      <c r="F118" s="222">
        <f>ROUND(C118*E118,2)</f>
        <v>0</v>
      </c>
    </row>
    <row r="119" spans="1:6" ht="25.5" x14ac:dyDescent="0.2">
      <c r="A119" s="146">
        <v>5.2</v>
      </c>
      <c r="B119" s="102" t="s">
        <v>127</v>
      </c>
      <c r="C119" s="143">
        <v>3</v>
      </c>
      <c r="D119" s="58" t="s">
        <v>6</v>
      </c>
      <c r="E119" s="230"/>
      <c r="F119" s="222">
        <f t="shared" ref="F119:F125" si="9">ROUND(C119*E119,2)</f>
        <v>0</v>
      </c>
    </row>
    <row r="120" spans="1:6" ht="25.5" x14ac:dyDescent="0.2">
      <c r="A120" s="146">
        <v>5.3</v>
      </c>
      <c r="B120" s="102" t="s">
        <v>128</v>
      </c>
      <c r="C120" s="143">
        <v>1</v>
      </c>
      <c r="D120" s="58" t="s">
        <v>6</v>
      </c>
      <c r="E120" s="230"/>
      <c r="F120" s="222">
        <f t="shared" si="9"/>
        <v>0</v>
      </c>
    </row>
    <row r="121" spans="1:6" ht="25.5" x14ac:dyDescent="0.2">
      <c r="A121" s="146">
        <v>5.4</v>
      </c>
      <c r="B121" s="102" t="s">
        <v>129</v>
      </c>
      <c r="C121" s="143">
        <v>3</v>
      </c>
      <c r="D121" s="58" t="s">
        <v>6</v>
      </c>
      <c r="E121" s="230"/>
      <c r="F121" s="222">
        <f t="shared" si="9"/>
        <v>0</v>
      </c>
    </row>
    <row r="122" spans="1:6" ht="25.5" x14ac:dyDescent="0.2">
      <c r="A122" s="146">
        <v>5.5</v>
      </c>
      <c r="B122" s="96" t="s">
        <v>130</v>
      </c>
      <c r="C122" s="143">
        <v>7</v>
      </c>
      <c r="D122" s="58" t="s">
        <v>6</v>
      </c>
      <c r="E122" s="230"/>
      <c r="F122" s="222">
        <f t="shared" si="9"/>
        <v>0</v>
      </c>
    </row>
    <row r="123" spans="1:6" ht="25.5" x14ac:dyDescent="0.2">
      <c r="A123" s="146">
        <v>5.6</v>
      </c>
      <c r="B123" s="96" t="s">
        <v>131</v>
      </c>
      <c r="C123" s="143">
        <v>6</v>
      </c>
      <c r="D123" s="58" t="s">
        <v>6</v>
      </c>
      <c r="E123" s="230"/>
      <c r="F123" s="222">
        <f t="shared" si="9"/>
        <v>0</v>
      </c>
    </row>
    <row r="124" spans="1:6" ht="25.5" x14ac:dyDescent="0.2">
      <c r="A124" s="146">
        <v>5.7</v>
      </c>
      <c r="B124" s="96" t="s">
        <v>132</v>
      </c>
      <c r="C124" s="143">
        <v>1</v>
      </c>
      <c r="D124" s="58" t="s">
        <v>6</v>
      </c>
      <c r="E124" s="230"/>
      <c r="F124" s="222">
        <f t="shared" si="9"/>
        <v>0</v>
      </c>
    </row>
    <row r="125" spans="1:6" ht="25.5" x14ac:dyDescent="0.2">
      <c r="A125" s="146">
        <v>5.8</v>
      </c>
      <c r="B125" s="96" t="s">
        <v>133</v>
      </c>
      <c r="C125" s="143">
        <v>5</v>
      </c>
      <c r="D125" s="58" t="s">
        <v>6</v>
      </c>
      <c r="E125" s="230"/>
      <c r="F125" s="222">
        <f t="shared" si="9"/>
        <v>0</v>
      </c>
    </row>
    <row r="126" spans="1:6" x14ac:dyDescent="0.2">
      <c r="A126" s="146">
        <v>5.9</v>
      </c>
      <c r="B126" s="61" t="s">
        <v>73</v>
      </c>
      <c r="C126" s="57">
        <v>42</v>
      </c>
      <c r="D126" s="91" t="s">
        <v>6</v>
      </c>
      <c r="E126" s="231"/>
      <c r="F126" s="222">
        <f>ROUND(C126*E126,2)</f>
        <v>0</v>
      </c>
    </row>
    <row r="127" spans="1:6" x14ac:dyDescent="0.2">
      <c r="A127" s="151">
        <v>5.0999999999999996</v>
      </c>
      <c r="B127" s="61" t="s">
        <v>72</v>
      </c>
      <c r="C127" s="57">
        <v>15</v>
      </c>
      <c r="D127" s="91" t="s">
        <v>6</v>
      </c>
      <c r="E127" s="231"/>
      <c r="F127" s="222">
        <f>ROUND(C127*E127,2)</f>
        <v>0</v>
      </c>
    </row>
    <row r="128" spans="1:6" x14ac:dyDescent="0.2">
      <c r="A128" s="146">
        <v>5.1100000000000003</v>
      </c>
      <c r="B128" s="64" t="s">
        <v>102</v>
      </c>
      <c r="C128" s="57">
        <v>28</v>
      </c>
      <c r="D128" s="91" t="s">
        <v>6</v>
      </c>
      <c r="E128" s="231"/>
      <c r="F128" s="222">
        <f>ROUND(C128*E128,2)</f>
        <v>0</v>
      </c>
    </row>
    <row r="129" spans="1:6" x14ac:dyDescent="0.2">
      <c r="A129" s="146"/>
      <c r="B129" s="96"/>
      <c r="C129" s="143"/>
      <c r="D129" s="58"/>
      <c r="E129" s="230"/>
      <c r="F129" s="222"/>
    </row>
    <row r="130" spans="1:6" x14ac:dyDescent="0.2">
      <c r="A130" s="152">
        <v>6</v>
      </c>
      <c r="B130" s="153" t="s">
        <v>75</v>
      </c>
      <c r="C130" s="154"/>
      <c r="D130" s="155"/>
      <c r="E130" s="245"/>
      <c r="F130" s="245"/>
    </row>
    <row r="131" spans="1:6" ht="51" x14ac:dyDescent="0.2">
      <c r="A131" s="156">
        <v>6.1</v>
      </c>
      <c r="B131" s="95" t="s">
        <v>142</v>
      </c>
      <c r="C131" s="157">
        <v>2</v>
      </c>
      <c r="D131" s="158" t="s">
        <v>6</v>
      </c>
      <c r="E131" s="229"/>
      <c r="F131" s="246">
        <f>ROUND(C131*E131,2)</f>
        <v>0</v>
      </c>
    </row>
    <row r="132" spans="1:6" ht="51" x14ac:dyDescent="0.2">
      <c r="A132" s="156">
        <v>6.2</v>
      </c>
      <c r="B132" s="95" t="s">
        <v>143</v>
      </c>
      <c r="C132" s="157">
        <v>1</v>
      </c>
      <c r="D132" s="158" t="s">
        <v>6</v>
      </c>
      <c r="E132" s="229"/>
      <c r="F132" s="246">
        <f>ROUND(C132*E132,2)</f>
        <v>0</v>
      </c>
    </row>
    <row r="133" spans="1:6" ht="25.5" x14ac:dyDescent="0.2">
      <c r="A133" s="156">
        <v>6.3</v>
      </c>
      <c r="B133" s="96" t="s">
        <v>77</v>
      </c>
      <c r="C133" s="157">
        <v>3</v>
      </c>
      <c r="D133" s="158" t="s">
        <v>6</v>
      </c>
      <c r="E133" s="236"/>
      <c r="F133" s="246">
        <f>ROUND(C133*E133,2)</f>
        <v>0</v>
      </c>
    </row>
    <row r="134" spans="1:6" x14ac:dyDescent="0.2">
      <c r="A134" s="146"/>
      <c r="B134" s="89"/>
      <c r="C134" s="143"/>
      <c r="D134" s="58"/>
      <c r="E134" s="230"/>
      <c r="F134" s="222">
        <f t="shared" si="8"/>
        <v>0</v>
      </c>
    </row>
    <row r="135" spans="1:6" x14ac:dyDescent="0.2">
      <c r="A135" s="37">
        <v>7</v>
      </c>
      <c r="B135" s="99" t="s">
        <v>91</v>
      </c>
      <c r="C135" s="45"/>
      <c r="D135" s="159"/>
      <c r="E135" s="30"/>
      <c r="F135" s="229">
        <f>+ROUND(C135*E135,2)</f>
        <v>0</v>
      </c>
    </row>
    <row r="136" spans="1:6" x14ac:dyDescent="0.2">
      <c r="A136" s="46">
        <v>7.1</v>
      </c>
      <c r="B136" s="64" t="s">
        <v>32</v>
      </c>
      <c r="C136" s="45">
        <v>107</v>
      </c>
      <c r="D136" s="160" t="s">
        <v>6</v>
      </c>
      <c r="E136" s="30"/>
      <c r="F136" s="229">
        <f t="shared" ref="F136:F149" si="10">+ROUND(C136*E136,2)</f>
        <v>0</v>
      </c>
    </row>
    <row r="137" spans="1:6" ht="25.5" x14ac:dyDescent="0.2">
      <c r="A137" s="46">
        <v>7.2</v>
      </c>
      <c r="B137" s="161" t="s">
        <v>33</v>
      </c>
      <c r="C137" s="45">
        <v>642</v>
      </c>
      <c r="D137" s="158" t="s">
        <v>5</v>
      </c>
      <c r="E137" s="247"/>
      <c r="F137" s="229">
        <f t="shared" si="10"/>
        <v>0</v>
      </c>
    </row>
    <row r="138" spans="1:6" x14ac:dyDescent="0.2">
      <c r="A138" s="46">
        <v>7.3</v>
      </c>
      <c r="B138" s="64" t="s">
        <v>34</v>
      </c>
      <c r="C138" s="45">
        <v>107</v>
      </c>
      <c r="D138" s="158" t="s">
        <v>6</v>
      </c>
      <c r="E138" s="30"/>
      <c r="F138" s="229">
        <f t="shared" si="10"/>
        <v>0</v>
      </c>
    </row>
    <row r="139" spans="1:6" x14ac:dyDescent="0.2">
      <c r="A139" s="46">
        <v>7.4</v>
      </c>
      <c r="B139" s="64" t="s">
        <v>35</v>
      </c>
      <c r="C139" s="45">
        <v>107</v>
      </c>
      <c r="D139" s="158" t="s">
        <v>6</v>
      </c>
      <c r="E139" s="30"/>
      <c r="F139" s="229">
        <f t="shared" si="10"/>
        <v>0</v>
      </c>
    </row>
    <row r="140" spans="1:6" x14ac:dyDescent="0.2">
      <c r="A140" s="46">
        <v>7.5</v>
      </c>
      <c r="B140" s="102" t="s">
        <v>36</v>
      </c>
      <c r="C140" s="45">
        <v>107</v>
      </c>
      <c r="D140" s="158" t="s">
        <v>6</v>
      </c>
      <c r="E140" s="30"/>
      <c r="F140" s="229">
        <f t="shared" si="10"/>
        <v>0</v>
      </c>
    </row>
    <row r="141" spans="1:6" x14ac:dyDescent="0.2">
      <c r="A141" s="46">
        <v>7.6</v>
      </c>
      <c r="B141" s="102" t="s">
        <v>37</v>
      </c>
      <c r="C141" s="45">
        <v>107</v>
      </c>
      <c r="D141" s="158" t="s">
        <v>6</v>
      </c>
      <c r="E141" s="30"/>
      <c r="F141" s="229">
        <f t="shared" si="10"/>
        <v>0</v>
      </c>
    </row>
    <row r="142" spans="1:6" x14ac:dyDescent="0.2">
      <c r="A142" s="46">
        <v>7.7</v>
      </c>
      <c r="B142" s="102" t="s">
        <v>38</v>
      </c>
      <c r="C142" s="45">
        <v>107</v>
      </c>
      <c r="D142" s="158" t="s">
        <v>6</v>
      </c>
      <c r="E142" s="30"/>
      <c r="F142" s="229">
        <f t="shared" si="10"/>
        <v>0</v>
      </c>
    </row>
    <row r="143" spans="1:6" ht="25.5" x14ac:dyDescent="0.2">
      <c r="A143" s="46">
        <v>7.8</v>
      </c>
      <c r="B143" s="162" t="s">
        <v>121</v>
      </c>
      <c r="C143" s="45">
        <v>107</v>
      </c>
      <c r="D143" s="158" t="s">
        <v>5</v>
      </c>
      <c r="E143" s="247"/>
      <c r="F143" s="229">
        <f t="shared" si="10"/>
        <v>0</v>
      </c>
    </row>
    <row r="144" spans="1:6" x14ac:dyDescent="0.2">
      <c r="A144" s="46">
        <v>7.9</v>
      </c>
      <c r="B144" s="102" t="s">
        <v>39</v>
      </c>
      <c r="C144" s="45">
        <v>107</v>
      </c>
      <c r="D144" s="158" t="s">
        <v>6</v>
      </c>
      <c r="E144" s="30"/>
      <c r="F144" s="229">
        <f t="shared" si="10"/>
        <v>0</v>
      </c>
    </row>
    <row r="145" spans="1:6" x14ac:dyDescent="0.2">
      <c r="A145" s="47">
        <v>7.1</v>
      </c>
      <c r="B145" s="102" t="s">
        <v>40</v>
      </c>
      <c r="C145" s="45">
        <v>107</v>
      </c>
      <c r="D145" s="158" t="s">
        <v>6</v>
      </c>
      <c r="E145" s="30"/>
      <c r="F145" s="229">
        <f t="shared" si="10"/>
        <v>0</v>
      </c>
    </row>
    <row r="146" spans="1:6" x14ac:dyDescent="0.2">
      <c r="A146" s="48">
        <v>7.11</v>
      </c>
      <c r="B146" s="104" t="s">
        <v>41</v>
      </c>
      <c r="C146" s="163">
        <v>107</v>
      </c>
      <c r="D146" s="164" t="s">
        <v>6</v>
      </c>
      <c r="E146" s="248"/>
      <c r="F146" s="249">
        <f t="shared" si="10"/>
        <v>0</v>
      </c>
    </row>
    <row r="147" spans="1:6" x14ac:dyDescent="0.2">
      <c r="A147" s="47">
        <v>7.12</v>
      </c>
      <c r="B147" s="102" t="s">
        <v>42</v>
      </c>
      <c r="C147" s="45">
        <v>211.85999999999999</v>
      </c>
      <c r="D147" s="158" t="s">
        <v>9</v>
      </c>
      <c r="E147" s="30"/>
      <c r="F147" s="229">
        <f t="shared" si="10"/>
        <v>0</v>
      </c>
    </row>
    <row r="148" spans="1:6" x14ac:dyDescent="0.2">
      <c r="A148" s="47">
        <v>7.13</v>
      </c>
      <c r="B148" s="102" t="s">
        <v>43</v>
      </c>
      <c r="C148" s="45">
        <v>107</v>
      </c>
      <c r="D148" s="158" t="s">
        <v>6</v>
      </c>
      <c r="E148" s="30"/>
      <c r="F148" s="229">
        <f t="shared" si="10"/>
        <v>0</v>
      </c>
    </row>
    <row r="149" spans="1:6" x14ac:dyDescent="0.2">
      <c r="A149" s="49"/>
      <c r="B149" s="165"/>
      <c r="C149" s="45"/>
      <c r="D149" s="159"/>
      <c r="E149" s="30"/>
      <c r="F149" s="229">
        <f t="shared" si="10"/>
        <v>0</v>
      </c>
    </row>
    <row r="150" spans="1:6" x14ac:dyDescent="0.2">
      <c r="A150" s="38">
        <v>8</v>
      </c>
      <c r="B150" s="111" t="s">
        <v>116</v>
      </c>
      <c r="C150" s="112"/>
      <c r="D150" s="113"/>
      <c r="E150" s="250"/>
      <c r="F150" s="222">
        <f>ROUND(C150*E150,2)</f>
        <v>0</v>
      </c>
    </row>
    <row r="151" spans="1:6" x14ac:dyDescent="0.2">
      <c r="A151" s="39">
        <v>8.1</v>
      </c>
      <c r="B151" s="89" t="s">
        <v>18</v>
      </c>
      <c r="C151" s="114">
        <v>864.1</v>
      </c>
      <c r="D151" s="113" t="s">
        <v>5</v>
      </c>
      <c r="E151" s="237"/>
      <c r="F151" s="222">
        <f t="shared" ref="F151:F152" si="11">ROUND(C151*E151,2)</f>
        <v>0</v>
      </c>
    </row>
    <row r="152" spans="1:6" x14ac:dyDescent="0.2">
      <c r="A152" s="39">
        <v>8.1999999999999993</v>
      </c>
      <c r="B152" s="89" t="s">
        <v>19</v>
      </c>
      <c r="C152" s="114">
        <v>1261.78</v>
      </c>
      <c r="D152" s="113" t="s">
        <v>5</v>
      </c>
      <c r="E152" s="237"/>
      <c r="F152" s="222">
        <f t="shared" si="11"/>
        <v>0</v>
      </c>
    </row>
    <row r="153" spans="1:6" x14ac:dyDescent="0.2">
      <c r="A153" s="39"/>
      <c r="B153" s="89"/>
      <c r="C153" s="114"/>
      <c r="D153" s="113"/>
      <c r="E153" s="237"/>
      <c r="F153" s="222"/>
    </row>
    <row r="154" spans="1:6" x14ac:dyDescent="0.2">
      <c r="A154" s="38">
        <v>9</v>
      </c>
      <c r="B154" s="111" t="s">
        <v>122</v>
      </c>
      <c r="C154" s="112"/>
      <c r="D154" s="113"/>
      <c r="E154" s="237"/>
      <c r="F154" s="222"/>
    </row>
    <row r="155" spans="1:6" x14ac:dyDescent="0.2">
      <c r="A155" s="39">
        <v>9.1</v>
      </c>
      <c r="B155" s="61" t="s">
        <v>137</v>
      </c>
      <c r="C155" s="114">
        <v>1</v>
      </c>
      <c r="D155" s="86" t="s">
        <v>6</v>
      </c>
      <c r="E155" s="238"/>
      <c r="F155" s="239">
        <f>ROUND(C155*E155,2)</f>
        <v>0</v>
      </c>
    </row>
    <row r="156" spans="1:6" x14ac:dyDescent="0.2">
      <c r="A156" s="39"/>
      <c r="B156" s="166"/>
      <c r="C156" s="167"/>
      <c r="D156" s="168"/>
      <c r="E156" s="251"/>
      <c r="F156" s="222"/>
    </row>
    <row r="157" spans="1:6" x14ac:dyDescent="0.2">
      <c r="A157" s="38">
        <v>10</v>
      </c>
      <c r="B157" s="56" t="s">
        <v>115</v>
      </c>
      <c r="C157" s="114"/>
      <c r="D157" s="113"/>
      <c r="E157" s="237"/>
      <c r="F157" s="222"/>
    </row>
    <row r="158" spans="1:6" x14ac:dyDescent="0.2">
      <c r="A158" s="39">
        <v>10.1</v>
      </c>
      <c r="B158" s="89" t="s">
        <v>111</v>
      </c>
      <c r="C158" s="114">
        <v>2.57</v>
      </c>
      <c r="D158" s="113" t="s">
        <v>9</v>
      </c>
      <c r="E158" s="237"/>
      <c r="F158" s="222">
        <f>ROUND(C158*E158,2)</f>
        <v>0</v>
      </c>
    </row>
    <row r="159" spans="1:6" x14ac:dyDescent="0.2">
      <c r="A159" s="39">
        <v>10.199999999999999</v>
      </c>
      <c r="B159" s="89" t="s">
        <v>112</v>
      </c>
      <c r="C159" s="114">
        <v>3.21</v>
      </c>
      <c r="D159" s="113" t="s">
        <v>9</v>
      </c>
      <c r="E159" s="237"/>
      <c r="F159" s="222">
        <f t="shared" ref="F159:F160" si="12">ROUND(C159*E159,2)</f>
        <v>0</v>
      </c>
    </row>
    <row r="160" spans="1:6" x14ac:dyDescent="0.2">
      <c r="A160" s="39">
        <v>10.3</v>
      </c>
      <c r="B160" s="89" t="s">
        <v>113</v>
      </c>
      <c r="C160" s="114">
        <v>7.22</v>
      </c>
      <c r="D160" s="113" t="s">
        <v>9</v>
      </c>
      <c r="E160" s="237"/>
      <c r="F160" s="222">
        <f t="shared" si="12"/>
        <v>0</v>
      </c>
    </row>
    <row r="161" spans="1:6" x14ac:dyDescent="0.2">
      <c r="A161" s="39"/>
      <c r="B161" s="89"/>
      <c r="C161" s="114"/>
      <c r="D161" s="113"/>
      <c r="E161" s="237"/>
      <c r="F161" s="222"/>
    </row>
    <row r="162" spans="1:6" x14ac:dyDescent="0.2">
      <c r="A162" s="38">
        <v>11</v>
      </c>
      <c r="B162" s="56" t="s">
        <v>114</v>
      </c>
      <c r="C162" s="114"/>
      <c r="D162" s="113"/>
      <c r="E162" s="237"/>
      <c r="F162" s="222"/>
    </row>
    <row r="163" spans="1:6" x14ac:dyDescent="0.2">
      <c r="A163" s="39">
        <v>11.1</v>
      </c>
      <c r="B163" s="89" t="s">
        <v>111</v>
      </c>
      <c r="C163" s="114">
        <v>25.68</v>
      </c>
      <c r="D163" s="113" t="s">
        <v>10</v>
      </c>
      <c r="E163" s="237"/>
      <c r="F163" s="222">
        <f>ROUND(C163*E163,2)</f>
        <v>0</v>
      </c>
    </row>
    <row r="164" spans="1:6" x14ac:dyDescent="0.2">
      <c r="A164" s="146">
        <v>11.2</v>
      </c>
      <c r="B164" s="169" t="s">
        <v>112</v>
      </c>
      <c r="C164" s="170">
        <v>32.1</v>
      </c>
      <c r="D164" s="155" t="s">
        <v>5</v>
      </c>
      <c r="E164" s="252"/>
      <c r="F164" s="222">
        <f>ROUND(C164*E164,2)</f>
        <v>0</v>
      </c>
    </row>
    <row r="165" spans="1:6" x14ac:dyDescent="0.2">
      <c r="A165" s="146"/>
      <c r="B165" s="169"/>
      <c r="C165" s="170"/>
      <c r="D165" s="155"/>
      <c r="E165" s="252"/>
      <c r="F165" s="222"/>
    </row>
    <row r="166" spans="1:6" ht="25.5" x14ac:dyDescent="0.2">
      <c r="A166" s="50">
        <v>12</v>
      </c>
      <c r="B166" s="171" t="s">
        <v>120</v>
      </c>
      <c r="C166" s="172">
        <v>1</v>
      </c>
      <c r="D166" s="173" t="s">
        <v>6</v>
      </c>
      <c r="E166" s="238"/>
      <c r="F166" s="246">
        <f>ROUND(C166*E166,2)</f>
        <v>0</v>
      </c>
    </row>
    <row r="167" spans="1:6" x14ac:dyDescent="0.2">
      <c r="A167" s="140"/>
      <c r="B167" s="141" t="s">
        <v>84</v>
      </c>
      <c r="C167" s="142"/>
      <c r="D167" s="142"/>
      <c r="E167" s="242"/>
      <c r="F167" s="243">
        <f>SUM(F96:F166)</f>
        <v>0</v>
      </c>
    </row>
    <row r="168" spans="1:6" x14ac:dyDescent="0.2">
      <c r="A168" s="174"/>
      <c r="B168" s="175"/>
      <c r="C168" s="176"/>
      <c r="D168" s="177"/>
      <c r="E168" s="253"/>
      <c r="F168" s="254"/>
    </row>
    <row r="169" spans="1:6" x14ac:dyDescent="0.2">
      <c r="A169" s="178" t="s">
        <v>85</v>
      </c>
      <c r="B169" s="179" t="s">
        <v>11</v>
      </c>
      <c r="C169" s="180"/>
      <c r="D169" s="181"/>
      <c r="E169" s="255"/>
      <c r="F169" s="255">
        <f>C169*E169</f>
        <v>0</v>
      </c>
    </row>
    <row r="170" spans="1:6" ht="38.25" x14ac:dyDescent="0.2">
      <c r="A170" s="182">
        <v>1</v>
      </c>
      <c r="B170" s="183" t="s">
        <v>12</v>
      </c>
      <c r="C170" s="270"/>
      <c r="D170" s="185" t="s">
        <v>13</v>
      </c>
      <c r="E170" s="256"/>
      <c r="F170" s="257">
        <f>ROUND((C170*E170),2)</f>
        <v>0</v>
      </c>
    </row>
    <row r="171" spans="1:6" x14ac:dyDescent="0.2">
      <c r="A171" s="182"/>
      <c r="B171" s="183"/>
      <c r="C171" s="184"/>
      <c r="D171" s="185"/>
      <c r="E171" s="256"/>
      <c r="F171" s="257"/>
    </row>
    <row r="172" spans="1:6" ht="63.75" x14ac:dyDescent="0.2">
      <c r="A172" s="186">
        <v>2</v>
      </c>
      <c r="B172" s="102" t="s">
        <v>14</v>
      </c>
      <c r="C172" s="187">
        <v>1</v>
      </c>
      <c r="D172" s="188" t="s">
        <v>6</v>
      </c>
      <c r="E172" s="258"/>
      <c r="F172" s="257">
        <f>ROUND((C172*E172),2)</f>
        <v>0</v>
      </c>
    </row>
    <row r="173" spans="1:6" x14ac:dyDescent="0.2">
      <c r="A173" s="189"/>
      <c r="B173" s="190" t="s">
        <v>86</v>
      </c>
      <c r="C173" s="190"/>
      <c r="D173" s="190"/>
      <c r="E173" s="259"/>
      <c r="F173" s="243">
        <f>SUBTOTAL(9,F170:F172)</f>
        <v>0</v>
      </c>
    </row>
    <row r="174" spans="1:6" x14ac:dyDescent="0.2">
      <c r="A174" s="60"/>
      <c r="B174" s="191"/>
      <c r="C174" s="192"/>
      <c r="D174" s="193"/>
      <c r="E174" s="260"/>
      <c r="F174" s="260"/>
    </row>
    <row r="175" spans="1:6" x14ac:dyDescent="0.2">
      <c r="A175" s="194"/>
      <c r="B175" s="195" t="s">
        <v>20</v>
      </c>
      <c r="C175" s="196"/>
      <c r="D175" s="197"/>
      <c r="E175" s="261"/>
      <c r="F175" s="262">
        <f>F92+F167+F173</f>
        <v>0</v>
      </c>
    </row>
    <row r="176" spans="1:6" x14ac:dyDescent="0.2">
      <c r="A176" s="198"/>
      <c r="B176" s="199" t="s">
        <v>20</v>
      </c>
      <c r="C176" s="200"/>
      <c r="D176" s="201"/>
      <c r="E176" s="263">
        <v>0</v>
      </c>
      <c r="F176" s="263">
        <f>F175</f>
        <v>0</v>
      </c>
    </row>
    <row r="177" spans="1:6" x14ac:dyDescent="0.2">
      <c r="A177" s="60"/>
      <c r="B177" s="191"/>
      <c r="C177" s="192"/>
      <c r="D177" s="193"/>
      <c r="E177" s="260"/>
      <c r="F177" s="264"/>
    </row>
    <row r="178" spans="1:6" x14ac:dyDescent="0.2">
      <c r="A178" s="60"/>
      <c r="B178" s="191" t="s">
        <v>21</v>
      </c>
      <c r="C178" s="192"/>
      <c r="D178" s="193"/>
      <c r="E178" s="260"/>
      <c r="F178" s="260"/>
    </row>
    <row r="179" spans="1:6" x14ac:dyDescent="0.2">
      <c r="A179" s="202"/>
      <c r="B179" s="203" t="s">
        <v>22</v>
      </c>
      <c r="C179" s="204">
        <v>0.1</v>
      </c>
      <c r="D179" s="181"/>
      <c r="E179" s="255"/>
      <c r="F179" s="255">
        <f>ROUND(($F$176*C179),2)</f>
        <v>0</v>
      </c>
    </row>
    <row r="180" spans="1:6" x14ac:dyDescent="0.2">
      <c r="A180" s="202"/>
      <c r="B180" s="203" t="s">
        <v>23</v>
      </c>
      <c r="C180" s="204">
        <v>0.03</v>
      </c>
      <c r="D180" s="181"/>
      <c r="E180" s="255"/>
      <c r="F180" s="255">
        <f t="shared" ref="F180:F185" si="13">ROUND(($F$176*C180),2)</f>
        <v>0</v>
      </c>
    </row>
    <row r="181" spans="1:6" x14ac:dyDescent="0.2">
      <c r="A181" s="202"/>
      <c r="B181" s="203" t="s">
        <v>104</v>
      </c>
      <c r="C181" s="204">
        <v>0.04</v>
      </c>
      <c r="D181" s="181"/>
      <c r="E181" s="255"/>
      <c r="F181" s="255">
        <f t="shared" si="13"/>
        <v>0</v>
      </c>
    </row>
    <row r="182" spans="1:6" x14ac:dyDescent="0.2">
      <c r="A182" s="202"/>
      <c r="B182" s="205" t="s">
        <v>105</v>
      </c>
      <c r="C182" s="204">
        <v>0.05</v>
      </c>
      <c r="D182" s="181"/>
      <c r="E182" s="255"/>
      <c r="F182" s="255">
        <f t="shared" si="13"/>
        <v>0</v>
      </c>
    </row>
    <row r="183" spans="1:6" x14ac:dyDescent="0.2">
      <c r="A183" s="202"/>
      <c r="B183" s="203" t="s">
        <v>24</v>
      </c>
      <c r="C183" s="204">
        <v>0.04</v>
      </c>
      <c r="D183" s="181"/>
      <c r="E183" s="255"/>
      <c r="F183" s="255">
        <f t="shared" si="13"/>
        <v>0</v>
      </c>
    </row>
    <row r="184" spans="1:6" x14ac:dyDescent="0.2">
      <c r="A184" s="202"/>
      <c r="B184" s="203" t="s">
        <v>25</v>
      </c>
      <c r="C184" s="204">
        <v>0.01</v>
      </c>
      <c r="D184" s="181"/>
      <c r="E184" s="255"/>
      <c r="F184" s="255">
        <f t="shared" si="13"/>
        <v>0</v>
      </c>
    </row>
    <row r="185" spans="1:6" x14ac:dyDescent="0.2">
      <c r="A185" s="202"/>
      <c r="B185" s="205" t="s">
        <v>26</v>
      </c>
      <c r="C185" s="206">
        <v>1E-3</v>
      </c>
      <c r="D185" s="181"/>
      <c r="E185" s="255"/>
      <c r="F185" s="255">
        <f t="shared" si="13"/>
        <v>0</v>
      </c>
    </row>
    <row r="186" spans="1:6" x14ac:dyDescent="0.2">
      <c r="A186" s="202"/>
      <c r="B186" s="207" t="s">
        <v>144</v>
      </c>
      <c r="C186" s="206">
        <v>1.7999999999999999E-2</v>
      </c>
      <c r="D186" s="181"/>
      <c r="E186" s="255"/>
      <c r="F186" s="255">
        <f>ROUND(($F$175*C186),2)</f>
        <v>0</v>
      </c>
    </row>
    <row r="187" spans="1:6" x14ac:dyDescent="0.2">
      <c r="A187" s="202"/>
      <c r="B187" s="205" t="s">
        <v>106</v>
      </c>
      <c r="C187" s="206">
        <v>0.1</v>
      </c>
      <c r="D187" s="181"/>
      <c r="E187" s="255"/>
      <c r="F187" s="255">
        <f>ROUND(($F$176*C187),2)</f>
        <v>0</v>
      </c>
    </row>
    <row r="188" spans="1:6" x14ac:dyDescent="0.2">
      <c r="A188" s="202"/>
      <c r="B188" s="205" t="s">
        <v>27</v>
      </c>
      <c r="C188" s="206">
        <v>0.05</v>
      </c>
      <c r="D188" s="181"/>
      <c r="E188" s="255"/>
      <c r="F188" s="255">
        <f>ROUND(($F$176*C188),2)</f>
        <v>0</v>
      </c>
    </row>
    <row r="189" spans="1:6" x14ac:dyDescent="0.2">
      <c r="A189" s="202"/>
      <c r="B189" s="203" t="s">
        <v>107</v>
      </c>
      <c r="C189" s="206">
        <v>1.4999999999999999E-2</v>
      </c>
      <c r="D189" s="181"/>
      <c r="E189" s="255"/>
      <c r="F189" s="255">
        <f>C189*$F$176</f>
        <v>0</v>
      </c>
    </row>
    <row r="190" spans="1:6" x14ac:dyDescent="0.2">
      <c r="A190" s="202"/>
      <c r="B190" s="203"/>
      <c r="C190" s="206"/>
      <c r="D190" s="181"/>
      <c r="E190" s="255"/>
      <c r="F190" s="255"/>
    </row>
    <row r="191" spans="1:6" x14ac:dyDescent="0.2">
      <c r="A191" s="60"/>
      <c r="B191" s="208" t="s">
        <v>28</v>
      </c>
      <c r="C191" s="206"/>
      <c r="D191" s="209"/>
      <c r="E191" s="33"/>
      <c r="F191" s="265">
        <f>SUM(F179:F189)</f>
        <v>0</v>
      </c>
    </row>
    <row r="192" spans="1:6" x14ac:dyDescent="0.2">
      <c r="A192" s="152"/>
      <c r="B192" s="210"/>
      <c r="C192" s="211"/>
      <c r="D192" s="212"/>
      <c r="E192" s="266"/>
      <c r="F192" s="267"/>
    </row>
    <row r="193" spans="1:6" x14ac:dyDescent="0.2">
      <c r="A193" s="213"/>
      <c r="B193" s="214" t="s">
        <v>29</v>
      </c>
      <c r="C193" s="215"/>
      <c r="D193" s="216"/>
      <c r="E193" s="268"/>
      <c r="F193" s="269">
        <f>F191+F176</f>
        <v>0</v>
      </c>
    </row>
    <row r="254" ht="7.5" customHeight="1" x14ac:dyDescent="0.2"/>
    <row r="260" ht="9" customHeight="1" x14ac:dyDescent="0.2"/>
    <row r="280" spans="1:6" s="10" customFormat="1" ht="13.5" customHeight="1" x14ac:dyDescent="0.2">
      <c r="A280" s="21"/>
      <c r="B280" s="22"/>
      <c r="C280" s="23"/>
      <c r="D280" s="24"/>
      <c r="E280" s="17"/>
      <c r="F280" s="17"/>
    </row>
    <row r="281" spans="1:6" s="10" customFormat="1" ht="13.5" customHeight="1" x14ac:dyDescent="0.2">
      <c r="A281" s="21"/>
      <c r="B281" s="22"/>
      <c r="C281" s="23"/>
      <c r="D281" s="24"/>
      <c r="E281" s="17"/>
      <c r="F281" s="17"/>
    </row>
  </sheetData>
  <sheetProtection algorithmName="SHA-512" hashValue="1WTQxlCgJ1amsUN8N1ejnxrleYl+386fYiRcUZhhmKkjTFBB9HBin4Q42NNMtq1dGwLPZILHP8nTjq4+ZuQRGw==" saltValue="wGcJx37e9t0cvoiMJ1xJKQ==" spinCount="100000" sheet="1" objects="1" scenarios="1"/>
  <autoFilter ref="A11:F172"/>
  <mergeCells count="7">
    <mergeCell ref="A10:F10"/>
    <mergeCell ref="A2:F2"/>
    <mergeCell ref="A3:F3"/>
    <mergeCell ref="A4:F4"/>
    <mergeCell ref="A5:F5"/>
    <mergeCell ref="F6:F7"/>
    <mergeCell ref="A8:F8"/>
  </mergeCells>
  <dataValidations count="1">
    <dataValidation type="list" allowBlank="1" showInputMessage="1" showErrorMessage="1" sqref="B9:B10 B1:B7">
      <formula1>$B$1:$B$12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6" orientation="portrait" r:id="rId1"/>
  <headerFooter alignWithMargins="0">
    <oddFooter>&amp;C&amp;9Página &amp;P de &amp;N</oddFooter>
  </headerFooter>
  <rowBreaks count="3" manualBreakCount="3">
    <brk id="80" max="5" man="1"/>
    <brk id="112" max="5" man="1"/>
    <brk id="17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VILLA GUERRERO-LOTE 1</vt:lpstr>
      <vt:lpstr>'VILLA GUERRERO-LOTE 1'!Área_de_impresión</vt:lpstr>
      <vt:lpstr>'VILLA GUERRERO-LOTE 1'!Títulos_a_imprimir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Aysha Annette Piña Zarzuela</cp:lastModifiedBy>
  <cp:lastPrinted>2020-10-22T20:43:25Z</cp:lastPrinted>
  <dcterms:created xsi:type="dcterms:W3CDTF">2008-02-19T10:28:27Z</dcterms:created>
  <dcterms:modified xsi:type="dcterms:W3CDTF">2020-11-06T15:46:51Z</dcterms:modified>
</cp:coreProperties>
</file>