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bnitz.dominguez\Desktop\"/>
    </mc:Choice>
  </mc:AlternateContent>
  <bookViews>
    <workbookView xWindow="0" yWindow="2910" windowWidth="2295" windowHeight="1110" tabRatio="733"/>
  </bookViews>
  <sheets>
    <sheet name="LOMA DE LOS CHIVOS" sheetId="6" r:id="rId1"/>
  </sheets>
  <definedNames>
    <definedName name="_xlnm._FilterDatabase" localSheetId="0" hidden="1">'LOMA DE LOS CHIVOS'!$A$8:$F$176</definedName>
    <definedName name="_xlnm.Print_Area" localSheetId="0">'LOMA DE LOS CHIVOS'!$A$1:$F$200</definedName>
    <definedName name="_xlnm.Print_Titles" localSheetId="0">'LOMA DE LOS CHIVOS'!$1:$8</definedName>
  </definedNames>
  <calcPr calcId="162913"/>
</workbook>
</file>

<file path=xl/calcChain.xml><?xml version="1.0" encoding="utf-8"?>
<calcChain xmlns="http://schemas.openxmlformats.org/spreadsheetml/2006/main">
  <c r="F177" i="6" l="1"/>
  <c r="F178" i="6"/>
  <c r="F146" i="6" l="1"/>
  <c r="F147" i="6"/>
  <c r="F171" i="6" l="1"/>
  <c r="F170" i="6"/>
  <c r="F167" i="6"/>
  <c r="F166" i="6"/>
  <c r="F165" i="6"/>
  <c r="F164" i="6"/>
  <c r="F163" i="6"/>
  <c r="F160" i="6"/>
  <c r="F159" i="6"/>
  <c r="F158" i="6"/>
  <c r="F157" i="6"/>
  <c r="F156" i="6"/>
  <c r="F153" i="6"/>
  <c r="F172" i="6" l="1"/>
  <c r="C69" i="6" l="1"/>
  <c r="F176" i="6" l="1"/>
  <c r="F179" i="6" s="1"/>
  <c r="F57" i="6" l="1"/>
  <c r="F58" i="6"/>
  <c r="F59" i="6"/>
  <c r="F116" i="6"/>
  <c r="F117" i="6"/>
  <c r="F118" i="6"/>
  <c r="F137" i="6" l="1"/>
  <c r="F138" i="6"/>
  <c r="F141" i="6"/>
  <c r="F143" i="6"/>
  <c r="F111" i="6" l="1"/>
  <c r="F112" i="6"/>
  <c r="F113" i="6"/>
  <c r="F114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5" i="6" l="1"/>
  <c r="F45" i="6"/>
  <c r="F46" i="6"/>
  <c r="F47" i="6"/>
  <c r="F48" i="6"/>
  <c r="F49" i="6"/>
  <c r="F50" i="6"/>
  <c r="F51" i="6"/>
  <c r="F52" i="6"/>
  <c r="F41" i="6"/>
  <c r="F42" i="6"/>
  <c r="F43" i="6"/>
  <c r="F35" i="6"/>
  <c r="F36" i="6"/>
  <c r="F37" i="6"/>
  <c r="F38" i="6"/>
  <c r="F39" i="6"/>
  <c r="F145" i="6" l="1"/>
  <c r="F144" i="6"/>
  <c r="F139" i="6"/>
  <c r="F140" i="6" l="1"/>
  <c r="C98" i="6"/>
  <c r="F93" i="6"/>
  <c r="F89" i="6"/>
  <c r="F85" i="6"/>
  <c r="F80" i="6"/>
  <c r="F81" i="6"/>
  <c r="F84" i="6"/>
  <c r="F88" i="6"/>
  <c r="F91" i="6"/>
  <c r="F92" i="6"/>
  <c r="F96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2" i="6"/>
  <c r="F133" i="6"/>
  <c r="F134" i="6"/>
  <c r="F14" i="6"/>
  <c r="F18" i="6"/>
  <c r="F19" i="6"/>
  <c r="F20" i="6"/>
  <c r="F21" i="6"/>
  <c r="F131" i="6" l="1"/>
  <c r="F79" i="6"/>
  <c r="C97" i="6"/>
  <c r="F87" i="6"/>
  <c r="F94" i="6"/>
  <c r="F90" i="6"/>
  <c r="F98" i="6"/>
  <c r="F136" i="6"/>
  <c r="F86" i="6"/>
  <c r="F135" i="6"/>
  <c r="F97" i="6"/>
  <c r="F148" i="6" l="1"/>
  <c r="F15" i="6" l="1"/>
  <c r="F16" i="6" l="1"/>
  <c r="F17" i="6"/>
  <c r="F56" i="6"/>
  <c r="F55" i="6"/>
  <c r="F44" i="6" l="1"/>
  <c r="F40" i="6"/>
  <c r="F13" i="6" l="1"/>
  <c r="F63" i="6" l="1"/>
  <c r="F33" i="6"/>
  <c r="F30" i="6" l="1"/>
  <c r="F29" i="6"/>
  <c r="F12" i="6" l="1"/>
  <c r="C34" i="6"/>
  <c r="F31" i="6"/>
  <c r="F22" i="6" l="1"/>
  <c r="F34" i="6"/>
  <c r="F23" i="6"/>
  <c r="F72" i="6"/>
  <c r="F26" i="6"/>
  <c r="F68" i="6"/>
  <c r="F24" i="6"/>
  <c r="F61" i="6"/>
  <c r="F64" i="6"/>
  <c r="F25" i="6" l="1"/>
  <c r="F28" i="6"/>
  <c r="C73" i="6"/>
  <c r="F27" i="6"/>
  <c r="F65" i="6"/>
  <c r="F66" i="6"/>
  <c r="F73" i="6" l="1"/>
  <c r="C74" i="6"/>
  <c r="F67" i="6"/>
  <c r="F74" i="6" l="1"/>
  <c r="F70" i="6"/>
  <c r="F69" i="6"/>
  <c r="F174" i="6"/>
  <c r="F75" i="6" l="1"/>
  <c r="F181" i="6" s="1"/>
  <c r="F192" i="6" s="1"/>
  <c r="F182" i="6" l="1"/>
  <c r="F193" i="6" s="1"/>
  <c r="F195" i="6" l="1"/>
  <c r="F189" i="6"/>
  <c r="F191" i="6"/>
  <c r="F186" i="6"/>
  <c r="F188" i="6"/>
  <c r="F194" i="6"/>
  <c r="F187" i="6"/>
  <c r="F185" i="6"/>
  <c r="F190" i="6"/>
  <c r="F196" i="6" l="1"/>
  <c r="F198" i="6" s="1"/>
</calcChain>
</file>

<file path=xl/sharedStrings.xml><?xml version="1.0" encoding="utf-8"?>
<sst xmlns="http://schemas.openxmlformats.org/spreadsheetml/2006/main" count="274" uniqueCount="160">
  <si>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</si>
  <si>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</si>
  <si>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</si>
  <si>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</si>
  <si>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</si>
  <si>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</si>
  <si>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</si>
  <si>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</si>
  <si>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</si>
  <si>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</si>
  <si>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</si>
  <si>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</si>
  <si>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</si>
  <si>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</si>
  <si>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</si>
  <si>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</si>
  <si>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</si>
  <si>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</si>
  <si>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</si>
  <si>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</si>
  <si>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</si>
  <si>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</si>
  <si>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</si>
  <si>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 xml:space="preserve">EXCAVACION MATERIAL COMPACTO C/EQUIPO </t>
  </si>
  <si>
    <t xml:space="preserve">IMPRIMACCION SENCILLA </t>
  </si>
  <si>
    <t>M3/KM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</si>
  <si>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</si>
  <si>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</si>
  <si>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</si>
  <si>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</si>
  <si>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</si>
  <si>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</si>
  <si>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</si>
  <si>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</si>
  <si>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</si>
  <si>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OPERACION Y MANTENIMIENTO INAPA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</si>
  <si>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</si>
  <si>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</si>
  <si>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</si>
  <si>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</si>
  <si>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</si>
  <si>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</si>
  <si>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</si>
  <si>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</si>
  <si>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</si>
  <si>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</si>
  <si>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</si>
  <si>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</si>
  <si>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</si>
  <si>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</si>
  <si>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</si>
  <si>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</si>
  <si>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</si>
  <si>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</si>
  <si>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</si>
  <si>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</si>
  <si>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</si>
  <si>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NIVELACION EN ZANJA </t>
  </si>
  <si>
    <t>Zona : VI</t>
  </si>
  <si>
    <t xml:space="preserve">LINEA DE CONDUCCION </t>
  </si>
  <si>
    <t>PRUEBAS HIDROSTATICAS EN TUBERIAS DE</t>
  </si>
  <si>
    <t>RELLENO COMPACTADO C/COMPACTADOR MECANICO EN CAPA DE 0.20M. DE ESPESOR</t>
  </si>
  <si>
    <t>SUMINISTRO  DE MATERIAL PARA BASE</t>
  </si>
  <si>
    <t xml:space="preserve">BOTE DE MATERIAL CON CAMION D= 5 KM (INCLUYE ESPARCIMIENTO) </t>
  </si>
  <si>
    <t xml:space="preserve">Ubicación: PROV. EL SEIBO </t>
  </si>
  <si>
    <t>A</t>
  </si>
  <si>
    <t xml:space="preserve">ANCLAJE PARA PIEZAS SEGÚN DETALLE </t>
  </si>
  <si>
    <t xml:space="preserve">JUNTA MECANICA TIPO DRESSER DE Ø6" 150 PSI </t>
  </si>
  <si>
    <t>3.1.1</t>
  </si>
  <si>
    <t>3.1.2</t>
  </si>
  <si>
    <t>SUMINISTRO Y COLOCACION ASIENTO DE ARENA (INCLUYE ACARREO INTERNO)</t>
  </si>
  <si>
    <t>DE Ø 6"  PVC SDR-26  C/ J.G.+3% PERDIDA</t>
  </si>
  <si>
    <t>DE Ø 6"  PVC SDR-26  C/ J.G. + 3% PÉRDIDA POR CAMPANA</t>
  </si>
  <si>
    <t>COLOCACION DE TUBERIA</t>
  </si>
  <si>
    <t>SUMINISTRO DE TUBERIA</t>
  </si>
  <si>
    <t xml:space="preserve">CODO 6" X 70° ACERO SCH-40 C/PROTECCION ANTICORROSIVA </t>
  </si>
  <si>
    <t xml:space="preserve">CODO 6" X 80° ACERO SCH-40 C/PROTECCION ANTICORROSIVA </t>
  </si>
  <si>
    <t xml:space="preserve">CODO 6" X 15° ACERO SCH-40 C/PROTECCION ANTICORROSIVA </t>
  </si>
  <si>
    <t xml:space="preserve">TEE 6" X 4" ACERO SCH-40 C/PROTECCION ANTICORROSIVA </t>
  </si>
  <si>
    <t xml:space="preserve">TEE 6" X 3" ACERO SCH-40 C/PROTECCION ANTICORROSIVA </t>
  </si>
  <si>
    <t xml:space="preserve">JUNTA MECANICA TIPO DRESSER DE Ø4" 150 PSI </t>
  </si>
  <si>
    <t xml:space="preserve">JUNTA MECANICA TIPO DRESSER DE Ø3" 150 PSI </t>
  </si>
  <si>
    <t>SUMINISTRO Y COLOCACIÓN DE VÁLVULAS</t>
  </si>
  <si>
    <t>SUMINISTRO Y COLOCACIÓN DE PIEZAS ESPECIALES</t>
  </si>
  <si>
    <t>CAJA TELESCOPICA P/VALVULAS (INCL. BASE Y TAPA DE H.S.)</t>
  </si>
  <si>
    <t>SUB-TOTAL A</t>
  </si>
  <si>
    <t>B</t>
  </si>
  <si>
    <t>DE Ø 4"  PVC SDR-26  C/ J.G. +2% PÉRDIDA POR CAMPANA</t>
  </si>
  <si>
    <t>DE Ø 3"  PVC SDR-26  C/ J.G. + 2% PÉRDIDA POR CAMPANA</t>
  </si>
  <si>
    <t>SUB-TOTAL  B</t>
  </si>
  <si>
    <t>EXCAVACION CON CLASIFICACION: (871.89 M3)</t>
  </si>
  <si>
    <t>SUMINISTRO DE MATERIAL DE MINA</t>
  </si>
  <si>
    <t xml:space="preserve">CODO 6" X 35° ACERO SCH-40 C/PROTECCION ANTICORROSIVA </t>
  </si>
  <si>
    <t xml:space="preserve">CODO 6" X 55° ACERO SCH-40 C/PROTECCION ANTICORROSIVA </t>
  </si>
  <si>
    <t xml:space="preserve">CODO 6" X 45° ACERO SCH-40 C/PROTECCION ANTICORROSIVA </t>
  </si>
  <si>
    <t xml:space="preserve">CODO 6" X 22° ACERO SCH-40 C/PROTECCION ANTICORROSIVA </t>
  </si>
  <si>
    <t xml:space="preserve">CODO 6" X 90° ACERO SCH-40 C/PROTECCION ANTICORROSIVA </t>
  </si>
  <si>
    <t xml:space="preserve">CODO 6" X 20° ACERO SCH-40 C/PROTECCION ANTICORROSIVA </t>
  </si>
  <si>
    <t xml:space="preserve">REDUCCIÓN 6" X 3" ACERO SCH-40 C/PROTECCION ANTICORROSIVA </t>
  </si>
  <si>
    <t xml:space="preserve">CORTE DE 2"  </t>
  </si>
  <si>
    <t xml:space="preserve">EXTRACCION CARPETA ASFALTICA  </t>
  </si>
  <si>
    <t xml:space="preserve">BOTE DE MATERIAL DEMOLIDO C/CAMION D= 5 KM (INCLUYE ESPARCIMIEMTO Y CARGUIO EN BOTADERO) </t>
  </si>
  <si>
    <t xml:space="preserve">LIMPIEZA CONTINUA Y  FINAL (OBREROS, CAMION  Y HERRAMIENTAS MENORES) </t>
  </si>
  <si>
    <t xml:space="preserve">CODO 4" X 90° ACERO SCH-80 C/PROTECCION ANTICORROSIVA </t>
  </si>
  <si>
    <t xml:space="preserve">REDUCCIÓN 4" X 3" ACERO SCH-80 C/PROTECCION ANTICORROSIVA </t>
  </si>
  <si>
    <t xml:space="preserve">TEE 4" X 3" ACERO SCH-80 C/PROTECCION ANTICORROSIVA </t>
  </si>
  <si>
    <t xml:space="preserve">TEE 4" X 4" ACERO SCH-80 C/PROTECCION ANTICORROSIVA </t>
  </si>
  <si>
    <t xml:space="preserve">CRUZ 4" X 4" ACERO SCH-80 C/PROTECCION ANTICORROSIVA </t>
  </si>
  <si>
    <t xml:space="preserve">TAPON DE Ø3" ACERO SCH-80 C/PROTECCION ANTICORROSIVA </t>
  </si>
  <si>
    <t>CORTE CARPETA ASFALTICA  L=300 M</t>
  </si>
  <si>
    <t xml:space="preserve">CODO 3" X 25° ACERO SCH-80 C/PROTECCION ANTICORROSIVA </t>
  </si>
  <si>
    <t>DIA</t>
  </si>
  <si>
    <t>D</t>
  </si>
  <si>
    <t>SUB-TOTAL D</t>
  </si>
  <si>
    <t>CONTEN</t>
  </si>
  <si>
    <t>REPOSICION DE:</t>
  </si>
  <si>
    <t>ACERA DE 0.80 M</t>
  </si>
  <si>
    <t>PAVIMENTO 300 M</t>
  </si>
  <si>
    <t>BOTE DE MATERIAL DEMOLIDO CON CAMION D=5 KM</t>
  </si>
  <si>
    <t>MEDIDA DE COMPENSACION AMBIENTAL</t>
  </si>
  <si>
    <t xml:space="preserve">SUMINISTRO Y COLOCACION ASIENTO DE ARENA </t>
  </si>
  <si>
    <t xml:space="preserve"> ITBIS A HONORARIOS PROFESIONALES (LEY 07-2007)</t>
  </si>
  <si>
    <t>REPOSICION Y COLOCACION DE  ASFALTO 2" (INCLUYE RIEGO DE ADHERENCIA)</t>
  </si>
  <si>
    <t>TRANSPORTE DE ASFALTO DISTANCIA APROXIMADA 10 KM</t>
  </si>
  <si>
    <t>EXCAVACION CON CLASIFICACION (1,243.22) M3</t>
  </si>
  <si>
    <t xml:space="preserve">MATERIAL COMPACTO C/EQUIPO 70% </t>
  </si>
  <si>
    <t xml:space="preserve">MATERIAL ROCA DURA C/EQUIPO 30% (INCLUYE EXTRACCION DE ROCA)  </t>
  </si>
  <si>
    <t>REPARACION DE SERVICIOS EXISTENTES</t>
  </si>
  <si>
    <t>USO BOMBAS DE ACHIQUE</t>
  </si>
  <si>
    <t>ACHIQUE Ø3" (5,5 HP)</t>
  </si>
  <si>
    <t>HR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</si>
  <si>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</si>
  <si>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</si>
  <si>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</si>
  <si>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</si>
  <si>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</si>
  <si>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</si>
  <si>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</si>
  <si>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</si>
  <si>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</si>
  <si>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</si>
  <si>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</si>
  <si>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</si>
  <si>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 xml:space="preserve">MANO DE OBRA </t>
  </si>
  <si>
    <t>MAESTRO PLOMERO (1H)</t>
  </si>
  <si>
    <t>PEON (2H)</t>
  </si>
  <si>
    <t>C</t>
  </si>
  <si>
    <t>SUB-TOTAL C</t>
  </si>
  <si>
    <t xml:space="preserve">DEMOLICION DE: </t>
  </si>
  <si>
    <t>LIMPIEZA FINAL</t>
  </si>
  <si>
    <t xml:space="preserve">HIDRANTE Ø6" X 4" PLATILLADO (COLOCADO EN TUBERIA DE Ø6") </t>
  </si>
  <si>
    <t xml:space="preserve">HIDRANTE Ø6" X 4" PLATILLADO (COLOCADO EN TUBERIA DE Ø4") </t>
  </si>
  <si>
    <t xml:space="preserve">VALVULA DE COMPUERTA Ø6" H.F. PLATILLADA COMPLETA 150 PSI  (INCL. VALVULA PLATILLADA, TORNILLOS,  JUNTA DE GOMA,  NIPLE PLATILLADO, JUNTA MECANICA TIPO DRESSER ) </t>
  </si>
  <si>
    <t xml:space="preserve">VALVULA DE COMPUERTA Ø4" H.F. PLATILLADA COMPLETA 150 PSI  (INCL. VALVULA PLATILLADA, TORNILLOS,  JUNTA DE GOMA,  NIPLE PLATILLADO, JUNTA MECANICA TIPO DRESSER ) </t>
  </si>
  <si>
    <t xml:space="preserve">VALVULA DE COMPUERTA Ø3" H.F. PLATILLADA COMPLETA 150 PSI  (INCL. VALVULA PLATILLADA, TORNILLOS,  JUNTA DE GOMA,  NIPLE PLATILLADO, JUNTA MECANICA TIPO DRESSER ) </t>
  </si>
  <si>
    <t xml:space="preserve">REDES DE DISTRIBUCION </t>
  </si>
  <si>
    <t xml:space="preserve">BOTE DE MATERIAL CON CAMION D= 5 KM (INCLUYE ESPARCIMIENTO EN BOTADERO) </t>
  </si>
  <si>
    <t xml:space="preserve">BOTE DE MATERIAL CON CAMION D= 5 KM (INCLUYE EXPARCIMIENTO EN BOTADERO) </t>
  </si>
  <si>
    <t>ACOMETIDAS URBANAS Ø3" (300 UNIDADES)</t>
  </si>
  <si>
    <t>Obra: AMPLIACIÓN REDES ACUEDUCTO EL SEIBO, LÍNEA DE CONDUCCIÓN Y REDES LOMA DEL CHIVO (SECTOR COLINAS DON GUILLERMO) COMPRENDIDA ENTRE LOS NUDOS 1, 13, 19, 21 Y 23 (LOTE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</si>
</sst>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#."/>
    <numFmt numFmtId="179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</cellStyleXfs>
  <cellXfs count="282">
    <xf numFmtId="0" fontId="0" fillId="0" borderId="0" xfId="0"/>
    <xf numFmtId="43" fontId="2" fillId="3" borderId="0" xfId="37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7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174" fontId="3" fillId="3" borderId="1" xfId="0" applyNumberFormat="1" applyFont="1" applyFill="1" applyBorder="1" applyAlignment="1" applyProtection="1">
      <alignment horizontal="right" vertical="center" wrapText="1"/>
    </xf>
    <xf numFmtId="175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5" fontId="3" fillId="3" borderId="1" xfId="38" applyNumberFormat="1" applyFont="1" applyFill="1" applyBorder="1" applyAlignment="1" applyProtection="1">
      <alignment horizontal="right" vertical="center"/>
    </xf>
    <xf numFmtId="174" fontId="3" fillId="3" borderId="1" xfId="0" applyNumberFormat="1" applyFont="1" applyFill="1" applyBorder="1" applyAlignment="1" applyProtection="1">
      <alignment horizontal="right" vertical="center"/>
    </xf>
    <xf numFmtId="4" fontId="2" fillId="3" borderId="1" xfId="15" applyNumberFormat="1" applyFont="1" applyFill="1" applyBorder="1" applyAlignment="1" applyProtection="1">
      <alignment horizontal="right" vertical="center" wrapText="1"/>
    </xf>
    <xf numFmtId="175" fontId="2" fillId="3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175" fontId="2" fillId="3" borderId="1" xfId="38" applyNumberFormat="1" applyFont="1" applyFill="1" applyBorder="1" applyAlignment="1" applyProtection="1">
      <alignment horizontal="right" vertical="top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" fontId="13" fillId="3" borderId="1" xfId="15" applyNumberFormat="1" applyFont="1" applyFill="1" applyBorder="1" applyAlignment="1" applyProtection="1">
      <alignment horizontal="right" vertical="center" wrapText="1"/>
      <protection locked="0"/>
    </xf>
    <xf numFmtId="0" fontId="13" fillId="3" borderId="0" xfId="0" applyFont="1" applyFill="1" applyBorder="1"/>
    <xf numFmtId="0" fontId="2" fillId="3" borderId="1" xfId="0" applyFont="1" applyFill="1" applyBorder="1"/>
    <xf numFmtId="0" fontId="2" fillId="3" borderId="0" xfId="0" applyFont="1" applyFill="1" applyBorder="1"/>
    <xf numFmtId="43" fontId="2" fillId="3" borderId="1" xfId="37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right" vertical="top"/>
    </xf>
    <xf numFmtId="0" fontId="0" fillId="4" borderId="0" xfId="0" applyFill="1"/>
    <xf numFmtId="175" fontId="2" fillId="3" borderId="1" xfId="0" applyNumberFormat="1" applyFont="1" applyFill="1" applyBorder="1" applyAlignment="1" applyProtection="1">
      <alignment horizontal="right" vertical="top"/>
    </xf>
    <xf numFmtId="177" fontId="2" fillId="3" borderId="1" xfId="0" applyNumberFormat="1" applyFont="1" applyFill="1" applyBorder="1" applyAlignment="1" applyProtection="1">
      <alignment horizontal="right" vertical="top"/>
    </xf>
    <xf numFmtId="4" fontId="2" fillId="3" borderId="1" xfId="15" applyNumberFormat="1" applyFont="1" applyFill="1" applyBorder="1" applyAlignment="1" applyProtection="1">
      <alignment horizontal="right" vertical="center" wrapText="1"/>
      <protection locked="0"/>
    </xf>
    <xf numFmtId="4" fontId="13" fillId="3" borderId="1" xfId="0" applyNumberFormat="1" applyFont="1" applyFill="1" applyBorder="1" applyProtection="1">
      <protection locked="0"/>
    </xf>
    <xf numFmtId="39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7" applyNumberFormat="1" applyFont="1" applyFill="1" applyBorder="1" applyAlignment="1" applyProtection="1">
      <protection locked="0"/>
    </xf>
    <xf numFmtId="4" fontId="2" fillId="3" borderId="1" xfId="36" applyNumberFormat="1" applyFont="1" applyFill="1" applyBorder="1" applyAlignment="1" applyProtection="1">
      <alignment horizontal="right" wrapText="1"/>
      <protection locked="0"/>
    </xf>
    <xf numFmtId="4" fontId="2" fillId="3" borderId="1" xfId="7" applyNumberFormat="1" applyFont="1" applyFill="1" applyBorder="1" applyAlignment="1" applyProtection="1">
      <alignment vertical="center"/>
      <protection locked="0"/>
    </xf>
    <xf numFmtId="4" fontId="2" fillId="3" borderId="1" xfId="36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39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3" borderId="1" xfId="37" applyFont="1" applyFill="1" applyBorder="1" applyAlignment="1" applyProtection="1">
      <alignment horizontal="right" vertical="center" wrapText="1"/>
      <protection locked="0"/>
    </xf>
    <xf numFmtId="43" fontId="2" fillId="3" borderId="1" xfId="37" applyFont="1" applyFill="1" applyBorder="1" applyAlignment="1" applyProtection="1">
      <alignment horizontal="right"/>
      <protection locked="0"/>
    </xf>
    <xf numFmtId="173" fontId="2" fillId="3" borderId="1" xfId="15" applyNumberFormat="1" applyFont="1" applyFill="1" applyBorder="1" applyAlignment="1" applyProtection="1">
      <alignment horizontal="right" vertical="top" wrapText="1"/>
      <protection locked="0"/>
    </xf>
    <xf numFmtId="173" fontId="3" fillId="3" borderId="1" xfId="15" applyNumberFormat="1" applyFont="1" applyFill="1" applyBorder="1" applyAlignment="1" applyProtection="1">
      <alignment horizontal="right" vertical="top" wrapText="1"/>
      <protection locked="0"/>
    </xf>
    <xf numFmtId="175" fontId="2" fillId="5" borderId="1" xfId="0" applyNumberFormat="1" applyFont="1" applyFill="1" applyBorder="1" applyAlignment="1" applyProtection="1">
      <alignment horizontal="right" vertical="top"/>
    </xf>
    <xf numFmtId="174" fontId="2" fillId="3" borderId="1" xfId="0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 applyAlignment="1" applyProtection="1">
      <alignment horizontal="right" wrapText="1"/>
      <protection locked="0"/>
    </xf>
    <xf numFmtId="173" fontId="2" fillId="3" borderId="5" xfId="15" applyNumberFormat="1" applyFont="1" applyFill="1" applyBorder="1" applyAlignment="1" applyProtection="1">
      <alignment horizontal="right" vertical="top" wrapText="1"/>
      <protection locked="0"/>
    </xf>
    <xf numFmtId="0" fontId="3" fillId="3" borderId="0" xfId="0" applyFont="1" applyFill="1" applyBorder="1" applyAlignment="1">
      <alignment horizontal="center" vertical="top"/>
    </xf>
    <xf numFmtId="0" fontId="7" fillId="3" borderId="2" xfId="0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center" vertical="center"/>
    </xf>
    <xf numFmtId="4" fontId="7" fillId="3" borderId="2" xfId="0" applyNumberFormat="1" applyFont="1" applyFill="1" applyBorder="1" applyAlignment="1" applyProtection="1">
      <alignment horizontal="right" wrapText="1"/>
    </xf>
    <xf numFmtId="4" fontId="7" fillId="3" borderId="2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vertical="center" wrapText="1"/>
    </xf>
    <xf numFmtId="43" fontId="2" fillId="3" borderId="1" xfId="37" applyFont="1" applyFill="1" applyBorder="1" applyAlignment="1" applyProtection="1">
      <alignment horizontal="center" vertical="center" wrapText="1"/>
    </xf>
    <xf numFmtId="43" fontId="6" fillId="3" borderId="1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/>
    <xf numFmtId="37" fontId="3" fillId="3" borderId="1" xfId="46" applyNumberFormat="1" applyFont="1" applyFill="1" applyBorder="1" applyAlignment="1" applyProtection="1">
      <alignment horizontal="right" vertical="top"/>
    </xf>
    <xf numFmtId="0" fontId="3" fillId="3" borderId="0" xfId="46" applyFont="1" applyFill="1" applyBorder="1" applyAlignment="1" applyProtection="1">
      <alignment horizontal="left" wrapText="1"/>
    </xf>
    <xf numFmtId="43" fontId="2" fillId="3" borderId="4" xfId="37" applyFont="1" applyFill="1" applyBorder="1" applyAlignment="1" applyProtection="1">
      <alignment vertical="top"/>
    </xf>
    <xf numFmtId="43" fontId="2" fillId="3" borderId="4" xfId="37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right"/>
    </xf>
    <xf numFmtId="0" fontId="2" fillId="3" borderId="4" xfId="46" applyFont="1" applyFill="1" applyBorder="1" applyAlignment="1" applyProtection="1">
      <alignment horizontal="left"/>
    </xf>
    <xf numFmtId="43" fontId="2" fillId="3" borderId="4" xfId="37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right" vertical="center"/>
    </xf>
    <xf numFmtId="0" fontId="2" fillId="3" borderId="4" xfId="46" applyFont="1" applyFill="1" applyBorder="1" applyAlignment="1" applyProtection="1">
      <alignment horizontal="left" wrapText="1"/>
    </xf>
    <xf numFmtId="43" fontId="2" fillId="3" borderId="4" xfId="37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right" vertical="top" wrapText="1"/>
    </xf>
    <xf numFmtId="0" fontId="6" fillId="3" borderId="1" xfId="0" applyNumberFormat="1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justify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4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vertical="top" wrapText="1"/>
    </xf>
    <xf numFmtId="0" fontId="7" fillId="3" borderId="1" xfId="0" applyFont="1" applyFill="1" applyBorder="1" applyAlignment="1" applyProtection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 wrapText="1"/>
    </xf>
    <xf numFmtId="0" fontId="3" fillId="3" borderId="1" xfId="40" applyFont="1" applyFill="1" applyBorder="1" applyAlignment="1" applyProtection="1">
      <alignment horizontal="left" vertical="top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top" wrapText="1"/>
    </xf>
    <xf numFmtId="43" fontId="2" fillId="3" borderId="1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vertical="top" wrapText="1"/>
    </xf>
    <xf numFmtId="43" fontId="2" fillId="3" borderId="5" xfId="37" applyFont="1" applyFill="1" applyBorder="1" applyAlignment="1" applyProtection="1">
      <alignment horizontal="center" vertical="center" wrapText="1"/>
    </xf>
    <xf numFmtId="43" fontId="2" fillId="3" borderId="5" xfId="0" applyNumberFormat="1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right" vertical="top"/>
    </xf>
    <xf numFmtId="0" fontId="2" fillId="3" borderId="1" xfId="44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right" vertical="top"/>
    </xf>
    <xf numFmtId="0" fontId="7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Font="1" applyFill="1" applyBorder="1" applyProtection="1"/>
    <xf numFmtId="4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right" vertical="top" wrapText="1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16" applyFont="1" applyFill="1" applyBorder="1" applyAlignment="1" applyProtection="1">
      <alignment vertical="top" wrapText="1"/>
    </xf>
    <xf numFmtId="4" fontId="2" fillId="3" borderId="1" xfId="16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1" fontId="2" fillId="3" borderId="1" xfId="0" applyNumberFormat="1" applyFont="1" applyFill="1" applyBorder="1" applyAlignment="1" applyProtection="1">
      <alignment vertical="top"/>
    </xf>
    <xf numFmtId="0" fontId="2" fillId="3" borderId="1" xfId="0" applyNumberFormat="1" applyFont="1" applyFill="1" applyBorder="1" applyAlignment="1" applyProtection="1">
      <alignment vertical="top"/>
    </xf>
    <xf numFmtId="39" fontId="2" fillId="3" borderId="1" xfId="42" applyFont="1" applyFill="1" applyBorder="1" applyAlignment="1" applyProtection="1">
      <alignment horizontal="left" vertical="top" wrapText="1"/>
    </xf>
    <xf numFmtId="0" fontId="7" fillId="4" borderId="5" xfId="0" applyFont="1" applyFill="1" applyBorder="1" applyAlignment="1" applyProtection="1">
      <alignment horizontal="right" vertical="center"/>
    </xf>
    <xf numFmtId="0" fontId="7" fillId="4" borderId="5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/>
    <xf numFmtId="4" fontId="6" fillId="3" borderId="1" xfId="0" applyNumberFormat="1" applyFont="1" applyFill="1" applyBorder="1" applyAlignment="1" applyProtection="1">
      <alignment vertical="center"/>
    </xf>
    <xf numFmtId="4" fontId="6" fillId="3" borderId="1" xfId="0" applyNumberFormat="1" applyFont="1" applyFill="1" applyBorder="1" applyAlignment="1" applyProtection="1">
      <alignment horizontal="right"/>
    </xf>
    <xf numFmtId="4" fontId="6" fillId="3" borderId="1" xfId="0" applyNumberFormat="1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4" fontId="2" fillId="3" borderId="1" xfId="0" applyNumberFormat="1" applyFont="1" applyFill="1" applyBorder="1" applyAlignment="1" applyProtection="1">
      <alignment vertical="center"/>
    </xf>
    <xf numFmtId="43" fontId="2" fillId="3" borderId="1" xfId="0" applyNumberFormat="1" applyFont="1" applyFill="1" applyBorder="1" applyAlignment="1" applyProtection="1">
      <alignment horizontal="center"/>
    </xf>
    <xf numFmtId="2" fontId="6" fillId="3" borderId="5" xfId="0" applyNumberFormat="1" applyFont="1" applyFill="1" applyBorder="1" applyAlignment="1" applyProtection="1">
      <alignment horizontal="right" vertical="center" wrapText="1"/>
    </xf>
    <xf numFmtId="4" fontId="2" fillId="3" borderId="5" xfId="0" applyNumberFormat="1" applyFont="1" applyFill="1" applyBorder="1" applyAlignment="1" applyProtection="1">
      <alignment vertical="center"/>
    </xf>
    <xf numFmtId="43" fontId="2" fillId="3" borderId="5" xfId="0" applyNumberFormat="1" applyFont="1" applyFill="1" applyBorder="1" applyAlignment="1" applyProtection="1">
      <alignment horizontal="center"/>
    </xf>
    <xf numFmtId="2" fontId="6" fillId="3" borderId="1" xfId="0" applyNumberFormat="1" applyFont="1" applyFill="1" applyBorder="1" applyAlignment="1" applyProtection="1">
      <alignment horizontal="right" vertical="center" wrapText="1"/>
    </xf>
    <xf numFmtId="4" fontId="2" fillId="3" borderId="1" xfId="15" applyNumberFormat="1" applyFont="1" applyFill="1" applyBorder="1" applyAlignment="1" applyProtection="1">
      <alignment horizontal="center" vertical="center"/>
    </xf>
    <xf numFmtId="4" fontId="0" fillId="3" borderId="0" xfId="0" applyNumberFormat="1" applyFill="1" applyProtection="1"/>
    <xf numFmtId="173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41" applyFont="1" applyFill="1" applyBorder="1" applyAlignment="1" applyProtection="1">
      <alignment vertical="top" wrapText="1"/>
    </xf>
    <xf numFmtId="49" fontId="3" fillId="3" borderId="1" xfId="25" applyNumberFormat="1" applyFont="1" applyFill="1" applyBorder="1" applyAlignment="1" applyProtection="1">
      <alignment vertical="top" wrapText="1"/>
    </xf>
    <xf numFmtId="4" fontId="6" fillId="3" borderId="1" xfId="0" applyNumberFormat="1" applyFont="1" applyFill="1" applyBorder="1" applyAlignment="1" applyProtection="1">
      <alignment vertical="top"/>
    </xf>
    <xf numFmtId="4" fontId="6" fillId="3" borderId="1" xfId="0" applyNumberFormat="1" applyFont="1" applyFill="1" applyBorder="1" applyAlignment="1" applyProtection="1">
      <alignment horizontal="center" vertical="top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/>
    <xf numFmtId="49" fontId="2" fillId="3" borderId="1" xfId="27" applyNumberFormat="1" applyFont="1" applyFill="1" applyBorder="1" applyAlignment="1" applyProtection="1">
      <alignment horizontal="right" vertical="center"/>
    </xf>
    <xf numFmtId="49" fontId="3" fillId="3" borderId="1" xfId="27" applyNumberFormat="1" applyFont="1" applyFill="1" applyBorder="1" applyAlignment="1" applyProtection="1">
      <alignment horizontal="center" vertical="top" wrapText="1"/>
    </xf>
    <xf numFmtId="173" fontId="2" fillId="3" borderId="1" xfId="27" applyNumberFormat="1" applyFont="1" applyFill="1" applyBorder="1" applyAlignment="1" applyProtection="1">
      <alignment horizontal="center" vertical="top"/>
    </xf>
    <xf numFmtId="4" fontId="2" fillId="3" borderId="1" xfId="27" applyNumberFormat="1" applyFont="1" applyFill="1" applyBorder="1" applyAlignment="1" applyProtection="1">
      <alignment horizontal="center" vertical="top"/>
    </xf>
    <xf numFmtId="0" fontId="17" fillId="3" borderId="1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vertical="top"/>
    </xf>
    <xf numFmtId="4" fontId="2" fillId="3" borderId="1" xfId="0" applyNumberFormat="1" applyFont="1" applyFill="1" applyBorder="1" applyAlignment="1" applyProtection="1">
      <alignment vertical="top"/>
    </xf>
    <xf numFmtId="4" fontId="2" fillId="3" borderId="1" xfId="0" applyNumberFormat="1" applyFont="1" applyFill="1" applyBorder="1" applyAlignment="1" applyProtection="1">
      <alignment horizontal="center" vertical="top"/>
    </xf>
    <xf numFmtId="0" fontId="16" fillId="3" borderId="1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vertical="top"/>
    </xf>
    <xf numFmtId="0" fontId="3" fillId="3" borderId="1" xfId="30" applyNumberFormat="1" applyFont="1" applyFill="1" applyBorder="1" applyAlignment="1" applyProtection="1">
      <alignment horizontal="right" vertical="top"/>
    </xf>
    <xf numFmtId="0" fontId="3" fillId="3" borderId="1" xfId="30" applyFont="1" applyFill="1" applyBorder="1" applyAlignment="1" applyProtection="1">
      <alignment vertical="top" wrapText="1"/>
    </xf>
    <xf numFmtId="4" fontId="2" fillId="3" borderId="1" xfId="30" applyNumberFormat="1" applyFont="1" applyFill="1" applyBorder="1" applyAlignment="1" applyProtection="1">
      <alignment vertical="top"/>
    </xf>
    <xf numFmtId="4" fontId="2" fillId="3" borderId="1" xfId="3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vertical="top" wrapText="1"/>
    </xf>
    <xf numFmtId="4" fontId="2" fillId="3" borderId="1" xfId="0" applyNumberFormat="1" applyFont="1" applyFill="1" applyBorder="1" applyAlignment="1" applyProtection="1">
      <alignment horizontal="right" vertical="top"/>
    </xf>
    <xf numFmtId="174" fontId="3" fillId="3" borderId="1" xfId="0" applyNumberFormat="1" applyFont="1" applyFill="1" applyBorder="1" applyAlignment="1" applyProtection="1">
      <alignment horizontal="right" vertical="top"/>
    </xf>
    <xf numFmtId="0" fontId="3" fillId="3" borderId="1" xfId="0" applyNumberFormat="1" applyFont="1" applyFill="1" applyBorder="1" applyAlignment="1" applyProtection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/>
    </xf>
    <xf numFmtId="4" fontId="3" fillId="3" borderId="1" xfId="0" applyNumberFormat="1" applyFont="1" applyFill="1" applyBorder="1" applyAlignment="1" applyProtection="1">
      <alignment horizontal="center" vertical="top"/>
    </xf>
    <xf numFmtId="175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NumberFormat="1" applyFont="1" applyFill="1" applyBorder="1" applyAlignment="1" applyProtection="1">
      <alignment vertical="top" wrapText="1"/>
    </xf>
    <xf numFmtId="4" fontId="2" fillId="3" borderId="5" xfId="0" applyNumberFormat="1" applyFont="1" applyFill="1" applyBorder="1" applyAlignment="1" applyProtection="1">
      <alignment horizontal="right" vertical="top"/>
    </xf>
    <xf numFmtId="4" fontId="2" fillId="3" borderId="5" xfId="0" applyNumberFormat="1" applyFont="1" applyFill="1" applyBorder="1" applyAlignment="1" applyProtection="1">
      <alignment horizontal="center" vertical="top"/>
    </xf>
    <xf numFmtId="0" fontId="3" fillId="5" borderId="1" xfId="40" applyFont="1" applyFill="1" applyBorder="1" applyAlignment="1" applyProtection="1">
      <alignment horizontal="center" vertical="top" wrapText="1"/>
    </xf>
    <xf numFmtId="4" fontId="6" fillId="5" borderId="1" xfId="15" applyNumberFormat="1" applyFont="1" applyFill="1" applyBorder="1" applyAlignment="1" applyProtection="1">
      <alignment horizontal="right" vertical="top" wrapText="1"/>
    </xf>
    <xf numFmtId="4" fontId="6" fillId="5" borderId="1" xfId="15" applyNumberFormat="1" applyFont="1" applyFill="1" applyBorder="1" applyAlignment="1" applyProtection="1">
      <alignment horizontal="center" vertical="top"/>
    </xf>
    <xf numFmtId="0" fontId="3" fillId="3" borderId="1" xfId="40" applyFont="1" applyFill="1" applyBorder="1" applyAlignment="1" applyProtection="1">
      <alignment horizontal="center" vertical="top" wrapText="1"/>
    </xf>
    <xf numFmtId="4" fontId="6" fillId="3" borderId="1" xfId="15" applyNumberFormat="1" applyFont="1" applyFill="1" applyBorder="1" applyAlignment="1" applyProtection="1">
      <alignment horizontal="right" vertical="top" wrapText="1"/>
    </xf>
    <xf numFmtId="4" fontId="6" fillId="3" borderId="1" xfId="15" applyNumberFormat="1" applyFont="1" applyFill="1" applyBorder="1" applyAlignment="1" applyProtection="1">
      <alignment horizontal="center" vertical="top"/>
    </xf>
    <xf numFmtId="0" fontId="3" fillId="3" borderId="1" xfId="30" applyNumberFormat="1" applyFont="1" applyFill="1" applyBorder="1" applyAlignment="1" applyProtection="1">
      <alignment horizontal="right" vertical="center" wrapText="1"/>
    </xf>
    <xf numFmtId="4" fontId="2" fillId="3" borderId="1" xfId="30" applyNumberFormat="1" applyFont="1" applyFill="1" applyBorder="1" applyAlignment="1" applyProtection="1">
      <alignment horizontal="right" vertical="top" wrapText="1"/>
    </xf>
    <xf numFmtId="4" fontId="2" fillId="3" borderId="1" xfId="30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top" wrapText="1"/>
    </xf>
    <xf numFmtId="0" fontId="2" fillId="3" borderId="1" xfId="30" applyFont="1" applyFill="1" applyBorder="1" applyAlignment="1" applyProtection="1">
      <alignment vertical="top" wrapText="1"/>
    </xf>
    <xf numFmtId="4" fontId="12" fillId="3" borderId="1" xfId="30" applyNumberFormat="1" applyFont="1" applyFill="1" applyBorder="1" applyAlignment="1" applyProtection="1">
      <alignment horizontal="center" vertical="center" wrapText="1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</xf>
    <xf numFmtId="4" fontId="2" fillId="3" borderId="1" xfId="28" applyNumberFormat="1" applyFont="1" applyFill="1" applyBorder="1" applyAlignment="1" applyProtection="1">
      <alignment horizontal="right" vertical="top" wrapText="1"/>
    </xf>
    <xf numFmtId="4" fontId="2" fillId="3" borderId="1" xfId="28" applyNumberFormat="1" applyFont="1" applyFill="1" applyBorder="1" applyAlignment="1" applyProtection="1">
      <alignment horizontal="center" vertical="top" wrapText="1"/>
    </xf>
    <xf numFmtId="4" fontId="2" fillId="4" borderId="5" xfId="28" applyNumberFormat="1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top" wrapText="1"/>
    </xf>
    <xf numFmtId="4" fontId="2" fillId="4" borderId="5" xfId="28" applyNumberFormat="1" applyFont="1" applyFill="1" applyBorder="1" applyAlignment="1" applyProtection="1">
      <alignment horizontal="right" vertical="top" wrapText="1"/>
    </xf>
    <xf numFmtId="4" fontId="2" fillId="4" borderId="5" xfId="28" applyNumberFormat="1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4" fontId="2" fillId="4" borderId="1" xfId="28" applyNumberFormat="1" applyFont="1" applyFill="1" applyBorder="1" applyAlignment="1" applyProtection="1">
      <alignment horizontal="right" vertical="top" wrapText="1"/>
    </xf>
    <xf numFmtId="4" fontId="2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center" wrapText="1"/>
    </xf>
    <xf numFmtId="0" fontId="2" fillId="3" borderId="1" xfId="30" applyFont="1" applyFill="1" applyBorder="1" applyAlignment="1" applyProtection="1">
      <alignment horizontal="right" vertical="top" wrapText="1"/>
    </xf>
    <xf numFmtId="10" fontId="2" fillId="3" borderId="1" xfId="39" applyNumberFormat="1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right" vertical="top" wrapText="1"/>
    </xf>
    <xf numFmtId="179" fontId="2" fillId="3" borderId="1" xfId="20" applyNumberFormat="1" applyFont="1" applyFill="1" applyBorder="1" applyAlignment="1" applyProtection="1">
      <alignment horizontal="right" vertical="top"/>
    </xf>
    <xf numFmtId="10" fontId="2" fillId="3" borderId="1" xfId="20" applyNumberFormat="1" applyFont="1" applyFill="1" applyBorder="1" applyAlignment="1" applyProtection="1">
      <alignment vertical="top"/>
    </xf>
    <xf numFmtId="4" fontId="2" fillId="3" borderId="1" xfId="33" applyNumberFormat="1" applyFont="1" applyFill="1" applyBorder="1" applyAlignment="1" applyProtection="1">
      <alignment horizontal="right" vertical="center" wrapText="1"/>
    </xf>
    <xf numFmtId="4" fontId="2" fillId="3" borderId="1" xfId="33" applyNumberFormat="1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right" vertical="top"/>
    </xf>
    <xf numFmtId="176" fontId="3" fillId="3" borderId="1" xfId="0" applyNumberFormat="1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right" vertical="top" wrapText="1"/>
    </xf>
    <xf numFmtId="10" fontId="2" fillId="4" borderId="5" xfId="0" applyNumberFormat="1" applyFont="1" applyFill="1" applyBorder="1" applyAlignment="1" applyProtection="1">
      <alignment horizontal="right" vertical="top" wrapText="1"/>
    </xf>
    <xf numFmtId="10" fontId="2" fillId="4" borderId="5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Alignment="1" applyProtection="1">
      <alignment vertical="center"/>
    </xf>
    <xf numFmtId="43" fontId="2" fillId="0" borderId="0" xfId="15" applyNumberFormat="1" applyFont="1" applyFill="1" applyBorder="1" applyAlignment="1" applyProtection="1">
      <alignment horizontal="right" vertical="top"/>
    </xf>
    <xf numFmtId="173" fontId="2" fillId="0" borderId="0" xfId="0" applyNumberFormat="1" applyFont="1" applyFill="1" applyBorder="1" applyAlignment="1" applyProtection="1">
      <alignment horizontal="center" vertical="top"/>
    </xf>
    <xf numFmtId="2" fontId="2" fillId="0" borderId="0" xfId="20" applyNumberFormat="1" applyFont="1" applyFill="1" applyBorder="1" applyAlignment="1" applyProtection="1">
      <alignment horizontal="left" vertical="top"/>
    </xf>
    <xf numFmtId="0" fontId="2" fillId="0" borderId="0" xfId="20" applyFont="1" applyFill="1" applyBorder="1" applyAlignment="1" applyProtection="1">
      <alignment horizontal="left" vertical="top"/>
    </xf>
    <xf numFmtId="0" fontId="2" fillId="0" borderId="0" xfId="20" applyFont="1" applyFill="1" applyBorder="1" applyAlignment="1" applyProtection="1">
      <alignment horizontal="center" vertical="top"/>
    </xf>
    <xf numFmtId="4" fontId="2" fillId="3" borderId="1" xfId="30" applyNumberFormat="1" applyFont="1" applyFill="1" applyBorder="1" applyAlignment="1" applyProtection="1">
      <alignment horizontal="right" vertical="center" wrapText="1"/>
      <protection locked="0"/>
    </xf>
    <xf numFmtId="43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3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right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0" applyNumberFormat="1" applyFont="1" applyFill="1" applyBorder="1" applyAlignment="1" applyProtection="1">
      <alignment horizontal="right" wrapText="1"/>
      <protection locked="0"/>
    </xf>
    <xf numFmtId="43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39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45" applyNumberFormat="1" applyFont="1" applyFill="1" applyBorder="1" applyAlignment="1" applyProtection="1">
      <alignment vertical="center"/>
      <protection locked="0"/>
    </xf>
    <xf numFmtId="4" fontId="6" fillId="3" borderId="1" xfId="0" applyNumberFormat="1" applyFont="1" applyFill="1" applyBorder="1" applyAlignment="1" applyProtection="1">
      <alignment horizontal="right" wrapText="1"/>
      <protection locked="0"/>
    </xf>
    <xf numFmtId="4" fontId="2" fillId="3" borderId="1" xfId="35" applyNumberFormat="1" applyFont="1" applyFill="1" applyBorder="1" applyAlignment="1" applyProtection="1">
      <alignment horizontal="right" vertical="center"/>
      <protection locked="0"/>
    </xf>
    <xf numFmtId="0" fontId="7" fillId="4" borderId="5" xfId="0" applyFont="1" applyFill="1" applyBorder="1" applyAlignment="1" applyProtection="1">
      <protection locked="0"/>
    </xf>
    <xf numFmtId="39" fontId="7" fillId="4" borderId="5" xfId="0" applyNumberFormat="1" applyFont="1" applyFill="1" applyBorder="1" applyAlignment="1" applyProtection="1">
      <alignment vertical="center" wrapText="1"/>
      <protection locked="0"/>
    </xf>
    <xf numFmtId="43" fontId="14" fillId="3" borderId="1" xfId="0" applyNumberFormat="1" applyFont="1" applyFill="1" applyBorder="1" applyAlignment="1" applyProtection="1">
      <alignment vertical="center"/>
      <protection locked="0"/>
    </xf>
    <xf numFmtId="39" fontId="6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right" wrapText="1"/>
      <protection locked="0"/>
    </xf>
    <xf numFmtId="43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39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35" applyNumberFormat="1" applyFont="1" applyFill="1" applyBorder="1" applyAlignment="1" applyProtection="1">
      <alignment vertical="top"/>
      <protection locked="0"/>
    </xf>
    <xf numFmtId="173" fontId="2" fillId="3" borderId="1" xfId="0" applyNumberFormat="1" applyFont="1" applyFill="1" applyBorder="1" applyAlignment="1" applyProtection="1">
      <alignment vertical="top" wrapText="1"/>
      <protection locked="0"/>
    </xf>
    <xf numFmtId="173" fontId="13" fillId="3" borderId="1" xfId="0" applyNumberFormat="1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protection locked="0"/>
    </xf>
    <xf numFmtId="39" fontId="7" fillId="4" borderId="1" xfId="0" applyNumberFormat="1" applyFont="1" applyFill="1" applyBorder="1" applyAlignment="1" applyProtection="1">
      <alignment vertical="center" wrapText="1"/>
      <protection locked="0"/>
    </xf>
    <xf numFmtId="4" fontId="2" fillId="3" borderId="1" xfId="27" applyNumberFormat="1" applyFont="1" applyFill="1" applyBorder="1" applyAlignment="1" applyProtection="1">
      <alignment horizontal="right" vertical="top"/>
      <protection locked="0"/>
    </xf>
    <xf numFmtId="4" fontId="3" fillId="3" borderId="1" xfId="27" applyNumberFormat="1" applyFont="1" applyFill="1" applyBorder="1" applyAlignment="1" applyProtection="1">
      <alignment horizontal="right" vertical="top"/>
      <protection locked="0"/>
    </xf>
    <xf numFmtId="4" fontId="2" fillId="3" borderId="1" xfId="0" applyNumberFormat="1" applyFont="1" applyFill="1" applyBorder="1" applyAlignment="1" applyProtection="1">
      <alignment vertical="top"/>
      <protection locked="0"/>
    </xf>
    <xf numFmtId="167" fontId="2" fillId="3" borderId="1" xfId="47" applyFont="1" applyFill="1" applyBorder="1" applyAlignment="1" applyProtection="1">
      <alignment vertical="top"/>
      <protection locked="0"/>
    </xf>
    <xf numFmtId="4" fontId="2" fillId="3" borderId="1" xfId="30" applyNumberFormat="1" applyFont="1" applyFill="1" applyBorder="1" applyAlignment="1" applyProtection="1">
      <alignment vertical="top"/>
      <protection locked="0"/>
    </xf>
    <xf numFmtId="4" fontId="2" fillId="3" borderId="1" xfId="48" applyNumberFormat="1" applyFont="1" applyFill="1" applyBorder="1" applyAlignment="1" applyProtection="1">
      <alignment vertical="top"/>
      <protection locked="0"/>
    </xf>
    <xf numFmtId="4" fontId="2" fillId="3" borderId="5" xfId="48" applyNumberFormat="1" applyFont="1" applyFill="1" applyBorder="1" applyAlignment="1" applyProtection="1">
      <alignment vertical="top"/>
      <protection locked="0"/>
    </xf>
    <xf numFmtId="4" fontId="2" fillId="5" borderId="1" xfId="15" applyNumberFormat="1" applyFont="1" applyFill="1" applyBorder="1" applyAlignment="1" applyProtection="1">
      <alignment horizontal="right" vertical="top" wrapText="1"/>
      <protection locked="0"/>
    </xf>
    <xf numFmtId="4" fontId="3" fillId="5" borderId="1" xfId="15" applyNumberFormat="1" applyFont="1" applyFill="1" applyBorder="1" applyAlignment="1" applyProtection="1">
      <alignment horizontal="right" vertical="top" wrapText="1"/>
      <protection locked="0"/>
    </xf>
    <xf numFmtId="4" fontId="2" fillId="3" borderId="1" xfId="15" applyNumberFormat="1" applyFont="1" applyFill="1" applyBorder="1" applyAlignment="1" applyProtection="1">
      <alignment horizontal="right" vertical="top" wrapText="1"/>
      <protection locked="0"/>
    </xf>
    <xf numFmtId="4" fontId="3" fillId="3" borderId="1" xfId="15" applyNumberFormat="1" applyFont="1" applyFill="1" applyBorder="1" applyAlignment="1" applyProtection="1">
      <alignment horizontal="right" vertical="top" wrapText="1"/>
      <protection locked="0"/>
    </xf>
    <xf numFmtId="4" fontId="2" fillId="3" borderId="1" xfId="30" applyNumberFormat="1" applyFont="1" applyFill="1" applyBorder="1" applyAlignment="1" applyProtection="1">
      <alignment vertical="top" wrapText="1"/>
      <protection locked="0"/>
    </xf>
    <xf numFmtId="4" fontId="2" fillId="3" borderId="1" xfId="30" applyNumberFormat="1" applyFont="1" applyFill="1" applyBorder="1" applyAlignment="1" applyProtection="1">
      <alignment vertical="center" wrapText="1"/>
      <protection locked="0"/>
    </xf>
    <xf numFmtId="4" fontId="2" fillId="3" borderId="1" xfId="28" applyNumberFormat="1" applyFont="1" applyFill="1" applyBorder="1" applyAlignment="1" applyProtection="1">
      <alignment horizontal="right" vertical="center" wrapText="1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4" borderId="5" xfId="28" applyNumberFormat="1" applyFont="1" applyFill="1" applyBorder="1" applyAlignment="1" applyProtection="1">
      <alignment horizontal="right" vertical="top" wrapText="1"/>
      <protection locked="0"/>
    </xf>
    <xf numFmtId="4" fontId="3" fillId="4" borderId="5" xfId="32" applyNumberFormat="1" applyFont="1" applyFill="1" applyBorder="1" applyAlignment="1" applyProtection="1">
      <alignment vertical="top" wrapText="1"/>
      <protection locked="0"/>
    </xf>
    <xf numFmtId="4" fontId="3" fillId="4" borderId="1" xfId="28" applyNumberFormat="1" applyFont="1" applyFill="1" applyBorder="1" applyAlignment="1" applyProtection="1">
      <alignment horizontal="right" vertical="top" wrapText="1"/>
      <protection locked="0"/>
    </xf>
    <xf numFmtId="4" fontId="2" fillId="3" borderId="0" xfId="28" applyNumberFormat="1" applyFont="1" applyFill="1" applyBorder="1" applyAlignment="1" applyProtection="1">
      <alignment horizontal="right" vertical="top" wrapText="1"/>
      <protection locked="0"/>
    </xf>
    <xf numFmtId="167" fontId="2" fillId="3" borderId="1" xfId="5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167" fontId="2" fillId="4" borderId="5" xfId="5" applyFont="1" applyFill="1" applyBorder="1" applyAlignment="1" applyProtection="1">
      <alignment horizontal="right" vertical="top" wrapText="1"/>
      <protection locked="0"/>
    </xf>
    <xf numFmtId="4" fontId="3" fillId="4" borderId="5" xfId="0" applyNumberFormat="1" applyFont="1" applyFill="1" applyBorder="1" applyAlignment="1" applyProtection="1">
      <alignment vertical="top" wrapText="1"/>
      <protection locked="0"/>
    </xf>
    <xf numFmtId="43" fontId="2" fillId="0" borderId="0" xfId="15" applyNumberFormat="1" applyFont="1" applyFill="1" applyBorder="1" applyAlignment="1" applyProtection="1">
      <alignment horizontal="right" vertical="top"/>
      <protection locked="0"/>
    </xf>
    <xf numFmtId="43" fontId="3" fillId="0" borderId="0" xfId="15" applyNumberFormat="1" applyFont="1" applyFill="1" applyBorder="1" applyAlignment="1" applyProtection="1">
      <alignment vertical="top"/>
      <protection locked="0"/>
    </xf>
    <xf numFmtId="0" fontId="2" fillId="0" borderId="0" xfId="20" applyFont="1" applyFill="1" applyBorder="1" applyAlignment="1" applyProtection="1">
      <alignment horizontal="center" vertical="top"/>
      <protection locked="0"/>
    </xf>
    <xf numFmtId="4" fontId="2" fillId="3" borderId="1" xfId="30" applyNumberFormat="1" applyFont="1" applyFill="1" applyBorder="1" applyAlignment="1" applyProtection="1">
      <alignment horizontal="right" vertical="center" wrapText="1"/>
    </xf>
    <xf numFmtId="4" fontId="7" fillId="3" borderId="2" xfId="0" applyNumberFormat="1" applyFont="1" applyFill="1" applyBorder="1" applyAlignment="1" applyProtection="1">
      <alignment horizontal="right" wrapText="1"/>
      <protection locked="0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</cellXfs>
  <cellStyles count="51">
    <cellStyle name="Comma 2" xfId="1"/>
    <cellStyle name="Comma 3" xfId="2"/>
    <cellStyle name="Comma_ANALISIS EL PUERTO" xfId="3"/>
    <cellStyle name="Euro" xfId="4"/>
    <cellStyle name="Millares" xfId="5" builtinId="3"/>
    <cellStyle name="Millares 10" xfId="37"/>
    <cellStyle name="Millares 10 2" xfId="49"/>
    <cellStyle name="Millares 11" xfId="6"/>
    <cellStyle name="Millares 13" xfId="7"/>
    <cellStyle name="Millares 2" xfId="8"/>
    <cellStyle name="Millares 2 2" xfId="9"/>
    <cellStyle name="Millares 2 2 2" xfId="10"/>
    <cellStyle name="Millares 2 2 2 2" xfId="47"/>
    <cellStyle name="Millares 2 3" xfId="11"/>
    <cellStyle name="Millares 2 4" xfId="34"/>
    <cellStyle name="Millares 2 4 2" xfId="43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4 2 2" xfId="48"/>
    <cellStyle name="Millares 5 3" xfId="15"/>
    <cellStyle name="Millares 5 3 2" xfId="29"/>
    <cellStyle name="Millares 8" xfId="50"/>
    <cellStyle name="Millares_estimado juana vicenta" xfId="28"/>
    <cellStyle name="Millares_NUEVO FORMATO DE PRESUPUESTOS" xfId="36"/>
    <cellStyle name="Normal" xfId="0" builtinId="0"/>
    <cellStyle name="Normal 10" xfId="16"/>
    <cellStyle name="Normal 11 2" xfId="46"/>
    <cellStyle name="Normal 13 2" xfId="17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1"/>
    <cellStyle name="Normal 5" xfId="40"/>
    <cellStyle name="Normal 54" xfId="44"/>
    <cellStyle name="Normal_158-09 TERMINACION AC. LA GINA" xfId="38"/>
    <cellStyle name="Normal_50-09 EXTENSION LINEA LA CUARENTA Y CABUYA 2" xfId="42"/>
    <cellStyle name="Normal_502-01 alcantarillado sanitario academia de entrenamiento policial de hatilloparte b" xfId="45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9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1476375</xdr:colOff>
      <xdr:row>199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199</xdr:row>
      <xdr:rowOff>0</xdr:rowOff>
    </xdr:from>
    <xdr:to>
      <xdr:col>1</xdr:col>
      <xdr:colOff>1685925</xdr:colOff>
      <xdr:row>199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199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199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1304925</xdr:colOff>
      <xdr:row>200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199</xdr:row>
      <xdr:rowOff>0</xdr:rowOff>
    </xdr:from>
    <xdr:to>
      <xdr:col>1</xdr:col>
      <xdr:colOff>1409700</xdr:colOff>
      <xdr:row>200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199</xdr:row>
      <xdr:rowOff>0</xdr:rowOff>
    </xdr:from>
    <xdr:to>
      <xdr:col>1</xdr:col>
      <xdr:colOff>1381125</xdr:colOff>
      <xdr:row>199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178</xdr:row>
      <xdr:rowOff>0</xdr:rowOff>
    </xdr:from>
    <xdr:to>
      <xdr:col>1</xdr:col>
      <xdr:colOff>1381125</xdr:colOff>
      <xdr:row>178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198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198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198</xdr:row>
      <xdr:rowOff>0</xdr:rowOff>
    </xdr:from>
    <xdr:to>
      <xdr:col>1</xdr:col>
      <xdr:colOff>1409700</xdr:colOff>
      <xdr:row>199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200</xdr:row>
      <xdr:rowOff>0</xdr:rowOff>
    </xdr:from>
    <xdr:to>
      <xdr:col>1</xdr:col>
      <xdr:colOff>3285153</xdr:colOff>
      <xdr:row>201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74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7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7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8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087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8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9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9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9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9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95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096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09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09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02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0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0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0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1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15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2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30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3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3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3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3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43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4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4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51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52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5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5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5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5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5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58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5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6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6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6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71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7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7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79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180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8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86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8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9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9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19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19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199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0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0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0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0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0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0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207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208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0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1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2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3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4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5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6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1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2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3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4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5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6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7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8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79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195</xdr:row>
      <xdr:rowOff>0</xdr:rowOff>
    </xdr:from>
    <xdr:ext cx="95250" cy="142875"/>
    <xdr:sp macro="" textlink="">
      <xdr:nvSpPr>
        <xdr:cNvPr id="1280" name="Text Box 15"/>
        <xdr:cNvSpPr txBox="1">
          <a:spLocks noChangeArrowheads="1"/>
        </xdr:cNvSpPr>
      </xdr:nvSpPr>
      <xdr:spPr bwMode="auto">
        <a:xfrm>
          <a:off x="1800225" y="33413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8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286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9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9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29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29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299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0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0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0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0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0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0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07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08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0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14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1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1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2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2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27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2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3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3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3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3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3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35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36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3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3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3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42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4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4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4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5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55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5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6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6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6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63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64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6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6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6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6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6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70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7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7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7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7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83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8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8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9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91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392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39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9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9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9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9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398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39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0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05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0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0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11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1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1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18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19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20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2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26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3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33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3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3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39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4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4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4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4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4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4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46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47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48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4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54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5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5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61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6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67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6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7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7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7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7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74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75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476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7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7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7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0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82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5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87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8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89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49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2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3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4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148</xdr:row>
      <xdr:rowOff>0</xdr:rowOff>
    </xdr:from>
    <xdr:ext cx="95250" cy="164523"/>
    <xdr:sp macro="" textlink="">
      <xdr:nvSpPr>
        <xdr:cNvPr id="1495" name="Text Box 15"/>
        <xdr:cNvSpPr txBox="1">
          <a:spLocks noChangeArrowheads="1"/>
        </xdr:cNvSpPr>
      </xdr:nvSpPr>
      <xdr:spPr bwMode="auto">
        <a:xfrm>
          <a:off x="1828800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6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7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8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499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500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164523"/>
    <xdr:sp macro="" textlink="">
      <xdr:nvSpPr>
        <xdr:cNvPr id="1501" name="Text Box 15"/>
        <xdr:cNvSpPr txBox="1">
          <a:spLocks noChangeArrowheads="1"/>
        </xdr:cNvSpPr>
      </xdr:nvSpPr>
      <xdr:spPr bwMode="auto">
        <a:xfrm>
          <a:off x="178117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148</xdr:row>
      <xdr:rowOff>0</xdr:rowOff>
    </xdr:from>
    <xdr:ext cx="95250" cy="164523"/>
    <xdr:sp macro="" textlink="">
      <xdr:nvSpPr>
        <xdr:cNvPr id="1502" name="Text Box 15"/>
        <xdr:cNvSpPr txBox="1">
          <a:spLocks noChangeArrowheads="1"/>
        </xdr:cNvSpPr>
      </xdr:nvSpPr>
      <xdr:spPr bwMode="auto">
        <a:xfrm>
          <a:off x="1800225" y="22221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503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148</xdr:row>
      <xdr:rowOff>0</xdr:rowOff>
    </xdr:from>
    <xdr:ext cx="95250" cy="316923"/>
    <xdr:sp macro="" textlink="">
      <xdr:nvSpPr>
        <xdr:cNvPr id="1504" name="Text Box 15"/>
        <xdr:cNvSpPr txBox="1">
          <a:spLocks noChangeArrowheads="1"/>
        </xdr:cNvSpPr>
      </xdr:nvSpPr>
      <xdr:spPr bwMode="auto">
        <a:xfrm>
          <a:off x="1790700" y="22221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0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0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0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0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0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1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2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3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4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5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7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8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69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0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1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2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3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4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5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177</xdr:row>
      <xdr:rowOff>0</xdr:rowOff>
    </xdr:from>
    <xdr:ext cx="95250" cy="142875"/>
    <xdr:sp macro="" textlink="">
      <xdr:nvSpPr>
        <xdr:cNvPr id="1576" name="Text Box 15"/>
        <xdr:cNvSpPr txBox="1">
          <a:spLocks noChangeArrowheads="1"/>
        </xdr:cNvSpPr>
      </xdr:nvSpPr>
      <xdr:spPr bwMode="auto">
        <a:xfrm>
          <a:off x="1800225" y="407098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76"/>
  <sheetViews>
    <sheetView showGridLines="0" showZeros="0" tabSelected="1" view="pageBreakPreview" zoomScaleNormal="100" zoomScaleSheetLayoutView="100" workbookViewId="0">
      <selection activeCell="B11" sqref="B11"/>
    </sheetView>
  </sheetViews>
  <sheetFormatPr baseColWidth="10" defaultRowHeight="12.75" x14ac:dyDescent="0.2"/>
  <cols>
    <col min="1" max="1" width="7.7109375" style="26" customWidth="1"/>
    <col min="2" max="2" width="52.28515625" style="27" customWidth="1"/>
    <col min="3" max="3" width="11.5703125" style="28" customWidth="1"/>
    <col min="4" max="4" width="6.85546875" style="29" customWidth="1"/>
    <col min="5" max="5" width="13.85546875" style="22" bestFit="1" customWidth="1"/>
    <col min="6" max="6" width="15" style="22" customWidth="1"/>
    <col min="7" max="16384" width="11.42578125" style="21"/>
  </cols>
  <sheetData>
    <row r="1" spans="1:6" ht="14.25" x14ac:dyDescent="0.2">
      <c r="A1" s="16"/>
      <c r="B1" s="17"/>
      <c r="C1" s="18"/>
      <c r="D1" s="19"/>
      <c r="E1" s="20"/>
      <c r="F1" s="20"/>
    </row>
    <row r="2" spans="1:6" x14ac:dyDescent="0.2">
      <c r="A2" s="280"/>
      <c r="B2" s="280"/>
      <c r="C2" s="280"/>
      <c r="D2" s="280"/>
      <c r="E2" s="280"/>
      <c r="F2" s="280"/>
    </row>
    <row r="3" spans="1:6" x14ac:dyDescent="0.2">
      <c r="A3" s="280"/>
      <c r="B3" s="280"/>
      <c r="C3" s="280"/>
      <c r="D3" s="280"/>
      <c r="E3" s="280"/>
      <c r="F3" s="280"/>
    </row>
    <row r="4" spans="1:6" x14ac:dyDescent="0.2">
      <c r="A4" s="10"/>
      <c r="B4" s="3"/>
      <c r="C4" s="1"/>
      <c r="D4" s="2"/>
      <c r="E4" s="4"/>
      <c r="F4" s="61"/>
    </row>
    <row r="5" spans="1:6" ht="28.5" customHeight="1" x14ac:dyDescent="0.2">
      <c r="A5" s="281" t="s">
        <v>159</v>
      </c>
      <c r="B5" s="281"/>
      <c r="C5" s="281"/>
      <c r="D5" s="281"/>
      <c r="E5" s="281"/>
      <c r="F5" s="281"/>
    </row>
    <row r="6" spans="1:6" x14ac:dyDescent="0.2">
      <c r="A6" s="10" t="s">
        <v>64</v>
      </c>
      <c r="B6" s="5"/>
      <c r="C6" s="1"/>
      <c r="D6" s="6" t="s">
        <v>58</v>
      </c>
      <c r="E6" s="7"/>
      <c r="F6" s="1"/>
    </row>
    <row r="7" spans="1:6" x14ac:dyDescent="0.2">
      <c r="A7" s="279"/>
      <c r="B7" s="279"/>
      <c r="C7" s="279"/>
      <c r="D7" s="279"/>
      <c r="E7" s="279"/>
      <c r="F7" s="279"/>
    </row>
    <row r="8" spans="1:6" x14ac:dyDescent="0.2">
      <c r="A8" s="31" t="s">
        <v>3</v>
      </c>
      <c r="B8" s="32" t="s">
        <v>1</v>
      </c>
      <c r="C8" s="33" t="s">
        <v>0</v>
      </c>
      <c r="D8" s="34" t="s">
        <v>7</v>
      </c>
      <c r="E8" s="33" t="s">
        <v>2</v>
      </c>
      <c r="F8" s="33" t="s">
        <v>4</v>
      </c>
    </row>
    <row r="9" spans="1:6" x14ac:dyDescent="0.2">
      <c r="A9" s="62"/>
      <c r="B9" s="63"/>
      <c r="C9" s="64"/>
      <c r="D9" s="65"/>
      <c r="E9" s="278"/>
      <c r="F9" s="278"/>
    </row>
    <row r="10" spans="1:6" x14ac:dyDescent="0.2">
      <c r="A10" s="66" t="s">
        <v>65</v>
      </c>
      <c r="B10" s="67" t="s">
        <v>59</v>
      </c>
      <c r="C10" s="68"/>
      <c r="D10" s="69"/>
      <c r="E10" s="238"/>
      <c r="F10" s="239"/>
    </row>
    <row r="11" spans="1:6" x14ac:dyDescent="0.2">
      <c r="A11" s="66"/>
      <c r="B11" s="67"/>
      <c r="C11" s="68"/>
      <c r="D11" s="69"/>
      <c r="E11" s="238"/>
      <c r="F11" s="239"/>
    </row>
    <row r="12" spans="1:6" x14ac:dyDescent="0.2">
      <c r="A12" s="70">
        <v>1</v>
      </c>
      <c r="B12" s="71" t="s">
        <v>15</v>
      </c>
      <c r="C12" s="68">
        <v>990.78</v>
      </c>
      <c r="D12" s="72" t="s">
        <v>5</v>
      </c>
      <c r="E12" s="224"/>
      <c r="F12" s="225">
        <f>ROUND(C12*E12,2)</f>
        <v>0</v>
      </c>
    </row>
    <row r="13" spans="1:6" x14ac:dyDescent="0.2">
      <c r="A13" s="73"/>
      <c r="B13" s="74"/>
      <c r="C13" s="68"/>
      <c r="D13" s="75"/>
      <c r="E13" s="226"/>
      <c r="F13" s="225">
        <f>ROUND(C13*E13,2)</f>
        <v>0</v>
      </c>
    </row>
    <row r="14" spans="1:6" x14ac:dyDescent="0.2">
      <c r="A14" s="76">
        <v>2</v>
      </c>
      <c r="B14" s="77" t="s">
        <v>109</v>
      </c>
      <c r="C14" s="78"/>
      <c r="D14" s="79"/>
      <c r="E14" s="226"/>
      <c r="F14" s="227">
        <f t="shared" ref="F14:F21" si="0">ROUND(C14*E14,2)</f>
        <v>0</v>
      </c>
    </row>
    <row r="15" spans="1:6" x14ac:dyDescent="0.2">
      <c r="A15" s="80">
        <v>2.1</v>
      </c>
      <c r="B15" s="81" t="s">
        <v>99</v>
      </c>
      <c r="C15" s="39">
        <v>600</v>
      </c>
      <c r="D15" s="82" t="s">
        <v>5</v>
      </c>
      <c r="E15" s="228"/>
      <c r="F15" s="227">
        <f t="shared" si="0"/>
        <v>0</v>
      </c>
    </row>
    <row r="16" spans="1:6" x14ac:dyDescent="0.2">
      <c r="A16" s="80">
        <v>2.2000000000000002</v>
      </c>
      <c r="B16" s="81" t="s">
        <v>100</v>
      </c>
      <c r="C16" s="39">
        <v>225</v>
      </c>
      <c r="D16" s="82" t="s">
        <v>10</v>
      </c>
      <c r="E16" s="228"/>
      <c r="F16" s="227">
        <f t="shared" si="0"/>
        <v>0</v>
      </c>
    </row>
    <row r="17" spans="1:6" ht="25.5" x14ac:dyDescent="0.2">
      <c r="A17" s="83">
        <v>2.2999999999999998</v>
      </c>
      <c r="B17" s="84" t="s">
        <v>101</v>
      </c>
      <c r="C17" s="39">
        <v>14.63</v>
      </c>
      <c r="D17" s="85" t="s">
        <v>9</v>
      </c>
      <c r="E17" s="44"/>
      <c r="F17" s="227">
        <f t="shared" si="0"/>
        <v>0</v>
      </c>
    </row>
    <row r="18" spans="1:6" x14ac:dyDescent="0.2">
      <c r="A18" s="73"/>
      <c r="B18" s="74"/>
      <c r="C18" s="68"/>
      <c r="D18" s="75"/>
      <c r="E18" s="226"/>
      <c r="F18" s="227">
        <f t="shared" si="0"/>
        <v>0</v>
      </c>
    </row>
    <row r="19" spans="1:6" x14ac:dyDescent="0.2">
      <c r="A19" s="86">
        <v>3</v>
      </c>
      <c r="B19" s="67" t="s">
        <v>8</v>
      </c>
      <c r="C19" s="68"/>
      <c r="D19" s="69"/>
      <c r="E19" s="229"/>
      <c r="F19" s="227">
        <f t="shared" si="0"/>
        <v>0</v>
      </c>
    </row>
    <row r="20" spans="1:6" ht="9" customHeight="1" x14ac:dyDescent="0.2">
      <c r="A20" s="86"/>
      <c r="B20" s="67"/>
      <c r="C20" s="68"/>
      <c r="D20" s="69"/>
      <c r="E20" s="229"/>
      <c r="F20" s="227">
        <f t="shared" si="0"/>
        <v>0</v>
      </c>
    </row>
    <row r="21" spans="1:6" x14ac:dyDescent="0.2">
      <c r="A21" s="12">
        <v>3.1</v>
      </c>
      <c r="B21" s="87" t="s">
        <v>90</v>
      </c>
      <c r="C21" s="68"/>
      <c r="D21" s="88"/>
      <c r="E21" s="35"/>
      <c r="F21" s="227">
        <f t="shared" si="0"/>
        <v>0</v>
      </c>
    </row>
    <row r="22" spans="1:6" x14ac:dyDescent="0.2">
      <c r="A22" s="30" t="s">
        <v>68</v>
      </c>
      <c r="B22" s="89" t="s">
        <v>125</v>
      </c>
      <c r="C22" s="68">
        <v>610.32000000000005</v>
      </c>
      <c r="D22" s="88" t="s">
        <v>9</v>
      </c>
      <c r="E22" s="44"/>
      <c r="F22" s="227">
        <f>ROUND(C22*E22,2)</f>
        <v>0</v>
      </c>
    </row>
    <row r="23" spans="1:6" ht="25.5" x14ac:dyDescent="0.2">
      <c r="A23" s="30" t="s">
        <v>69</v>
      </c>
      <c r="B23" s="89" t="s">
        <v>126</v>
      </c>
      <c r="C23" s="68">
        <v>261.57</v>
      </c>
      <c r="D23" s="88" t="s">
        <v>9</v>
      </c>
      <c r="E23" s="44"/>
      <c r="F23" s="227">
        <f>ROUND(C23*E23,2)</f>
        <v>0</v>
      </c>
    </row>
    <row r="24" spans="1:6" x14ac:dyDescent="0.2">
      <c r="A24" s="90">
        <v>3.2</v>
      </c>
      <c r="B24" s="91" t="s">
        <v>57</v>
      </c>
      <c r="C24" s="68">
        <v>743.09</v>
      </c>
      <c r="D24" s="69" t="s">
        <v>10</v>
      </c>
      <c r="E24" s="224"/>
      <c r="F24" s="225">
        <f t="shared" ref="F24:F31" si="1">ROUND(C24*E24,2)</f>
        <v>0</v>
      </c>
    </row>
    <row r="25" spans="1:6" x14ac:dyDescent="0.2">
      <c r="A25" s="90">
        <v>3.3</v>
      </c>
      <c r="B25" s="91" t="s">
        <v>91</v>
      </c>
      <c r="C25" s="68">
        <v>313.88</v>
      </c>
      <c r="D25" s="69" t="s">
        <v>9</v>
      </c>
      <c r="E25" s="224"/>
      <c r="F25" s="225">
        <f t="shared" si="1"/>
        <v>0</v>
      </c>
    </row>
    <row r="26" spans="1:6" x14ac:dyDescent="0.2">
      <c r="A26" s="90">
        <v>3.4</v>
      </c>
      <c r="B26" s="92" t="s">
        <v>120</v>
      </c>
      <c r="C26" s="68">
        <v>84.22</v>
      </c>
      <c r="D26" s="69" t="s">
        <v>9</v>
      </c>
      <c r="E26" s="224"/>
      <c r="F26" s="225">
        <f t="shared" si="1"/>
        <v>0</v>
      </c>
    </row>
    <row r="27" spans="1:6" ht="13.5" customHeight="1" x14ac:dyDescent="0.2">
      <c r="A27" s="90">
        <v>3.5</v>
      </c>
      <c r="B27" s="93" t="s">
        <v>16</v>
      </c>
      <c r="C27" s="68">
        <v>731.16</v>
      </c>
      <c r="D27" s="69" t="s">
        <v>9</v>
      </c>
      <c r="E27" s="224"/>
      <c r="F27" s="225">
        <f t="shared" si="1"/>
        <v>0</v>
      </c>
    </row>
    <row r="28" spans="1:6" ht="25.5" x14ac:dyDescent="0.2">
      <c r="A28" s="90">
        <v>3.6</v>
      </c>
      <c r="B28" s="91" t="s">
        <v>157</v>
      </c>
      <c r="C28" s="68">
        <v>508.92</v>
      </c>
      <c r="D28" s="94" t="s">
        <v>9</v>
      </c>
      <c r="E28" s="224"/>
      <c r="F28" s="225">
        <f t="shared" si="1"/>
        <v>0</v>
      </c>
    </row>
    <row r="29" spans="1:6" x14ac:dyDescent="0.2">
      <c r="A29" s="86"/>
      <c r="B29" s="91"/>
      <c r="C29" s="68"/>
      <c r="D29" s="69"/>
      <c r="E29" s="224"/>
      <c r="F29" s="225">
        <f t="shared" si="1"/>
        <v>0</v>
      </c>
    </row>
    <row r="30" spans="1:6" s="25" customFormat="1" x14ac:dyDescent="0.2">
      <c r="A30" s="86">
        <v>4</v>
      </c>
      <c r="B30" s="67" t="s">
        <v>74</v>
      </c>
      <c r="C30" s="68"/>
      <c r="D30" s="69"/>
      <c r="E30" s="224"/>
      <c r="F30" s="225">
        <f t="shared" si="1"/>
        <v>0</v>
      </c>
    </row>
    <row r="31" spans="1:6" s="25" customFormat="1" ht="25.5" x14ac:dyDescent="0.2">
      <c r="A31" s="90">
        <v>4.0999999999999996</v>
      </c>
      <c r="B31" s="95" t="s">
        <v>72</v>
      </c>
      <c r="C31" s="68">
        <v>1020.5</v>
      </c>
      <c r="D31" s="94" t="s">
        <v>5</v>
      </c>
      <c r="E31" s="230"/>
      <c r="F31" s="225">
        <f t="shared" si="1"/>
        <v>0</v>
      </c>
    </row>
    <row r="32" spans="1:6" s="25" customFormat="1" x14ac:dyDescent="0.2">
      <c r="A32" s="73"/>
      <c r="B32" s="96"/>
      <c r="C32" s="68"/>
      <c r="D32" s="97"/>
      <c r="E32" s="59"/>
      <c r="F32" s="225"/>
    </row>
    <row r="33" spans="1:6" x14ac:dyDescent="0.2">
      <c r="A33" s="86">
        <v>5</v>
      </c>
      <c r="B33" s="67" t="s">
        <v>73</v>
      </c>
      <c r="C33" s="68"/>
      <c r="D33" s="69"/>
      <c r="E33" s="224"/>
      <c r="F33" s="225">
        <f>ROUND(C33*E33,2)</f>
        <v>0</v>
      </c>
    </row>
    <row r="34" spans="1:6" ht="25.5" x14ac:dyDescent="0.2">
      <c r="A34" s="90">
        <v>5.0999999999999996</v>
      </c>
      <c r="B34" s="95" t="s">
        <v>72</v>
      </c>
      <c r="C34" s="68">
        <f>C31</f>
        <v>1020.5</v>
      </c>
      <c r="D34" s="94" t="s">
        <v>5</v>
      </c>
      <c r="E34" s="230"/>
      <c r="F34" s="225">
        <f>ROUND(C34*E34,2)</f>
        <v>0</v>
      </c>
    </row>
    <row r="35" spans="1:6" x14ac:dyDescent="0.2">
      <c r="A35" s="98"/>
      <c r="B35" s="96"/>
      <c r="C35" s="68"/>
      <c r="D35" s="97"/>
      <c r="E35" s="59"/>
      <c r="F35" s="225">
        <f t="shared" ref="F35:F39" si="2">ROUND(C35*E35,2)</f>
        <v>0</v>
      </c>
    </row>
    <row r="36" spans="1:6" x14ac:dyDescent="0.2">
      <c r="A36" s="99">
        <v>6</v>
      </c>
      <c r="B36" s="100" t="s">
        <v>83</v>
      </c>
      <c r="C36" s="101"/>
      <c r="D36" s="97"/>
      <c r="E36" s="59"/>
      <c r="F36" s="225">
        <f t="shared" si="2"/>
        <v>0</v>
      </c>
    </row>
    <row r="37" spans="1:6" s="37" customFormat="1" ht="25.5" x14ac:dyDescent="0.2">
      <c r="A37" s="40">
        <v>6.1</v>
      </c>
      <c r="B37" s="102" t="s">
        <v>77</v>
      </c>
      <c r="C37" s="68">
        <v>4</v>
      </c>
      <c r="D37" s="103" t="s">
        <v>6</v>
      </c>
      <c r="E37" s="230"/>
      <c r="F37" s="225">
        <f t="shared" si="2"/>
        <v>0</v>
      </c>
    </row>
    <row r="38" spans="1:6" s="37" customFormat="1" ht="25.5" x14ac:dyDescent="0.2">
      <c r="A38" s="40">
        <v>6.2</v>
      </c>
      <c r="B38" s="102" t="s">
        <v>97</v>
      </c>
      <c r="C38" s="68">
        <v>1</v>
      </c>
      <c r="D38" s="103" t="s">
        <v>6</v>
      </c>
      <c r="E38" s="230"/>
      <c r="F38" s="225">
        <f t="shared" si="2"/>
        <v>0</v>
      </c>
    </row>
    <row r="39" spans="1:6" s="37" customFormat="1" ht="25.5" x14ac:dyDescent="0.2">
      <c r="A39" s="40">
        <v>6.3</v>
      </c>
      <c r="B39" s="102" t="s">
        <v>95</v>
      </c>
      <c r="C39" s="68">
        <v>1</v>
      </c>
      <c r="D39" s="103" t="s">
        <v>6</v>
      </c>
      <c r="E39" s="230"/>
      <c r="F39" s="225">
        <f t="shared" si="2"/>
        <v>0</v>
      </c>
    </row>
    <row r="40" spans="1:6" s="23" customFormat="1" ht="25.5" x14ac:dyDescent="0.2">
      <c r="A40" s="40">
        <v>6.4</v>
      </c>
      <c r="B40" s="102" t="s">
        <v>92</v>
      </c>
      <c r="C40" s="68">
        <v>1</v>
      </c>
      <c r="D40" s="94" t="s">
        <v>6</v>
      </c>
      <c r="E40" s="230"/>
      <c r="F40" s="225">
        <f>ROUND(C40*E40,2)</f>
        <v>0</v>
      </c>
    </row>
    <row r="41" spans="1:6" s="37" customFormat="1" ht="25.5" x14ac:dyDescent="0.2">
      <c r="A41" s="40">
        <v>6.5</v>
      </c>
      <c r="B41" s="102" t="s">
        <v>94</v>
      </c>
      <c r="C41" s="68">
        <v>2</v>
      </c>
      <c r="D41" s="103" t="s">
        <v>6</v>
      </c>
      <c r="E41" s="230"/>
      <c r="F41" s="225">
        <f t="shared" ref="F41:F43" si="3">ROUND(C41*E41,2)</f>
        <v>0</v>
      </c>
    </row>
    <row r="42" spans="1:6" s="23" customFormat="1" ht="25.5" x14ac:dyDescent="0.2">
      <c r="A42" s="40">
        <v>6.6</v>
      </c>
      <c r="B42" s="102" t="s">
        <v>93</v>
      </c>
      <c r="C42" s="68">
        <v>2</v>
      </c>
      <c r="D42" s="103" t="s">
        <v>6</v>
      </c>
      <c r="E42" s="230"/>
      <c r="F42" s="225">
        <f t="shared" si="3"/>
        <v>0</v>
      </c>
    </row>
    <row r="43" spans="1:6" s="37" customFormat="1" ht="25.5" x14ac:dyDescent="0.2">
      <c r="A43" s="40">
        <v>6.7</v>
      </c>
      <c r="B43" s="102" t="s">
        <v>75</v>
      </c>
      <c r="C43" s="68">
        <v>1</v>
      </c>
      <c r="D43" s="103" t="s">
        <v>6</v>
      </c>
      <c r="E43" s="230"/>
      <c r="F43" s="225">
        <f t="shared" si="3"/>
        <v>0</v>
      </c>
    </row>
    <row r="44" spans="1:6" s="38" customFormat="1" ht="25.5" x14ac:dyDescent="0.2">
      <c r="A44" s="40">
        <v>6.8</v>
      </c>
      <c r="B44" s="102" t="s">
        <v>76</v>
      </c>
      <c r="C44" s="68">
        <v>1</v>
      </c>
      <c r="D44" s="103" t="s">
        <v>6</v>
      </c>
      <c r="E44" s="230"/>
      <c r="F44" s="52">
        <f>ROUND(C44*E44,2)</f>
        <v>0</v>
      </c>
    </row>
    <row r="45" spans="1:6" s="38" customFormat="1" ht="25.5" x14ac:dyDescent="0.2">
      <c r="A45" s="104">
        <v>6.9</v>
      </c>
      <c r="B45" s="105" t="s">
        <v>96</v>
      </c>
      <c r="C45" s="106">
        <v>3</v>
      </c>
      <c r="D45" s="107" t="s">
        <v>6</v>
      </c>
      <c r="E45" s="231"/>
      <c r="F45" s="232">
        <f t="shared" ref="F45:F52" si="4">ROUND(C45*E45,2)</f>
        <v>0</v>
      </c>
    </row>
    <row r="46" spans="1:6" s="38" customFormat="1" ht="25.5" x14ac:dyDescent="0.2">
      <c r="A46" s="108">
        <v>6.1</v>
      </c>
      <c r="B46" s="102" t="s">
        <v>79</v>
      </c>
      <c r="C46" s="68">
        <v>1</v>
      </c>
      <c r="D46" s="103" t="s">
        <v>6</v>
      </c>
      <c r="E46" s="230"/>
      <c r="F46" s="52">
        <f t="shared" si="4"/>
        <v>0</v>
      </c>
    </row>
    <row r="47" spans="1:6" s="38" customFormat="1" ht="25.5" x14ac:dyDescent="0.2">
      <c r="A47" s="108">
        <v>6.11</v>
      </c>
      <c r="B47" s="102" t="s">
        <v>78</v>
      </c>
      <c r="C47" s="68">
        <v>2</v>
      </c>
      <c r="D47" s="103" t="s">
        <v>6</v>
      </c>
      <c r="E47" s="230"/>
      <c r="F47" s="52">
        <f t="shared" si="4"/>
        <v>0</v>
      </c>
    </row>
    <row r="48" spans="1:6" s="38" customFormat="1" ht="25.5" x14ac:dyDescent="0.2">
      <c r="A48" s="108">
        <v>6.12</v>
      </c>
      <c r="B48" s="109" t="s">
        <v>98</v>
      </c>
      <c r="C48" s="68">
        <v>1</v>
      </c>
      <c r="D48" s="103" t="s">
        <v>6</v>
      </c>
      <c r="E48" s="230"/>
      <c r="F48" s="52">
        <f t="shared" si="4"/>
        <v>0</v>
      </c>
    </row>
    <row r="49" spans="1:6" s="24" customFormat="1" x14ac:dyDescent="0.2">
      <c r="A49" s="108">
        <v>6.13</v>
      </c>
      <c r="B49" s="110" t="s">
        <v>81</v>
      </c>
      <c r="C49" s="68">
        <v>2</v>
      </c>
      <c r="D49" s="103" t="s">
        <v>6</v>
      </c>
      <c r="E49" s="230"/>
      <c r="F49" s="52">
        <f t="shared" si="4"/>
        <v>0</v>
      </c>
    </row>
    <row r="50" spans="1:6" s="24" customFormat="1" x14ac:dyDescent="0.2">
      <c r="A50" s="108">
        <v>6.14</v>
      </c>
      <c r="B50" s="110" t="s">
        <v>80</v>
      </c>
      <c r="C50" s="68">
        <v>2</v>
      </c>
      <c r="D50" s="103" t="s">
        <v>6</v>
      </c>
      <c r="E50" s="230"/>
      <c r="F50" s="52">
        <f t="shared" si="4"/>
        <v>0</v>
      </c>
    </row>
    <row r="51" spans="1:6" s="36" customFormat="1" x14ac:dyDescent="0.2">
      <c r="A51" s="108">
        <v>6.15</v>
      </c>
      <c r="B51" s="110" t="s">
        <v>67</v>
      </c>
      <c r="C51" s="68">
        <v>25</v>
      </c>
      <c r="D51" s="103" t="s">
        <v>6</v>
      </c>
      <c r="E51" s="230"/>
      <c r="F51" s="52">
        <f t="shared" si="4"/>
        <v>0</v>
      </c>
    </row>
    <row r="52" spans="1:6" s="24" customFormat="1" x14ac:dyDescent="0.2">
      <c r="A52" s="108">
        <v>6.16</v>
      </c>
      <c r="B52" s="102" t="s">
        <v>66</v>
      </c>
      <c r="C52" s="68">
        <v>20</v>
      </c>
      <c r="D52" s="94" t="s">
        <v>6</v>
      </c>
      <c r="E52" s="230"/>
      <c r="F52" s="52">
        <f t="shared" si="4"/>
        <v>0</v>
      </c>
    </row>
    <row r="53" spans="1:6" s="24" customFormat="1" x14ac:dyDescent="0.2">
      <c r="A53" s="111"/>
      <c r="B53" s="102"/>
      <c r="C53" s="68"/>
      <c r="D53" s="94"/>
      <c r="E53" s="230"/>
      <c r="F53" s="225"/>
    </row>
    <row r="54" spans="1:6" s="24" customFormat="1" x14ac:dyDescent="0.2">
      <c r="A54" s="112">
        <v>7</v>
      </c>
      <c r="B54" s="113" t="s">
        <v>82</v>
      </c>
      <c r="C54" s="68"/>
      <c r="D54" s="94"/>
      <c r="E54" s="230"/>
      <c r="F54" s="225"/>
    </row>
    <row r="55" spans="1:6" s="24" customFormat="1" ht="51" x14ac:dyDescent="0.2">
      <c r="A55" s="111">
        <v>7.1</v>
      </c>
      <c r="B55" s="93" t="s">
        <v>152</v>
      </c>
      <c r="C55" s="68">
        <v>1</v>
      </c>
      <c r="D55" s="94" t="s">
        <v>6</v>
      </c>
      <c r="E55" s="233"/>
      <c r="F55" s="225">
        <f t="shared" ref="F55:F59" si="5">ROUND(C55*E55,2)</f>
        <v>0</v>
      </c>
    </row>
    <row r="56" spans="1:6" s="24" customFormat="1" ht="25.5" x14ac:dyDescent="0.2">
      <c r="A56" s="111">
        <v>7.2</v>
      </c>
      <c r="B56" s="95" t="s">
        <v>84</v>
      </c>
      <c r="C56" s="68">
        <v>1</v>
      </c>
      <c r="D56" s="94" t="s">
        <v>6</v>
      </c>
      <c r="E56" s="233"/>
      <c r="F56" s="225">
        <f t="shared" si="5"/>
        <v>0</v>
      </c>
    </row>
    <row r="57" spans="1:6" x14ac:dyDescent="0.2">
      <c r="A57" s="73"/>
      <c r="B57" s="109"/>
      <c r="C57" s="101"/>
      <c r="D57" s="97"/>
      <c r="E57" s="59"/>
      <c r="F57" s="225">
        <f t="shared" si="5"/>
        <v>0</v>
      </c>
    </row>
    <row r="58" spans="1:6" ht="25.5" x14ac:dyDescent="0.2">
      <c r="A58" s="70">
        <v>8</v>
      </c>
      <c r="B58" s="109" t="s">
        <v>150</v>
      </c>
      <c r="C58" s="68">
        <v>1</v>
      </c>
      <c r="D58" s="94" t="s">
        <v>6</v>
      </c>
      <c r="E58" s="234"/>
      <c r="F58" s="225">
        <f t="shared" si="5"/>
        <v>0</v>
      </c>
    </row>
    <row r="59" spans="1:6" x14ac:dyDescent="0.2">
      <c r="A59" s="73"/>
      <c r="B59" s="109"/>
      <c r="C59" s="101"/>
      <c r="D59" s="97"/>
      <c r="E59" s="59"/>
      <c r="F59" s="225">
        <f t="shared" si="5"/>
        <v>0</v>
      </c>
    </row>
    <row r="60" spans="1:6" x14ac:dyDescent="0.2">
      <c r="A60" s="13">
        <v>9</v>
      </c>
      <c r="B60" s="100" t="s">
        <v>60</v>
      </c>
      <c r="C60" s="101"/>
      <c r="D60" s="97"/>
      <c r="E60" s="59"/>
      <c r="F60" s="225"/>
    </row>
    <row r="61" spans="1:6" x14ac:dyDescent="0.2">
      <c r="A61" s="111">
        <v>9.1</v>
      </c>
      <c r="B61" s="95" t="s">
        <v>71</v>
      </c>
      <c r="C61" s="68">
        <v>1020.5</v>
      </c>
      <c r="D61" s="94" t="s">
        <v>5</v>
      </c>
      <c r="E61" s="230"/>
      <c r="F61" s="225">
        <f>ROUND(C61*E61,2)</f>
        <v>0</v>
      </c>
    </row>
    <row r="62" spans="1:6" x14ac:dyDescent="0.2">
      <c r="A62" s="73"/>
      <c r="B62" s="96"/>
      <c r="C62" s="68"/>
      <c r="D62" s="97"/>
      <c r="E62" s="59"/>
      <c r="F62" s="225"/>
    </row>
    <row r="63" spans="1:6" x14ac:dyDescent="0.2">
      <c r="A63" s="99">
        <v>10</v>
      </c>
      <c r="B63" s="114" t="s">
        <v>117</v>
      </c>
      <c r="C63" s="68"/>
      <c r="D63" s="115"/>
      <c r="E63" s="45"/>
      <c r="F63" s="46">
        <f t="shared" ref="F63:F70" si="6">ROUND(C63*E63,2)</f>
        <v>0</v>
      </c>
    </row>
    <row r="64" spans="1:6" x14ac:dyDescent="0.2">
      <c r="A64" s="40">
        <v>10.1</v>
      </c>
      <c r="B64" s="116" t="s">
        <v>23</v>
      </c>
      <c r="C64" s="68">
        <v>45</v>
      </c>
      <c r="D64" s="117" t="s">
        <v>9</v>
      </c>
      <c r="E64" s="47"/>
      <c r="F64" s="48">
        <f t="shared" si="6"/>
        <v>0</v>
      </c>
    </row>
    <row r="65" spans="1:6" ht="25.5" x14ac:dyDescent="0.2">
      <c r="A65" s="40">
        <v>10.199999999999999</v>
      </c>
      <c r="B65" s="110" t="s">
        <v>63</v>
      </c>
      <c r="C65" s="68">
        <v>54</v>
      </c>
      <c r="D65" s="88" t="s">
        <v>9</v>
      </c>
      <c r="E65" s="49"/>
      <c r="F65" s="50">
        <f t="shared" si="6"/>
        <v>0</v>
      </c>
    </row>
    <row r="66" spans="1:6" x14ac:dyDescent="0.2">
      <c r="A66" s="118">
        <v>10.3</v>
      </c>
      <c r="B66" s="119" t="s">
        <v>62</v>
      </c>
      <c r="C66" s="68">
        <v>54</v>
      </c>
      <c r="D66" s="120" t="s">
        <v>9</v>
      </c>
      <c r="E66" s="51"/>
      <c r="F66" s="52">
        <f t="shared" si="6"/>
        <v>0</v>
      </c>
    </row>
    <row r="67" spans="1:6" ht="25.5" x14ac:dyDescent="0.2">
      <c r="A67" s="40">
        <v>10.4</v>
      </c>
      <c r="B67" s="121" t="s">
        <v>61</v>
      </c>
      <c r="C67" s="68">
        <v>51.3</v>
      </c>
      <c r="D67" s="120" t="s">
        <v>9</v>
      </c>
      <c r="E67" s="53"/>
      <c r="F67" s="53">
        <f t="shared" si="6"/>
        <v>0</v>
      </c>
    </row>
    <row r="68" spans="1:6" ht="13.5" customHeight="1" x14ac:dyDescent="0.2">
      <c r="A68" s="40">
        <v>10.5</v>
      </c>
      <c r="B68" s="122" t="s">
        <v>24</v>
      </c>
      <c r="C68" s="68">
        <v>225</v>
      </c>
      <c r="D68" s="123" t="s">
        <v>10</v>
      </c>
      <c r="E68" s="49"/>
      <c r="F68" s="54">
        <f t="shared" si="6"/>
        <v>0</v>
      </c>
    </row>
    <row r="69" spans="1:6" ht="25.5" x14ac:dyDescent="0.2">
      <c r="A69" s="40">
        <v>10.6</v>
      </c>
      <c r="B69" s="124" t="s">
        <v>122</v>
      </c>
      <c r="C69" s="68">
        <f>+C68</f>
        <v>225</v>
      </c>
      <c r="D69" s="120" t="s">
        <v>10</v>
      </c>
      <c r="E69" s="51"/>
      <c r="F69" s="52">
        <f t="shared" si="6"/>
        <v>0</v>
      </c>
    </row>
    <row r="70" spans="1:6" ht="25.5" x14ac:dyDescent="0.2">
      <c r="A70" s="40">
        <v>10.7</v>
      </c>
      <c r="B70" s="124" t="s">
        <v>123</v>
      </c>
      <c r="C70" s="68">
        <v>112.5</v>
      </c>
      <c r="D70" s="120" t="s">
        <v>25</v>
      </c>
      <c r="E70" s="51"/>
      <c r="F70" s="52">
        <f t="shared" si="6"/>
        <v>0</v>
      </c>
    </row>
    <row r="71" spans="1:6" x14ac:dyDescent="0.2">
      <c r="A71" s="73"/>
      <c r="B71" s="96"/>
      <c r="C71" s="68"/>
      <c r="D71" s="97"/>
      <c r="E71" s="59"/>
      <c r="F71" s="59"/>
    </row>
    <row r="72" spans="1:6" ht="38.25" x14ac:dyDescent="0.2">
      <c r="A72" s="125">
        <v>11</v>
      </c>
      <c r="B72" s="121" t="s">
        <v>55</v>
      </c>
      <c r="C72" s="68">
        <v>300</v>
      </c>
      <c r="D72" s="88" t="s">
        <v>5</v>
      </c>
      <c r="E72" s="235"/>
      <c r="F72" s="227">
        <f>+ROUND(C72*E72,2)</f>
        <v>0</v>
      </c>
    </row>
    <row r="73" spans="1:6" ht="63.75" x14ac:dyDescent="0.2">
      <c r="A73" s="125">
        <v>12</v>
      </c>
      <c r="B73" s="121" t="s">
        <v>56</v>
      </c>
      <c r="C73" s="68">
        <f>+C72</f>
        <v>300</v>
      </c>
      <c r="D73" s="88" t="s">
        <v>5</v>
      </c>
      <c r="E73" s="235"/>
      <c r="F73" s="227">
        <f>+ROUND(C73*E73,2)</f>
        <v>0</v>
      </c>
    </row>
    <row r="74" spans="1:6" ht="25.5" x14ac:dyDescent="0.2">
      <c r="A74" s="126">
        <v>13</v>
      </c>
      <c r="B74" s="127" t="s">
        <v>102</v>
      </c>
      <c r="C74" s="68">
        <f>+C73</f>
        <v>300</v>
      </c>
      <c r="D74" s="88" t="s">
        <v>5</v>
      </c>
      <c r="E74" s="235"/>
      <c r="F74" s="227">
        <f>+ROUND(C74*E74,2)</f>
        <v>0</v>
      </c>
    </row>
    <row r="75" spans="1:6" s="41" customFormat="1" x14ac:dyDescent="0.2">
      <c r="A75" s="128"/>
      <c r="B75" s="129" t="s">
        <v>85</v>
      </c>
      <c r="C75" s="130"/>
      <c r="D75" s="130"/>
      <c r="E75" s="236"/>
      <c r="F75" s="237">
        <f>SUM(F12:F74)</f>
        <v>0</v>
      </c>
    </row>
    <row r="76" spans="1:6" x14ac:dyDescent="0.2">
      <c r="A76" s="73"/>
      <c r="B76" s="96"/>
      <c r="C76" s="68"/>
      <c r="D76" s="97"/>
      <c r="E76" s="59"/>
      <c r="F76" s="59"/>
    </row>
    <row r="77" spans="1:6" x14ac:dyDescent="0.2">
      <c r="A77" s="66" t="s">
        <v>86</v>
      </c>
      <c r="B77" s="67" t="s">
        <v>155</v>
      </c>
      <c r="C77" s="131"/>
      <c r="D77" s="69"/>
      <c r="E77" s="238"/>
      <c r="F77" s="239"/>
    </row>
    <row r="78" spans="1:6" x14ac:dyDescent="0.2">
      <c r="A78" s="86"/>
      <c r="B78" s="67"/>
      <c r="C78" s="131"/>
      <c r="D78" s="69"/>
      <c r="E78" s="238"/>
      <c r="F78" s="239"/>
    </row>
    <row r="79" spans="1:6" x14ac:dyDescent="0.2">
      <c r="A79" s="70">
        <v>1</v>
      </c>
      <c r="B79" s="71" t="s">
        <v>15</v>
      </c>
      <c r="C79" s="132">
        <v>1672.4500000000003</v>
      </c>
      <c r="D79" s="72" t="s">
        <v>5</v>
      </c>
      <c r="E79" s="224"/>
      <c r="F79" s="225">
        <f>ROUND(C79*E79,2)</f>
        <v>0</v>
      </c>
    </row>
    <row r="80" spans="1:6" x14ac:dyDescent="0.2">
      <c r="A80" s="73"/>
      <c r="B80" s="74"/>
      <c r="C80" s="75"/>
      <c r="D80" s="75"/>
      <c r="E80" s="240"/>
      <c r="F80" s="225">
        <f>ROUND(C80*E80,2)</f>
        <v>0</v>
      </c>
    </row>
    <row r="81" spans="1:6" x14ac:dyDescent="0.2">
      <c r="A81" s="86">
        <v>2</v>
      </c>
      <c r="B81" s="67" t="s">
        <v>8</v>
      </c>
      <c r="C81" s="131"/>
      <c r="D81" s="69"/>
      <c r="E81" s="224"/>
      <c r="F81" s="225">
        <f>ROUND(C81*E81,2)</f>
        <v>0</v>
      </c>
    </row>
    <row r="82" spans="1:6" ht="5.25" customHeight="1" x14ac:dyDescent="0.2">
      <c r="A82" s="86"/>
      <c r="B82" s="67"/>
      <c r="C82" s="131"/>
      <c r="D82" s="69"/>
      <c r="E82" s="224"/>
      <c r="F82" s="225"/>
    </row>
    <row r="83" spans="1:6" x14ac:dyDescent="0.2">
      <c r="A83" s="12">
        <v>2.1</v>
      </c>
      <c r="B83" s="87" t="s">
        <v>124</v>
      </c>
      <c r="C83" s="14"/>
      <c r="D83" s="88"/>
      <c r="E83" s="44"/>
      <c r="F83" s="227"/>
    </row>
    <row r="84" spans="1:6" x14ac:dyDescent="0.2">
      <c r="A84" s="30" t="s">
        <v>39</v>
      </c>
      <c r="B84" s="89" t="s">
        <v>125</v>
      </c>
      <c r="C84" s="133">
        <v>870.25</v>
      </c>
      <c r="D84" s="88" t="s">
        <v>9</v>
      </c>
      <c r="E84" s="44"/>
      <c r="F84" s="227">
        <f>+ROUND(C84*E84,2)</f>
        <v>0</v>
      </c>
    </row>
    <row r="85" spans="1:6" ht="25.5" x14ac:dyDescent="0.2">
      <c r="A85" s="30" t="s">
        <v>40</v>
      </c>
      <c r="B85" s="89" t="s">
        <v>126</v>
      </c>
      <c r="C85" s="133">
        <v>372.97</v>
      </c>
      <c r="D85" s="88" t="s">
        <v>9</v>
      </c>
      <c r="E85" s="44"/>
      <c r="F85" s="227">
        <f>+ROUND(C85*E85,2)</f>
        <v>0</v>
      </c>
    </row>
    <row r="86" spans="1:6" x14ac:dyDescent="0.2">
      <c r="A86" s="90">
        <v>2.2000000000000002</v>
      </c>
      <c r="B86" s="91" t="s">
        <v>57</v>
      </c>
      <c r="C86" s="133">
        <v>1126.93</v>
      </c>
      <c r="D86" s="94" t="s">
        <v>10</v>
      </c>
      <c r="E86" s="224"/>
      <c r="F86" s="225">
        <f t="shared" ref="F86:F94" si="7">ROUND(C86*E86,2)</f>
        <v>0</v>
      </c>
    </row>
    <row r="87" spans="1:6" x14ac:dyDescent="0.2">
      <c r="A87" s="90">
        <v>2.2999999999999998</v>
      </c>
      <c r="B87" s="91" t="s">
        <v>91</v>
      </c>
      <c r="C87" s="68">
        <v>447.55</v>
      </c>
      <c r="D87" s="94" t="s">
        <v>9</v>
      </c>
      <c r="E87" s="224"/>
      <c r="F87" s="225">
        <f t="shared" si="7"/>
        <v>0</v>
      </c>
    </row>
    <row r="88" spans="1:6" ht="25.5" x14ac:dyDescent="0.2">
      <c r="A88" s="90">
        <v>2.4</v>
      </c>
      <c r="B88" s="92" t="s">
        <v>70</v>
      </c>
      <c r="C88" s="133">
        <v>142.16</v>
      </c>
      <c r="D88" s="94" t="s">
        <v>9</v>
      </c>
      <c r="E88" s="224"/>
      <c r="F88" s="225">
        <f t="shared" si="7"/>
        <v>0</v>
      </c>
    </row>
    <row r="89" spans="1:6" ht="25.5" x14ac:dyDescent="0.2">
      <c r="A89" s="134">
        <v>2.5</v>
      </c>
      <c r="B89" s="91" t="s">
        <v>16</v>
      </c>
      <c r="C89" s="133">
        <v>1036.05</v>
      </c>
      <c r="D89" s="94" t="s">
        <v>9</v>
      </c>
      <c r="E89" s="224"/>
      <c r="F89" s="225">
        <f t="shared" si="7"/>
        <v>0</v>
      </c>
    </row>
    <row r="90" spans="1:6" ht="25.5" x14ac:dyDescent="0.2">
      <c r="A90" s="90">
        <v>2.6</v>
      </c>
      <c r="B90" s="91" t="s">
        <v>156</v>
      </c>
      <c r="C90" s="133">
        <v>733.46</v>
      </c>
      <c r="D90" s="94" t="s">
        <v>9</v>
      </c>
      <c r="E90" s="224"/>
      <c r="F90" s="225">
        <f t="shared" si="7"/>
        <v>0</v>
      </c>
    </row>
    <row r="91" spans="1:6" x14ac:dyDescent="0.2">
      <c r="A91" s="86"/>
      <c r="B91" s="91"/>
      <c r="C91" s="131"/>
      <c r="D91" s="69"/>
      <c r="E91" s="224"/>
      <c r="F91" s="225">
        <f t="shared" si="7"/>
        <v>0</v>
      </c>
    </row>
    <row r="92" spans="1:6" x14ac:dyDescent="0.2">
      <c r="A92" s="86">
        <v>3</v>
      </c>
      <c r="B92" s="67" t="s">
        <v>17</v>
      </c>
      <c r="C92" s="131"/>
      <c r="D92" s="69"/>
      <c r="E92" s="224"/>
      <c r="F92" s="225">
        <f t="shared" si="7"/>
        <v>0</v>
      </c>
    </row>
    <row r="93" spans="1:6" ht="25.5" x14ac:dyDescent="0.2">
      <c r="A93" s="134">
        <v>3.1</v>
      </c>
      <c r="B93" s="95" t="s">
        <v>87</v>
      </c>
      <c r="C93" s="131">
        <v>812.74</v>
      </c>
      <c r="D93" s="94" t="s">
        <v>5</v>
      </c>
      <c r="E93" s="224"/>
      <c r="F93" s="225">
        <f t="shared" si="7"/>
        <v>0</v>
      </c>
    </row>
    <row r="94" spans="1:6" ht="25.5" x14ac:dyDescent="0.2">
      <c r="A94" s="134">
        <v>3.2</v>
      </c>
      <c r="B94" s="95" t="s">
        <v>88</v>
      </c>
      <c r="C94" s="131">
        <v>893.16</v>
      </c>
      <c r="D94" s="94" t="s">
        <v>5</v>
      </c>
      <c r="E94" s="224"/>
      <c r="F94" s="225">
        <f t="shared" si="7"/>
        <v>0</v>
      </c>
    </row>
    <row r="95" spans="1:6" x14ac:dyDescent="0.2">
      <c r="A95" s="86"/>
      <c r="B95" s="91"/>
      <c r="C95" s="131"/>
      <c r="D95" s="69"/>
      <c r="E95" s="224"/>
      <c r="F95" s="225"/>
    </row>
    <row r="96" spans="1:6" x14ac:dyDescent="0.2">
      <c r="A96" s="86">
        <v>4</v>
      </c>
      <c r="B96" s="67" t="s">
        <v>20</v>
      </c>
      <c r="C96" s="131"/>
      <c r="D96" s="69"/>
      <c r="E96" s="224"/>
      <c r="F96" s="225">
        <f t="shared" ref="F96:F118" si="8">ROUND(C96*E96,2)</f>
        <v>0</v>
      </c>
    </row>
    <row r="97" spans="1:6" ht="25.5" x14ac:dyDescent="0.2">
      <c r="A97" s="134">
        <v>4.2</v>
      </c>
      <c r="B97" s="95" t="s">
        <v>87</v>
      </c>
      <c r="C97" s="131">
        <f>C93</f>
        <v>812.74</v>
      </c>
      <c r="D97" s="94" t="s">
        <v>5</v>
      </c>
      <c r="E97" s="224"/>
      <c r="F97" s="225">
        <f t="shared" si="8"/>
        <v>0</v>
      </c>
    </row>
    <row r="98" spans="1:6" ht="25.5" x14ac:dyDescent="0.2">
      <c r="A98" s="134">
        <v>4.3</v>
      </c>
      <c r="B98" s="95" t="s">
        <v>88</v>
      </c>
      <c r="C98" s="131">
        <f>C94</f>
        <v>893.16</v>
      </c>
      <c r="D98" s="94" t="s">
        <v>5</v>
      </c>
      <c r="E98" s="224"/>
      <c r="F98" s="225">
        <f t="shared" si="8"/>
        <v>0</v>
      </c>
    </row>
    <row r="99" spans="1:6" x14ac:dyDescent="0.2">
      <c r="A99" s="134"/>
      <c r="B99" s="91"/>
      <c r="C99" s="131"/>
      <c r="D99" s="69"/>
      <c r="E99" s="224"/>
      <c r="F99" s="225">
        <f t="shared" si="8"/>
        <v>0</v>
      </c>
    </row>
    <row r="100" spans="1:6" x14ac:dyDescent="0.2">
      <c r="A100" s="86">
        <v>5</v>
      </c>
      <c r="B100" s="67" t="s">
        <v>21</v>
      </c>
      <c r="C100" s="131"/>
      <c r="D100" s="69"/>
      <c r="E100" s="224"/>
      <c r="F100" s="225">
        <f t="shared" si="8"/>
        <v>0</v>
      </c>
    </row>
    <row r="101" spans="1:6" ht="25.5" x14ac:dyDescent="0.2">
      <c r="A101" s="135">
        <v>5.0999999999999996</v>
      </c>
      <c r="B101" s="102" t="s">
        <v>103</v>
      </c>
      <c r="C101" s="136">
        <v>2</v>
      </c>
      <c r="D101" s="103" t="s">
        <v>6</v>
      </c>
      <c r="E101" s="224"/>
      <c r="F101" s="225">
        <f t="shared" si="8"/>
        <v>0</v>
      </c>
    </row>
    <row r="102" spans="1:6" ht="25.5" x14ac:dyDescent="0.2">
      <c r="A102" s="135">
        <v>5.2</v>
      </c>
      <c r="B102" s="102" t="s">
        <v>110</v>
      </c>
      <c r="C102" s="136">
        <v>1</v>
      </c>
      <c r="D102" s="103" t="s">
        <v>6</v>
      </c>
      <c r="E102" s="224"/>
      <c r="F102" s="225">
        <f t="shared" si="8"/>
        <v>0</v>
      </c>
    </row>
    <row r="103" spans="1:6" ht="25.5" x14ac:dyDescent="0.2">
      <c r="A103" s="135">
        <v>5.3</v>
      </c>
      <c r="B103" s="102" t="s">
        <v>106</v>
      </c>
      <c r="C103" s="136">
        <v>2</v>
      </c>
      <c r="D103" s="103" t="s">
        <v>6</v>
      </c>
      <c r="E103" s="224"/>
      <c r="F103" s="225">
        <f t="shared" si="8"/>
        <v>0</v>
      </c>
    </row>
    <row r="104" spans="1:6" ht="25.5" x14ac:dyDescent="0.2">
      <c r="A104" s="135">
        <v>5.4</v>
      </c>
      <c r="B104" s="102" t="s">
        <v>105</v>
      </c>
      <c r="C104" s="136">
        <v>2</v>
      </c>
      <c r="D104" s="103" t="s">
        <v>6</v>
      </c>
      <c r="E104" s="224"/>
      <c r="F104" s="225">
        <f t="shared" si="8"/>
        <v>0</v>
      </c>
    </row>
    <row r="105" spans="1:6" ht="25.5" x14ac:dyDescent="0.2">
      <c r="A105" s="135">
        <v>5.5</v>
      </c>
      <c r="B105" s="109" t="s">
        <v>104</v>
      </c>
      <c r="C105" s="136">
        <v>1</v>
      </c>
      <c r="D105" s="103" t="s">
        <v>6</v>
      </c>
      <c r="E105" s="224"/>
      <c r="F105" s="225">
        <f t="shared" si="8"/>
        <v>0</v>
      </c>
    </row>
    <row r="106" spans="1:6" ht="25.5" x14ac:dyDescent="0.2">
      <c r="A106" s="135">
        <v>5.6</v>
      </c>
      <c r="B106" s="102" t="s">
        <v>107</v>
      </c>
      <c r="C106" s="136">
        <v>1</v>
      </c>
      <c r="D106" s="103" t="s">
        <v>6</v>
      </c>
      <c r="E106" s="224"/>
      <c r="F106" s="225">
        <f t="shared" si="8"/>
        <v>0</v>
      </c>
    </row>
    <row r="107" spans="1:6" ht="25.5" x14ac:dyDescent="0.2">
      <c r="A107" s="134">
        <v>5.7</v>
      </c>
      <c r="B107" s="95" t="s">
        <v>108</v>
      </c>
      <c r="C107" s="136">
        <v>2</v>
      </c>
      <c r="D107" s="137" t="s">
        <v>6</v>
      </c>
      <c r="E107" s="224"/>
      <c r="F107" s="225">
        <f t="shared" si="8"/>
        <v>0</v>
      </c>
    </row>
    <row r="108" spans="1:6" x14ac:dyDescent="0.2">
      <c r="A108" s="134">
        <v>5.8</v>
      </c>
      <c r="B108" s="110" t="s">
        <v>81</v>
      </c>
      <c r="C108" s="68">
        <v>6</v>
      </c>
      <c r="D108" s="103" t="s">
        <v>6</v>
      </c>
      <c r="E108" s="224"/>
      <c r="F108" s="225">
        <f t="shared" si="8"/>
        <v>0</v>
      </c>
    </row>
    <row r="109" spans="1:6" x14ac:dyDescent="0.2">
      <c r="A109" s="134">
        <v>5.9</v>
      </c>
      <c r="B109" s="110" t="s">
        <v>80</v>
      </c>
      <c r="C109" s="68">
        <v>16</v>
      </c>
      <c r="D109" s="103" t="s">
        <v>6</v>
      </c>
      <c r="E109" s="224"/>
      <c r="F109" s="225">
        <f t="shared" si="8"/>
        <v>0</v>
      </c>
    </row>
    <row r="110" spans="1:6" x14ac:dyDescent="0.2">
      <c r="A110" s="138">
        <v>5.0999999999999996</v>
      </c>
      <c r="B110" s="105" t="s">
        <v>66</v>
      </c>
      <c r="C110" s="139">
        <v>11</v>
      </c>
      <c r="D110" s="140" t="s">
        <v>6</v>
      </c>
      <c r="E110" s="241"/>
      <c r="F110" s="242">
        <f t="shared" si="8"/>
        <v>0</v>
      </c>
    </row>
    <row r="111" spans="1:6" ht="7.5" customHeight="1" x14ac:dyDescent="0.2">
      <c r="A111" s="141"/>
      <c r="B111" s="102"/>
      <c r="C111" s="131"/>
      <c r="D111" s="69"/>
      <c r="E111" s="224"/>
      <c r="F111" s="225">
        <f t="shared" si="8"/>
        <v>0</v>
      </c>
    </row>
    <row r="112" spans="1:6" x14ac:dyDescent="0.2">
      <c r="A112" s="112">
        <v>6</v>
      </c>
      <c r="B112" s="113" t="s">
        <v>82</v>
      </c>
      <c r="C112" s="68"/>
      <c r="D112" s="94"/>
      <c r="E112" s="224"/>
      <c r="F112" s="225">
        <f t="shared" si="8"/>
        <v>0</v>
      </c>
    </row>
    <row r="113" spans="1:6" ht="51" x14ac:dyDescent="0.2">
      <c r="A113" s="111">
        <v>6.1</v>
      </c>
      <c r="B113" s="93" t="s">
        <v>153</v>
      </c>
      <c r="C113" s="68">
        <v>2</v>
      </c>
      <c r="D113" s="94" t="s">
        <v>6</v>
      </c>
      <c r="E113" s="224"/>
      <c r="F113" s="225">
        <f t="shared" si="8"/>
        <v>0</v>
      </c>
    </row>
    <row r="114" spans="1:6" ht="51" x14ac:dyDescent="0.2">
      <c r="A114" s="111">
        <v>6.2</v>
      </c>
      <c r="B114" s="93" t="s">
        <v>154</v>
      </c>
      <c r="C114" s="68">
        <v>2</v>
      </c>
      <c r="D114" s="94" t="s">
        <v>6</v>
      </c>
      <c r="E114" s="224"/>
      <c r="F114" s="225">
        <f t="shared" si="8"/>
        <v>0</v>
      </c>
    </row>
    <row r="115" spans="1:6" ht="25.5" x14ac:dyDescent="0.2">
      <c r="A115" s="111">
        <v>6.3</v>
      </c>
      <c r="B115" s="95" t="s">
        <v>84</v>
      </c>
      <c r="C115" s="68">
        <v>4</v>
      </c>
      <c r="D115" s="94" t="s">
        <v>6</v>
      </c>
      <c r="E115" s="224"/>
      <c r="F115" s="225">
        <f t="shared" si="8"/>
        <v>0</v>
      </c>
    </row>
    <row r="116" spans="1:6" ht="9" customHeight="1" x14ac:dyDescent="0.2">
      <c r="A116" s="134"/>
      <c r="B116" s="91"/>
      <c r="C116" s="131"/>
      <c r="D116" s="69"/>
      <c r="E116" s="224"/>
      <c r="F116" s="225">
        <f t="shared" si="8"/>
        <v>0</v>
      </c>
    </row>
    <row r="117" spans="1:6" ht="25.5" x14ac:dyDescent="0.2">
      <c r="A117" s="134">
        <v>7</v>
      </c>
      <c r="B117" s="109" t="s">
        <v>151</v>
      </c>
      <c r="C117" s="131">
        <v>1</v>
      </c>
      <c r="D117" s="94" t="s">
        <v>6</v>
      </c>
      <c r="E117" s="224"/>
      <c r="F117" s="225">
        <f t="shared" si="8"/>
        <v>0</v>
      </c>
    </row>
    <row r="118" spans="1:6" ht="9" customHeight="1" x14ac:dyDescent="0.2">
      <c r="A118" s="134"/>
      <c r="B118" s="91"/>
      <c r="C118" s="131"/>
      <c r="D118" s="69"/>
      <c r="E118" s="224"/>
      <c r="F118" s="225">
        <f t="shared" si="8"/>
        <v>0</v>
      </c>
    </row>
    <row r="119" spans="1:6" x14ac:dyDescent="0.2">
      <c r="A119" s="13">
        <v>8</v>
      </c>
      <c r="B119" s="100" t="s">
        <v>158</v>
      </c>
      <c r="C119" s="14"/>
      <c r="D119" s="142"/>
      <c r="E119" s="44"/>
      <c r="F119" s="227">
        <f>+ROUND(C119*E119,2)</f>
        <v>0</v>
      </c>
    </row>
    <row r="120" spans="1:6" x14ac:dyDescent="0.2">
      <c r="A120" s="42">
        <v>8.1</v>
      </c>
      <c r="B120" s="121" t="s">
        <v>41</v>
      </c>
      <c r="C120" s="143">
        <v>300</v>
      </c>
      <c r="D120" s="144" t="s">
        <v>42</v>
      </c>
      <c r="E120" s="44"/>
      <c r="F120" s="227">
        <f t="shared" ref="F120:F133" si="9">+ROUND(C120*E120,2)</f>
        <v>0</v>
      </c>
    </row>
    <row r="121" spans="1:6" ht="25.5" x14ac:dyDescent="0.2">
      <c r="A121" s="42">
        <v>8.1999999999999993</v>
      </c>
      <c r="B121" s="121" t="s">
        <v>43</v>
      </c>
      <c r="C121" s="143">
        <v>1800</v>
      </c>
      <c r="D121" s="120" t="s">
        <v>5</v>
      </c>
      <c r="E121" s="44"/>
      <c r="F121" s="227">
        <f t="shared" si="9"/>
        <v>0</v>
      </c>
    </row>
    <row r="122" spans="1:6" x14ac:dyDescent="0.2">
      <c r="A122" s="42">
        <v>8.3000000000000007</v>
      </c>
      <c r="B122" s="121" t="s">
        <v>44</v>
      </c>
      <c r="C122" s="143">
        <v>300</v>
      </c>
      <c r="D122" s="120" t="s">
        <v>42</v>
      </c>
      <c r="E122" s="44"/>
      <c r="F122" s="227">
        <f t="shared" si="9"/>
        <v>0</v>
      </c>
    </row>
    <row r="123" spans="1:6" x14ac:dyDescent="0.2">
      <c r="A123" s="42">
        <v>8.4</v>
      </c>
      <c r="B123" s="121" t="s">
        <v>45</v>
      </c>
      <c r="C123" s="143">
        <v>300</v>
      </c>
      <c r="D123" s="120" t="s">
        <v>42</v>
      </c>
      <c r="E123" s="44"/>
      <c r="F123" s="227">
        <f t="shared" si="9"/>
        <v>0</v>
      </c>
    </row>
    <row r="124" spans="1:6" x14ac:dyDescent="0.2">
      <c r="A124" s="42">
        <v>8.5</v>
      </c>
      <c r="B124" s="102" t="s">
        <v>46</v>
      </c>
      <c r="C124" s="143">
        <v>300</v>
      </c>
      <c r="D124" s="120" t="s">
        <v>42</v>
      </c>
      <c r="E124" s="44"/>
      <c r="F124" s="227">
        <f t="shared" si="9"/>
        <v>0</v>
      </c>
    </row>
    <row r="125" spans="1:6" x14ac:dyDescent="0.2">
      <c r="A125" s="42">
        <v>8.6</v>
      </c>
      <c r="B125" s="102" t="s">
        <v>47</v>
      </c>
      <c r="C125" s="143">
        <v>300</v>
      </c>
      <c r="D125" s="120" t="s">
        <v>42</v>
      </c>
      <c r="E125" s="44"/>
      <c r="F125" s="227">
        <f t="shared" si="9"/>
        <v>0</v>
      </c>
    </row>
    <row r="126" spans="1:6" x14ac:dyDescent="0.2">
      <c r="A126" s="42">
        <v>8.6999999999999993</v>
      </c>
      <c r="B126" s="102" t="s">
        <v>48</v>
      </c>
      <c r="C126" s="143">
        <v>300</v>
      </c>
      <c r="D126" s="120" t="s">
        <v>42</v>
      </c>
      <c r="E126" s="44"/>
      <c r="F126" s="227">
        <f t="shared" si="9"/>
        <v>0</v>
      </c>
    </row>
    <row r="127" spans="1:6" x14ac:dyDescent="0.2">
      <c r="A127" s="42">
        <v>8.8000000000000007</v>
      </c>
      <c r="B127" s="102" t="s">
        <v>49</v>
      </c>
      <c r="C127" s="143">
        <v>300</v>
      </c>
      <c r="D127" s="120" t="s">
        <v>5</v>
      </c>
      <c r="E127" s="44"/>
      <c r="F127" s="227">
        <f t="shared" si="9"/>
        <v>0</v>
      </c>
    </row>
    <row r="128" spans="1:6" x14ac:dyDescent="0.2">
      <c r="A128" s="42">
        <v>8.9</v>
      </c>
      <c r="B128" s="102" t="s">
        <v>50</v>
      </c>
      <c r="C128" s="143">
        <v>300</v>
      </c>
      <c r="D128" s="120" t="s">
        <v>42</v>
      </c>
      <c r="E128" s="44"/>
      <c r="F128" s="227">
        <f t="shared" si="9"/>
        <v>0</v>
      </c>
    </row>
    <row r="129" spans="1:6" x14ac:dyDescent="0.2">
      <c r="A129" s="43">
        <v>8.1</v>
      </c>
      <c r="B129" s="102" t="s">
        <v>51</v>
      </c>
      <c r="C129" s="143">
        <v>300</v>
      </c>
      <c r="D129" s="120" t="s">
        <v>42</v>
      </c>
      <c r="E129" s="44"/>
      <c r="F129" s="227">
        <f t="shared" si="9"/>
        <v>0</v>
      </c>
    </row>
    <row r="130" spans="1:6" x14ac:dyDescent="0.2">
      <c r="A130" s="43">
        <v>8.11</v>
      </c>
      <c r="B130" s="102" t="s">
        <v>52</v>
      </c>
      <c r="C130" s="143">
        <v>300</v>
      </c>
      <c r="D130" s="120" t="s">
        <v>42</v>
      </c>
      <c r="E130" s="44"/>
      <c r="F130" s="227">
        <f t="shared" si="9"/>
        <v>0</v>
      </c>
    </row>
    <row r="131" spans="1:6" x14ac:dyDescent="0.2">
      <c r="A131" s="43">
        <v>8.1199999999999992</v>
      </c>
      <c r="B131" s="102" t="s">
        <v>53</v>
      </c>
      <c r="C131" s="143">
        <v>594</v>
      </c>
      <c r="D131" s="120" t="s">
        <v>9</v>
      </c>
      <c r="E131" s="44"/>
      <c r="F131" s="227">
        <f t="shared" si="9"/>
        <v>0</v>
      </c>
    </row>
    <row r="132" spans="1:6" x14ac:dyDescent="0.2">
      <c r="A132" s="43">
        <v>8.1300000000000008</v>
      </c>
      <c r="B132" s="102" t="s">
        <v>54</v>
      </c>
      <c r="C132" s="143">
        <v>300</v>
      </c>
      <c r="D132" s="120" t="s">
        <v>42</v>
      </c>
      <c r="E132" s="44"/>
      <c r="F132" s="227">
        <f t="shared" si="9"/>
        <v>0</v>
      </c>
    </row>
    <row r="133" spans="1:6" ht="10.5" customHeight="1" x14ac:dyDescent="0.2">
      <c r="A133" s="15"/>
      <c r="B133" s="145"/>
      <c r="C133" s="14"/>
      <c r="D133" s="142"/>
      <c r="E133" s="44"/>
      <c r="F133" s="227">
        <f t="shared" si="9"/>
        <v>0</v>
      </c>
    </row>
    <row r="134" spans="1:6" x14ac:dyDescent="0.2">
      <c r="A134" s="8">
        <v>9</v>
      </c>
      <c r="B134" s="146" t="s">
        <v>22</v>
      </c>
      <c r="C134" s="147"/>
      <c r="D134" s="148"/>
      <c r="E134" s="243"/>
      <c r="F134" s="225">
        <f>ROUND(C134*E134,2)</f>
        <v>0</v>
      </c>
    </row>
    <row r="135" spans="1:6" x14ac:dyDescent="0.2">
      <c r="A135" s="9">
        <v>9.1</v>
      </c>
      <c r="B135" s="91" t="s">
        <v>18</v>
      </c>
      <c r="C135" s="136">
        <v>812.74</v>
      </c>
      <c r="D135" s="148" t="s">
        <v>5</v>
      </c>
      <c r="E135" s="244"/>
      <c r="F135" s="225">
        <f t="shared" ref="F135:F147" si="10">ROUND(C135*E135,2)</f>
        <v>0</v>
      </c>
    </row>
    <row r="136" spans="1:6" x14ac:dyDescent="0.2">
      <c r="A136" s="9">
        <v>9.1999999999999993</v>
      </c>
      <c r="B136" s="91" t="s">
        <v>19</v>
      </c>
      <c r="C136" s="136">
        <v>893.16</v>
      </c>
      <c r="D136" s="148" t="s">
        <v>5</v>
      </c>
      <c r="E136" s="244"/>
      <c r="F136" s="225">
        <f t="shared" si="10"/>
        <v>0</v>
      </c>
    </row>
    <row r="137" spans="1:6" ht="9" customHeight="1" x14ac:dyDescent="0.2">
      <c r="A137" s="9"/>
      <c r="B137" s="91"/>
      <c r="C137" s="136"/>
      <c r="D137" s="148"/>
      <c r="E137" s="245"/>
      <c r="F137" s="225">
        <f t="shared" si="10"/>
        <v>0</v>
      </c>
    </row>
    <row r="138" spans="1:6" x14ac:dyDescent="0.2">
      <c r="A138" s="8">
        <v>10</v>
      </c>
      <c r="B138" s="67" t="s">
        <v>148</v>
      </c>
      <c r="C138" s="136"/>
      <c r="D138" s="148"/>
      <c r="E138" s="245"/>
      <c r="F138" s="225">
        <f t="shared" si="10"/>
        <v>0</v>
      </c>
    </row>
    <row r="139" spans="1:6" x14ac:dyDescent="0.2">
      <c r="A139" s="9">
        <v>10.1</v>
      </c>
      <c r="B139" s="91" t="s">
        <v>116</v>
      </c>
      <c r="C139" s="136">
        <v>14.4</v>
      </c>
      <c r="D139" s="148" t="s">
        <v>9</v>
      </c>
      <c r="E139" s="244"/>
      <c r="F139" s="225">
        <f t="shared" si="10"/>
        <v>0</v>
      </c>
    </row>
    <row r="140" spans="1:6" x14ac:dyDescent="0.2">
      <c r="A140" s="9">
        <v>10.199999999999999</v>
      </c>
      <c r="B140" s="91" t="s">
        <v>114</v>
      </c>
      <c r="C140" s="136">
        <v>18</v>
      </c>
      <c r="D140" s="148" t="s">
        <v>9</v>
      </c>
      <c r="E140" s="244"/>
      <c r="F140" s="225">
        <f t="shared" si="10"/>
        <v>0</v>
      </c>
    </row>
    <row r="141" spans="1:6" x14ac:dyDescent="0.2">
      <c r="A141" s="9">
        <v>10.3</v>
      </c>
      <c r="B141" s="91" t="s">
        <v>118</v>
      </c>
      <c r="C141" s="136">
        <v>40.5</v>
      </c>
      <c r="D141" s="148" t="s">
        <v>9</v>
      </c>
      <c r="E141" s="244"/>
      <c r="F141" s="225">
        <f t="shared" si="10"/>
        <v>0</v>
      </c>
    </row>
    <row r="142" spans="1:6" ht="10.5" customHeight="1" x14ac:dyDescent="0.2">
      <c r="A142" s="9"/>
      <c r="B142" s="91"/>
      <c r="C142" s="136"/>
      <c r="D142" s="148"/>
      <c r="E142" s="245"/>
      <c r="F142" s="225"/>
    </row>
    <row r="143" spans="1:6" x14ac:dyDescent="0.2">
      <c r="A143" s="8">
        <v>11</v>
      </c>
      <c r="B143" s="67" t="s">
        <v>115</v>
      </c>
      <c r="C143" s="136"/>
      <c r="D143" s="148"/>
      <c r="E143" s="245"/>
      <c r="F143" s="225">
        <f t="shared" si="10"/>
        <v>0</v>
      </c>
    </row>
    <row r="144" spans="1:6" x14ac:dyDescent="0.2">
      <c r="A144" s="9">
        <v>11.1</v>
      </c>
      <c r="B144" s="91" t="s">
        <v>116</v>
      </c>
      <c r="C144" s="136">
        <v>144</v>
      </c>
      <c r="D144" s="148" t="s">
        <v>10</v>
      </c>
      <c r="E144" s="244"/>
      <c r="F144" s="225">
        <f t="shared" si="10"/>
        <v>0</v>
      </c>
    </row>
    <row r="145" spans="1:6" x14ac:dyDescent="0.2">
      <c r="A145" s="9">
        <v>11.2</v>
      </c>
      <c r="B145" s="91" t="s">
        <v>114</v>
      </c>
      <c r="C145" s="136">
        <v>180</v>
      </c>
      <c r="D145" s="148" t="s">
        <v>5</v>
      </c>
      <c r="E145" s="244"/>
      <c r="F145" s="225">
        <f t="shared" si="10"/>
        <v>0</v>
      </c>
    </row>
    <row r="146" spans="1:6" ht="8.25" customHeight="1" x14ac:dyDescent="0.2">
      <c r="A146" s="9"/>
      <c r="B146" s="91"/>
      <c r="C146" s="136"/>
      <c r="D146" s="148"/>
      <c r="E146" s="244"/>
      <c r="F146" s="225">
        <f t="shared" si="10"/>
        <v>0</v>
      </c>
    </row>
    <row r="147" spans="1:6" x14ac:dyDescent="0.2">
      <c r="A147" s="58">
        <v>12</v>
      </c>
      <c r="B147" s="91" t="s">
        <v>149</v>
      </c>
      <c r="C147" s="136">
        <v>1</v>
      </c>
      <c r="D147" s="148" t="s">
        <v>6</v>
      </c>
      <c r="E147" s="244"/>
      <c r="F147" s="225">
        <f t="shared" si="10"/>
        <v>0</v>
      </c>
    </row>
    <row r="148" spans="1:6" s="41" customFormat="1" x14ac:dyDescent="0.2">
      <c r="A148" s="149"/>
      <c r="B148" s="150" t="s">
        <v>89</v>
      </c>
      <c r="C148" s="151"/>
      <c r="D148" s="151"/>
      <c r="E148" s="246"/>
      <c r="F148" s="247">
        <f>SUM(F79:F147)</f>
        <v>0</v>
      </c>
    </row>
    <row r="149" spans="1:6" ht="8.25" customHeight="1" x14ac:dyDescent="0.2">
      <c r="A149" s="152"/>
      <c r="B149" s="153"/>
      <c r="C149" s="154"/>
      <c r="D149" s="155"/>
      <c r="E149" s="248"/>
      <c r="F149" s="249"/>
    </row>
    <row r="150" spans="1:6" x14ac:dyDescent="0.2">
      <c r="A150" s="156" t="s">
        <v>146</v>
      </c>
      <c r="B150" s="157" t="s">
        <v>127</v>
      </c>
      <c r="C150" s="158"/>
      <c r="D150" s="159"/>
      <c r="E150" s="250"/>
      <c r="F150" s="250"/>
    </row>
    <row r="151" spans="1:6" ht="9.75" customHeight="1" x14ac:dyDescent="0.2">
      <c r="A151" s="160"/>
      <c r="B151" s="161"/>
      <c r="C151" s="158"/>
      <c r="D151" s="159"/>
      <c r="E151" s="250"/>
      <c r="F151" s="250"/>
    </row>
    <row r="152" spans="1:6" x14ac:dyDescent="0.2">
      <c r="A152" s="162">
        <v>1</v>
      </c>
      <c r="B152" s="163" t="s">
        <v>128</v>
      </c>
      <c r="C152" s="164"/>
      <c r="D152" s="165"/>
      <c r="E152" s="251"/>
      <c r="F152" s="252"/>
    </row>
    <row r="153" spans="1:6" x14ac:dyDescent="0.2">
      <c r="A153" s="42">
        <v>1.1000000000000001</v>
      </c>
      <c r="B153" s="166" t="s">
        <v>129</v>
      </c>
      <c r="C153" s="167">
        <v>100</v>
      </c>
      <c r="D153" s="159" t="s">
        <v>130</v>
      </c>
      <c r="E153" s="55"/>
      <c r="F153" s="253">
        <f>ROUND(E153*C153,2)</f>
        <v>0</v>
      </c>
    </row>
    <row r="154" spans="1:6" ht="6.75" customHeight="1" x14ac:dyDescent="0.2">
      <c r="A154" s="160"/>
      <c r="B154" s="161"/>
      <c r="C154" s="158"/>
      <c r="D154" s="159"/>
      <c r="E154" s="250"/>
      <c r="F154" s="250"/>
    </row>
    <row r="155" spans="1:6" ht="14.25" customHeight="1" x14ac:dyDescent="0.2">
      <c r="A155" s="168">
        <v>2</v>
      </c>
      <c r="B155" s="169" t="s">
        <v>131</v>
      </c>
      <c r="C155" s="170"/>
      <c r="D155" s="171"/>
      <c r="E155" s="56"/>
      <c r="F155" s="253"/>
    </row>
    <row r="156" spans="1:6" x14ac:dyDescent="0.2">
      <c r="A156" s="42">
        <v>2.1</v>
      </c>
      <c r="B156" s="166" t="s">
        <v>132</v>
      </c>
      <c r="C156" s="167">
        <v>87</v>
      </c>
      <c r="D156" s="159" t="s">
        <v>5</v>
      </c>
      <c r="E156" s="55"/>
      <c r="F156" s="253">
        <f>ROUND(E156*C156,2)</f>
        <v>0</v>
      </c>
    </row>
    <row r="157" spans="1:6" x14ac:dyDescent="0.2">
      <c r="A157" s="42">
        <v>2.2000000000000002</v>
      </c>
      <c r="B157" s="166" t="s">
        <v>133</v>
      </c>
      <c r="C157" s="167">
        <v>87</v>
      </c>
      <c r="D157" s="159" t="s">
        <v>5</v>
      </c>
      <c r="E157" s="55"/>
      <c r="F157" s="253">
        <f>ROUND(E157*C157,2)</f>
        <v>0</v>
      </c>
    </row>
    <row r="158" spans="1:6" x14ac:dyDescent="0.2">
      <c r="A158" s="42">
        <v>2.2999999999999998</v>
      </c>
      <c r="B158" s="166" t="s">
        <v>134</v>
      </c>
      <c r="C158" s="167">
        <v>25</v>
      </c>
      <c r="D158" s="159" t="s">
        <v>5</v>
      </c>
      <c r="E158" s="55"/>
      <c r="F158" s="253">
        <f>ROUND(E158*C158,2)</f>
        <v>0</v>
      </c>
    </row>
    <row r="159" spans="1:6" x14ac:dyDescent="0.2">
      <c r="A159" s="42">
        <v>2.4</v>
      </c>
      <c r="B159" s="166" t="s">
        <v>135</v>
      </c>
      <c r="C159" s="167">
        <v>25</v>
      </c>
      <c r="D159" s="159" t="s">
        <v>5</v>
      </c>
      <c r="E159" s="55"/>
      <c r="F159" s="253">
        <f>ROUND(E159*C159,2)</f>
        <v>0</v>
      </c>
    </row>
    <row r="160" spans="1:6" x14ac:dyDescent="0.2">
      <c r="A160" s="172">
        <v>2.5</v>
      </c>
      <c r="B160" s="173" t="s">
        <v>136</v>
      </c>
      <c r="C160" s="174">
        <v>25</v>
      </c>
      <c r="D160" s="175" t="s">
        <v>5</v>
      </c>
      <c r="E160" s="60"/>
      <c r="F160" s="254">
        <f>ROUND(E160*C160,2)</f>
        <v>0</v>
      </c>
    </row>
    <row r="161" spans="1:6" x14ac:dyDescent="0.2">
      <c r="A161" s="42"/>
      <c r="B161" s="166"/>
      <c r="C161" s="167"/>
      <c r="D161" s="159"/>
      <c r="E161" s="55"/>
      <c r="F161" s="253"/>
    </row>
    <row r="162" spans="1:6" x14ac:dyDescent="0.2">
      <c r="A162" s="168">
        <v>3</v>
      </c>
      <c r="B162" s="169" t="s">
        <v>137</v>
      </c>
      <c r="C162" s="170"/>
      <c r="D162" s="171"/>
      <c r="E162" s="56"/>
      <c r="F162" s="253"/>
    </row>
    <row r="163" spans="1:6" x14ac:dyDescent="0.2">
      <c r="A163" s="42">
        <v>3.1</v>
      </c>
      <c r="B163" s="166" t="s">
        <v>138</v>
      </c>
      <c r="C163" s="167">
        <v>174</v>
      </c>
      <c r="D163" s="159" t="s">
        <v>6</v>
      </c>
      <c r="E163" s="55"/>
      <c r="F163" s="253">
        <f t="shared" ref="F163:F171" si="11">ROUND(E163*C163,2)</f>
        <v>0</v>
      </c>
    </row>
    <row r="164" spans="1:6" x14ac:dyDescent="0.2">
      <c r="A164" s="42">
        <v>3.2</v>
      </c>
      <c r="B164" s="166" t="s">
        <v>139</v>
      </c>
      <c r="C164" s="167">
        <v>174</v>
      </c>
      <c r="D164" s="159" t="s">
        <v>6</v>
      </c>
      <c r="E164" s="55"/>
      <c r="F164" s="253">
        <f t="shared" si="11"/>
        <v>0</v>
      </c>
    </row>
    <row r="165" spans="1:6" x14ac:dyDescent="0.2">
      <c r="A165" s="42">
        <v>3.3</v>
      </c>
      <c r="B165" s="166" t="s">
        <v>140</v>
      </c>
      <c r="C165" s="167">
        <v>50</v>
      </c>
      <c r="D165" s="159" t="s">
        <v>6</v>
      </c>
      <c r="E165" s="55"/>
      <c r="F165" s="253">
        <f t="shared" si="11"/>
        <v>0</v>
      </c>
    </row>
    <row r="166" spans="1:6" x14ac:dyDescent="0.2">
      <c r="A166" s="42">
        <v>3.4</v>
      </c>
      <c r="B166" s="166" t="s">
        <v>141</v>
      </c>
      <c r="C166" s="167">
        <v>50</v>
      </c>
      <c r="D166" s="159" t="s">
        <v>6</v>
      </c>
      <c r="E166" s="55"/>
      <c r="F166" s="253">
        <f t="shared" si="11"/>
        <v>0</v>
      </c>
    </row>
    <row r="167" spans="1:6" x14ac:dyDescent="0.2">
      <c r="A167" s="42">
        <v>3.5</v>
      </c>
      <c r="B167" s="166" t="s">
        <v>142</v>
      </c>
      <c r="C167" s="167">
        <v>50</v>
      </c>
      <c r="D167" s="159" t="s">
        <v>6</v>
      </c>
      <c r="E167" s="55"/>
      <c r="F167" s="253">
        <f t="shared" si="11"/>
        <v>0</v>
      </c>
    </row>
    <row r="168" spans="1:6" x14ac:dyDescent="0.2">
      <c r="A168" s="42"/>
      <c r="B168" s="166"/>
      <c r="C168" s="167"/>
      <c r="D168" s="159"/>
      <c r="E168" s="55"/>
      <c r="F168" s="253"/>
    </row>
    <row r="169" spans="1:6" x14ac:dyDescent="0.2">
      <c r="A169" s="168">
        <v>4</v>
      </c>
      <c r="B169" s="169" t="s">
        <v>143</v>
      </c>
      <c r="C169" s="170"/>
      <c r="D169" s="171"/>
      <c r="E169" s="56"/>
      <c r="F169" s="253"/>
    </row>
    <row r="170" spans="1:6" x14ac:dyDescent="0.2">
      <c r="A170" s="42">
        <v>4.0999999999999996</v>
      </c>
      <c r="B170" s="166" t="s">
        <v>144</v>
      </c>
      <c r="C170" s="167">
        <v>20</v>
      </c>
      <c r="D170" s="159" t="s">
        <v>111</v>
      </c>
      <c r="E170" s="55"/>
      <c r="F170" s="253">
        <f t="shared" si="11"/>
        <v>0</v>
      </c>
    </row>
    <row r="171" spans="1:6" x14ac:dyDescent="0.2">
      <c r="A171" s="42">
        <v>4.2</v>
      </c>
      <c r="B171" s="166" t="s">
        <v>145</v>
      </c>
      <c r="C171" s="167">
        <v>20</v>
      </c>
      <c r="D171" s="159" t="s">
        <v>111</v>
      </c>
      <c r="E171" s="55"/>
      <c r="F171" s="253">
        <f t="shared" si="11"/>
        <v>0</v>
      </c>
    </row>
    <row r="172" spans="1:6" x14ac:dyDescent="0.2">
      <c r="A172" s="57"/>
      <c r="B172" s="176" t="s">
        <v>147</v>
      </c>
      <c r="C172" s="177"/>
      <c r="D172" s="178"/>
      <c r="E172" s="255"/>
      <c r="F172" s="256">
        <f>SUM(F153:F171)</f>
        <v>0</v>
      </c>
    </row>
    <row r="173" spans="1:6" x14ac:dyDescent="0.2">
      <c r="A173" s="42"/>
      <c r="B173" s="179"/>
      <c r="C173" s="180"/>
      <c r="D173" s="181"/>
      <c r="E173" s="257"/>
      <c r="F173" s="258"/>
    </row>
    <row r="174" spans="1:6" x14ac:dyDescent="0.2">
      <c r="A174" s="182" t="s">
        <v>112</v>
      </c>
      <c r="B174" s="163" t="s">
        <v>11</v>
      </c>
      <c r="C174" s="183"/>
      <c r="D174" s="184"/>
      <c r="E174" s="259"/>
      <c r="F174" s="259">
        <f>C174*E174</f>
        <v>0</v>
      </c>
    </row>
    <row r="175" spans="1:6" ht="9.75" customHeight="1" x14ac:dyDescent="0.2">
      <c r="A175" s="182"/>
      <c r="B175" s="163"/>
      <c r="C175" s="183"/>
      <c r="D175" s="184"/>
      <c r="E175" s="259"/>
      <c r="F175" s="259"/>
    </row>
    <row r="176" spans="1:6" ht="38.25" x14ac:dyDescent="0.2">
      <c r="A176" s="185">
        <v>1</v>
      </c>
      <c r="B176" s="186" t="s">
        <v>12</v>
      </c>
      <c r="C176" s="223"/>
      <c r="D176" s="187" t="s">
        <v>13</v>
      </c>
      <c r="E176" s="260"/>
      <c r="F176" s="261">
        <f>ROUND((C176*E176),2)</f>
        <v>0</v>
      </c>
    </row>
    <row r="177" spans="1:6" x14ac:dyDescent="0.2">
      <c r="A177" s="185"/>
      <c r="B177" s="186"/>
      <c r="C177" s="277"/>
      <c r="D177" s="187"/>
      <c r="E177" s="260"/>
      <c r="F177" s="261">
        <f t="shared" ref="F177:F178" si="12">ROUND((C177*E177),2)</f>
        <v>0</v>
      </c>
    </row>
    <row r="178" spans="1:6" ht="63.75" x14ac:dyDescent="0.2">
      <c r="A178" s="185">
        <v>2</v>
      </c>
      <c r="B178" s="102" t="s">
        <v>14</v>
      </c>
      <c r="C178" s="207">
        <v>1</v>
      </c>
      <c r="D178" s="208" t="s">
        <v>6</v>
      </c>
      <c r="E178" s="260"/>
      <c r="F178" s="261">
        <f t="shared" si="12"/>
        <v>0</v>
      </c>
    </row>
    <row r="179" spans="1:6" s="41" customFormat="1" x14ac:dyDescent="0.2">
      <c r="A179" s="188"/>
      <c r="B179" s="189" t="s">
        <v>113</v>
      </c>
      <c r="C179" s="189"/>
      <c r="D179" s="189"/>
      <c r="E179" s="262"/>
      <c r="F179" s="247">
        <f>SUM(F176:F178)</f>
        <v>0</v>
      </c>
    </row>
    <row r="180" spans="1:6" x14ac:dyDescent="0.2">
      <c r="A180" s="135"/>
      <c r="B180" s="190"/>
      <c r="C180" s="191"/>
      <c r="D180" s="192"/>
      <c r="E180" s="263"/>
      <c r="F180" s="263"/>
    </row>
    <row r="181" spans="1:6" x14ac:dyDescent="0.2">
      <c r="A181" s="193"/>
      <c r="B181" s="194" t="s">
        <v>26</v>
      </c>
      <c r="C181" s="195"/>
      <c r="D181" s="196"/>
      <c r="E181" s="264"/>
      <c r="F181" s="265">
        <f>F75+F148+F179+F172</f>
        <v>0</v>
      </c>
    </row>
    <row r="182" spans="1:6" x14ac:dyDescent="0.2">
      <c r="A182" s="197"/>
      <c r="B182" s="198" t="s">
        <v>26</v>
      </c>
      <c r="C182" s="199"/>
      <c r="D182" s="200"/>
      <c r="E182" s="266">
        <v>0</v>
      </c>
      <c r="F182" s="266">
        <f>F181</f>
        <v>0</v>
      </c>
    </row>
    <row r="183" spans="1:6" x14ac:dyDescent="0.2">
      <c r="A183" s="135"/>
      <c r="B183" s="190"/>
      <c r="C183" s="191"/>
      <c r="D183" s="192"/>
      <c r="E183" s="263"/>
      <c r="F183" s="267"/>
    </row>
    <row r="184" spans="1:6" x14ac:dyDescent="0.2">
      <c r="A184" s="135"/>
      <c r="B184" s="190" t="s">
        <v>27</v>
      </c>
      <c r="C184" s="191"/>
      <c r="D184" s="192"/>
      <c r="E184" s="263"/>
      <c r="F184" s="263"/>
    </row>
    <row r="185" spans="1:6" x14ac:dyDescent="0.2">
      <c r="A185" s="201"/>
      <c r="B185" s="202" t="s">
        <v>28</v>
      </c>
      <c r="C185" s="203">
        <v>0.1</v>
      </c>
      <c r="D185" s="184"/>
      <c r="E185" s="259"/>
      <c r="F185" s="259">
        <f t="shared" ref="F185:F191" si="13">ROUND(($F$182*C185),2)</f>
        <v>0</v>
      </c>
    </row>
    <row r="186" spans="1:6" x14ac:dyDescent="0.2">
      <c r="A186" s="201"/>
      <c r="B186" s="202" t="s">
        <v>29</v>
      </c>
      <c r="C186" s="203">
        <v>0.03</v>
      </c>
      <c r="D186" s="184"/>
      <c r="E186" s="259"/>
      <c r="F186" s="259">
        <f t="shared" si="13"/>
        <v>0</v>
      </c>
    </row>
    <row r="187" spans="1:6" x14ac:dyDescent="0.2">
      <c r="A187" s="201"/>
      <c r="B187" s="202" t="s">
        <v>30</v>
      </c>
      <c r="C187" s="203">
        <v>0.04</v>
      </c>
      <c r="D187" s="184"/>
      <c r="E187" s="259"/>
      <c r="F187" s="259">
        <f t="shared" si="13"/>
        <v>0</v>
      </c>
    </row>
    <row r="188" spans="1:6" x14ac:dyDescent="0.2">
      <c r="A188" s="201"/>
      <c r="B188" s="118" t="s">
        <v>31</v>
      </c>
      <c r="C188" s="203">
        <v>0.05</v>
      </c>
      <c r="D188" s="184"/>
      <c r="E188" s="259"/>
      <c r="F188" s="259">
        <f t="shared" si="13"/>
        <v>0</v>
      </c>
    </row>
    <row r="189" spans="1:6" x14ac:dyDescent="0.2">
      <c r="A189" s="201"/>
      <c r="B189" s="202" t="s">
        <v>32</v>
      </c>
      <c r="C189" s="203">
        <v>0.04</v>
      </c>
      <c r="D189" s="184"/>
      <c r="E189" s="259"/>
      <c r="F189" s="259">
        <f t="shared" si="13"/>
        <v>0</v>
      </c>
    </row>
    <row r="190" spans="1:6" x14ac:dyDescent="0.2">
      <c r="A190" s="201"/>
      <c r="B190" s="202" t="s">
        <v>33</v>
      </c>
      <c r="C190" s="203">
        <v>0.01</v>
      </c>
      <c r="D190" s="184"/>
      <c r="E190" s="259"/>
      <c r="F190" s="259">
        <f t="shared" si="13"/>
        <v>0</v>
      </c>
    </row>
    <row r="191" spans="1:6" x14ac:dyDescent="0.2">
      <c r="A191" s="201"/>
      <c r="B191" s="118" t="s">
        <v>34</v>
      </c>
      <c r="C191" s="204">
        <v>1E-3</v>
      </c>
      <c r="D191" s="184"/>
      <c r="E191" s="259"/>
      <c r="F191" s="259">
        <f t="shared" si="13"/>
        <v>0</v>
      </c>
    </row>
    <row r="192" spans="1:6" x14ac:dyDescent="0.2">
      <c r="A192" s="201"/>
      <c r="B192" s="205" t="s">
        <v>121</v>
      </c>
      <c r="C192" s="204">
        <v>1.7999999999999999E-2</v>
      </c>
      <c r="D192" s="184"/>
      <c r="E192" s="259"/>
      <c r="F192" s="259">
        <f>ROUND(($F$181*C192),2)</f>
        <v>0</v>
      </c>
    </row>
    <row r="193" spans="1:6" x14ac:dyDescent="0.2">
      <c r="A193" s="201"/>
      <c r="B193" s="118" t="s">
        <v>35</v>
      </c>
      <c r="C193" s="204">
        <v>0.1</v>
      </c>
      <c r="D193" s="184"/>
      <c r="E193" s="259"/>
      <c r="F193" s="259">
        <f>ROUND(($F$182*C193),2)</f>
        <v>0</v>
      </c>
    </row>
    <row r="194" spans="1:6" x14ac:dyDescent="0.2">
      <c r="A194" s="201"/>
      <c r="B194" s="118" t="s">
        <v>36</v>
      </c>
      <c r="C194" s="204">
        <v>0.05</v>
      </c>
      <c r="D194" s="184"/>
      <c r="E194" s="259"/>
      <c r="F194" s="259">
        <f>ROUND(($F$182*C194),2)</f>
        <v>0</v>
      </c>
    </row>
    <row r="195" spans="1:6" x14ac:dyDescent="0.2">
      <c r="A195" s="201"/>
      <c r="B195" s="80" t="s">
        <v>119</v>
      </c>
      <c r="C195" s="206">
        <v>1.4999999999999999E-2</v>
      </c>
      <c r="D195" s="184"/>
      <c r="E195" s="259"/>
      <c r="F195" s="259">
        <f>ROUND(($F$182*C195),2)</f>
        <v>0</v>
      </c>
    </row>
    <row r="196" spans="1:6" x14ac:dyDescent="0.2">
      <c r="A196" s="135"/>
      <c r="B196" s="190" t="s">
        <v>37</v>
      </c>
      <c r="C196" s="204"/>
      <c r="D196" s="209"/>
      <c r="E196" s="268"/>
      <c r="F196" s="269">
        <f>SUM(F185:F195)</f>
        <v>0</v>
      </c>
    </row>
    <row r="197" spans="1:6" x14ac:dyDescent="0.2">
      <c r="A197" s="98"/>
      <c r="B197" s="210"/>
      <c r="C197" s="157"/>
      <c r="D197" s="211"/>
      <c r="E197" s="270"/>
      <c r="F197" s="271"/>
    </row>
    <row r="198" spans="1:6" x14ac:dyDescent="0.2">
      <c r="A198" s="212"/>
      <c r="B198" s="213" t="s">
        <v>38</v>
      </c>
      <c r="C198" s="214"/>
      <c r="D198" s="215"/>
      <c r="E198" s="272"/>
      <c r="F198" s="273">
        <f>F196+F182</f>
        <v>0</v>
      </c>
    </row>
    <row r="199" spans="1:6" x14ac:dyDescent="0.2">
      <c r="A199" s="216"/>
      <c r="B199" s="217"/>
      <c r="C199" s="218"/>
      <c r="D199" s="219"/>
      <c r="E199" s="274"/>
      <c r="F199" s="275"/>
    </row>
    <row r="200" spans="1:6" x14ac:dyDescent="0.2">
      <c r="A200" s="220"/>
      <c r="B200" s="221"/>
      <c r="C200" s="222"/>
      <c r="D200" s="222"/>
      <c r="E200" s="276"/>
      <c r="F200" s="276"/>
    </row>
    <row r="249" ht="7.5" customHeight="1" x14ac:dyDescent="0.2"/>
    <row r="255" ht="9" customHeight="1" x14ac:dyDescent="0.2"/>
    <row r="275" spans="1:6" s="11" customFormat="1" ht="13.5" customHeight="1" x14ac:dyDescent="0.2">
      <c r="A275" s="26"/>
      <c r="B275" s="27"/>
      <c r="C275" s="28"/>
      <c r="D275" s="29"/>
      <c r="E275" s="22"/>
      <c r="F275" s="22"/>
    </row>
    <row r="276" spans="1:6" s="11" customFormat="1" ht="13.5" customHeight="1" x14ac:dyDescent="0.2">
      <c r="A276" s="26"/>
      <c r="B276" s="27"/>
      <c r="C276" s="28"/>
      <c r="D276" s="29"/>
      <c r="E276" s="22"/>
      <c r="F276" s="22"/>
    </row>
  </sheetData>
  <sheetProtection algorithmName="SHA-512" hashValue="g82vNi3XEcsuj0gpQeuuZPviIb5QMkmc9l7roekKxkeF/oBML7igbDvUvoC/BtT9vjMBX7PW1u5cjzu1+hpvXA==" saltValue="tNQmSOeDp5sznTYI8dy42w==" spinCount="100000" sheet="1" objects="1" scenarios="1"/>
  <autoFilter ref="A8:F176"/>
  <mergeCells count="4">
    <mergeCell ref="A7:F7"/>
    <mergeCell ref="A2:F2"/>
    <mergeCell ref="A3:F3"/>
    <mergeCell ref="A5:F5"/>
  </mergeCells>
  <dataValidations disablePrompts="1" count="1">
    <dataValidation type="list" allowBlank="1" showInputMessage="1" showErrorMessage="1" sqref="B6:B7 B1:B4">
      <formula1>$B$1:$B$9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0" orientation="portrait" r:id="rId1"/>
  <headerFooter alignWithMargins="0">
    <oddFooter>&amp;C&amp;9Página &amp;P de &amp;N</oddFooter>
  </headerFooter>
  <rowBreaks count="5" manualBreakCount="5">
    <brk id="45" max="5" man="1"/>
    <brk id="75" max="5" man="1"/>
    <brk id="110" max="5" man="1"/>
    <brk id="160" max="5" man="1"/>
    <brk id="1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LOMA DE LOS CHIVOS</vt:lpstr>
      <vt:lpstr>'LOMA DE LOS CHIVOS'!Área_de_impresión</vt:lpstr>
      <vt:lpstr>'LOMA DE LOS CHIVOS'!Títulos_a_imprimir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2020-11-03T20:18:30Z</cp:lastPrinted>
  <dcterms:created xsi:type="dcterms:W3CDTF">2008-02-19T10:28:27Z</dcterms:created>
  <dcterms:modified xsi:type="dcterms:W3CDTF">2020-11-03T20:20:35Z</dcterms:modified>
</cp:coreProperties>
</file>